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queryTables/queryTable2.xml" ContentType="application/vnd.openxmlformats-officedocument.spreadsheetml.queryTable+xml"/>
  <Override PartName="/xl/tables/table9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mine\Desktop\OPCR\PROJET #2\"/>
    </mc:Choice>
  </mc:AlternateContent>
  <xr:revisionPtr revIDLastSave="0" documentId="8_{A9094BFE-BAF7-467C-A73D-7526DD18B6F6}" xr6:coauthVersionLast="47" xr6:coauthVersionMax="47" xr10:uidLastSave="{00000000-0000-0000-0000-000000000000}"/>
  <bookViews>
    <workbookView xWindow="-120" yWindow="-120" windowWidth="29040" windowHeight="15720" tabRatio="807" xr2:uid="{00000000-000D-0000-FFFF-FFFF00000000}"/>
  </bookViews>
  <sheets>
    <sheet name="Catégorie des articles" sheetId="1" r:id="rId1"/>
    <sheet name="Commandes (CDE)" sheetId="2" r:id="rId2"/>
    <sheet name="Receptions" sheetId="9" r:id="rId3"/>
    <sheet name="Expéditions" sheetId="4" r:id="rId4"/>
    <sheet name="Etape 1 " sheetId="5" r:id="rId5"/>
    <sheet name="Etape 2" sheetId="11" r:id="rId6"/>
    <sheet name="Etape 3" sheetId="15" r:id="rId7"/>
    <sheet name="Etape 4 " sheetId="20" r:id="rId8"/>
    <sheet name="Tab support étape 4" sheetId="19" state="hidden" r:id="rId9"/>
    <sheet name="Etape 5" sheetId="21" r:id="rId10"/>
    <sheet name="Etape 6" sheetId="35" r:id="rId11"/>
    <sheet name="Etape 7" sheetId="39" r:id="rId12"/>
  </sheets>
  <definedNames>
    <definedName name="_xlnm._FilterDatabase" localSheetId="0" hidden="1">'Catégorie des articles'!$A$1:$E$1000</definedName>
    <definedName name="_xlnm._FilterDatabase" localSheetId="1" hidden="1">'Commandes (CDE)'!$A$1:$F$2349</definedName>
    <definedName name="_xlnm._FilterDatabase" localSheetId="3" hidden="1">Expéditions!$A$1:$E$999</definedName>
    <definedName name="_xlcn.WorksheetConnection_CommandesCDEBF1" hidden="1">'Commandes (CDE)'!$C:$F</definedName>
    <definedName name="_xlcn.WorksheetConnection_DonnéesentrepôtBestOfFresh1.xlsxQtéexpédiée1" hidden="1">Qtéexpédiée[]</definedName>
    <definedName name="_xlcn.WorksheetConnection_DonnéesentrepôtBestOfFresh1.xlsxQtéreceptionné1" hidden="1">Qtéreceptionné[]</definedName>
    <definedName name="_xlcn.WorksheetConnection_DonnéesentrepôtBestOfFresh1.xlsxTableauRCP1" hidden="1">TableauRCP[]</definedName>
    <definedName name="DonnéesExternes_1" localSheetId="10" hidden="1">'Etape 6'!$A$1:$B$11</definedName>
    <definedName name="DonnéesExternes_2" localSheetId="10" hidden="1">'Etape 6'!$D$1:$G$11</definedName>
    <definedName name="DonnéesExternes_4" localSheetId="9" hidden="1">'Etape 5'!$K$3:$L$13</definedName>
  </definedNames>
  <calcPr calcId="191029" concurrentCalc="0"/>
  <pivotCaches>
    <pivotCache cacheId="0" r:id="rId13"/>
    <pivotCache cacheId="1" r:id="rId14"/>
    <pivotCache cacheId="2" r:id="rId15"/>
  </pivotCaches>
  <extLst>
    <ext xmlns:x15="http://schemas.microsoft.com/office/spreadsheetml/2010/11/main" uri="{FCE2AD5D-F65C-4FA6-A056-5C36A1767C68}">
      <x15:dataModel>
        <x15:modelTables>
          <x15:modelTable id="TableauRCP" name="TableauRCP" connection="WorksheetConnection_Données+entrepôt+BestOfFresh1.xlsx!TableauRCP"/>
          <x15:modelTable id="Qtéreceptionné" name="Qtéreceptionné" connection="WorksheetConnection_Données+entrepôt+BestOfFresh1.xlsx!Qtéreceptionné"/>
          <x15:modelTable id="Qtéexpédiée" name="Qtéexpédiée" connection="WorksheetConnection_Données+entrepôt+BestOfFresh1.xlsx!Qtéexpédiée"/>
          <x15:modelTable id="Plage" name="Plage" connection="WorksheetConnection_Commandes (CDE)!$B:$F"/>
        </x15:modelTables>
        <x15:modelRelationships>
          <x15:modelRelationship fromTable="Qtéexpédiée" fromColumn="Étiquettes de lignes" toTable="Qtéreceptionné" toColumn="Étiquettes de lignes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30" i="4" l="1"/>
  <c r="E2160" i="9"/>
  <c r="C6" i="39"/>
  <c r="D6" i="39"/>
  <c r="E6" i="39"/>
  <c r="F6" i="39"/>
  <c r="B6" i="39"/>
  <c r="F7" i="39"/>
  <c r="E7" i="39"/>
  <c r="D7" i="39"/>
  <c r="C7" i="39"/>
  <c r="B7" i="39"/>
  <c r="H34" i="5"/>
  <c r="I34" i="5"/>
  <c r="J34" i="5"/>
  <c r="K34" i="5"/>
  <c r="G34" i="5"/>
  <c r="L18" i="21"/>
  <c r="B22" i="21"/>
  <c r="G12" i="35"/>
  <c r="B12" i="35"/>
  <c r="E12" i="20"/>
  <c r="E5" i="20"/>
  <c r="E6" i="20"/>
  <c r="E7" i="20"/>
  <c r="E8" i="20"/>
  <c r="E9" i="20"/>
  <c r="E10" i="20"/>
  <c r="E11" i="20"/>
  <c r="E4" i="20"/>
  <c r="B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Q6" i="2"/>
  <c r="P6" i="2"/>
  <c r="R6" i="2"/>
  <c r="R4" i="2"/>
  <c r="R5" i="2"/>
  <c r="R3" i="2"/>
  <c r="R2" i="2"/>
  <c r="B21" i="11"/>
  <c r="D4" i="20"/>
  <c r="D5" i="20"/>
  <c r="D6" i="20"/>
  <c r="D7" i="20"/>
  <c r="D8" i="20"/>
  <c r="D9" i="20"/>
  <c r="D10" i="20"/>
  <c r="D11" i="20"/>
  <c r="D12" i="20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B18" i="15"/>
  <c r="F2" i="4"/>
  <c r="H2" i="4"/>
  <c r="F3" i="4"/>
  <c r="H3" i="4"/>
  <c r="F4" i="4"/>
  <c r="H4" i="4"/>
  <c r="F5" i="4"/>
  <c r="H5" i="4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F26" i="4"/>
  <c r="H26" i="4"/>
  <c r="F27" i="4"/>
  <c r="H27" i="4"/>
  <c r="F28" i="4"/>
  <c r="H28" i="4"/>
  <c r="F29" i="4"/>
  <c r="H29" i="4"/>
  <c r="F30" i="4"/>
  <c r="H30" i="4"/>
  <c r="F31" i="4"/>
  <c r="H31" i="4"/>
  <c r="F32" i="4"/>
  <c r="H32" i="4"/>
  <c r="F33" i="4"/>
  <c r="H33" i="4"/>
  <c r="F34" i="4"/>
  <c r="H34" i="4"/>
  <c r="F35" i="4"/>
  <c r="H35" i="4"/>
  <c r="F36" i="4"/>
  <c r="H36" i="4"/>
  <c r="F37" i="4"/>
  <c r="H37" i="4"/>
  <c r="F38" i="4"/>
  <c r="H38" i="4"/>
  <c r="F39" i="4"/>
  <c r="H39" i="4"/>
  <c r="F40" i="4"/>
  <c r="H40" i="4"/>
  <c r="F41" i="4"/>
  <c r="H41" i="4"/>
  <c r="F42" i="4"/>
  <c r="H42" i="4"/>
  <c r="F43" i="4"/>
  <c r="H43" i="4"/>
  <c r="F44" i="4"/>
  <c r="H44" i="4"/>
  <c r="F45" i="4"/>
  <c r="H45" i="4"/>
  <c r="F46" i="4"/>
  <c r="H46" i="4"/>
  <c r="F47" i="4"/>
  <c r="H47" i="4"/>
  <c r="F48" i="4"/>
  <c r="H48" i="4"/>
  <c r="F49" i="4"/>
  <c r="H49" i="4"/>
  <c r="F50" i="4"/>
  <c r="H50" i="4"/>
  <c r="F51" i="4"/>
  <c r="H51" i="4"/>
  <c r="F52" i="4"/>
  <c r="H52" i="4"/>
  <c r="F53" i="4"/>
  <c r="H53" i="4"/>
  <c r="F54" i="4"/>
  <c r="H54" i="4"/>
  <c r="F55" i="4"/>
  <c r="H55" i="4"/>
  <c r="F56" i="4"/>
  <c r="H56" i="4"/>
  <c r="F57" i="4"/>
  <c r="H57" i="4"/>
  <c r="F58" i="4"/>
  <c r="H58" i="4"/>
  <c r="F59" i="4"/>
  <c r="H59" i="4"/>
  <c r="F60" i="4"/>
  <c r="H60" i="4"/>
  <c r="F61" i="4"/>
  <c r="H61" i="4"/>
  <c r="F62" i="4"/>
  <c r="H62" i="4"/>
  <c r="F63" i="4"/>
  <c r="H63" i="4"/>
  <c r="F64" i="4"/>
  <c r="H64" i="4"/>
  <c r="F65" i="4"/>
  <c r="H65" i="4"/>
  <c r="F66" i="4"/>
  <c r="H66" i="4"/>
  <c r="F67" i="4"/>
  <c r="H67" i="4"/>
  <c r="F68" i="4"/>
  <c r="H68" i="4"/>
  <c r="F69" i="4"/>
  <c r="H69" i="4"/>
  <c r="F70" i="4"/>
  <c r="H70" i="4"/>
  <c r="F71" i="4"/>
  <c r="H71" i="4"/>
  <c r="F72" i="4"/>
  <c r="H72" i="4"/>
  <c r="F73" i="4"/>
  <c r="H73" i="4"/>
  <c r="F74" i="4"/>
  <c r="H74" i="4"/>
  <c r="F75" i="4"/>
  <c r="H75" i="4"/>
  <c r="F76" i="4"/>
  <c r="H76" i="4"/>
  <c r="F77" i="4"/>
  <c r="H77" i="4"/>
  <c r="F78" i="4"/>
  <c r="H78" i="4"/>
  <c r="F79" i="4"/>
  <c r="H79" i="4"/>
  <c r="F80" i="4"/>
  <c r="H80" i="4"/>
  <c r="F81" i="4"/>
  <c r="H81" i="4"/>
  <c r="F82" i="4"/>
  <c r="H82" i="4"/>
  <c r="F83" i="4"/>
  <c r="H83" i="4"/>
  <c r="F84" i="4"/>
  <c r="H84" i="4"/>
  <c r="F85" i="4"/>
  <c r="H85" i="4"/>
  <c r="F86" i="4"/>
  <c r="H86" i="4"/>
  <c r="F87" i="4"/>
  <c r="H87" i="4"/>
  <c r="F88" i="4"/>
  <c r="H88" i="4"/>
  <c r="F89" i="4"/>
  <c r="H89" i="4"/>
  <c r="F90" i="4"/>
  <c r="H90" i="4"/>
  <c r="F91" i="4"/>
  <c r="H91" i="4"/>
  <c r="F92" i="4"/>
  <c r="H92" i="4"/>
  <c r="F93" i="4"/>
  <c r="H93" i="4"/>
  <c r="F94" i="4"/>
  <c r="H94" i="4"/>
  <c r="F95" i="4"/>
  <c r="H95" i="4"/>
  <c r="F96" i="4"/>
  <c r="H96" i="4"/>
  <c r="F97" i="4"/>
  <c r="H97" i="4"/>
  <c r="F98" i="4"/>
  <c r="H98" i="4"/>
  <c r="F99" i="4"/>
  <c r="H99" i="4"/>
  <c r="F100" i="4"/>
  <c r="H100" i="4"/>
  <c r="F101" i="4"/>
  <c r="H101" i="4"/>
  <c r="F102" i="4"/>
  <c r="H102" i="4"/>
  <c r="F103" i="4"/>
  <c r="H103" i="4"/>
  <c r="F104" i="4"/>
  <c r="H104" i="4"/>
  <c r="F105" i="4"/>
  <c r="H105" i="4"/>
  <c r="F106" i="4"/>
  <c r="H106" i="4"/>
  <c r="F107" i="4"/>
  <c r="H107" i="4"/>
  <c r="F108" i="4"/>
  <c r="H108" i="4"/>
  <c r="F109" i="4"/>
  <c r="H109" i="4"/>
  <c r="F110" i="4"/>
  <c r="H110" i="4"/>
  <c r="F111" i="4"/>
  <c r="H111" i="4"/>
  <c r="F112" i="4"/>
  <c r="H112" i="4"/>
  <c r="F113" i="4"/>
  <c r="H113" i="4"/>
  <c r="F114" i="4"/>
  <c r="H114" i="4"/>
  <c r="F115" i="4"/>
  <c r="H115" i="4"/>
  <c r="F116" i="4"/>
  <c r="H116" i="4"/>
  <c r="F117" i="4"/>
  <c r="H117" i="4"/>
  <c r="F118" i="4"/>
  <c r="H118" i="4"/>
  <c r="F119" i="4"/>
  <c r="H119" i="4"/>
  <c r="F120" i="4"/>
  <c r="H120" i="4"/>
  <c r="F121" i="4"/>
  <c r="H121" i="4"/>
  <c r="F122" i="4"/>
  <c r="H122" i="4"/>
  <c r="F123" i="4"/>
  <c r="H123" i="4"/>
  <c r="F124" i="4"/>
  <c r="H124" i="4"/>
  <c r="F125" i="4"/>
  <c r="H125" i="4"/>
  <c r="F126" i="4"/>
  <c r="H126" i="4"/>
  <c r="F127" i="4"/>
  <c r="H127" i="4"/>
  <c r="F128" i="4"/>
  <c r="H128" i="4"/>
  <c r="F129" i="4"/>
  <c r="H129" i="4"/>
  <c r="F130" i="4"/>
  <c r="H130" i="4"/>
  <c r="F131" i="4"/>
  <c r="H131" i="4"/>
  <c r="F132" i="4"/>
  <c r="H132" i="4"/>
  <c r="F133" i="4"/>
  <c r="H133" i="4"/>
  <c r="F134" i="4"/>
  <c r="H134" i="4"/>
  <c r="F135" i="4"/>
  <c r="H135" i="4"/>
  <c r="F136" i="4"/>
  <c r="H136" i="4"/>
  <c r="F137" i="4"/>
  <c r="H137" i="4"/>
  <c r="F138" i="4"/>
  <c r="H138" i="4"/>
  <c r="F139" i="4"/>
  <c r="H139" i="4"/>
  <c r="F140" i="4"/>
  <c r="H140" i="4"/>
  <c r="F141" i="4"/>
  <c r="H141" i="4"/>
  <c r="F142" i="4"/>
  <c r="H142" i="4"/>
  <c r="F143" i="4"/>
  <c r="H143" i="4"/>
  <c r="F144" i="4"/>
  <c r="H144" i="4"/>
  <c r="F145" i="4"/>
  <c r="H145" i="4"/>
  <c r="F146" i="4"/>
  <c r="H146" i="4"/>
  <c r="F147" i="4"/>
  <c r="H147" i="4"/>
  <c r="F148" i="4"/>
  <c r="H148" i="4"/>
  <c r="F149" i="4"/>
  <c r="H149" i="4"/>
  <c r="F150" i="4"/>
  <c r="H150" i="4"/>
  <c r="F151" i="4"/>
  <c r="H151" i="4"/>
  <c r="F152" i="4"/>
  <c r="H152" i="4"/>
  <c r="F153" i="4"/>
  <c r="H153" i="4"/>
  <c r="F154" i="4"/>
  <c r="H154" i="4"/>
  <c r="F155" i="4"/>
  <c r="H155" i="4"/>
  <c r="F156" i="4"/>
  <c r="H156" i="4"/>
  <c r="F157" i="4"/>
  <c r="H157" i="4"/>
  <c r="F158" i="4"/>
  <c r="H158" i="4"/>
  <c r="F159" i="4"/>
  <c r="H159" i="4"/>
  <c r="F160" i="4"/>
  <c r="H160" i="4"/>
  <c r="F161" i="4"/>
  <c r="H161" i="4"/>
  <c r="F162" i="4"/>
  <c r="H162" i="4"/>
  <c r="F163" i="4"/>
  <c r="H163" i="4"/>
  <c r="F164" i="4"/>
  <c r="H164" i="4"/>
  <c r="F165" i="4"/>
  <c r="H165" i="4"/>
  <c r="F166" i="4"/>
  <c r="H166" i="4"/>
  <c r="F167" i="4"/>
  <c r="H167" i="4"/>
  <c r="F168" i="4"/>
  <c r="H168" i="4"/>
  <c r="F169" i="4"/>
  <c r="H169" i="4"/>
  <c r="F170" i="4"/>
  <c r="H170" i="4"/>
  <c r="F171" i="4"/>
  <c r="H171" i="4"/>
  <c r="F172" i="4"/>
  <c r="H172" i="4"/>
  <c r="F173" i="4"/>
  <c r="H173" i="4"/>
  <c r="F174" i="4"/>
  <c r="H174" i="4"/>
  <c r="F175" i="4"/>
  <c r="H175" i="4"/>
  <c r="F176" i="4"/>
  <c r="H176" i="4"/>
  <c r="F177" i="4"/>
  <c r="H177" i="4"/>
  <c r="F178" i="4"/>
  <c r="H178" i="4"/>
  <c r="F179" i="4"/>
  <c r="H179" i="4"/>
  <c r="F180" i="4"/>
  <c r="H180" i="4"/>
  <c r="F181" i="4"/>
  <c r="H181" i="4"/>
  <c r="F182" i="4"/>
  <c r="H182" i="4"/>
  <c r="F183" i="4"/>
  <c r="H183" i="4"/>
  <c r="F184" i="4"/>
  <c r="H184" i="4"/>
  <c r="F185" i="4"/>
  <c r="H185" i="4"/>
  <c r="F186" i="4"/>
  <c r="H186" i="4"/>
  <c r="F187" i="4"/>
  <c r="H187" i="4"/>
  <c r="F188" i="4"/>
  <c r="H188" i="4"/>
  <c r="F189" i="4"/>
  <c r="H189" i="4"/>
  <c r="F190" i="4"/>
  <c r="H190" i="4"/>
  <c r="F191" i="4"/>
  <c r="H191" i="4"/>
  <c r="F192" i="4"/>
  <c r="H192" i="4"/>
  <c r="F193" i="4"/>
  <c r="H193" i="4"/>
  <c r="F194" i="4"/>
  <c r="H194" i="4"/>
  <c r="F195" i="4"/>
  <c r="H195" i="4"/>
  <c r="F196" i="4"/>
  <c r="H196" i="4"/>
  <c r="F197" i="4"/>
  <c r="H197" i="4"/>
  <c r="F198" i="4"/>
  <c r="H198" i="4"/>
  <c r="F199" i="4"/>
  <c r="H199" i="4"/>
  <c r="F200" i="4"/>
  <c r="H200" i="4"/>
  <c r="F201" i="4"/>
  <c r="H201" i="4"/>
  <c r="F202" i="4"/>
  <c r="H202" i="4"/>
  <c r="F203" i="4"/>
  <c r="H203" i="4"/>
  <c r="F204" i="4"/>
  <c r="H204" i="4"/>
  <c r="F205" i="4"/>
  <c r="H205" i="4"/>
  <c r="F206" i="4"/>
  <c r="H206" i="4"/>
  <c r="F207" i="4"/>
  <c r="H207" i="4"/>
  <c r="F208" i="4"/>
  <c r="H208" i="4"/>
  <c r="F209" i="4"/>
  <c r="H209" i="4"/>
  <c r="F210" i="4"/>
  <c r="H210" i="4"/>
  <c r="F211" i="4"/>
  <c r="H211" i="4"/>
  <c r="F212" i="4"/>
  <c r="H212" i="4"/>
  <c r="F213" i="4"/>
  <c r="H213" i="4"/>
  <c r="F214" i="4"/>
  <c r="H214" i="4"/>
  <c r="F215" i="4"/>
  <c r="H215" i="4"/>
  <c r="F216" i="4"/>
  <c r="H216" i="4"/>
  <c r="F217" i="4"/>
  <c r="H217" i="4"/>
  <c r="F218" i="4"/>
  <c r="H218" i="4"/>
  <c r="F219" i="4"/>
  <c r="H219" i="4"/>
  <c r="F220" i="4"/>
  <c r="H220" i="4"/>
  <c r="F221" i="4"/>
  <c r="H221" i="4"/>
  <c r="F222" i="4"/>
  <c r="H222" i="4"/>
  <c r="F223" i="4"/>
  <c r="H223" i="4"/>
  <c r="F224" i="4"/>
  <c r="H224" i="4"/>
  <c r="F225" i="4"/>
  <c r="H225" i="4"/>
  <c r="F226" i="4"/>
  <c r="H226" i="4"/>
  <c r="F227" i="4"/>
  <c r="H227" i="4"/>
  <c r="F228" i="4"/>
  <c r="H228" i="4"/>
  <c r="F229" i="4"/>
  <c r="H229" i="4"/>
  <c r="F230" i="4"/>
  <c r="H230" i="4"/>
  <c r="F231" i="4"/>
  <c r="H231" i="4"/>
  <c r="F232" i="4"/>
  <c r="H232" i="4"/>
  <c r="F233" i="4"/>
  <c r="H233" i="4"/>
  <c r="F234" i="4"/>
  <c r="H234" i="4"/>
  <c r="F235" i="4"/>
  <c r="H235" i="4"/>
  <c r="F236" i="4"/>
  <c r="H236" i="4"/>
  <c r="F237" i="4"/>
  <c r="H237" i="4"/>
  <c r="F238" i="4"/>
  <c r="H238" i="4"/>
  <c r="F239" i="4"/>
  <c r="H239" i="4"/>
  <c r="F240" i="4"/>
  <c r="H240" i="4"/>
  <c r="F241" i="4"/>
  <c r="H241" i="4"/>
  <c r="F242" i="4"/>
  <c r="H242" i="4"/>
  <c r="F243" i="4"/>
  <c r="H243" i="4"/>
  <c r="F244" i="4"/>
  <c r="H244" i="4"/>
  <c r="F245" i="4"/>
  <c r="H245" i="4"/>
  <c r="F246" i="4"/>
  <c r="H246" i="4"/>
  <c r="F247" i="4"/>
  <c r="H247" i="4"/>
  <c r="F248" i="4"/>
  <c r="H248" i="4"/>
  <c r="F249" i="4"/>
  <c r="H249" i="4"/>
  <c r="F250" i="4"/>
  <c r="H250" i="4"/>
  <c r="F251" i="4"/>
  <c r="H251" i="4"/>
  <c r="F252" i="4"/>
  <c r="H252" i="4"/>
  <c r="F253" i="4"/>
  <c r="H253" i="4"/>
  <c r="F254" i="4"/>
  <c r="H254" i="4"/>
  <c r="F255" i="4"/>
  <c r="H255" i="4"/>
  <c r="F256" i="4"/>
  <c r="H256" i="4"/>
  <c r="F257" i="4"/>
  <c r="H257" i="4"/>
  <c r="F258" i="4"/>
  <c r="H258" i="4"/>
  <c r="F259" i="4"/>
  <c r="H259" i="4"/>
  <c r="F260" i="4"/>
  <c r="H260" i="4"/>
  <c r="F261" i="4"/>
  <c r="H261" i="4"/>
  <c r="F262" i="4"/>
  <c r="H262" i="4"/>
  <c r="F263" i="4"/>
  <c r="H263" i="4"/>
  <c r="F264" i="4"/>
  <c r="H264" i="4"/>
  <c r="F265" i="4"/>
  <c r="H265" i="4"/>
  <c r="F266" i="4"/>
  <c r="H266" i="4"/>
  <c r="F267" i="4"/>
  <c r="H267" i="4"/>
  <c r="F268" i="4"/>
  <c r="H268" i="4"/>
  <c r="F269" i="4"/>
  <c r="H269" i="4"/>
  <c r="F270" i="4"/>
  <c r="H270" i="4"/>
  <c r="F271" i="4"/>
  <c r="H271" i="4"/>
  <c r="F272" i="4"/>
  <c r="H272" i="4"/>
  <c r="F273" i="4"/>
  <c r="H273" i="4"/>
  <c r="F274" i="4"/>
  <c r="H274" i="4"/>
  <c r="F275" i="4"/>
  <c r="H275" i="4"/>
  <c r="F276" i="4"/>
  <c r="H276" i="4"/>
  <c r="F277" i="4"/>
  <c r="H277" i="4"/>
  <c r="F278" i="4"/>
  <c r="H278" i="4"/>
  <c r="F279" i="4"/>
  <c r="H279" i="4"/>
  <c r="F280" i="4"/>
  <c r="H280" i="4"/>
  <c r="F281" i="4"/>
  <c r="H281" i="4"/>
  <c r="F282" i="4"/>
  <c r="H282" i="4"/>
  <c r="F283" i="4"/>
  <c r="H283" i="4"/>
  <c r="F284" i="4"/>
  <c r="H284" i="4"/>
  <c r="F285" i="4"/>
  <c r="H285" i="4"/>
  <c r="F286" i="4"/>
  <c r="H286" i="4"/>
  <c r="F287" i="4"/>
  <c r="H287" i="4"/>
  <c r="F288" i="4"/>
  <c r="H288" i="4"/>
  <c r="F289" i="4"/>
  <c r="H289" i="4"/>
  <c r="F290" i="4"/>
  <c r="H290" i="4"/>
  <c r="F291" i="4"/>
  <c r="H291" i="4"/>
  <c r="F292" i="4"/>
  <c r="H292" i="4"/>
  <c r="F293" i="4"/>
  <c r="H293" i="4"/>
  <c r="F294" i="4"/>
  <c r="H294" i="4"/>
  <c r="F295" i="4"/>
  <c r="H295" i="4"/>
  <c r="F296" i="4"/>
  <c r="H296" i="4"/>
  <c r="F297" i="4"/>
  <c r="H297" i="4"/>
  <c r="F298" i="4"/>
  <c r="H298" i="4"/>
  <c r="F299" i="4"/>
  <c r="H299" i="4"/>
  <c r="F300" i="4"/>
  <c r="H300" i="4"/>
  <c r="F301" i="4"/>
  <c r="H301" i="4"/>
  <c r="F302" i="4"/>
  <c r="H302" i="4"/>
  <c r="F303" i="4"/>
  <c r="H303" i="4"/>
  <c r="F304" i="4"/>
  <c r="H304" i="4"/>
  <c r="F305" i="4"/>
  <c r="H305" i="4"/>
  <c r="F306" i="4"/>
  <c r="H306" i="4"/>
  <c r="F307" i="4"/>
  <c r="H307" i="4"/>
  <c r="F308" i="4"/>
  <c r="H308" i="4"/>
  <c r="F309" i="4"/>
  <c r="H309" i="4"/>
  <c r="F310" i="4"/>
  <c r="H310" i="4"/>
  <c r="F311" i="4"/>
  <c r="H311" i="4"/>
  <c r="F312" i="4"/>
  <c r="H312" i="4"/>
  <c r="F313" i="4"/>
  <c r="H313" i="4"/>
  <c r="F314" i="4"/>
  <c r="H314" i="4"/>
  <c r="F315" i="4"/>
  <c r="H315" i="4"/>
  <c r="F316" i="4"/>
  <c r="H316" i="4"/>
  <c r="F317" i="4"/>
  <c r="H317" i="4"/>
  <c r="F318" i="4"/>
  <c r="H318" i="4"/>
  <c r="F319" i="4"/>
  <c r="H319" i="4"/>
  <c r="F320" i="4"/>
  <c r="H320" i="4"/>
  <c r="F321" i="4"/>
  <c r="H321" i="4"/>
  <c r="F322" i="4"/>
  <c r="H322" i="4"/>
  <c r="F323" i="4"/>
  <c r="H323" i="4"/>
  <c r="F324" i="4"/>
  <c r="H324" i="4"/>
  <c r="F325" i="4"/>
  <c r="H325" i="4"/>
  <c r="F326" i="4"/>
  <c r="H326" i="4"/>
  <c r="F327" i="4"/>
  <c r="H327" i="4"/>
  <c r="F328" i="4"/>
  <c r="H328" i="4"/>
  <c r="F329" i="4"/>
  <c r="H329" i="4"/>
  <c r="F330" i="4"/>
  <c r="H330" i="4"/>
  <c r="F331" i="4"/>
  <c r="H331" i="4"/>
  <c r="F332" i="4"/>
  <c r="H332" i="4"/>
  <c r="F333" i="4"/>
  <c r="H333" i="4"/>
  <c r="F334" i="4"/>
  <c r="H334" i="4"/>
  <c r="F335" i="4"/>
  <c r="H335" i="4"/>
  <c r="F336" i="4"/>
  <c r="H336" i="4"/>
  <c r="F337" i="4"/>
  <c r="H337" i="4"/>
  <c r="F338" i="4"/>
  <c r="H338" i="4"/>
  <c r="F339" i="4"/>
  <c r="H339" i="4"/>
  <c r="F340" i="4"/>
  <c r="H340" i="4"/>
  <c r="F341" i="4"/>
  <c r="H341" i="4"/>
  <c r="F342" i="4"/>
  <c r="H342" i="4"/>
  <c r="F343" i="4"/>
  <c r="H343" i="4"/>
  <c r="F344" i="4"/>
  <c r="H344" i="4"/>
  <c r="F345" i="4"/>
  <c r="H345" i="4"/>
  <c r="F346" i="4"/>
  <c r="H346" i="4"/>
  <c r="F347" i="4"/>
  <c r="H347" i="4"/>
  <c r="F348" i="4"/>
  <c r="H348" i="4"/>
  <c r="F349" i="4"/>
  <c r="H349" i="4"/>
  <c r="F350" i="4"/>
  <c r="H350" i="4"/>
  <c r="F351" i="4"/>
  <c r="H351" i="4"/>
  <c r="F352" i="4"/>
  <c r="H352" i="4"/>
  <c r="F353" i="4"/>
  <c r="H353" i="4"/>
  <c r="F354" i="4"/>
  <c r="H354" i="4"/>
  <c r="F355" i="4"/>
  <c r="H355" i="4"/>
  <c r="F356" i="4"/>
  <c r="H356" i="4"/>
  <c r="F357" i="4"/>
  <c r="H357" i="4"/>
  <c r="F358" i="4"/>
  <c r="H358" i="4"/>
  <c r="F359" i="4"/>
  <c r="H359" i="4"/>
  <c r="F360" i="4"/>
  <c r="H360" i="4"/>
  <c r="F361" i="4"/>
  <c r="H361" i="4"/>
  <c r="F362" i="4"/>
  <c r="H362" i="4"/>
  <c r="F363" i="4"/>
  <c r="H363" i="4"/>
  <c r="F364" i="4"/>
  <c r="H364" i="4"/>
  <c r="F365" i="4"/>
  <c r="H365" i="4"/>
  <c r="F366" i="4"/>
  <c r="H366" i="4"/>
  <c r="F367" i="4"/>
  <c r="H367" i="4"/>
  <c r="F368" i="4"/>
  <c r="H368" i="4"/>
  <c r="F369" i="4"/>
  <c r="H369" i="4"/>
  <c r="F370" i="4"/>
  <c r="H370" i="4"/>
  <c r="F371" i="4"/>
  <c r="H371" i="4"/>
  <c r="F372" i="4"/>
  <c r="H372" i="4"/>
  <c r="F373" i="4"/>
  <c r="H373" i="4"/>
  <c r="F374" i="4"/>
  <c r="H374" i="4"/>
  <c r="F375" i="4"/>
  <c r="H375" i="4"/>
  <c r="F376" i="4"/>
  <c r="H376" i="4"/>
  <c r="F377" i="4"/>
  <c r="H377" i="4"/>
  <c r="F378" i="4"/>
  <c r="H378" i="4"/>
  <c r="F379" i="4"/>
  <c r="H379" i="4"/>
  <c r="F380" i="4"/>
  <c r="H380" i="4"/>
  <c r="F381" i="4"/>
  <c r="H381" i="4"/>
  <c r="F382" i="4"/>
  <c r="H382" i="4"/>
  <c r="F383" i="4"/>
  <c r="H383" i="4"/>
  <c r="F384" i="4"/>
  <c r="H384" i="4"/>
  <c r="F385" i="4"/>
  <c r="H385" i="4"/>
  <c r="F386" i="4"/>
  <c r="H386" i="4"/>
  <c r="F387" i="4"/>
  <c r="H387" i="4"/>
  <c r="F388" i="4"/>
  <c r="H388" i="4"/>
  <c r="F389" i="4"/>
  <c r="H389" i="4"/>
  <c r="F390" i="4"/>
  <c r="H390" i="4"/>
  <c r="F391" i="4"/>
  <c r="H391" i="4"/>
  <c r="F392" i="4"/>
  <c r="H392" i="4"/>
  <c r="F393" i="4"/>
  <c r="H393" i="4"/>
  <c r="F394" i="4"/>
  <c r="H394" i="4"/>
  <c r="F395" i="4"/>
  <c r="H395" i="4"/>
  <c r="F396" i="4"/>
  <c r="H396" i="4"/>
  <c r="F397" i="4"/>
  <c r="H397" i="4"/>
  <c r="F398" i="4"/>
  <c r="H398" i="4"/>
  <c r="F399" i="4"/>
  <c r="H399" i="4"/>
  <c r="F400" i="4"/>
  <c r="H400" i="4"/>
  <c r="F401" i="4"/>
  <c r="H401" i="4"/>
  <c r="F402" i="4"/>
  <c r="H402" i="4"/>
  <c r="F403" i="4"/>
  <c r="H403" i="4"/>
  <c r="F404" i="4"/>
  <c r="H404" i="4"/>
  <c r="F405" i="4"/>
  <c r="H405" i="4"/>
  <c r="F406" i="4"/>
  <c r="H406" i="4"/>
  <c r="F407" i="4"/>
  <c r="H407" i="4"/>
  <c r="F408" i="4"/>
  <c r="H408" i="4"/>
  <c r="F409" i="4"/>
  <c r="H409" i="4"/>
  <c r="F410" i="4"/>
  <c r="H410" i="4"/>
  <c r="F411" i="4"/>
  <c r="H411" i="4"/>
  <c r="F412" i="4"/>
  <c r="H412" i="4"/>
  <c r="F413" i="4"/>
  <c r="H413" i="4"/>
  <c r="F414" i="4"/>
  <c r="H414" i="4"/>
  <c r="F415" i="4"/>
  <c r="H415" i="4"/>
  <c r="F416" i="4"/>
  <c r="H416" i="4"/>
  <c r="F417" i="4"/>
  <c r="H417" i="4"/>
  <c r="F418" i="4"/>
  <c r="H418" i="4"/>
  <c r="F419" i="4"/>
  <c r="H419" i="4"/>
  <c r="F420" i="4"/>
  <c r="H420" i="4"/>
  <c r="F421" i="4"/>
  <c r="H421" i="4"/>
  <c r="F422" i="4"/>
  <c r="H422" i="4"/>
  <c r="F423" i="4"/>
  <c r="H423" i="4"/>
  <c r="F424" i="4"/>
  <c r="H424" i="4"/>
  <c r="F425" i="4"/>
  <c r="H425" i="4"/>
  <c r="F426" i="4"/>
  <c r="H426" i="4"/>
  <c r="F427" i="4"/>
  <c r="H427" i="4"/>
  <c r="F428" i="4"/>
  <c r="H428" i="4"/>
  <c r="F429" i="4"/>
  <c r="H429" i="4"/>
  <c r="F430" i="4"/>
  <c r="H430" i="4"/>
  <c r="F431" i="4"/>
  <c r="H431" i="4"/>
  <c r="F432" i="4"/>
  <c r="H432" i="4"/>
  <c r="F433" i="4"/>
  <c r="H433" i="4"/>
  <c r="F434" i="4"/>
  <c r="H434" i="4"/>
  <c r="F435" i="4"/>
  <c r="H435" i="4"/>
  <c r="F436" i="4"/>
  <c r="H436" i="4"/>
  <c r="F437" i="4"/>
  <c r="H437" i="4"/>
  <c r="F438" i="4"/>
  <c r="H438" i="4"/>
  <c r="F439" i="4"/>
  <c r="H439" i="4"/>
  <c r="F440" i="4"/>
  <c r="H440" i="4"/>
  <c r="F441" i="4"/>
  <c r="H441" i="4"/>
  <c r="F442" i="4"/>
  <c r="H442" i="4"/>
  <c r="F443" i="4"/>
  <c r="H443" i="4"/>
  <c r="F444" i="4"/>
  <c r="H444" i="4"/>
  <c r="F445" i="4"/>
  <c r="H445" i="4"/>
  <c r="F446" i="4"/>
  <c r="H446" i="4"/>
  <c r="F447" i="4"/>
  <c r="H447" i="4"/>
  <c r="F448" i="4"/>
  <c r="H448" i="4"/>
  <c r="F449" i="4"/>
  <c r="H449" i="4"/>
  <c r="F450" i="4"/>
  <c r="H450" i="4"/>
  <c r="F451" i="4"/>
  <c r="H451" i="4"/>
  <c r="F452" i="4"/>
  <c r="H452" i="4"/>
  <c r="F453" i="4"/>
  <c r="H453" i="4"/>
  <c r="F454" i="4"/>
  <c r="H454" i="4"/>
  <c r="F455" i="4"/>
  <c r="H455" i="4"/>
  <c r="F456" i="4"/>
  <c r="H456" i="4"/>
  <c r="F457" i="4"/>
  <c r="H457" i="4"/>
  <c r="F458" i="4"/>
  <c r="H458" i="4"/>
  <c r="F459" i="4"/>
  <c r="H459" i="4"/>
  <c r="F460" i="4"/>
  <c r="H460" i="4"/>
  <c r="F461" i="4"/>
  <c r="H461" i="4"/>
  <c r="F462" i="4"/>
  <c r="H462" i="4"/>
  <c r="F463" i="4"/>
  <c r="H463" i="4"/>
  <c r="F464" i="4"/>
  <c r="H464" i="4"/>
  <c r="F465" i="4"/>
  <c r="H465" i="4"/>
  <c r="F466" i="4"/>
  <c r="H466" i="4"/>
  <c r="F467" i="4"/>
  <c r="H467" i="4"/>
  <c r="F468" i="4"/>
  <c r="H468" i="4"/>
  <c r="F469" i="4"/>
  <c r="H469" i="4"/>
  <c r="F470" i="4"/>
  <c r="H470" i="4"/>
  <c r="F471" i="4"/>
  <c r="H471" i="4"/>
  <c r="F472" i="4"/>
  <c r="H472" i="4"/>
  <c r="F473" i="4"/>
  <c r="H473" i="4"/>
  <c r="F474" i="4"/>
  <c r="H474" i="4"/>
  <c r="F475" i="4"/>
  <c r="H475" i="4"/>
  <c r="F476" i="4"/>
  <c r="H476" i="4"/>
  <c r="F477" i="4"/>
  <c r="H477" i="4"/>
  <c r="F478" i="4"/>
  <c r="H478" i="4"/>
  <c r="F479" i="4"/>
  <c r="H479" i="4"/>
  <c r="F480" i="4"/>
  <c r="H480" i="4"/>
  <c r="F481" i="4"/>
  <c r="H481" i="4"/>
  <c r="F482" i="4"/>
  <c r="H482" i="4"/>
  <c r="F483" i="4"/>
  <c r="H483" i="4"/>
  <c r="F484" i="4"/>
  <c r="H484" i="4"/>
  <c r="F485" i="4"/>
  <c r="H485" i="4"/>
  <c r="F486" i="4"/>
  <c r="H486" i="4"/>
  <c r="F487" i="4"/>
  <c r="H487" i="4"/>
  <c r="F488" i="4"/>
  <c r="H488" i="4"/>
  <c r="F489" i="4"/>
  <c r="H489" i="4"/>
  <c r="F490" i="4"/>
  <c r="H490" i="4"/>
  <c r="F491" i="4"/>
  <c r="H491" i="4"/>
  <c r="F492" i="4"/>
  <c r="H492" i="4"/>
  <c r="F493" i="4"/>
  <c r="H493" i="4"/>
  <c r="F494" i="4"/>
  <c r="H494" i="4"/>
  <c r="F495" i="4"/>
  <c r="H495" i="4"/>
  <c r="F496" i="4"/>
  <c r="H496" i="4"/>
  <c r="F497" i="4"/>
  <c r="H497" i="4"/>
  <c r="F498" i="4"/>
  <c r="H498" i="4"/>
  <c r="F499" i="4"/>
  <c r="H499" i="4"/>
  <c r="F500" i="4"/>
  <c r="H500" i="4"/>
  <c r="F501" i="4"/>
  <c r="H501" i="4"/>
  <c r="F502" i="4"/>
  <c r="H502" i="4"/>
  <c r="F503" i="4"/>
  <c r="H503" i="4"/>
  <c r="F504" i="4"/>
  <c r="H504" i="4"/>
  <c r="F505" i="4"/>
  <c r="H505" i="4"/>
  <c r="F506" i="4"/>
  <c r="H506" i="4"/>
  <c r="F507" i="4"/>
  <c r="H507" i="4"/>
  <c r="F508" i="4"/>
  <c r="H508" i="4"/>
  <c r="F509" i="4"/>
  <c r="H509" i="4"/>
  <c r="F510" i="4"/>
  <c r="H510" i="4"/>
  <c r="F511" i="4"/>
  <c r="H511" i="4"/>
  <c r="F512" i="4"/>
  <c r="H512" i="4"/>
  <c r="F513" i="4"/>
  <c r="H513" i="4"/>
  <c r="F514" i="4"/>
  <c r="H514" i="4"/>
  <c r="F515" i="4"/>
  <c r="H515" i="4"/>
  <c r="F516" i="4"/>
  <c r="H516" i="4"/>
  <c r="F517" i="4"/>
  <c r="H517" i="4"/>
  <c r="F518" i="4"/>
  <c r="H518" i="4"/>
  <c r="F519" i="4"/>
  <c r="H519" i="4"/>
  <c r="F520" i="4"/>
  <c r="H520" i="4"/>
  <c r="F521" i="4"/>
  <c r="H521" i="4"/>
  <c r="F522" i="4"/>
  <c r="H522" i="4"/>
  <c r="F523" i="4"/>
  <c r="H523" i="4"/>
  <c r="F524" i="4"/>
  <c r="H524" i="4"/>
  <c r="F525" i="4"/>
  <c r="H525" i="4"/>
  <c r="F526" i="4"/>
  <c r="H526" i="4"/>
  <c r="F527" i="4"/>
  <c r="H527" i="4"/>
  <c r="F528" i="4"/>
  <c r="H528" i="4"/>
  <c r="F529" i="4"/>
  <c r="H529" i="4"/>
  <c r="F530" i="4"/>
  <c r="H530" i="4"/>
  <c r="F531" i="4"/>
  <c r="H531" i="4"/>
  <c r="F532" i="4"/>
  <c r="H532" i="4"/>
  <c r="F533" i="4"/>
  <c r="H533" i="4"/>
  <c r="F534" i="4"/>
  <c r="H534" i="4"/>
  <c r="F535" i="4"/>
  <c r="H535" i="4"/>
  <c r="F536" i="4"/>
  <c r="H536" i="4"/>
  <c r="F537" i="4"/>
  <c r="H537" i="4"/>
  <c r="F538" i="4"/>
  <c r="H538" i="4"/>
  <c r="F539" i="4"/>
  <c r="H539" i="4"/>
  <c r="F540" i="4"/>
  <c r="H540" i="4"/>
  <c r="F541" i="4"/>
  <c r="H541" i="4"/>
  <c r="F542" i="4"/>
  <c r="H542" i="4"/>
  <c r="F543" i="4"/>
  <c r="H543" i="4"/>
  <c r="F544" i="4"/>
  <c r="H544" i="4"/>
  <c r="F545" i="4"/>
  <c r="H545" i="4"/>
  <c r="F546" i="4"/>
  <c r="H546" i="4"/>
  <c r="F547" i="4"/>
  <c r="H547" i="4"/>
  <c r="F548" i="4"/>
  <c r="H548" i="4"/>
  <c r="F549" i="4"/>
  <c r="H549" i="4"/>
  <c r="F550" i="4"/>
  <c r="H550" i="4"/>
  <c r="F551" i="4"/>
  <c r="H551" i="4"/>
  <c r="F552" i="4"/>
  <c r="H552" i="4"/>
  <c r="F553" i="4"/>
  <c r="H553" i="4"/>
  <c r="F554" i="4"/>
  <c r="H554" i="4"/>
  <c r="F555" i="4"/>
  <c r="H555" i="4"/>
  <c r="F556" i="4"/>
  <c r="H556" i="4"/>
  <c r="F557" i="4"/>
  <c r="H557" i="4"/>
  <c r="F558" i="4"/>
  <c r="H558" i="4"/>
  <c r="F559" i="4"/>
  <c r="H559" i="4"/>
  <c r="F560" i="4"/>
  <c r="H560" i="4"/>
  <c r="F561" i="4"/>
  <c r="H561" i="4"/>
  <c r="F562" i="4"/>
  <c r="H562" i="4"/>
  <c r="F563" i="4"/>
  <c r="H563" i="4"/>
  <c r="F564" i="4"/>
  <c r="H564" i="4"/>
  <c r="F565" i="4"/>
  <c r="H565" i="4"/>
  <c r="F566" i="4"/>
  <c r="H566" i="4"/>
  <c r="F567" i="4"/>
  <c r="H567" i="4"/>
  <c r="F568" i="4"/>
  <c r="H568" i="4"/>
  <c r="F569" i="4"/>
  <c r="H569" i="4"/>
  <c r="F570" i="4"/>
  <c r="H570" i="4"/>
  <c r="F571" i="4"/>
  <c r="H571" i="4"/>
  <c r="F572" i="4"/>
  <c r="H572" i="4"/>
  <c r="F573" i="4"/>
  <c r="H573" i="4"/>
  <c r="F574" i="4"/>
  <c r="H574" i="4"/>
  <c r="F575" i="4"/>
  <c r="H575" i="4"/>
  <c r="F576" i="4"/>
  <c r="H576" i="4"/>
  <c r="F577" i="4"/>
  <c r="H577" i="4"/>
  <c r="F578" i="4"/>
  <c r="H578" i="4"/>
  <c r="F579" i="4"/>
  <c r="H579" i="4"/>
  <c r="F580" i="4"/>
  <c r="H580" i="4"/>
  <c r="F581" i="4"/>
  <c r="H581" i="4"/>
  <c r="F582" i="4"/>
  <c r="H582" i="4"/>
  <c r="F583" i="4"/>
  <c r="H583" i="4"/>
  <c r="F584" i="4"/>
  <c r="H584" i="4"/>
  <c r="F585" i="4"/>
  <c r="H585" i="4"/>
  <c r="F586" i="4"/>
  <c r="H586" i="4"/>
  <c r="F587" i="4"/>
  <c r="H587" i="4"/>
  <c r="F588" i="4"/>
  <c r="H588" i="4"/>
  <c r="F589" i="4"/>
  <c r="H589" i="4"/>
  <c r="F590" i="4"/>
  <c r="H590" i="4"/>
  <c r="F591" i="4"/>
  <c r="H591" i="4"/>
  <c r="F592" i="4"/>
  <c r="H592" i="4"/>
  <c r="F593" i="4"/>
  <c r="H593" i="4"/>
  <c r="F594" i="4"/>
  <c r="H594" i="4"/>
  <c r="F595" i="4"/>
  <c r="H595" i="4"/>
  <c r="F596" i="4"/>
  <c r="H596" i="4"/>
  <c r="F597" i="4"/>
  <c r="H597" i="4"/>
  <c r="F598" i="4"/>
  <c r="H598" i="4"/>
  <c r="F599" i="4"/>
  <c r="H599" i="4"/>
  <c r="F600" i="4"/>
  <c r="H600" i="4"/>
  <c r="F601" i="4"/>
  <c r="H601" i="4"/>
  <c r="F602" i="4"/>
  <c r="H602" i="4"/>
  <c r="F603" i="4"/>
  <c r="H603" i="4"/>
  <c r="F604" i="4"/>
  <c r="H604" i="4"/>
  <c r="F605" i="4"/>
  <c r="H605" i="4"/>
  <c r="F606" i="4"/>
  <c r="H606" i="4"/>
  <c r="F607" i="4"/>
  <c r="H607" i="4"/>
  <c r="F608" i="4"/>
  <c r="H608" i="4"/>
  <c r="F609" i="4"/>
  <c r="H609" i="4"/>
  <c r="F610" i="4"/>
  <c r="H610" i="4"/>
  <c r="F611" i="4"/>
  <c r="H611" i="4"/>
  <c r="F612" i="4"/>
  <c r="H612" i="4"/>
  <c r="F613" i="4"/>
  <c r="H613" i="4"/>
  <c r="F614" i="4"/>
  <c r="H614" i="4"/>
  <c r="F615" i="4"/>
  <c r="H615" i="4"/>
  <c r="F616" i="4"/>
  <c r="H616" i="4"/>
  <c r="F617" i="4"/>
  <c r="H617" i="4"/>
  <c r="F618" i="4"/>
  <c r="H618" i="4"/>
  <c r="F619" i="4"/>
  <c r="H619" i="4"/>
  <c r="F620" i="4"/>
  <c r="H620" i="4"/>
  <c r="F621" i="4"/>
  <c r="H621" i="4"/>
  <c r="F622" i="4"/>
  <c r="H622" i="4"/>
  <c r="F623" i="4"/>
  <c r="H623" i="4"/>
  <c r="F624" i="4"/>
  <c r="H624" i="4"/>
  <c r="F625" i="4"/>
  <c r="H625" i="4"/>
  <c r="F626" i="4"/>
  <c r="H626" i="4"/>
  <c r="F627" i="4"/>
  <c r="H627" i="4"/>
  <c r="F628" i="4"/>
  <c r="H628" i="4"/>
  <c r="F629" i="4"/>
  <c r="H629" i="4"/>
  <c r="F630" i="4"/>
  <c r="H630" i="4"/>
  <c r="F631" i="4"/>
  <c r="H631" i="4"/>
  <c r="F632" i="4"/>
  <c r="H632" i="4"/>
  <c r="F633" i="4"/>
  <c r="H633" i="4"/>
  <c r="F634" i="4"/>
  <c r="H634" i="4"/>
  <c r="F635" i="4"/>
  <c r="H635" i="4"/>
  <c r="F636" i="4"/>
  <c r="H636" i="4"/>
  <c r="F637" i="4"/>
  <c r="H637" i="4"/>
  <c r="F638" i="4"/>
  <c r="H638" i="4"/>
  <c r="F639" i="4"/>
  <c r="H639" i="4"/>
  <c r="F640" i="4"/>
  <c r="H640" i="4"/>
  <c r="F641" i="4"/>
  <c r="H641" i="4"/>
  <c r="F642" i="4"/>
  <c r="H642" i="4"/>
  <c r="F643" i="4"/>
  <c r="H643" i="4"/>
  <c r="F644" i="4"/>
  <c r="H644" i="4"/>
  <c r="F645" i="4"/>
  <c r="H645" i="4"/>
  <c r="F646" i="4"/>
  <c r="H646" i="4"/>
  <c r="F647" i="4"/>
  <c r="H647" i="4"/>
  <c r="F648" i="4"/>
  <c r="H648" i="4"/>
  <c r="F649" i="4"/>
  <c r="H649" i="4"/>
  <c r="F650" i="4"/>
  <c r="H650" i="4"/>
  <c r="F651" i="4"/>
  <c r="H651" i="4"/>
  <c r="F652" i="4"/>
  <c r="H652" i="4"/>
  <c r="F653" i="4"/>
  <c r="H653" i="4"/>
  <c r="F654" i="4"/>
  <c r="H654" i="4"/>
  <c r="F655" i="4"/>
  <c r="H655" i="4"/>
  <c r="F656" i="4"/>
  <c r="H656" i="4"/>
  <c r="F657" i="4"/>
  <c r="H657" i="4"/>
  <c r="F658" i="4"/>
  <c r="H658" i="4"/>
  <c r="F659" i="4"/>
  <c r="H659" i="4"/>
  <c r="F660" i="4"/>
  <c r="H660" i="4"/>
  <c r="F661" i="4"/>
  <c r="H661" i="4"/>
  <c r="F662" i="4"/>
  <c r="H662" i="4"/>
  <c r="F663" i="4"/>
  <c r="H663" i="4"/>
  <c r="F664" i="4"/>
  <c r="H664" i="4"/>
  <c r="F665" i="4"/>
  <c r="H665" i="4"/>
  <c r="F666" i="4"/>
  <c r="H666" i="4"/>
  <c r="F667" i="4"/>
  <c r="H667" i="4"/>
  <c r="F668" i="4"/>
  <c r="H668" i="4"/>
  <c r="F669" i="4"/>
  <c r="H669" i="4"/>
  <c r="F670" i="4"/>
  <c r="H670" i="4"/>
  <c r="F671" i="4"/>
  <c r="H671" i="4"/>
  <c r="F672" i="4"/>
  <c r="H672" i="4"/>
  <c r="F673" i="4"/>
  <c r="H673" i="4"/>
  <c r="F674" i="4"/>
  <c r="H674" i="4"/>
  <c r="F675" i="4"/>
  <c r="H675" i="4"/>
  <c r="F676" i="4"/>
  <c r="H676" i="4"/>
  <c r="F677" i="4"/>
  <c r="H677" i="4"/>
  <c r="F678" i="4"/>
  <c r="H678" i="4"/>
  <c r="F679" i="4"/>
  <c r="H679" i="4"/>
  <c r="F680" i="4"/>
  <c r="H680" i="4"/>
  <c r="F681" i="4"/>
  <c r="H681" i="4"/>
  <c r="F682" i="4"/>
  <c r="H682" i="4"/>
  <c r="F683" i="4"/>
  <c r="H683" i="4"/>
  <c r="F684" i="4"/>
  <c r="H684" i="4"/>
  <c r="F685" i="4"/>
  <c r="H685" i="4"/>
  <c r="F686" i="4"/>
  <c r="H686" i="4"/>
  <c r="F687" i="4"/>
  <c r="H687" i="4"/>
  <c r="F688" i="4"/>
  <c r="H688" i="4"/>
  <c r="F689" i="4"/>
  <c r="H689" i="4"/>
  <c r="F690" i="4"/>
  <c r="H690" i="4"/>
  <c r="F691" i="4"/>
  <c r="H691" i="4"/>
  <c r="F692" i="4"/>
  <c r="H692" i="4"/>
  <c r="F693" i="4"/>
  <c r="H693" i="4"/>
  <c r="F694" i="4"/>
  <c r="H694" i="4"/>
  <c r="F695" i="4"/>
  <c r="H695" i="4"/>
  <c r="F696" i="4"/>
  <c r="H696" i="4"/>
  <c r="F697" i="4"/>
  <c r="H697" i="4"/>
  <c r="F698" i="4"/>
  <c r="H698" i="4"/>
  <c r="F699" i="4"/>
  <c r="H699" i="4"/>
  <c r="F700" i="4"/>
  <c r="H700" i="4"/>
  <c r="F701" i="4"/>
  <c r="H701" i="4"/>
  <c r="F702" i="4"/>
  <c r="H702" i="4"/>
  <c r="F703" i="4"/>
  <c r="H703" i="4"/>
  <c r="F704" i="4"/>
  <c r="H704" i="4"/>
  <c r="F705" i="4"/>
  <c r="H705" i="4"/>
  <c r="F706" i="4"/>
  <c r="H706" i="4"/>
  <c r="F707" i="4"/>
  <c r="H707" i="4"/>
  <c r="F708" i="4"/>
  <c r="H708" i="4"/>
  <c r="F709" i="4"/>
  <c r="H709" i="4"/>
  <c r="F710" i="4"/>
  <c r="H710" i="4"/>
  <c r="F711" i="4"/>
  <c r="H711" i="4"/>
  <c r="F712" i="4"/>
  <c r="H712" i="4"/>
  <c r="F713" i="4"/>
  <c r="H713" i="4"/>
  <c r="F714" i="4"/>
  <c r="H714" i="4"/>
  <c r="F715" i="4"/>
  <c r="H715" i="4"/>
  <c r="F716" i="4"/>
  <c r="H716" i="4"/>
  <c r="F717" i="4"/>
  <c r="H717" i="4"/>
  <c r="F718" i="4"/>
  <c r="H718" i="4"/>
  <c r="F719" i="4"/>
  <c r="H719" i="4"/>
  <c r="F720" i="4"/>
  <c r="H720" i="4"/>
  <c r="F721" i="4"/>
  <c r="H721" i="4"/>
  <c r="F722" i="4"/>
  <c r="H722" i="4"/>
  <c r="F723" i="4"/>
  <c r="H723" i="4"/>
  <c r="F724" i="4"/>
  <c r="H724" i="4"/>
  <c r="F725" i="4"/>
  <c r="H725" i="4"/>
  <c r="F726" i="4"/>
  <c r="H726" i="4"/>
  <c r="F727" i="4"/>
  <c r="H727" i="4"/>
  <c r="F728" i="4"/>
  <c r="H728" i="4"/>
  <c r="F729" i="4"/>
  <c r="H729" i="4"/>
  <c r="F730" i="4"/>
  <c r="H730" i="4"/>
  <c r="F731" i="4"/>
  <c r="H731" i="4"/>
  <c r="F732" i="4"/>
  <c r="H732" i="4"/>
  <c r="F733" i="4"/>
  <c r="H733" i="4"/>
  <c r="F734" i="4"/>
  <c r="H734" i="4"/>
  <c r="F735" i="4"/>
  <c r="H735" i="4"/>
  <c r="F736" i="4"/>
  <c r="H736" i="4"/>
  <c r="F737" i="4"/>
  <c r="H737" i="4"/>
  <c r="F738" i="4"/>
  <c r="H738" i="4"/>
  <c r="F739" i="4"/>
  <c r="H739" i="4"/>
  <c r="F740" i="4"/>
  <c r="H740" i="4"/>
  <c r="F741" i="4"/>
  <c r="H741" i="4"/>
  <c r="F742" i="4"/>
  <c r="H742" i="4"/>
  <c r="F743" i="4"/>
  <c r="H743" i="4"/>
  <c r="F744" i="4"/>
  <c r="H744" i="4"/>
  <c r="F745" i="4"/>
  <c r="H745" i="4"/>
  <c r="F746" i="4"/>
  <c r="H746" i="4"/>
  <c r="F747" i="4"/>
  <c r="H747" i="4"/>
  <c r="F748" i="4"/>
  <c r="H748" i="4"/>
  <c r="F749" i="4"/>
  <c r="H749" i="4"/>
  <c r="F750" i="4"/>
  <c r="H750" i="4"/>
  <c r="F751" i="4"/>
  <c r="H751" i="4"/>
  <c r="F752" i="4"/>
  <c r="H752" i="4"/>
  <c r="F753" i="4"/>
  <c r="H753" i="4"/>
  <c r="F754" i="4"/>
  <c r="H754" i="4"/>
  <c r="F755" i="4"/>
  <c r="H755" i="4"/>
  <c r="F756" i="4"/>
  <c r="H756" i="4"/>
  <c r="F757" i="4"/>
  <c r="H757" i="4"/>
  <c r="F758" i="4"/>
  <c r="H758" i="4"/>
  <c r="F759" i="4"/>
  <c r="H759" i="4"/>
  <c r="F760" i="4"/>
  <c r="H760" i="4"/>
  <c r="F761" i="4"/>
  <c r="H761" i="4"/>
  <c r="F762" i="4"/>
  <c r="H762" i="4"/>
  <c r="F763" i="4"/>
  <c r="H763" i="4"/>
  <c r="F764" i="4"/>
  <c r="H764" i="4"/>
  <c r="F765" i="4"/>
  <c r="H765" i="4"/>
  <c r="F766" i="4"/>
  <c r="H766" i="4"/>
  <c r="F767" i="4"/>
  <c r="H767" i="4"/>
  <c r="F768" i="4"/>
  <c r="H768" i="4"/>
  <c r="F769" i="4"/>
  <c r="H769" i="4"/>
  <c r="F770" i="4"/>
  <c r="H770" i="4"/>
  <c r="F771" i="4"/>
  <c r="H771" i="4"/>
  <c r="F772" i="4"/>
  <c r="H772" i="4"/>
  <c r="F773" i="4"/>
  <c r="H773" i="4"/>
  <c r="F774" i="4"/>
  <c r="H774" i="4"/>
  <c r="F775" i="4"/>
  <c r="H775" i="4"/>
  <c r="F776" i="4"/>
  <c r="H776" i="4"/>
  <c r="F777" i="4"/>
  <c r="H777" i="4"/>
  <c r="F778" i="4"/>
  <c r="H778" i="4"/>
  <c r="F779" i="4"/>
  <c r="H779" i="4"/>
  <c r="F780" i="4"/>
  <c r="H780" i="4"/>
  <c r="F781" i="4"/>
  <c r="H781" i="4"/>
  <c r="F782" i="4"/>
  <c r="H782" i="4"/>
  <c r="F783" i="4"/>
  <c r="H783" i="4"/>
  <c r="F784" i="4"/>
  <c r="H784" i="4"/>
  <c r="F785" i="4"/>
  <c r="H785" i="4"/>
  <c r="F786" i="4"/>
  <c r="H786" i="4"/>
  <c r="F787" i="4"/>
  <c r="H787" i="4"/>
  <c r="F788" i="4"/>
  <c r="H788" i="4"/>
  <c r="F789" i="4"/>
  <c r="H789" i="4"/>
  <c r="F790" i="4"/>
  <c r="H790" i="4"/>
  <c r="F791" i="4"/>
  <c r="H791" i="4"/>
  <c r="F792" i="4"/>
  <c r="H792" i="4"/>
  <c r="F793" i="4"/>
  <c r="H793" i="4"/>
  <c r="F794" i="4"/>
  <c r="H794" i="4"/>
  <c r="F795" i="4"/>
  <c r="H795" i="4"/>
  <c r="F796" i="4"/>
  <c r="H796" i="4"/>
  <c r="F797" i="4"/>
  <c r="H797" i="4"/>
  <c r="F798" i="4"/>
  <c r="H798" i="4"/>
  <c r="F799" i="4"/>
  <c r="H799" i="4"/>
  <c r="F800" i="4"/>
  <c r="H800" i="4"/>
  <c r="F801" i="4"/>
  <c r="H801" i="4"/>
  <c r="F802" i="4"/>
  <c r="H802" i="4"/>
  <c r="F803" i="4"/>
  <c r="H803" i="4"/>
  <c r="F804" i="4"/>
  <c r="H804" i="4"/>
  <c r="F805" i="4"/>
  <c r="H805" i="4"/>
  <c r="F806" i="4"/>
  <c r="H806" i="4"/>
  <c r="F807" i="4"/>
  <c r="H807" i="4"/>
  <c r="F808" i="4"/>
  <c r="H808" i="4"/>
  <c r="F809" i="4"/>
  <c r="H809" i="4"/>
  <c r="F810" i="4"/>
  <c r="H810" i="4"/>
  <c r="F811" i="4"/>
  <c r="H811" i="4"/>
  <c r="F812" i="4"/>
  <c r="H812" i="4"/>
  <c r="F813" i="4"/>
  <c r="H813" i="4"/>
  <c r="F814" i="4"/>
  <c r="H814" i="4"/>
  <c r="F815" i="4"/>
  <c r="H815" i="4"/>
  <c r="F816" i="4"/>
  <c r="H816" i="4"/>
  <c r="F817" i="4"/>
  <c r="H817" i="4"/>
  <c r="F818" i="4"/>
  <c r="H818" i="4"/>
  <c r="F819" i="4"/>
  <c r="H819" i="4"/>
  <c r="F820" i="4"/>
  <c r="H820" i="4"/>
  <c r="F821" i="4"/>
  <c r="H821" i="4"/>
  <c r="F822" i="4"/>
  <c r="H822" i="4"/>
  <c r="F823" i="4"/>
  <c r="H823" i="4"/>
  <c r="F824" i="4"/>
  <c r="H824" i="4"/>
  <c r="F825" i="4"/>
  <c r="H825" i="4"/>
  <c r="F826" i="4"/>
  <c r="H826" i="4"/>
  <c r="F827" i="4"/>
  <c r="H827" i="4"/>
  <c r="F828" i="4"/>
  <c r="H828" i="4"/>
  <c r="F829" i="4"/>
  <c r="H829" i="4"/>
  <c r="F830" i="4"/>
  <c r="H830" i="4"/>
  <c r="F831" i="4"/>
  <c r="H831" i="4"/>
  <c r="F832" i="4"/>
  <c r="H832" i="4"/>
  <c r="F833" i="4"/>
  <c r="H833" i="4"/>
  <c r="F834" i="4"/>
  <c r="H834" i="4"/>
  <c r="F835" i="4"/>
  <c r="H835" i="4"/>
  <c r="F836" i="4"/>
  <c r="H836" i="4"/>
  <c r="F837" i="4"/>
  <c r="H837" i="4"/>
  <c r="F838" i="4"/>
  <c r="H838" i="4"/>
  <c r="F839" i="4"/>
  <c r="H839" i="4"/>
  <c r="F840" i="4"/>
  <c r="H840" i="4"/>
  <c r="F841" i="4"/>
  <c r="H841" i="4"/>
  <c r="F842" i="4"/>
  <c r="H842" i="4"/>
  <c r="F843" i="4"/>
  <c r="H843" i="4"/>
  <c r="F844" i="4"/>
  <c r="H844" i="4"/>
  <c r="F845" i="4"/>
  <c r="H845" i="4"/>
  <c r="F846" i="4"/>
  <c r="H846" i="4"/>
  <c r="F847" i="4"/>
  <c r="H847" i="4"/>
  <c r="F848" i="4"/>
  <c r="H848" i="4"/>
  <c r="F849" i="4"/>
  <c r="H849" i="4"/>
  <c r="F850" i="4"/>
  <c r="H850" i="4"/>
  <c r="F851" i="4"/>
  <c r="H851" i="4"/>
  <c r="F852" i="4"/>
  <c r="H852" i="4"/>
  <c r="F853" i="4"/>
  <c r="H853" i="4"/>
  <c r="F854" i="4"/>
  <c r="H854" i="4"/>
  <c r="F855" i="4"/>
  <c r="H855" i="4"/>
  <c r="F856" i="4"/>
  <c r="H856" i="4"/>
  <c r="F857" i="4"/>
  <c r="H857" i="4"/>
  <c r="F858" i="4"/>
  <c r="H858" i="4"/>
  <c r="F859" i="4"/>
  <c r="H859" i="4"/>
  <c r="F860" i="4"/>
  <c r="H860" i="4"/>
  <c r="F861" i="4"/>
  <c r="H861" i="4"/>
  <c r="F862" i="4"/>
  <c r="H862" i="4"/>
  <c r="F863" i="4"/>
  <c r="H863" i="4"/>
  <c r="F864" i="4"/>
  <c r="H864" i="4"/>
  <c r="F865" i="4"/>
  <c r="H865" i="4"/>
  <c r="F866" i="4"/>
  <c r="H866" i="4"/>
  <c r="F867" i="4"/>
  <c r="H867" i="4"/>
  <c r="F868" i="4"/>
  <c r="H868" i="4"/>
  <c r="F869" i="4"/>
  <c r="H869" i="4"/>
  <c r="F870" i="4"/>
  <c r="H870" i="4"/>
  <c r="F871" i="4"/>
  <c r="H871" i="4"/>
  <c r="F872" i="4"/>
  <c r="H872" i="4"/>
  <c r="F873" i="4"/>
  <c r="H873" i="4"/>
  <c r="F874" i="4"/>
  <c r="H874" i="4"/>
  <c r="F875" i="4"/>
  <c r="H875" i="4"/>
  <c r="F876" i="4"/>
  <c r="H876" i="4"/>
  <c r="F877" i="4"/>
  <c r="H877" i="4"/>
  <c r="F878" i="4"/>
  <c r="H878" i="4"/>
  <c r="F879" i="4"/>
  <c r="H879" i="4"/>
  <c r="F880" i="4"/>
  <c r="H880" i="4"/>
  <c r="F881" i="4"/>
  <c r="H881" i="4"/>
  <c r="F882" i="4"/>
  <c r="H882" i="4"/>
  <c r="F883" i="4"/>
  <c r="H883" i="4"/>
  <c r="F884" i="4"/>
  <c r="H884" i="4"/>
  <c r="F885" i="4"/>
  <c r="H885" i="4"/>
  <c r="F886" i="4"/>
  <c r="H886" i="4"/>
  <c r="F887" i="4"/>
  <c r="H887" i="4"/>
  <c r="F888" i="4"/>
  <c r="H888" i="4"/>
  <c r="F889" i="4"/>
  <c r="H889" i="4"/>
  <c r="F890" i="4"/>
  <c r="H890" i="4"/>
  <c r="F891" i="4"/>
  <c r="H891" i="4"/>
  <c r="F892" i="4"/>
  <c r="H892" i="4"/>
  <c r="F893" i="4"/>
  <c r="H893" i="4"/>
  <c r="F894" i="4"/>
  <c r="H894" i="4"/>
  <c r="F895" i="4"/>
  <c r="H895" i="4"/>
  <c r="F896" i="4"/>
  <c r="H896" i="4"/>
  <c r="F897" i="4"/>
  <c r="H897" i="4"/>
  <c r="F898" i="4"/>
  <c r="H898" i="4"/>
  <c r="F899" i="4"/>
  <c r="H899" i="4"/>
  <c r="F900" i="4"/>
  <c r="H900" i="4"/>
  <c r="F901" i="4"/>
  <c r="H901" i="4"/>
  <c r="F902" i="4"/>
  <c r="H902" i="4"/>
  <c r="F903" i="4"/>
  <c r="H903" i="4"/>
  <c r="F904" i="4"/>
  <c r="H904" i="4"/>
  <c r="F905" i="4"/>
  <c r="H905" i="4"/>
  <c r="F906" i="4"/>
  <c r="H906" i="4"/>
  <c r="F907" i="4"/>
  <c r="H907" i="4"/>
  <c r="F908" i="4"/>
  <c r="H908" i="4"/>
  <c r="F909" i="4"/>
  <c r="H909" i="4"/>
  <c r="F910" i="4"/>
  <c r="H910" i="4"/>
  <c r="F911" i="4"/>
  <c r="H911" i="4"/>
  <c r="F912" i="4"/>
  <c r="H912" i="4"/>
  <c r="F913" i="4"/>
  <c r="H913" i="4"/>
  <c r="F914" i="4"/>
  <c r="H914" i="4"/>
  <c r="F915" i="4"/>
  <c r="H915" i="4"/>
  <c r="F916" i="4"/>
  <c r="H916" i="4"/>
  <c r="F917" i="4"/>
  <c r="H917" i="4"/>
  <c r="F918" i="4"/>
  <c r="H918" i="4"/>
  <c r="F919" i="4"/>
  <c r="H919" i="4"/>
  <c r="F920" i="4"/>
  <c r="H920" i="4"/>
  <c r="F921" i="4"/>
  <c r="H921" i="4"/>
  <c r="F922" i="4"/>
  <c r="H922" i="4"/>
  <c r="F923" i="4"/>
  <c r="H923" i="4"/>
  <c r="F924" i="4"/>
  <c r="H924" i="4"/>
  <c r="F925" i="4"/>
  <c r="H925" i="4"/>
  <c r="F926" i="4"/>
  <c r="H926" i="4"/>
  <c r="F927" i="4"/>
  <c r="H927" i="4"/>
  <c r="F928" i="4"/>
  <c r="H928" i="4"/>
  <c r="F929" i="4"/>
  <c r="H929" i="4"/>
  <c r="F84" i="9"/>
  <c r="G84" i="9"/>
  <c r="H84" i="9"/>
  <c r="F760" i="9"/>
  <c r="G760" i="9"/>
  <c r="H760" i="9"/>
  <c r="F85" i="9"/>
  <c r="G85" i="9"/>
  <c r="H85" i="9"/>
  <c r="F45" i="9"/>
  <c r="G45" i="9"/>
  <c r="H45" i="9"/>
  <c r="F28" i="9"/>
  <c r="G28" i="9"/>
  <c r="H28" i="9"/>
  <c r="F29" i="9"/>
  <c r="G29" i="9"/>
  <c r="H29" i="9"/>
  <c r="F30" i="9"/>
  <c r="G30" i="9"/>
  <c r="H30" i="9"/>
  <c r="F16" i="9"/>
  <c r="G16" i="9"/>
  <c r="H16" i="9"/>
  <c r="F94" i="9"/>
  <c r="G94" i="9"/>
  <c r="H94" i="9"/>
  <c r="F17" i="9"/>
  <c r="G17" i="9"/>
  <c r="H17" i="9"/>
  <c r="F2" i="9"/>
  <c r="G2" i="9"/>
  <c r="H2" i="9"/>
  <c r="F194" i="9"/>
  <c r="G194" i="9"/>
  <c r="H194" i="9"/>
  <c r="F195" i="9"/>
  <c r="G195" i="9"/>
  <c r="H195" i="9"/>
  <c r="F3" i="9"/>
  <c r="G3" i="9"/>
  <c r="H3" i="9"/>
  <c r="F4" i="9"/>
  <c r="G4" i="9"/>
  <c r="H4" i="9"/>
  <c r="F5" i="9"/>
  <c r="G5" i="9"/>
  <c r="H5" i="9"/>
  <c r="F6" i="9"/>
  <c r="G6" i="9"/>
  <c r="H6" i="9"/>
  <c r="F46" i="9"/>
  <c r="G46" i="9"/>
  <c r="H46" i="9"/>
  <c r="F47" i="9"/>
  <c r="G47" i="9"/>
  <c r="H47" i="9"/>
  <c r="F86" i="9"/>
  <c r="G86" i="9"/>
  <c r="H86" i="9"/>
  <c r="F31" i="9"/>
  <c r="G31" i="9"/>
  <c r="H31" i="9"/>
  <c r="F32" i="9"/>
  <c r="G32" i="9"/>
  <c r="H32" i="9"/>
  <c r="F48" i="9"/>
  <c r="G48" i="9"/>
  <c r="H48" i="9"/>
  <c r="F49" i="9"/>
  <c r="G49" i="9"/>
  <c r="H49" i="9"/>
  <c r="F7" i="9"/>
  <c r="G7" i="9"/>
  <c r="H7" i="9"/>
  <c r="F33" i="9"/>
  <c r="G33" i="9"/>
  <c r="H33" i="9"/>
  <c r="F77" i="9"/>
  <c r="G77" i="9"/>
  <c r="H77" i="9"/>
  <c r="F78" i="9"/>
  <c r="G78" i="9"/>
  <c r="H78" i="9"/>
  <c r="F79" i="9"/>
  <c r="G79" i="9"/>
  <c r="H79" i="9"/>
  <c r="F117" i="9"/>
  <c r="G117" i="9"/>
  <c r="H117" i="9"/>
  <c r="F34" i="9"/>
  <c r="G34" i="9"/>
  <c r="H34" i="9"/>
  <c r="F35" i="9"/>
  <c r="G35" i="9"/>
  <c r="H35" i="9"/>
  <c r="F36" i="9"/>
  <c r="G36" i="9"/>
  <c r="H36" i="9"/>
  <c r="F8" i="9"/>
  <c r="G8" i="9"/>
  <c r="H8" i="9"/>
  <c r="F9" i="9"/>
  <c r="G9" i="9"/>
  <c r="H9" i="9"/>
  <c r="F10" i="9"/>
  <c r="G10" i="9"/>
  <c r="H10" i="9"/>
  <c r="F11" i="9"/>
  <c r="G11" i="9"/>
  <c r="H11" i="9"/>
  <c r="F12" i="9"/>
  <c r="G12" i="9"/>
  <c r="H12" i="9"/>
  <c r="F13" i="9"/>
  <c r="G13" i="9"/>
  <c r="H13" i="9"/>
  <c r="F14" i="9"/>
  <c r="G14" i="9"/>
  <c r="H14" i="9"/>
  <c r="F15" i="9"/>
  <c r="G15" i="9"/>
  <c r="H15" i="9"/>
  <c r="F95" i="9"/>
  <c r="G95" i="9"/>
  <c r="H95" i="9"/>
  <c r="F96" i="9"/>
  <c r="G96" i="9"/>
  <c r="H96" i="9"/>
  <c r="F97" i="9"/>
  <c r="G97" i="9"/>
  <c r="H97" i="9"/>
  <c r="F98" i="9"/>
  <c r="G98" i="9"/>
  <c r="H98" i="9"/>
  <c r="F99" i="9"/>
  <c r="G99" i="9"/>
  <c r="H99" i="9"/>
  <c r="F87" i="9"/>
  <c r="G87" i="9"/>
  <c r="H87" i="9"/>
  <c r="F50" i="9"/>
  <c r="G50" i="9"/>
  <c r="H50" i="9"/>
  <c r="F51" i="9"/>
  <c r="G51" i="9"/>
  <c r="H51" i="9"/>
  <c r="F52" i="9"/>
  <c r="G52" i="9"/>
  <c r="H52" i="9"/>
  <c r="F37" i="9"/>
  <c r="G37" i="9"/>
  <c r="H37" i="9"/>
  <c r="F38" i="9"/>
  <c r="G38" i="9"/>
  <c r="H38" i="9"/>
  <c r="F100" i="9"/>
  <c r="G100" i="9"/>
  <c r="H100" i="9"/>
  <c r="F18" i="9"/>
  <c r="G18" i="9"/>
  <c r="H18" i="9"/>
  <c r="F88" i="9"/>
  <c r="G88" i="9"/>
  <c r="H88" i="9"/>
  <c r="F19" i="9"/>
  <c r="G19" i="9"/>
  <c r="H19" i="9"/>
  <c r="F20" i="9"/>
  <c r="G20" i="9"/>
  <c r="H20" i="9"/>
  <c r="F21" i="9"/>
  <c r="G21" i="9"/>
  <c r="H21" i="9"/>
  <c r="F22" i="9"/>
  <c r="G22" i="9"/>
  <c r="H22" i="9"/>
  <c r="F23" i="9"/>
  <c r="G23" i="9"/>
  <c r="H23" i="9"/>
  <c r="F24" i="9"/>
  <c r="G24" i="9"/>
  <c r="H24" i="9"/>
  <c r="F25" i="9"/>
  <c r="G25" i="9"/>
  <c r="H25" i="9"/>
  <c r="F53" i="9"/>
  <c r="G53" i="9"/>
  <c r="H53" i="9"/>
  <c r="F26" i="9"/>
  <c r="G26" i="9"/>
  <c r="H26" i="9"/>
  <c r="F39" i="9"/>
  <c r="G39" i="9"/>
  <c r="H39" i="9"/>
  <c r="F40" i="9"/>
  <c r="G40" i="9"/>
  <c r="H40" i="9"/>
  <c r="F41" i="9"/>
  <c r="G41" i="9"/>
  <c r="H41" i="9"/>
  <c r="F42" i="9"/>
  <c r="G42" i="9"/>
  <c r="H42" i="9"/>
  <c r="F43" i="9"/>
  <c r="G43" i="9"/>
  <c r="H43" i="9"/>
  <c r="F176" i="9"/>
  <c r="G176" i="9"/>
  <c r="H176" i="9"/>
  <c r="F54" i="9"/>
  <c r="G54" i="9"/>
  <c r="H54" i="9"/>
  <c r="F55" i="9"/>
  <c r="G55" i="9"/>
  <c r="H55" i="9"/>
  <c r="F56" i="9"/>
  <c r="G56" i="9"/>
  <c r="H56" i="9"/>
  <c r="F57" i="9"/>
  <c r="G57" i="9"/>
  <c r="H57" i="9"/>
  <c r="F44" i="9"/>
  <c r="G44" i="9"/>
  <c r="H44" i="9"/>
  <c r="F58" i="9"/>
  <c r="G58" i="9"/>
  <c r="H58" i="9"/>
  <c r="F59" i="9"/>
  <c r="G59" i="9"/>
  <c r="H59" i="9"/>
  <c r="F60" i="9"/>
  <c r="G60" i="9"/>
  <c r="H60" i="9"/>
  <c r="F61" i="9"/>
  <c r="G61" i="9"/>
  <c r="H61" i="9"/>
  <c r="F62" i="9"/>
  <c r="G62" i="9"/>
  <c r="H62" i="9"/>
  <c r="F63" i="9"/>
  <c r="G63" i="9"/>
  <c r="H63" i="9"/>
  <c r="F136" i="9"/>
  <c r="G136" i="9"/>
  <c r="H136" i="9"/>
  <c r="F137" i="9"/>
  <c r="G137" i="9"/>
  <c r="H137" i="9"/>
  <c r="F27" i="9"/>
  <c r="G27" i="9"/>
  <c r="H27" i="9"/>
  <c r="F89" i="9"/>
  <c r="G89" i="9"/>
  <c r="H89" i="9"/>
  <c r="F64" i="9"/>
  <c r="G64" i="9"/>
  <c r="H64" i="9"/>
  <c r="F65" i="9"/>
  <c r="G65" i="9"/>
  <c r="H65" i="9"/>
  <c r="F101" i="9"/>
  <c r="G101" i="9"/>
  <c r="H101" i="9"/>
  <c r="F102" i="9"/>
  <c r="G102" i="9"/>
  <c r="H102" i="9"/>
  <c r="F128" i="9"/>
  <c r="G128" i="9"/>
  <c r="H128" i="9"/>
  <c r="F177" i="9"/>
  <c r="G177" i="9"/>
  <c r="H177" i="9"/>
  <c r="F196" i="9"/>
  <c r="G196" i="9"/>
  <c r="H196" i="9"/>
  <c r="F68" i="9"/>
  <c r="G68" i="9"/>
  <c r="H68" i="9"/>
  <c r="F66" i="9"/>
  <c r="G66" i="9"/>
  <c r="H66" i="9"/>
  <c r="F151" i="9"/>
  <c r="G151" i="9"/>
  <c r="H151" i="9"/>
  <c r="F152" i="9"/>
  <c r="G152" i="9"/>
  <c r="H152" i="9"/>
  <c r="F90" i="9"/>
  <c r="G90" i="9"/>
  <c r="H90" i="9"/>
  <c r="F322" i="9"/>
  <c r="G322" i="9"/>
  <c r="H322" i="9"/>
  <c r="F69" i="9"/>
  <c r="G69" i="9"/>
  <c r="H69" i="9"/>
  <c r="F70" i="9"/>
  <c r="G70" i="9"/>
  <c r="H70" i="9"/>
  <c r="F71" i="9"/>
  <c r="G71" i="9"/>
  <c r="H71" i="9"/>
  <c r="F72" i="9"/>
  <c r="G72" i="9"/>
  <c r="H72" i="9"/>
  <c r="F73" i="9"/>
  <c r="G73" i="9"/>
  <c r="H73" i="9"/>
  <c r="F74" i="9"/>
  <c r="G74" i="9"/>
  <c r="H74" i="9"/>
  <c r="F75" i="9"/>
  <c r="G75" i="9"/>
  <c r="H75" i="9"/>
  <c r="F67" i="9"/>
  <c r="G67" i="9"/>
  <c r="H67" i="9"/>
  <c r="F118" i="9"/>
  <c r="G118" i="9"/>
  <c r="H118" i="9"/>
  <c r="F119" i="9"/>
  <c r="G119" i="9"/>
  <c r="H119" i="9"/>
  <c r="F120" i="9"/>
  <c r="G120" i="9"/>
  <c r="H120" i="9"/>
  <c r="F121" i="9"/>
  <c r="G121" i="9"/>
  <c r="H121" i="9"/>
  <c r="F80" i="9"/>
  <c r="G80" i="9"/>
  <c r="H80" i="9"/>
  <c r="F81" i="9"/>
  <c r="G81" i="9"/>
  <c r="H81" i="9"/>
  <c r="F82" i="9"/>
  <c r="G82" i="9"/>
  <c r="H82" i="9"/>
  <c r="F76" i="9"/>
  <c r="G76" i="9"/>
  <c r="H76" i="9"/>
  <c r="F138" i="9"/>
  <c r="G138" i="9"/>
  <c r="H138" i="9"/>
  <c r="F139" i="9"/>
  <c r="G139" i="9"/>
  <c r="H139" i="9"/>
  <c r="F153" i="9"/>
  <c r="G153" i="9"/>
  <c r="H153" i="9"/>
  <c r="F154" i="9"/>
  <c r="G154" i="9"/>
  <c r="H154" i="9"/>
  <c r="F385" i="9"/>
  <c r="G385" i="9"/>
  <c r="H385" i="9"/>
  <c r="F91" i="9"/>
  <c r="G91" i="9"/>
  <c r="H91" i="9"/>
  <c r="F92" i="9"/>
  <c r="G92" i="9"/>
  <c r="H92" i="9"/>
  <c r="F93" i="9"/>
  <c r="G93" i="9"/>
  <c r="H93" i="9"/>
  <c r="F103" i="9"/>
  <c r="G103" i="9"/>
  <c r="H103" i="9"/>
  <c r="F104" i="9"/>
  <c r="G104" i="9"/>
  <c r="H104" i="9"/>
  <c r="F105" i="9"/>
  <c r="G105" i="9"/>
  <c r="H105" i="9"/>
  <c r="F122" i="9"/>
  <c r="G122" i="9"/>
  <c r="H122" i="9"/>
  <c r="F299" i="9"/>
  <c r="G299" i="9"/>
  <c r="H299" i="9"/>
  <c r="F300" i="9"/>
  <c r="G300" i="9"/>
  <c r="H300" i="9"/>
  <c r="F352" i="9"/>
  <c r="G352" i="9"/>
  <c r="H352" i="9"/>
  <c r="F353" i="9"/>
  <c r="G353" i="9"/>
  <c r="H353" i="9"/>
  <c r="F83" i="9"/>
  <c r="G83" i="9"/>
  <c r="H83" i="9"/>
  <c r="F178" i="9"/>
  <c r="G178" i="9"/>
  <c r="H178" i="9"/>
  <c r="F179" i="9"/>
  <c r="G179" i="9"/>
  <c r="H179" i="9"/>
  <c r="F106" i="9"/>
  <c r="G106" i="9"/>
  <c r="H106" i="9"/>
  <c r="F107" i="9"/>
  <c r="G107" i="9"/>
  <c r="H107" i="9"/>
  <c r="F108" i="9"/>
  <c r="G108" i="9"/>
  <c r="H108" i="9"/>
  <c r="F109" i="9"/>
  <c r="G109" i="9"/>
  <c r="H109" i="9"/>
  <c r="F110" i="9"/>
  <c r="G110" i="9"/>
  <c r="H110" i="9"/>
  <c r="F111" i="9"/>
  <c r="G111" i="9"/>
  <c r="H111" i="9"/>
  <c r="F140" i="9"/>
  <c r="G140" i="9"/>
  <c r="H140" i="9"/>
  <c r="F141" i="9"/>
  <c r="G141" i="9"/>
  <c r="H141" i="9"/>
  <c r="F142" i="9"/>
  <c r="G142" i="9"/>
  <c r="H142" i="9"/>
  <c r="F168" i="9"/>
  <c r="G168" i="9"/>
  <c r="H168" i="9"/>
  <c r="F169" i="9"/>
  <c r="G169" i="9"/>
  <c r="H169" i="9"/>
  <c r="F170" i="9"/>
  <c r="G170" i="9"/>
  <c r="H170" i="9"/>
  <c r="F171" i="9"/>
  <c r="G171" i="9"/>
  <c r="H171" i="9"/>
  <c r="F172" i="9"/>
  <c r="G172" i="9"/>
  <c r="H172" i="9"/>
  <c r="F173" i="9"/>
  <c r="G173" i="9"/>
  <c r="H173" i="9"/>
  <c r="F174" i="9"/>
  <c r="G174" i="9"/>
  <c r="H174" i="9"/>
  <c r="F112" i="9"/>
  <c r="G112" i="9"/>
  <c r="H112" i="9"/>
  <c r="F155" i="9"/>
  <c r="G155" i="9"/>
  <c r="H155" i="9"/>
  <c r="F156" i="9"/>
  <c r="G156" i="9"/>
  <c r="H156" i="9"/>
  <c r="F157" i="9"/>
  <c r="G157" i="9"/>
  <c r="H157" i="9"/>
  <c r="F158" i="9"/>
  <c r="G158" i="9"/>
  <c r="H158" i="9"/>
  <c r="F255" i="9"/>
  <c r="G255" i="9"/>
  <c r="H255" i="9"/>
  <c r="F220" i="9"/>
  <c r="G220" i="9"/>
  <c r="H220" i="9"/>
  <c r="F221" i="9"/>
  <c r="G221" i="9"/>
  <c r="H221" i="9"/>
  <c r="F310" i="9"/>
  <c r="G310" i="9"/>
  <c r="H310" i="9"/>
  <c r="F311" i="9"/>
  <c r="G311" i="9"/>
  <c r="H311" i="9"/>
  <c r="F386" i="9"/>
  <c r="G386" i="9"/>
  <c r="H386" i="9"/>
  <c r="F387" i="9"/>
  <c r="G387" i="9"/>
  <c r="H387" i="9"/>
  <c r="F113" i="9"/>
  <c r="G113" i="9"/>
  <c r="H113" i="9"/>
  <c r="F114" i="9"/>
  <c r="G114" i="9"/>
  <c r="H114" i="9"/>
  <c r="F115" i="9"/>
  <c r="G115" i="9"/>
  <c r="H115" i="9"/>
  <c r="F116" i="9"/>
  <c r="G116" i="9"/>
  <c r="H116" i="9"/>
  <c r="F159" i="9"/>
  <c r="G159" i="9"/>
  <c r="H159" i="9"/>
  <c r="F123" i="9"/>
  <c r="G123" i="9"/>
  <c r="H123" i="9"/>
  <c r="F124" i="9"/>
  <c r="G124" i="9"/>
  <c r="H124" i="9"/>
  <c r="F125" i="9"/>
  <c r="G125" i="9"/>
  <c r="H125" i="9"/>
  <c r="F126" i="9"/>
  <c r="G126" i="9"/>
  <c r="H126" i="9"/>
  <c r="F127" i="9"/>
  <c r="G127" i="9"/>
  <c r="H127" i="9"/>
  <c r="F143" i="9"/>
  <c r="G143" i="9"/>
  <c r="H143" i="9"/>
  <c r="F144" i="9"/>
  <c r="G144" i="9"/>
  <c r="H144" i="9"/>
  <c r="F145" i="9"/>
  <c r="G145" i="9"/>
  <c r="H145" i="9"/>
  <c r="F146" i="9"/>
  <c r="G146" i="9"/>
  <c r="H146" i="9"/>
  <c r="F312" i="9"/>
  <c r="G312" i="9"/>
  <c r="H312" i="9"/>
  <c r="F313" i="9"/>
  <c r="G313" i="9"/>
  <c r="H313" i="9"/>
  <c r="F129" i="9"/>
  <c r="G129" i="9"/>
  <c r="H129" i="9"/>
  <c r="F130" i="9"/>
  <c r="G130" i="9"/>
  <c r="H130" i="9"/>
  <c r="F131" i="9"/>
  <c r="G131" i="9"/>
  <c r="H131" i="9"/>
  <c r="F132" i="9"/>
  <c r="G132" i="9"/>
  <c r="H132" i="9"/>
  <c r="F133" i="9"/>
  <c r="G133" i="9"/>
  <c r="H133" i="9"/>
  <c r="F134" i="9"/>
  <c r="G134" i="9"/>
  <c r="H134" i="9"/>
  <c r="F135" i="9"/>
  <c r="G135" i="9"/>
  <c r="H135" i="9"/>
  <c r="F287" i="9"/>
  <c r="G287" i="9"/>
  <c r="H287" i="9"/>
  <c r="F288" i="9"/>
  <c r="G288" i="9"/>
  <c r="H288" i="9"/>
  <c r="F289" i="9"/>
  <c r="G289" i="9"/>
  <c r="H289" i="9"/>
  <c r="F270" i="9"/>
  <c r="G270" i="9"/>
  <c r="H270" i="9"/>
  <c r="F271" i="9"/>
  <c r="G271" i="9"/>
  <c r="H271" i="9"/>
  <c r="F147" i="9"/>
  <c r="G147" i="9"/>
  <c r="H147" i="9"/>
  <c r="F148" i="9"/>
  <c r="G148" i="9"/>
  <c r="H148" i="9"/>
  <c r="F149" i="9"/>
  <c r="G149" i="9"/>
  <c r="H149" i="9"/>
  <c r="F150" i="9"/>
  <c r="G150" i="9"/>
  <c r="H150" i="9"/>
  <c r="F256" i="9"/>
  <c r="G256" i="9"/>
  <c r="H256" i="9"/>
  <c r="F180" i="9"/>
  <c r="G180" i="9"/>
  <c r="H180" i="9"/>
  <c r="F181" i="9"/>
  <c r="G181" i="9"/>
  <c r="H181" i="9"/>
  <c r="F182" i="9"/>
  <c r="G182" i="9"/>
  <c r="H182" i="9"/>
  <c r="F183" i="9"/>
  <c r="G183" i="9"/>
  <c r="H183" i="9"/>
  <c r="F399" i="9"/>
  <c r="G399" i="9"/>
  <c r="H399" i="9"/>
  <c r="F400" i="9"/>
  <c r="G400" i="9"/>
  <c r="H400" i="9"/>
  <c r="F401" i="9"/>
  <c r="G401" i="9"/>
  <c r="H401" i="9"/>
  <c r="F160" i="9"/>
  <c r="G160" i="9"/>
  <c r="H160" i="9"/>
  <c r="F222" i="9"/>
  <c r="G222" i="9"/>
  <c r="H222" i="9"/>
  <c r="F223" i="9"/>
  <c r="G223" i="9"/>
  <c r="H223" i="9"/>
  <c r="F229" i="9"/>
  <c r="G229" i="9"/>
  <c r="H229" i="9"/>
  <c r="F230" i="9"/>
  <c r="G230" i="9"/>
  <c r="H230" i="9"/>
  <c r="F231" i="9"/>
  <c r="G231" i="9"/>
  <c r="H231" i="9"/>
  <c r="F761" i="9"/>
  <c r="G761" i="9"/>
  <c r="H761" i="9"/>
  <c r="F388" i="9"/>
  <c r="G388" i="9"/>
  <c r="H388" i="9"/>
  <c r="F161" i="9"/>
  <c r="G161" i="9"/>
  <c r="H161" i="9"/>
  <c r="F162" i="9"/>
  <c r="G162" i="9"/>
  <c r="H162" i="9"/>
  <c r="F163" i="9"/>
  <c r="G163" i="9"/>
  <c r="H163" i="9"/>
  <c r="F164" i="9"/>
  <c r="G164" i="9"/>
  <c r="H164" i="9"/>
  <c r="F165" i="9"/>
  <c r="G165" i="9"/>
  <c r="H165" i="9"/>
  <c r="F166" i="9"/>
  <c r="G166" i="9"/>
  <c r="H166" i="9"/>
  <c r="F211" i="9"/>
  <c r="G211" i="9"/>
  <c r="H211" i="9"/>
  <c r="F212" i="9"/>
  <c r="G212" i="9"/>
  <c r="H212" i="9"/>
  <c r="F213" i="9"/>
  <c r="G213" i="9"/>
  <c r="H213" i="9"/>
  <c r="F184" i="9"/>
  <c r="G184" i="9"/>
  <c r="H184" i="9"/>
  <c r="F167" i="9"/>
  <c r="G167" i="9"/>
  <c r="H167" i="9"/>
  <c r="F224" i="9"/>
  <c r="G224" i="9"/>
  <c r="H224" i="9"/>
  <c r="F175" i="9"/>
  <c r="G175" i="9"/>
  <c r="H175" i="9"/>
  <c r="F232" i="9"/>
  <c r="G232" i="9"/>
  <c r="H232" i="9"/>
  <c r="F233" i="9"/>
  <c r="G233" i="9"/>
  <c r="H233" i="9"/>
  <c r="F234" i="9"/>
  <c r="G234" i="9"/>
  <c r="H234" i="9"/>
  <c r="F202" i="9"/>
  <c r="G202" i="9"/>
  <c r="H202" i="9"/>
  <c r="F203" i="9"/>
  <c r="G203" i="9"/>
  <c r="H203" i="9"/>
  <c r="F204" i="9"/>
  <c r="G204" i="9"/>
  <c r="H204" i="9"/>
  <c r="F197" i="9"/>
  <c r="G197" i="9"/>
  <c r="H197" i="9"/>
  <c r="F185" i="9"/>
  <c r="G185" i="9"/>
  <c r="H185" i="9"/>
  <c r="F186" i="9"/>
  <c r="G186" i="9"/>
  <c r="H186" i="9"/>
  <c r="F187" i="9"/>
  <c r="G187" i="9"/>
  <c r="H187" i="9"/>
  <c r="F188" i="9"/>
  <c r="G188" i="9"/>
  <c r="H188" i="9"/>
  <c r="F189" i="9"/>
  <c r="G189" i="9"/>
  <c r="H189" i="9"/>
  <c r="F190" i="9"/>
  <c r="G190" i="9"/>
  <c r="H190" i="9"/>
  <c r="F191" i="9"/>
  <c r="G191" i="9"/>
  <c r="H191" i="9"/>
  <c r="F192" i="9"/>
  <c r="G192" i="9"/>
  <c r="H192" i="9"/>
  <c r="F193" i="9"/>
  <c r="G193" i="9"/>
  <c r="H193" i="9"/>
  <c r="F198" i="9"/>
  <c r="G198" i="9"/>
  <c r="H198" i="9"/>
  <c r="F199" i="9"/>
  <c r="G199" i="9"/>
  <c r="H199" i="9"/>
  <c r="F200" i="9"/>
  <c r="G200" i="9"/>
  <c r="H200" i="9"/>
  <c r="F201" i="9"/>
  <c r="G201" i="9"/>
  <c r="H201" i="9"/>
  <c r="F205" i="9"/>
  <c r="G205" i="9"/>
  <c r="H205" i="9"/>
  <c r="F225" i="9"/>
  <c r="G225" i="9"/>
  <c r="H225" i="9"/>
  <c r="F226" i="9"/>
  <c r="G226" i="9"/>
  <c r="H226" i="9"/>
  <c r="F235" i="9"/>
  <c r="G235" i="9"/>
  <c r="H235" i="9"/>
  <c r="F236" i="9"/>
  <c r="G236" i="9"/>
  <c r="H236" i="9"/>
  <c r="F237" i="9"/>
  <c r="G237" i="9"/>
  <c r="H237" i="9"/>
  <c r="F344" i="9"/>
  <c r="G344" i="9"/>
  <c r="H344" i="9"/>
  <c r="F206" i="9"/>
  <c r="G206" i="9"/>
  <c r="H206" i="9"/>
  <c r="F207" i="9"/>
  <c r="G207" i="9"/>
  <c r="H207" i="9"/>
  <c r="F208" i="9"/>
  <c r="G208" i="9"/>
  <c r="H208" i="9"/>
  <c r="F209" i="9"/>
  <c r="G209" i="9"/>
  <c r="H209" i="9"/>
  <c r="F210" i="9"/>
  <c r="G210" i="9"/>
  <c r="H210" i="9"/>
  <c r="F301" i="9"/>
  <c r="G301" i="9"/>
  <c r="H301" i="9"/>
  <c r="F338" i="9"/>
  <c r="G338" i="9"/>
  <c r="H338" i="9"/>
  <c r="F478" i="9"/>
  <c r="G478" i="9"/>
  <c r="H478" i="9"/>
  <c r="F257" i="9"/>
  <c r="G257" i="9"/>
  <c r="H257" i="9"/>
  <c r="F314" i="9"/>
  <c r="G314" i="9"/>
  <c r="H314" i="9"/>
  <c r="F214" i="9"/>
  <c r="G214" i="9"/>
  <c r="H214" i="9"/>
  <c r="F215" i="9"/>
  <c r="G215" i="9"/>
  <c r="H215" i="9"/>
  <c r="F216" i="9"/>
  <c r="G216" i="9"/>
  <c r="H216" i="9"/>
  <c r="F217" i="9"/>
  <c r="G217" i="9"/>
  <c r="H217" i="9"/>
  <c r="F218" i="9"/>
  <c r="G218" i="9"/>
  <c r="H218" i="9"/>
  <c r="F219" i="9"/>
  <c r="G219" i="9"/>
  <c r="H219" i="9"/>
  <c r="F421" i="9"/>
  <c r="G421" i="9"/>
  <c r="H421" i="9"/>
  <c r="F422" i="9"/>
  <c r="G422" i="9"/>
  <c r="H422" i="9"/>
  <c r="F227" i="9"/>
  <c r="G227" i="9"/>
  <c r="H227" i="9"/>
  <c r="F228" i="9"/>
  <c r="G228" i="9"/>
  <c r="H228" i="9"/>
  <c r="F238" i="9"/>
  <c r="G238" i="9"/>
  <c r="H238" i="9"/>
  <c r="F258" i="9"/>
  <c r="G258" i="9"/>
  <c r="H258" i="9"/>
  <c r="F259" i="9"/>
  <c r="G259" i="9"/>
  <c r="H259" i="9"/>
  <c r="F260" i="9"/>
  <c r="G260" i="9"/>
  <c r="H260" i="9"/>
  <c r="F261" i="9"/>
  <c r="G261" i="9"/>
  <c r="H261" i="9"/>
  <c r="F354" i="9"/>
  <c r="G354" i="9"/>
  <c r="H354" i="9"/>
  <c r="F355" i="9"/>
  <c r="G355" i="9"/>
  <c r="H355" i="9"/>
  <c r="F356" i="9"/>
  <c r="G356" i="9"/>
  <c r="H356" i="9"/>
  <c r="F239" i="9"/>
  <c r="G239" i="9"/>
  <c r="H239" i="9"/>
  <c r="F240" i="9"/>
  <c r="G240" i="9"/>
  <c r="H240" i="9"/>
  <c r="F241" i="9"/>
  <c r="G241" i="9"/>
  <c r="H241" i="9"/>
  <c r="F242" i="9"/>
  <c r="G242" i="9"/>
  <c r="H242" i="9"/>
  <c r="F243" i="9"/>
  <c r="G243" i="9"/>
  <c r="H243" i="9"/>
  <c r="F244" i="9"/>
  <c r="G244" i="9"/>
  <c r="H244" i="9"/>
  <c r="F245" i="9"/>
  <c r="G245" i="9"/>
  <c r="H245" i="9"/>
  <c r="F246" i="9"/>
  <c r="G246" i="9"/>
  <c r="H246" i="9"/>
  <c r="F247" i="9"/>
  <c r="G247" i="9"/>
  <c r="H247" i="9"/>
  <c r="F248" i="9"/>
  <c r="G248" i="9"/>
  <c r="H248" i="9"/>
  <c r="F249" i="9"/>
  <c r="G249" i="9"/>
  <c r="H249" i="9"/>
  <c r="F272" i="9"/>
  <c r="G272" i="9"/>
  <c r="H272" i="9"/>
  <c r="F273" i="9"/>
  <c r="G273" i="9"/>
  <c r="H273" i="9"/>
  <c r="F274" i="9"/>
  <c r="G274" i="9"/>
  <c r="H274" i="9"/>
  <c r="F275" i="9"/>
  <c r="G275" i="9"/>
  <c r="H275" i="9"/>
  <c r="F276" i="9"/>
  <c r="G276" i="9"/>
  <c r="H276" i="9"/>
  <c r="F438" i="9"/>
  <c r="G438" i="9"/>
  <c r="H438" i="9"/>
  <c r="F439" i="9"/>
  <c r="G439" i="9"/>
  <c r="H439" i="9"/>
  <c r="F339" i="9"/>
  <c r="G339" i="9"/>
  <c r="H339" i="9"/>
  <c r="F340" i="9"/>
  <c r="G340" i="9"/>
  <c r="H340" i="9"/>
  <c r="F341" i="9"/>
  <c r="G341" i="9"/>
  <c r="H341" i="9"/>
  <c r="F262" i="9"/>
  <c r="G262" i="9"/>
  <c r="H262" i="9"/>
  <c r="F402" i="9"/>
  <c r="G402" i="9"/>
  <c r="H402" i="9"/>
  <c r="F250" i="9"/>
  <c r="G250" i="9"/>
  <c r="H250" i="9"/>
  <c r="F251" i="9"/>
  <c r="G251" i="9"/>
  <c r="H251" i="9"/>
  <c r="F252" i="9"/>
  <c r="G252" i="9"/>
  <c r="H252" i="9"/>
  <c r="F253" i="9"/>
  <c r="G253" i="9"/>
  <c r="H253" i="9"/>
  <c r="F254" i="9"/>
  <c r="G254" i="9"/>
  <c r="H254" i="9"/>
  <c r="F375" i="9"/>
  <c r="G375" i="9"/>
  <c r="H375" i="9"/>
  <c r="F376" i="9"/>
  <c r="G376" i="9"/>
  <c r="H376" i="9"/>
  <c r="F377" i="9"/>
  <c r="G377" i="9"/>
  <c r="H377" i="9"/>
  <c r="F378" i="9"/>
  <c r="G378" i="9"/>
  <c r="H378" i="9"/>
  <c r="F379" i="9"/>
  <c r="G379" i="9"/>
  <c r="H379" i="9"/>
  <c r="F389" i="9"/>
  <c r="G389" i="9"/>
  <c r="H389" i="9"/>
  <c r="F390" i="9"/>
  <c r="G390" i="9"/>
  <c r="H390" i="9"/>
  <c r="F391" i="9"/>
  <c r="G391" i="9"/>
  <c r="H391" i="9"/>
  <c r="F392" i="9"/>
  <c r="G392" i="9"/>
  <c r="H392" i="9"/>
  <c r="F323" i="9"/>
  <c r="G323" i="9"/>
  <c r="H323" i="9"/>
  <c r="F324" i="9"/>
  <c r="G324" i="9"/>
  <c r="H324" i="9"/>
  <c r="F325" i="9"/>
  <c r="G325" i="9"/>
  <c r="H325" i="9"/>
  <c r="F326" i="9"/>
  <c r="G326" i="9"/>
  <c r="H326" i="9"/>
  <c r="F263" i="9"/>
  <c r="G263" i="9"/>
  <c r="H263" i="9"/>
  <c r="F264" i="9"/>
  <c r="G264" i="9"/>
  <c r="H264" i="9"/>
  <c r="F265" i="9"/>
  <c r="G265" i="9"/>
  <c r="H265" i="9"/>
  <c r="F266" i="9"/>
  <c r="G266" i="9"/>
  <c r="H266" i="9"/>
  <c r="F267" i="9"/>
  <c r="G267" i="9"/>
  <c r="H267" i="9"/>
  <c r="F268" i="9"/>
  <c r="G268" i="9"/>
  <c r="H268" i="9"/>
  <c r="F269" i="9"/>
  <c r="G269" i="9"/>
  <c r="H269" i="9"/>
  <c r="F277" i="9"/>
  <c r="G277" i="9"/>
  <c r="H277" i="9"/>
  <c r="F278" i="9"/>
  <c r="G278" i="9"/>
  <c r="H278" i="9"/>
  <c r="F327" i="9"/>
  <c r="G327" i="9"/>
  <c r="H327" i="9"/>
  <c r="F328" i="9"/>
  <c r="G328" i="9"/>
  <c r="H328" i="9"/>
  <c r="F329" i="9"/>
  <c r="G329" i="9"/>
  <c r="H329" i="9"/>
  <c r="F279" i="9"/>
  <c r="G279" i="9"/>
  <c r="H279" i="9"/>
  <c r="F280" i="9"/>
  <c r="G280" i="9"/>
  <c r="H280" i="9"/>
  <c r="F281" i="9"/>
  <c r="G281" i="9"/>
  <c r="H281" i="9"/>
  <c r="F282" i="9"/>
  <c r="G282" i="9"/>
  <c r="H282" i="9"/>
  <c r="F283" i="9"/>
  <c r="G283" i="9"/>
  <c r="H283" i="9"/>
  <c r="F284" i="9"/>
  <c r="G284" i="9"/>
  <c r="H284" i="9"/>
  <c r="F290" i="9"/>
  <c r="G290" i="9"/>
  <c r="H290" i="9"/>
  <c r="F380" i="9"/>
  <c r="G380" i="9"/>
  <c r="H380" i="9"/>
  <c r="F381" i="9"/>
  <c r="G381" i="9"/>
  <c r="H381" i="9"/>
  <c r="F330" i="9"/>
  <c r="G330" i="9"/>
  <c r="H330" i="9"/>
  <c r="F285" i="9"/>
  <c r="G285" i="9"/>
  <c r="H285" i="9"/>
  <c r="F291" i="9"/>
  <c r="G291" i="9"/>
  <c r="H291" i="9"/>
  <c r="F292" i="9"/>
  <c r="G292" i="9"/>
  <c r="H292" i="9"/>
  <c r="F293" i="9"/>
  <c r="G293" i="9"/>
  <c r="H293" i="9"/>
  <c r="F294" i="9"/>
  <c r="G294" i="9"/>
  <c r="H294" i="9"/>
  <c r="F295" i="9"/>
  <c r="G295" i="9"/>
  <c r="H295" i="9"/>
  <c r="F296" i="9"/>
  <c r="G296" i="9"/>
  <c r="H296" i="9"/>
  <c r="F297" i="9"/>
  <c r="G297" i="9"/>
  <c r="H297" i="9"/>
  <c r="F298" i="9"/>
  <c r="G298" i="9"/>
  <c r="H298" i="9"/>
  <c r="F286" i="9"/>
  <c r="G286" i="9"/>
  <c r="H286" i="9"/>
  <c r="F357" i="9"/>
  <c r="G357" i="9"/>
  <c r="H357" i="9"/>
  <c r="F358" i="9"/>
  <c r="G358" i="9"/>
  <c r="H358" i="9"/>
  <c r="F359" i="9"/>
  <c r="G359" i="9"/>
  <c r="H359" i="9"/>
  <c r="F360" i="9"/>
  <c r="G360" i="9"/>
  <c r="H360" i="9"/>
  <c r="F361" i="9"/>
  <c r="G361" i="9"/>
  <c r="H361" i="9"/>
  <c r="F315" i="9"/>
  <c r="G315" i="9"/>
  <c r="H315" i="9"/>
  <c r="F316" i="9"/>
  <c r="G316" i="9"/>
  <c r="H316" i="9"/>
  <c r="F317" i="9"/>
  <c r="G317" i="9"/>
  <c r="H317" i="9"/>
  <c r="F302" i="9"/>
  <c r="G302" i="9"/>
  <c r="H302" i="9"/>
  <c r="F303" i="9"/>
  <c r="G303" i="9"/>
  <c r="H303" i="9"/>
  <c r="F304" i="9"/>
  <c r="G304" i="9"/>
  <c r="H304" i="9"/>
  <c r="F305" i="9"/>
  <c r="G305" i="9"/>
  <c r="H305" i="9"/>
  <c r="F306" i="9"/>
  <c r="G306" i="9"/>
  <c r="H306" i="9"/>
  <c r="F307" i="9"/>
  <c r="G307" i="9"/>
  <c r="H307" i="9"/>
  <c r="F308" i="9"/>
  <c r="G308" i="9"/>
  <c r="H308" i="9"/>
  <c r="F309" i="9"/>
  <c r="G309" i="9"/>
  <c r="H309" i="9"/>
  <c r="F318" i="9"/>
  <c r="G318" i="9"/>
  <c r="H318" i="9"/>
  <c r="F319" i="9"/>
  <c r="G319" i="9"/>
  <c r="H319" i="9"/>
  <c r="F320" i="9"/>
  <c r="G320" i="9"/>
  <c r="H320" i="9"/>
  <c r="F321" i="9"/>
  <c r="G321" i="9"/>
  <c r="H321" i="9"/>
  <c r="F403" i="9"/>
  <c r="G403" i="9"/>
  <c r="H403" i="9"/>
  <c r="F404" i="9"/>
  <c r="G404" i="9"/>
  <c r="H404" i="9"/>
  <c r="F345" i="9"/>
  <c r="G345" i="9"/>
  <c r="H345" i="9"/>
  <c r="F346" i="9"/>
  <c r="G346" i="9"/>
  <c r="H346" i="9"/>
  <c r="F347" i="9"/>
  <c r="G347" i="9"/>
  <c r="H347" i="9"/>
  <c r="F331" i="9"/>
  <c r="G331" i="9"/>
  <c r="H331" i="9"/>
  <c r="F332" i="9"/>
  <c r="G332" i="9"/>
  <c r="H332" i="9"/>
  <c r="F333" i="9"/>
  <c r="G333" i="9"/>
  <c r="H333" i="9"/>
  <c r="F334" i="9"/>
  <c r="G334" i="9"/>
  <c r="H334" i="9"/>
  <c r="F335" i="9"/>
  <c r="G335" i="9"/>
  <c r="H335" i="9"/>
  <c r="F336" i="9"/>
  <c r="G336" i="9"/>
  <c r="H336" i="9"/>
  <c r="F337" i="9"/>
  <c r="G337" i="9"/>
  <c r="H337" i="9"/>
  <c r="F410" i="9"/>
  <c r="G410" i="9"/>
  <c r="H410" i="9"/>
  <c r="F342" i="9"/>
  <c r="G342" i="9"/>
  <c r="H342" i="9"/>
  <c r="F564" i="9"/>
  <c r="G564" i="9"/>
  <c r="H564" i="9"/>
  <c r="F565" i="9"/>
  <c r="G565" i="9"/>
  <c r="H565" i="9"/>
  <c r="F423" i="9"/>
  <c r="G423" i="9"/>
  <c r="H423" i="9"/>
  <c r="F424" i="9"/>
  <c r="G424" i="9"/>
  <c r="H424" i="9"/>
  <c r="F362" i="9"/>
  <c r="G362" i="9"/>
  <c r="H362" i="9"/>
  <c r="F363" i="9"/>
  <c r="G363" i="9"/>
  <c r="H363" i="9"/>
  <c r="F364" i="9"/>
  <c r="G364" i="9"/>
  <c r="H364" i="9"/>
  <c r="F365" i="9"/>
  <c r="G365" i="9"/>
  <c r="H365" i="9"/>
  <c r="F512" i="9"/>
  <c r="G512" i="9"/>
  <c r="H512" i="9"/>
  <c r="F436" i="9"/>
  <c r="G436" i="9"/>
  <c r="H436" i="9"/>
  <c r="F348" i="9"/>
  <c r="G348" i="9"/>
  <c r="H348" i="9"/>
  <c r="F349" i="9"/>
  <c r="G349" i="9"/>
  <c r="H349" i="9"/>
  <c r="F350" i="9"/>
  <c r="G350" i="9"/>
  <c r="H350" i="9"/>
  <c r="F351" i="9"/>
  <c r="G351" i="9"/>
  <c r="H351" i="9"/>
  <c r="F343" i="9"/>
  <c r="G343" i="9"/>
  <c r="H343" i="9"/>
  <c r="F366" i="9"/>
  <c r="G366" i="9"/>
  <c r="H366" i="9"/>
  <c r="F367" i="9"/>
  <c r="G367" i="9"/>
  <c r="H367" i="9"/>
  <c r="F368" i="9"/>
  <c r="G368" i="9"/>
  <c r="H368" i="9"/>
  <c r="F369" i="9"/>
  <c r="G369" i="9"/>
  <c r="H369" i="9"/>
  <c r="F370" i="9"/>
  <c r="G370" i="9"/>
  <c r="H370" i="9"/>
  <c r="F371" i="9"/>
  <c r="G371" i="9"/>
  <c r="H371" i="9"/>
  <c r="F372" i="9"/>
  <c r="G372" i="9"/>
  <c r="H372" i="9"/>
  <c r="F373" i="9"/>
  <c r="G373" i="9"/>
  <c r="H373" i="9"/>
  <c r="F431" i="9"/>
  <c r="G431" i="9"/>
  <c r="H431" i="9"/>
  <c r="F432" i="9"/>
  <c r="G432" i="9"/>
  <c r="H432" i="9"/>
  <c r="F479" i="9"/>
  <c r="G479" i="9"/>
  <c r="H479" i="9"/>
  <c r="F382" i="9"/>
  <c r="G382" i="9"/>
  <c r="H382" i="9"/>
  <c r="F383" i="9"/>
  <c r="G383" i="9"/>
  <c r="H383" i="9"/>
  <c r="F384" i="9"/>
  <c r="G384" i="9"/>
  <c r="H384" i="9"/>
  <c r="F411" i="9"/>
  <c r="G411" i="9"/>
  <c r="H411" i="9"/>
  <c r="F412" i="9"/>
  <c r="G412" i="9"/>
  <c r="H412" i="9"/>
  <c r="F413" i="9"/>
  <c r="G413" i="9"/>
  <c r="H413" i="9"/>
  <c r="F405" i="9"/>
  <c r="G405" i="9"/>
  <c r="H405" i="9"/>
  <c r="F467" i="9"/>
  <c r="G467" i="9"/>
  <c r="H467" i="9"/>
  <c r="F468" i="9"/>
  <c r="G468" i="9"/>
  <c r="H468" i="9"/>
  <c r="F469" i="9"/>
  <c r="G469" i="9"/>
  <c r="H469" i="9"/>
  <c r="F374" i="9"/>
  <c r="G374" i="9"/>
  <c r="H374" i="9"/>
  <c r="F393" i="9"/>
  <c r="G393" i="9"/>
  <c r="H393" i="9"/>
  <c r="F394" i="9"/>
  <c r="G394" i="9"/>
  <c r="H394" i="9"/>
  <c r="F395" i="9"/>
  <c r="G395" i="9"/>
  <c r="H395" i="9"/>
  <c r="F396" i="9"/>
  <c r="G396" i="9"/>
  <c r="H396" i="9"/>
  <c r="F397" i="9"/>
  <c r="G397" i="9"/>
  <c r="H397" i="9"/>
  <c r="F398" i="9"/>
  <c r="G398" i="9"/>
  <c r="H398" i="9"/>
  <c r="F406" i="9"/>
  <c r="G406" i="9"/>
  <c r="H406" i="9"/>
  <c r="F407" i="9"/>
  <c r="G407" i="9"/>
  <c r="H407" i="9"/>
  <c r="F408" i="9"/>
  <c r="G408" i="9"/>
  <c r="H408" i="9"/>
  <c r="F409" i="9"/>
  <c r="G409" i="9"/>
  <c r="H409" i="9"/>
  <c r="F494" i="9"/>
  <c r="G494" i="9"/>
  <c r="H494" i="9"/>
  <c r="F495" i="9"/>
  <c r="G495" i="9"/>
  <c r="H495" i="9"/>
  <c r="F414" i="9"/>
  <c r="G414" i="9"/>
  <c r="H414" i="9"/>
  <c r="F415" i="9"/>
  <c r="G415" i="9"/>
  <c r="H415" i="9"/>
  <c r="F416" i="9"/>
  <c r="G416" i="9"/>
  <c r="H416" i="9"/>
  <c r="F417" i="9"/>
  <c r="G417" i="9"/>
  <c r="H417" i="9"/>
  <c r="F418" i="9"/>
  <c r="G418" i="9"/>
  <c r="H418" i="9"/>
  <c r="F419" i="9"/>
  <c r="G419" i="9"/>
  <c r="H419" i="9"/>
  <c r="F420" i="9"/>
  <c r="G420" i="9"/>
  <c r="H420" i="9"/>
  <c r="F425" i="9"/>
  <c r="G425" i="9"/>
  <c r="H425" i="9"/>
  <c r="F426" i="9"/>
  <c r="G426" i="9"/>
  <c r="H426" i="9"/>
  <c r="F427" i="9"/>
  <c r="G427" i="9"/>
  <c r="H427" i="9"/>
  <c r="F428" i="9"/>
  <c r="G428" i="9"/>
  <c r="H428" i="9"/>
  <c r="F429" i="9"/>
  <c r="G429" i="9"/>
  <c r="H429" i="9"/>
  <c r="F430" i="9"/>
  <c r="G430" i="9"/>
  <c r="H430" i="9"/>
  <c r="F433" i="9"/>
  <c r="G433" i="9"/>
  <c r="H433" i="9"/>
  <c r="F434" i="9"/>
  <c r="G434" i="9"/>
  <c r="H434" i="9"/>
  <c r="F440" i="9"/>
  <c r="G440" i="9"/>
  <c r="H440" i="9"/>
  <c r="F441" i="9"/>
  <c r="G441" i="9"/>
  <c r="H441" i="9"/>
  <c r="F435" i="9"/>
  <c r="G435" i="9"/>
  <c r="H435" i="9"/>
  <c r="F762" i="9"/>
  <c r="G762" i="9"/>
  <c r="H762" i="9"/>
  <c r="F450" i="9"/>
  <c r="G450" i="9"/>
  <c r="H450" i="9"/>
  <c r="F451" i="9"/>
  <c r="G451" i="9"/>
  <c r="H451" i="9"/>
  <c r="F452" i="9"/>
  <c r="G452" i="9"/>
  <c r="H452" i="9"/>
  <c r="F453" i="9"/>
  <c r="G453" i="9"/>
  <c r="H453" i="9"/>
  <c r="F454" i="9"/>
  <c r="G454" i="9"/>
  <c r="H454" i="9"/>
  <c r="F437" i="9"/>
  <c r="G437" i="9"/>
  <c r="H437" i="9"/>
  <c r="F442" i="9"/>
  <c r="G442" i="9"/>
  <c r="H442" i="9"/>
  <c r="F443" i="9"/>
  <c r="G443" i="9"/>
  <c r="H443" i="9"/>
  <c r="F444" i="9"/>
  <c r="G444" i="9"/>
  <c r="H444" i="9"/>
  <c r="F445" i="9"/>
  <c r="G445" i="9"/>
  <c r="H445" i="9"/>
  <c r="F446" i="9"/>
  <c r="G446" i="9"/>
  <c r="H446" i="9"/>
  <c r="F447" i="9"/>
  <c r="G447" i="9"/>
  <c r="H447" i="9"/>
  <c r="F448" i="9"/>
  <c r="G448" i="9"/>
  <c r="H448" i="9"/>
  <c r="F449" i="9"/>
  <c r="G449" i="9"/>
  <c r="H449" i="9"/>
  <c r="F455" i="9"/>
  <c r="G455" i="9"/>
  <c r="H455" i="9"/>
  <c r="F456" i="9"/>
  <c r="G456" i="9"/>
  <c r="H456" i="9"/>
  <c r="F457" i="9"/>
  <c r="G457" i="9"/>
  <c r="H457" i="9"/>
  <c r="F458" i="9"/>
  <c r="G458" i="9"/>
  <c r="H458" i="9"/>
  <c r="F459" i="9"/>
  <c r="G459" i="9"/>
  <c r="H459" i="9"/>
  <c r="F460" i="9"/>
  <c r="G460" i="9"/>
  <c r="H460" i="9"/>
  <c r="F461" i="9"/>
  <c r="G461" i="9"/>
  <c r="H461" i="9"/>
  <c r="F462" i="9"/>
  <c r="G462" i="9"/>
  <c r="H462" i="9"/>
  <c r="F463" i="9"/>
  <c r="G463" i="9"/>
  <c r="H463" i="9"/>
  <c r="F464" i="9"/>
  <c r="G464" i="9"/>
  <c r="H464" i="9"/>
  <c r="F465" i="9"/>
  <c r="G465" i="9"/>
  <c r="H465" i="9"/>
  <c r="F466" i="9"/>
  <c r="G466" i="9"/>
  <c r="H466" i="9"/>
  <c r="F496" i="9"/>
  <c r="G496" i="9"/>
  <c r="H496" i="9"/>
  <c r="F497" i="9"/>
  <c r="G497" i="9"/>
  <c r="H497" i="9"/>
  <c r="F498" i="9"/>
  <c r="G498" i="9"/>
  <c r="H498" i="9"/>
  <c r="F499" i="9"/>
  <c r="G499" i="9"/>
  <c r="H499" i="9"/>
  <c r="F500" i="9"/>
  <c r="G500" i="9"/>
  <c r="H500" i="9"/>
  <c r="F470" i="9"/>
  <c r="G470" i="9"/>
  <c r="H470" i="9"/>
  <c r="F471" i="9"/>
  <c r="G471" i="9"/>
  <c r="H471" i="9"/>
  <c r="F472" i="9"/>
  <c r="G472" i="9"/>
  <c r="H472" i="9"/>
  <c r="F473" i="9"/>
  <c r="G473" i="9"/>
  <c r="H473" i="9"/>
  <c r="F474" i="9"/>
  <c r="G474" i="9"/>
  <c r="H474" i="9"/>
  <c r="F475" i="9"/>
  <c r="G475" i="9"/>
  <c r="H475" i="9"/>
  <c r="F476" i="9"/>
  <c r="G476" i="9"/>
  <c r="H476" i="9"/>
  <c r="F477" i="9"/>
  <c r="G477" i="9"/>
  <c r="H477" i="9"/>
  <c r="F480" i="9"/>
  <c r="G480" i="9"/>
  <c r="H480" i="9"/>
  <c r="F481" i="9"/>
  <c r="G481" i="9"/>
  <c r="H481" i="9"/>
  <c r="F513" i="9"/>
  <c r="G513" i="9"/>
  <c r="H513" i="9"/>
  <c r="F514" i="9"/>
  <c r="G514" i="9"/>
  <c r="H514" i="9"/>
  <c r="F515" i="9"/>
  <c r="G515" i="9"/>
  <c r="H515" i="9"/>
  <c r="F516" i="9"/>
  <c r="G516" i="9"/>
  <c r="H516" i="9"/>
  <c r="F482" i="9"/>
  <c r="G482" i="9"/>
  <c r="H482" i="9"/>
  <c r="F483" i="9"/>
  <c r="G483" i="9"/>
  <c r="H483" i="9"/>
  <c r="F484" i="9"/>
  <c r="G484" i="9"/>
  <c r="H484" i="9"/>
  <c r="F485" i="9"/>
  <c r="G485" i="9"/>
  <c r="H485" i="9"/>
  <c r="F486" i="9"/>
  <c r="G486" i="9"/>
  <c r="H486" i="9"/>
  <c r="F487" i="9"/>
  <c r="G487" i="9"/>
  <c r="H487" i="9"/>
  <c r="F488" i="9"/>
  <c r="G488" i="9"/>
  <c r="H488" i="9"/>
  <c r="F517" i="9"/>
  <c r="G517" i="9"/>
  <c r="H517" i="9"/>
  <c r="F518" i="9"/>
  <c r="G518" i="9"/>
  <c r="H518" i="9"/>
  <c r="F519" i="9"/>
  <c r="G519" i="9"/>
  <c r="H519" i="9"/>
  <c r="F520" i="9"/>
  <c r="G520" i="9"/>
  <c r="H520" i="9"/>
  <c r="F521" i="9"/>
  <c r="G521" i="9"/>
  <c r="H521" i="9"/>
  <c r="F489" i="9"/>
  <c r="G489" i="9"/>
  <c r="H489" i="9"/>
  <c r="F490" i="9"/>
  <c r="G490" i="9"/>
  <c r="H490" i="9"/>
  <c r="F491" i="9"/>
  <c r="G491" i="9"/>
  <c r="H491" i="9"/>
  <c r="F492" i="9"/>
  <c r="G492" i="9"/>
  <c r="H492" i="9"/>
  <c r="F493" i="9"/>
  <c r="G493" i="9"/>
  <c r="H493" i="9"/>
  <c r="F590" i="9"/>
  <c r="G590" i="9"/>
  <c r="H590" i="9"/>
  <c r="F501" i="9"/>
  <c r="G501" i="9"/>
  <c r="H501" i="9"/>
  <c r="F502" i="9"/>
  <c r="G502" i="9"/>
  <c r="H502" i="9"/>
  <c r="F503" i="9"/>
  <c r="G503" i="9"/>
  <c r="H503" i="9"/>
  <c r="F504" i="9"/>
  <c r="G504" i="9"/>
  <c r="H504" i="9"/>
  <c r="F505" i="9"/>
  <c r="G505" i="9"/>
  <c r="H505" i="9"/>
  <c r="F506" i="9"/>
  <c r="G506" i="9"/>
  <c r="H506" i="9"/>
  <c r="F507" i="9"/>
  <c r="G507" i="9"/>
  <c r="H507" i="9"/>
  <c r="F508" i="9"/>
  <c r="G508" i="9"/>
  <c r="H508" i="9"/>
  <c r="F509" i="9"/>
  <c r="G509" i="9"/>
  <c r="H509" i="9"/>
  <c r="F510" i="9"/>
  <c r="G510" i="9"/>
  <c r="H510" i="9"/>
  <c r="F511" i="9"/>
  <c r="G511" i="9"/>
  <c r="H511" i="9"/>
  <c r="F543" i="9"/>
  <c r="G543" i="9"/>
  <c r="H543" i="9"/>
  <c r="F544" i="9"/>
  <c r="G544" i="9"/>
  <c r="H544" i="9"/>
  <c r="F554" i="9"/>
  <c r="G554" i="9"/>
  <c r="H554" i="9"/>
  <c r="F555" i="9"/>
  <c r="G555" i="9"/>
  <c r="H555" i="9"/>
  <c r="F522" i="9"/>
  <c r="G522" i="9"/>
  <c r="H522" i="9"/>
  <c r="F523" i="9"/>
  <c r="G523" i="9"/>
  <c r="H523" i="9"/>
  <c r="F524" i="9"/>
  <c r="G524" i="9"/>
  <c r="H524" i="9"/>
  <c r="F525" i="9"/>
  <c r="G525" i="9"/>
  <c r="H525" i="9"/>
  <c r="F526" i="9"/>
  <c r="G526" i="9"/>
  <c r="H526" i="9"/>
  <c r="F527" i="9"/>
  <c r="G527" i="9"/>
  <c r="H527" i="9"/>
  <c r="F528" i="9"/>
  <c r="G528" i="9"/>
  <c r="H528" i="9"/>
  <c r="F556" i="9"/>
  <c r="G556" i="9"/>
  <c r="H556" i="9"/>
  <c r="F557" i="9"/>
  <c r="G557" i="9"/>
  <c r="H557" i="9"/>
  <c r="F558" i="9"/>
  <c r="G558" i="9"/>
  <c r="H558" i="9"/>
  <c r="F530" i="9"/>
  <c r="G530" i="9"/>
  <c r="H530" i="9"/>
  <c r="F646" i="9"/>
  <c r="G646" i="9"/>
  <c r="H646" i="9"/>
  <c r="F647" i="9"/>
  <c r="G647" i="9"/>
  <c r="H647" i="9"/>
  <c r="F566" i="9"/>
  <c r="G566" i="9"/>
  <c r="H566" i="9"/>
  <c r="F567" i="9"/>
  <c r="G567" i="9"/>
  <c r="H567" i="9"/>
  <c r="F568" i="9"/>
  <c r="G568" i="9"/>
  <c r="H568" i="9"/>
  <c r="F655" i="9"/>
  <c r="G655" i="9"/>
  <c r="H655" i="9"/>
  <c r="F531" i="9"/>
  <c r="G531" i="9"/>
  <c r="H531" i="9"/>
  <c r="F532" i="9"/>
  <c r="G532" i="9"/>
  <c r="H532" i="9"/>
  <c r="F533" i="9"/>
  <c r="G533" i="9"/>
  <c r="H533" i="9"/>
  <c r="F534" i="9"/>
  <c r="G534" i="9"/>
  <c r="H534" i="9"/>
  <c r="F569" i="9"/>
  <c r="G569" i="9"/>
  <c r="H569" i="9"/>
  <c r="F535" i="9"/>
  <c r="G535" i="9"/>
  <c r="H535" i="9"/>
  <c r="F536" i="9"/>
  <c r="G536" i="9"/>
  <c r="H536" i="9"/>
  <c r="F537" i="9"/>
  <c r="G537" i="9"/>
  <c r="H537" i="9"/>
  <c r="F538" i="9"/>
  <c r="G538" i="9"/>
  <c r="H538" i="9"/>
  <c r="F539" i="9"/>
  <c r="G539" i="9"/>
  <c r="H539" i="9"/>
  <c r="F540" i="9"/>
  <c r="G540" i="9"/>
  <c r="H540" i="9"/>
  <c r="F541" i="9"/>
  <c r="G541" i="9"/>
  <c r="H541" i="9"/>
  <c r="F542" i="9"/>
  <c r="G542" i="9"/>
  <c r="H542" i="9"/>
  <c r="F591" i="9"/>
  <c r="G591" i="9"/>
  <c r="H591" i="9"/>
  <c r="F545" i="9"/>
  <c r="G545" i="9"/>
  <c r="H545" i="9"/>
  <c r="F546" i="9"/>
  <c r="G546" i="9"/>
  <c r="H546" i="9"/>
  <c r="F547" i="9"/>
  <c r="G547" i="9"/>
  <c r="H547" i="9"/>
  <c r="F548" i="9"/>
  <c r="G548" i="9"/>
  <c r="H548" i="9"/>
  <c r="F549" i="9"/>
  <c r="G549" i="9"/>
  <c r="H549" i="9"/>
  <c r="F550" i="9"/>
  <c r="G550" i="9"/>
  <c r="H550" i="9"/>
  <c r="F551" i="9"/>
  <c r="G551" i="9"/>
  <c r="H551" i="9"/>
  <c r="F552" i="9"/>
  <c r="G552" i="9"/>
  <c r="H552" i="9"/>
  <c r="F553" i="9"/>
  <c r="G553" i="9"/>
  <c r="H553" i="9"/>
  <c r="F586" i="9"/>
  <c r="G586" i="9"/>
  <c r="H586" i="9"/>
  <c r="F587" i="9"/>
  <c r="G587" i="9"/>
  <c r="H587" i="9"/>
  <c r="F570" i="9"/>
  <c r="G570" i="9"/>
  <c r="H570" i="9"/>
  <c r="F571" i="9"/>
  <c r="G571" i="9"/>
  <c r="H571" i="9"/>
  <c r="F572" i="9"/>
  <c r="G572" i="9"/>
  <c r="H572" i="9"/>
  <c r="F573" i="9"/>
  <c r="G573" i="9"/>
  <c r="H573" i="9"/>
  <c r="F529" i="9"/>
  <c r="G529" i="9"/>
  <c r="H529" i="9"/>
  <c r="F559" i="9"/>
  <c r="G559" i="9"/>
  <c r="H559" i="9"/>
  <c r="F560" i="9"/>
  <c r="G560" i="9"/>
  <c r="H560" i="9"/>
  <c r="F561" i="9"/>
  <c r="G561" i="9"/>
  <c r="H561" i="9"/>
  <c r="F562" i="9"/>
  <c r="G562" i="9"/>
  <c r="H562" i="9"/>
  <c r="F563" i="9"/>
  <c r="G563" i="9"/>
  <c r="H563" i="9"/>
  <c r="F583" i="9"/>
  <c r="G583" i="9"/>
  <c r="H583" i="9"/>
  <c r="F574" i="9"/>
  <c r="G574" i="9"/>
  <c r="H574" i="9"/>
  <c r="F575" i="9"/>
  <c r="G575" i="9"/>
  <c r="H575" i="9"/>
  <c r="F576" i="9"/>
  <c r="G576" i="9"/>
  <c r="H576" i="9"/>
  <c r="F577" i="9"/>
  <c r="G577" i="9"/>
  <c r="H577" i="9"/>
  <c r="F578" i="9"/>
  <c r="G578" i="9"/>
  <c r="H578" i="9"/>
  <c r="F579" i="9"/>
  <c r="G579" i="9"/>
  <c r="H579" i="9"/>
  <c r="F984" i="9"/>
  <c r="G984" i="9"/>
  <c r="H984" i="9"/>
  <c r="F580" i="9"/>
  <c r="G580" i="9"/>
  <c r="H580" i="9"/>
  <c r="F581" i="9"/>
  <c r="G581" i="9"/>
  <c r="H581" i="9"/>
  <c r="F582" i="9"/>
  <c r="G582" i="9"/>
  <c r="H582" i="9"/>
  <c r="F592" i="9"/>
  <c r="G592" i="9"/>
  <c r="H592" i="9"/>
  <c r="F593" i="9"/>
  <c r="G593" i="9"/>
  <c r="H593" i="9"/>
  <c r="F690" i="9"/>
  <c r="G690" i="9"/>
  <c r="H690" i="9"/>
  <c r="F801" i="9"/>
  <c r="G801" i="9"/>
  <c r="H801" i="9"/>
  <c r="F802" i="9"/>
  <c r="G802" i="9"/>
  <c r="H802" i="9"/>
  <c r="F584" i="9"/>
  <c r="G584" i="9"/>
  <c r="H584" i="9"/>
  <c r="F585" i="9"/>
  <c r="G585" i="9"/>
  <c r="H585" i="9"/>
  <c r="F588" i="9"/>
  <c r="G588" i="9"/>
  <c r="H588" i="9"/>
  <c r="F589" i="9"/>
  <c r="G589" i="9"/>
  <c r="H589" i="9"/>
  <c r="F616" i="9"/>
  <c r="G616" i="9"/>
  <c r="H616" i="9"/>
  <c r="F617" i="9"/>
  <c r="G617" i="9"/>
  <c r="H617" i="9"/>
  <c r="F618" i="9"/>
  <c r="G618" i="9"/>
  <c r="H618" i="9"/>
  <c r="F627" i="9"/>
  <c r="G627" i="9"/>
  <c r="H627" i="9"/>
  <c r="F594" i="9"/>
  <c r="G594" i="9"/>
  <c r="H594" i="9"/>
  <c r="F595" i="9"/>
  <c r="G595" i="9"/>
  <c r="H595" i="9"/>
  <c r="F600" i="9"/>
  <c r="G600" i="9"/>
  <c r="H600" i="9"/>
  <c r="F596" i="9"/>
  <c r="G596" i="9"/>
  <c r="H596" i="9"/>
  <c r="F597" i="9"/>
  <c r="G597" i="9"/>
  <c r="H597" i="9"/>
  <c r="F598" i="9"/>
  <c r="G598" i="9"/>
  <c r="H598" i="9"/>
  <c r="F599" i="9"/>
  <c r="G599" i="9"/>
  <c r="H599" i="9"/>
  <c r="F601" i="9"/>
  <c r="G601" i="9"/>
  <c r="H601" i="9"/>
  <c r="F602" i="9"/>
  <c r="G602" i="9"/>
  <c r="H602" i="9"/>
  <c r="F603" i="9"/>
  <c r="G603" i="9"/>
  <c r="H603" i="9"/>
  <c r="F604" i="9"/>
  <c r="G604" i="9"/>
  <c r="H604" i="9"/>
  <c r="F605" i="9"/>
  <c r="G605" i="9"/>
  <c r="H605" i="9"/>
  <c r="F606" i="9"/>
  <c r="G606" i="9"/>
  <c r="H606" i="9"/>
  <c r="F648" i="9"/>
  <c r="G648" i="9"/>
  <c r="H648" i="9"/>
  <c r="F649" i="9"/>
  <c r="G649" i="9"/>
  <c r="H649" i="9"/>
  <c r="F607" i="9"/>
  <c r="G607" i="9"/>
  <c r="H607" i="9"/>
  <c r="F608" i="9"/>
  <c r="G608" i="9"/>
  <c r="H608" i="9"/>
  <c r="F609" i="9"/>
  <c r="G609" i="9"/>
  <c r="H609" i="9"/>
  <c r="F610" i="9"/>
  <c r="G610" i="9"/>
  <c r="H610" i="9"/>
  <c r="F656" i="9"/>
  <c r="G656" i="9"/>
  <c r="H656" i="9"/>
  <c r="F657" i="9"/>
  <c r="G657" i="9"/>
  <c r="H657" i="9"/>
  <c r="F650" i="9"/>
  <c r="G650" i="9"/>
  <c r="H650" i="9"/>
  <c r="F611" i="9"/>
  <c r="G611" i="9"/>
  <c r="H611" i="9"/>
  <c r="F612" i="9"/>
  <c r="G612" i="9"/>
  <c r="H612" i="9"/>
  <c r="F613" i="9"/>
  <c r="G613" i="9"/>
  <c r="H613" i="9"/>
  <c r="F614" i="9"/>
  <c r="G614" i="9"/>
  <c r="H614" i="9"/>
  <c r="F615" i="9"/>
  <c r="G615" i="9"/>
  <c r="H615" i="9"/>
  <c r="F663" i="9"/>
  <c r="G663" i="9"/>
  <c r="H663" i="9"/>
  <c r="F619" i="9"/>
  <c r="G619" i="9"/>
  <c r="H619" i="9"/>
  <c r="F620" i="9"/>
  <c r="G620" i="9"/>
  <c r="H620" i="9"/>
  <c r="F621" i="9"/>
  <c r="G621" i="9"/>
  <c r="H621" i="9"/>
  <c r="F622" i="9"/>
  <c r="G622" i="9"/>
  <c r="H622" i="9"/>
  <c r="F623" i="9"/>
  <c r="G623" i="9"/>
  <c r="H623" i="9"/>
  <c r="F624" i="9"/>
  <c r="G624" i="9"/>
  <c r="H624" i="9"/>
  <c r="F625" i="9"/>
  <c r="G625" i="9"/>
  <c r="H625" i="9"/>
  <c r="F626" i="9"/>
  <c r="G626" i="9"/>
  <c r="H626" i="9"/>
  <c r="F636" i="9"/>
  <c r="G636" i="9"/>
  <c r="H636" i="9"/>
  <c r="F637" i="9"/>
  <c r="G637" i="9"/>
  <c r="H637" i="9"/>
  <c r="F638" i="9"/>
  <c r="G638" i="9"/>
  <c r="H638" i="9"/>
  <c r="F639" i="9"/>
  <c r="G639" i="9"/>
  <c r="H639" i="9"/>
  <c r="F678" i="9"/>
  <c r="G678" i="9"/>
  <c r="H678" i="9"/>
  <c r="F679" i="9"/>
  <c r="G679" i="9"/>
  <c r="H679" i="9"/>
  <c r="F680" i="9"/>
  <c r="G680" i="9"/>
  <c r="H680" i="9"/>
  <c r="F691" i="9"/>
  <c r="G691" i="9"/>
  <c r="H691" i="9"/>
  <c r="F628" i="9"/>
  <c r="G628" i="9"/>
  <c r="H628" i="9"/>
  <c r="F629" i="9"/>
  <c r="G629" i="9"/>
  <c r="H629" i="9"/>
  <c r="F630" i="9"/>
  <c r="G630" i="9"/>
  <c r="H630" i="9"/>
  <c r="F631" i="9"/>
  <c r="G631" i="9"/>
  <c r="H631" i="9"/>
  <c r="F632" i="9"/>
  <c r="G632" i="9"/>
  <c r="H632" i="9"/>
  <c r="F633" i="9"/>
  <c r="G633" i="9"/>
  <c r="H633" i="9"/>
  <c r="F634" i="9"/>
  <c r="G634" i="9"/>
  <c r="H634" i="9"/>
  <c r="F635" i="9"/>
  <c r="G635" i="9"/>
  <c r="H635" i="9"/>
  <c r="F640" i="9"/>
  <c r="G640" i="9"/>
  <c r="H640" i="9"/>
  <c r="F641" i="9"/>
  <c r="G641" i="9"/>
  <c r="H641" i="9"/>
  <c r="F642" i="9"/>
  <c r="G642" i="9"/>
  <c r="H642" i="9"/>
  <c r="F643" i="9"/>
  <c r="G643" i="9"/>
  <c r="H643" i="9"/>
  <c r="F644" i="9"/>
  <c r="G644" i="9"/>
  <c r="H644" i="9"/>
  <c r="F645" i="9"/>
  <c r="G645" i="9"/>
  <c r="H645" i="9"/>
  <c r="F651" i="9"/>
  <c r="G651" i="9"/>
  <c r="H651" i="9"/>
  <c r="F652" i="9"/>
  <c r="G652" i="9"/>
  <c r="H652" i="9"/>
  <c r="F653" i="9"/>
  <c r="G653" i="9"/>
  <c r="H653" i="9"/>
  <c r="F654" i="9"/>
  <c r="G654" i="9"/>
  <c r="H654" i="9"/>
  <c r="F664" i="9"/>
  <c r="G664" i="9"/>
  <c r="H664" i="9"/>
  <c r="F716" i="9"/>
  <c r="G716" i="9"/>
  <c r="H716" i="9"/>
  <c r="F717" i="9"/>
  <c r="G717" i="9"/>
  <c r="H717" i="9"/>
  <c r="F718" i="9"/>
  <c r="G718" i="9"/>
  <c r="H718" i="9"/>
  <c r="F719" i="9"/>
  <c r="G719" i="9"/>
  <c r="H719" i="9"/>
  <c r="F720" i="9"/>
  <c r="G720" i="9"/>
  <c r="H720" i="9"/>
  <c r="F658" i="9"/>
  <c r="G658" i="9"/>
  <c r="H658" i="9"/>
  <c r="F659" i="9"/>
  <c r="G659" i="9"/>
  <c r="H659" i="9"/>
  <c r="F660" i="9"/>
  <c r="G660" i="9"/>
  <c r="H660" i="9"/>
  <c r="F661" i="9"/>
  <c r="G661" i="9"/>
  <c r="H661" i="9"/>
  <c r="F662" i="9"/>
  <c r="G662" i="9"/>
  <c r="H662" i="9"/>
  <c r="F787" i="9"/>
  <c r="G787" i="9"/>
  <c r="H787" i="9"/>
  <c r="F788" i="9"/>
  <c r="G788" i="9"/>
  <c r="H788" i="9"/>
  <c r="F721" i="9"/>
  <c r="G721" i="9"/>
  <c r="H721" i="9"/>
  <c r="F732" i="9"/>
  <c r="G732" i="9"/>
  <c r="H732" i="9"/>
  <c r="F665" i="9"/>
  <c r="G665" i="9"/>
  <c r="H665" i="9"/>
  <c r="F666" i="9"/>
  <c r="G666" i="9"/>
  <c r="H666" i="9"/>
  <c r="F667" i="9"/>
  <c r="G667" i="9"/>
  <c r="H667" i="9"/>
  <c r="F668" i="9"/>
  <c r="G668" i="9"/>
  <c r="H668" i="9"/>
  <c r="F669" i="9"/>
  <c r="G669" i="9"/>
  <c r="H669" i="9"/>
  <c r="F670" i="9"/>
  <c r="G670" i="9"/>
  <c r="H670" i="9"/>
  <c r="F671" i="9"/>
  <c r="G671" i="9"/>
  <c r="H671" i="9"/>
  <c r="F681" i="9"/>
  <c r="G681" i="9"/>
  <c r="H681" i="9"/>
  <c r="F682" i="9"/>
  <c r="G682" i="9"/>
  <c r="H682" i="9"/>
  <c r="F683" i="9"/>
  <c r="G683" i="9"/>
  <c r="H683" i="9"/>
  <c r="F684" i="9"/>
  <c r="G684" i="9"/>
  <c r="H684" i="9"/>
  <c r="F685" i="9"/>
  <c r="G685" i="9"/>
  <c r="H685" i="9"/>
  <c r="F672" i="9"/>
  <c r="G672" i="9"/>
  <c r="H672" i="9"/>
  <c r="F673" i="9"/>
  <c r="G673" i="9"/>
  <c r="H673" i="9"/>
  <c r="F674" i="9"/>
  <c r="G674" i="9"/>
  <c r="H674" i="9"/>
  <c r="F675" i="9"/>
  <c r="G675" i="9"/>
  <c r="H675" i="9"/>
  <c r="F676" i="9"/>
  <c r="G676" i="9"/>
  <c r="H676" i="9"/>
  <c r="F677" i="9"/>
  <c r="G677" i="9"/>
  <c r="H677" i="9"/>
  <c r="F686" i="9"/>
  <c r="G686" i="9"/>
  <c r="H686" i="9"/>
  <c r="F687" i="9"/>
  <c r="G687" i="9"/>
  <c r="H687" i="9"/>
  <c r="F688" i="9"/>
  <c r="G688" i="9"/>
  <c r="H688" i="9"/>
  <c r="F692" i="9"/>
  <c r="G692" i="9"/>
  <c r="H692" i="9"/>
  <c r="F695" i="9"/>
  <c r="G695" i="9"/>
  <c r="H695" i="9"/>
  <c r="F696" i="9"/>
  <c r="G696" i="9"/>
  <c r="H696" i="9"/>
  <c r="F697" i="9"/>
  <c r="G697" i="9"/>
  <c r="H697" i="9"/>
  <c r="F747" i="9"/>
  <c r="G747" i="9"/>
  <c r="H747" i="9"/>
  <c r="F748" i="9"/>
  <c r="G748" i="9"/>
  <c r="H748" i="9"/>
  <c r="F749" i="9"/>
  <c r="G749" i="9"/>
  <c r="H749" i="9"/>
  <c r="F750" i="9"/>
  <c r="G750" i="9"/>
  <c r="H750" i="9"/>
  <c r="F867" i="9"/>
  <c r="G867" i="9"/>
  <c r="H867" i="9"/>
  <c r="F868" i="9"/>
  <c r="G868" i="9"/>
  <c r="H868" i="9"/>
  <c r="F689" i="9"/>
  <c r="G689" i="9"/>
  <c r="H689" i="9"/>
  <c r="F707" i="9"/>
  <c r="G707" i="9"/>
  <c r="H707" i="9"/>
  <c r="F693" i="9"/>
  <c r="G693" i="9"/>
  <c r="H693" i="9"/>
  <c r="F694" i="9"/>
  <c r="G694" i="9"/>
  <c r="H694" i="9"/>
  <c r="F708" i="9"/>
  <c r="G708" i="9"/>
  <c r="H708" i="9"/>
  <c r="F722" i="9"/>
  <c r="G722" i="9"/>
  <c r="H722" i="9"/>
  <c r="F698" i="9"/>
  <c r="G698" i="9"/>
  <c r="H698" i="9"/>
  <c r="F699" i="9"/>
  <c r="G699" i="9"/>
  <c r="H699" i="9"/>
  <c r="F700" i="9"/>
  <c r="G700" i="9"/>
  <c r="H700" i="9"/>
  <c r="F701" i="9"/>
  <c r="G701" i="9"/>
  <c r="H701" i="9"/>
  <c r="F702" i="9"/>
  <c r="G702" i="9"/>
  <c r="H702" i="9"/>
  <c r="F703" i="9"/>
  <c r="G703" i="9"/>
  <c r="H703" i="9"/>
  <c r="F704" i="9"/>
  <c r="G704" i="9"/>
  <c r="H704" i="9"/>
  <c r="F705" i="9"/>
  <c r="G705" i="9"/>
  <c r="H705" i="9"/>
  <c r="F706" i="9"/>
  <c r="G706" i="9"/>
  <c r="H706" i="9"/>
  <c r="F733" i="9"/>
  <c r="G733" i="9"/>
  <c r="H733" i="9"/>
  <c r="F734" i="9"/>
  <c r="G734" i="9"/>
  <c r="H734" i="9"/>
  <c r="F735" i="9"/>
  <c r="G735" i="9"/>
  <c r="H735" i="9"/>
  <c r="F736" i="9"/>
  <c r="G736" i="9"/>
  <c r="H736" i="9"/>
  <c r="F737" i="9"/>
  <c r="G737" i="9"/>
  <c r="H737" i="9"/>
  <c r="F709" i="9"/>
  <c r="G709" i="9"/>
  <c r="H709" i="9"/>
  <c r="F710" i="9"/>
  <c r="G710" i="9"/>
  <c r="H710" i="9"/>
  <c r="F711" i="9"/>
  <c r="G711" i="9"/>
  <c r="H711" i="9"/>
  <c r="F712" i="9"/>
  <c r="G712" i="9"/>
  <c r="H712" i="9"/>
  <c r="F713" i="9"/>
  <c r="G713" i="9"/>
  <c r="H713" i="9"/>
  <c r="F714" i="9"/>
  <c r="G714" i="9"/>
  <c r="H714" i="9"/>
  <c r="F715" i="9"/>
  <c r="G715" i="9"/>
  <c r="H715" i="9"/>
  <c r="F751" i="9"/>
  <c r="G751" i="9"/>
  <c r="H751" i="9"/>
  <c r="F752" i="9"/>
  <c r="G752" i="9"/>
  <c r="H752" i="9"/>
  <c r="F738" i="9"/>
  <c r="G738" i="9"/>
  <c r="H738" i="9"/>
  <c r="F723" i="9"/>
  <c r="G723" i="9"/>
  <c r="H723" i="9"/>
  <c r="F724" i="9"/>
  <c r="G724" i="9"/>
  <c r="H724" i="9"/>
  <c r="F725" i="9"/>
  <c r="G725" i="9"/>
  <c r="H725" i="9"/>
  <c r="F726" i="9"/>
  <c r="G726" i="9"/>
  <c r="H726" i="9"/>
  <c r="F727" i="9"/>
  <c r="G727" i="9"/>
  <c r="H727" i="9"/>
  <c r="F728" i="9"/>
  <c r="G728" i="9"/>
  <c r="H728" i="9"/>
  <c r="F729" i="9"/>
  <c r="G729" i="9"/>
  <c r="H729" i="9"/>
  <c r="F730" i="9"/>
  <c r="G730" i="9"/>
  <c r="H730" i="9"/>
  <c r="F731" i="9"/>
  <c r="G731" i="9"/>
  <c r="H731" i="9"/>
  <c r="F739" i="9"/>
  <c r="G739" i="9"/>
  <c r="H739" i="9"/>
  <c r="F740" i="9"/>
  <c r="G740" i="9"/>
  <c r="H740" i="9"/>
  <c r="F741" i="9"/>
  <c r="G741" i="9"/>
  <c r="H741" i="9"/>
  <c r="F742" i="9"/>
  <c r="G742" i="9"/>
  <c r="H742" i="9"/>
  <c r="F743" i="9"/>
  <c r="G743" i="9"/>
  <c r="H743" i="9"/>
  <c r="F744" i="9"/>
  <c r="G744" i="9"/>
  <c r="H744" i="9"/>
  <c r="F745" i="9"/>
  <c r="G745" i="9"/>
  <c r="H745" i="9"/>
  <c r="F746" i="9"/>
  <c r="G746" i="9"/>
  <c r="H746" i="9"/>
  <c r="F768" i="9"/>
  <c r="G768" i="9"/>
  <c r="H768" i="9"/>
  <c r="F769" i="9"/>
  <c r="G769" i="9"/>
  <c r="H769" i="9"/>
  <c r="F770" i="9"/>
  <c r="G770" i="9"/>
  <c r="H770" i="9"/>
  <c r="F771" i="9"/>
  <c r="G771" i="9"/>
  <c r="H771" i="9"/>
  <c r="F763" i="9"/>
  <c r="G763" i="9"/>
  <c r="H763" i="9"/>
  <c r="F764" i="9"/>
  <c r="G764" i="9"/>
  <c r="H764" i="9"/>
  <c r="F779" i="9"/>
  <c r="G779" i="9"/>
  <c r="H779" i="9"/>
  <c r="F753" i="9"/>
  <c r="G753" i="9"/>
  <c r="H753" i="9"/>
  <c r="F754" i="9"/>
  <c r="G754" i="9"/>
  <c r="H754" i="9"/>
  <c r="F755" i="9"/>
  <c r="G755" i="9"/>
  <c r="H755" i="9"/>
  <c r="F756" i="9"/>
  <c r="G756" i="9"/>
  <c r="H756" i="9"/>
  <c r="F757" i="9"/>
  <c r="G757" i="9"/>
  <c r="H757" i="9"/>
  <c r="F758" i="9"/>
  <c r="G758" i="9"/>
  <c r="H758" i="9"/>
  <c r="F759" i="9"/>
  <c r="G759" i="9"/>
  <c r="H759" i="9"/>
  <c r="F803" i="9"/>
  <c r="G803" i="9"/>
  <c r="H803" i="9"/>
  <c r="F804" i="9"/>
  <c r="G804" i="9"/>
  <c r="H804" i="9"/>
  <c r="F772" i="9"/>
  <c r="G772" i="9"/>
  <c r="H772" i="9"/>
  <c r="F773" i="9"/>
  <c r="G773" i="9"/>
  <c r="H773" i="9"/>
  <c r="F774" i="9"/>
  <c r="G774" i="9"/>
  <c r="H774" i="9"/>
  <c r="F944" i="9"/>
  <c r="G944" i="9"/>
  <c r="H944" i="9"/>
  <c r="F789" i="9"/>
  <c r="G789" i="9"/>
  <c r="H789" i="9"/>
  <c r="F860" i="9"/>
  <c r="G860" i="9"/>
  <c r="H860" i="9"/>
  <c r="F837" i="9"/>
  <c r="G837" i="9"/>
  <c r="H837" i="9"/>
  <c r="F861" i="9"/>
  <c r="G861" i="9"/>
  <c r="H861" i="9"/>
  <c r="F765" i="9"/>
  <c r="G765" i="9"/>
  <c r="H765" i="9"/>
  <c r="F766" i="9"/>
  <c r="G766" i="9"/>
  <c r="H766" i="9"/>
  <c r="F767" i="9"/>
  <c r="G767" i="9"/>
  <c r="H767" i="9"/>
  <c r="F1188" i="9"/>
  <c r="G1188" i="9"/>
  <c r="H1188" i="9"/>
  <c r="F1189" i="9"/>
  <c r="G1189" i="9"/>
  <c r="H1189" i="9"/>
  <c r="F1190" i="9"/>
  <c r="G1190" i="9"/>
  <c r="H1190" i="9"/>
  <c r="F775" i="9"/>
  <c r="G775" i="9"/>
  <c r="H775" i="9"/>
  <c r="F776" i="9"/>
  <c r="G776" i="9"/>
  <c r="H776" i="9"/>
  <c r="F777" i="9"/>
  <c r="G777" i="9"/>
  <c r="H777" i="9"/>
  <c r="F778" i="9"/>
  <c r="G778" i="9"/>
  <c r="H778" i="9"/>
  <c r="F817" i="9"/>
  <c r="G817" i="9"/>
  <c r="H817" i="9"/>
  <c r="F1056" i="9"/>
  <c r="G1056" i="9"/>
  <c r="H1056" i="9"/>
  <c r="F805" i="9"/>
  <c r="G805" i="9"/>
  <c r="H805" i="9"/>
  <c r="F806" i="9"/>
  <c r="G806" i="9"/>
  <c r="H806" i="9"/>
  <c r="F807" i="9"/>
  <c r="G807" i="9"/>
  <c r="H807" i="9"/>
  <c r="F847" i="9"/>
  <c r="G847" i="9"/>
  <c r="H847" i="9"/>
  <c r="F780" i="9"/>
  <c r="G780" i="9"/>
  <c r="H780" i="9"/>
  <c r="F781" i="9"/>
  <c r="G781" i="9"/>
  <c r="H781" i="9"/>
  <c r="F782" i="9"/>
  <c r="G782" i="9"/>
  <c r="H782" i="9"/>
  <c r="F783" i="9"/>
  <c r="G783" i="9"/>
  <c r="H783" i="9"/>
  <c r="F784" i="9"/>
  <c r="G784" i="9"/>
  <c r="H784" i="9"/>
  <c r="F785" i="9"/>
  <c r="G785" i="9"/>
  <c r="H785" i="9"/>
  <c r="F786" i="9"/>
  <c r="G786" i="9"/>
  <c r="H786" i="9"/>
  <c r="F869" i="9"/>
  <c r="G869" i="9"/>
  <c r="H869" i="9"/>
  <c r="F922" i="9"/>
  <c r="G922" i="9"/>
  <c r="H922" i="9"/>
  <c r="F884" i="9"/>
  <c r="G884" i="9"/>
  <c r="H884" i="9"/>
  <c r="F885" i="9"/>
  <c r="G885" i="9"/>
  <c r="H885" i="9"/>
  <c r="F886" i="9"/>
  <c r="G886" i="9"/>
  <c r="H886" i="9"/>
  <c r="F870" i="9"/>
  <c r="G870" i="9"/>
  <c r="H870" i="9"/>
  <c r="F871" i="9"/>
  <c r="G871" i="9"/>
  <c r="H871" i="9"/>
  <c r="F872" i="9"/>
  <c r="G872" i="9"/>
  <c r="H872" i="9"/>
  <c r="F887" i="9"/>
  <c r="G887" i="9"/>
  <c r="H887" i="9"/>
  <c r="F790" i="9"/>
  <c r="G790" i="9"/>
  <c r="H790" i="9"/>
  <c r="F791" i="9"/>
  <c r="G791" i="9"/>
  <c r="H791" i="9"/>
  <c r="F792" i="9"/>
  <c r="G792" i="9"/>
  <c r="H792" i="9"/>
  <c r="F793" i="9"/>
  <c r="G793" i="9"/>
  <c r="H793" i="9"/>
  <c r="F794" i="9"/>
  <c r="G794" i="9"/>
  <c r="H794" i="9"/>
  <c r="F795" i="9"/>
  <c r="G795" i="9"/>
  <c r="H795" i="9"/>
  <c r="F818" i="9"/>
  <c r="G818" i="9"/>
  <c r="H818" i="9"/>
  <c r="F808" i="9"/>
  <c r="G808" i="9"/>
  <c r="H808" i="9"/>
  <c r="F809" i="9"/>
  <c r="G809" i="9"/>
  <c r="H809" i="9"/>
  <c r="F819" i="9"/>
  <c r="G819" i="9"/>
  <c r="H819" i="9"/>
  <c r="F796" i="9"/>
  <c r="G796" i="9"/>
  <c r="H796" i="9"/>
  <c r="F797" i="9"/>
  <c r="G797" i="9"/>
  <c r="H797" i="9"/>
  <c r="F798" i="9"/>
  <c r="G798" i="9"/>
  <c r="H798" i="9"/>
  <c r="F799" i="9"/>
  <c r="G799" i="9"/>
  <c r="H799" i="9"/>
  <c r="F800" i="9"/>
  <c r="G800" i="9"/>
  <c r="H800" i="9"/>
  <c r="F829" i="9"/>
  <c r="G829" i="9"/>
  <c r="H829" i="9"/>
  <c r="F848" i="9"/>
  <c r="G848" i="9"/>
  <c r="H848" i="9"/>
  <c r="F849" i="9"/>
  <c r="G849" i="9"/>
  <c r="H849" i="9"/>
  <c r="F850" i="9"/>
  <c r="G850" i="9"/>
  <c r="H850" i="9"/>
  <c r="F838" i="9"/>
  <c r="G838" i="9"/>
  <c r="H838" i="9"/>
  <c r="F839" i="9"/>
  <c r="G839" i="9"/>
  <c r="H839" i="9"/>
  <c r="F840" i="9"/>
  <c r="G840" i="9"/>
  <c r="H840" i="9"/>
  <c r="F888" i="9"/>
  <c r="G888" i="9"/>
  <c r="H888" i="9"/>
  <c r="F873" i="9"/>
  <c r="G873" i="9"/>
  <c r="H873" i="9"/>
  <c r="F874" i="9"/>
  <c r="G874" i="9"/>
  <c r="H874" i="9"/>
  <c r="F841" i="9"/>
  <c r="G841" i="9"/>
  <c r="H841" i="9"/>
  <c r="F810" i="9"/>
  <c r="G810" i="9"/>
  <c r="H810" i="9"/>
  <c r="F811" i="9"/>
  <c r="G811" i="9"/>
  <c r="H811" i="9"/>
  <c r="F812" i="9"/>
  <c r="G812" i="9"/>
  <c r="H812" i="9"/>
  <c r="F813" i="9"/>
  <c r="G813" i="9"/>
  <c r="H813" i="9"/>
  <c r="F814" i="9"/>
  <c r="G814" i="9"/>
  <c r="H814" i="9"/>
  <c r="F815" i="9"/>
  <c r="G815" i="9"/>
  <c r="H815" i="9"/>
  <c r="F816" i="9"/>
  <c r="G816" i="9"/>
  <c r="H816" i="9"/>
  <c r="F851" i="9"/>
  <c r="G851" i="9"/>
  <c r="H851" i="9"/>
  <c r="F852" i="9"/>
  <c r="G852" i="9"/>
  <c r="H852" i="9"/>
  <c r="F853" i="9"/>
  <c r="G853" i="9"/>
  <c r="H853" i="9"/>
  <c r="F820" i="9"/>
  <c r="G820" i="9"/>
  <c r="H820" i="9"/>
  <c r="F821" i="9"/>
  <c r="G821" i="9"/>
  <c r="H821" i="9"/>
  <c r="F822" i="9"/>
  <c r="G822" i="9"/>
  <c r="H822" i="9"/>
  <c r="F823" i="9"/>
  <c r="G823" i="9"/>
  <c r="H823" i="9"/>
  <c r="F824" i="9"/>
  <c r="G824" i="9"/>
  <c r="H824" i="9"/>
  <c r="F825" i="9"/>
  <c r="G825" i="9"/>
  <c r="H825" i="9"/>
  <c r="F826" i="9"/>
  <c r="G826" i="9"/>
  <c r="H826" i="9"/>
  <c r="F827" i="9"/>
  <c r="G827" i="9"/>
  <c r="H827" i="9"/>
  <c r="F828" i="9"/>
  <c r="G828" i="9"/>
  <c r="H828" i="9"/>
  <c r="F830" i="9"/>
  <c r="G830" i="9"/>
  <c r="H830" i="9"/>
  <c r="F831" i="9"/>
  <c r="G831" i="9"/>
  <c r="H831" i="9"/>
  <c r="F832" i="9"/>
  <c r="G832" i="9"/>
  <c r="H832" i="9"/>
  <c r="F833" i="9"/>
  <c r="G833" i="9"/>
  <c r="H833" i="9"/>
  <c r="F834" i="9"/>
  <c r="G834" i="9"/>
  <c r="H834" i="9"/>
  <c r="F835" i="9"/>
  <c r="G835" i="9"/>
  <c r="H835" i="9"/>
  <c r="F836" i="9"/>
  <c r="G836" i="9"/>
  <c r="H836" i="9"/>
  <c r="F842" i="9"/>
  <c r="G842" i="9"/>
  <c r="H842" i="9"/>
  <c r="F843" i="9"/>
  <c r="G843" i="9"/>
  <c r="H843" i="9"/>
  <c r="F844" i="9"/>
  <c r="G844" i="9"/>
  <c r="H844" i="9"/>
  <c r="F845" i="9"/>
  <c r="G845" i="9"/>
  <c r="H845" i="9"/>
  <c r="F875" i="9"/>
  <c r="G875" i="9"/>
  <c r="H875" i="9"/>
  <c r="F876" i="9"/>
  <c r="G876" i="9"/>
  <c r="H876" i="9"/>
  <c r="F1524" i="9"/>
  <c r="G1524" i="9"/>
  <c r="H1524" i="9"/>
  <c r="F1525" i="9"/>
  <c r="G1525" i="9"/>
  <c r="H1525" i="9"/>
  <c r="F1526" i="9"/>
  <c r="G1526" i="9"/>
  <c r="H1526" i="9"/>
  <c r="F854" i="9"/>
  <c r="G854" i="9"/>
  <c r="H854" i="9"/>
  <c r="F855" i="9"/>
  <c r="G855" i="9"/>
  <c r="H855" i="9"/>
  <c r="F856" i="9"/>
  <c r="G856" i="9"/>
  <c r="H856" i="9"/>
  <c r="F857" i="9"/>
  <c r="G857" i="9"/>
  <c r="H857" i="9"/>
  <c r="F858" i="9"/>
  <c r="G858" i="9"/>
  <c r="H858" i="9"/>
  <c r="F859" i="9"/>
  <c r="G859" i="9"/>
  <c r="H859" i="9"/>
  <c r="F889" i="9"/>
  <c r="G889" i="9"/>
  <c r="H889" i="9"/>
  <c r="F890" i="9"/>
  <c r="G890" i="9"/>
  <c r="H890" i="9"/>
  <c r="F891" i="9"/>
  <c r="G891" i="9"/>
  <c r="H891" i="9"/>
  <c r="F892" i="9"/>
  <c r="G892" i="9"/>
  <c r="H892" i="9"/>
  <c r="F893" i="9"/>
  <c r="G893" i="9"/>
  <c r="H893" i="9"/>
  <c r="F862" i="9"/>
  <c r="G862" i="9"/>
  <c r="H862" i="9"/>
  <c r="F863" i="9"/>
  <c r="G863" i="9"/>
  <c r="H863" i="9"/>
  <c r="F864" i="9"/>
  <c r="G864" i="9"/>
  <c r="H864" i="9"/>
  <c r="F865" i="9"/>
  <c r="G865" i="9"/>
  <c r="H865" i="9"/>
  <c r="F866" i="9"/>
  <c r="G866" i="9"/>
  <c r="H866" i="9"/>
  <c r="F846" i="9"/>
  <c r="G846" i="9"/>
  <c r="H846" i="9"/>
  <c r="F923" i="9"/>
  <c r="G923" i="9"/>
  <c r="H923" i="9"/>
  <c r="F945" i="9"/>
  <c r="G945" i="9"/>
  <c r="H945" i="9"/>
  <c r="F946" i="9"/>
  <c r="G946" i="9"/>
  <c r="H946" i="9"/>
  <c r="F911" i="9"/>
  <c r="G911" i="9"/>
  <c r="H911" i="9"/>
  <c r="F912" i="9"/>
  <c r="G912" i="9"/>
  <c r="H912" i="9"/>
  <c r="F913" i="9"/>
  <c r="G913" i="9"/>
  <c r="H913" i="9"/>
  <c r="F905" i="9"/>
  <c r="G905" i="9"/>
  <c r="H905" i="9"/>
  <c r="F877" i="9"/>
  <c r="G877" i="9"/>
  <c r="H877" i="9"/>
  <c r="F878" i="9"/>
  <c r="G878" i="9"/>
  <c r="H878" i="9"/>
  <c r="F879" i="9"/>
  <c r="G879" i="9"/>
  <c r="H879" i="9"/>
  <c r="F880" i="9"/>
  <c r="G880" i="9"/>
  <c r="H880" i="9"/>
  <c r="F881" i="9"/>
  <c r="G881" i="9"/>
  <c r="H881" i="9"/>
  <c r="F882" i="9"/>
  <c r="G882" i="9"/>
  <c r="H882" i="9"/>
  <c r="F978" i="9"/>
  <c r="G978" i="9"/>
  <c r="H978" i="9"/>
  <c r="F979" i="9"/>
  <c r="G979" i="9"/>
  <c r="H979" i="9"/>
  <c r="F980" i="9"/>
  <c r="G980" i="9"/>
  <c r="H980" i="9"/>
  <c r="F966" i="9"/>
  <c r="G966" i="9"/>
  <c r="H966" i="9"/>
  <c r="F967" i="9"/>
  <c r="G967" i="9"/>
  <c r="H967" i="9"/>
  <c r="F894" i="9"/>
  <c r="G894" i="9"/>
  <c r="H894" i="9"/>
  <c r="F895" i="9"/>
  <c r="G895" i="9"/>
  <c r="H895" i="9"/>
  <c r="F896" i="9"/>
  <c r="G896" i="9"/>
  <c r="H896" i="9"/>
  <c r="F897" i="9"/>
  <c r="G897" i="9"/>
  <c r="H897" i="9"/>
  <c r="F898" i="9"/>
  <c r="G898" i="9"/>
  <c r="H898" i="9"/>
  <c r="F899" i="9"/>
  <c r="G899" i="9"/>
  <c r="H899" i="9"/>
  <c r="F900" i="9"/>
  <c r="G900" i="9"/>
  <c r="H900" i="9"/>
  <c r="F901" i="9"/>
  <c r="G901" i="9"/>
  <c r="H901" i="9"/>
  <c r="F902" i="9"/>
  <c r="G902" i="9"/>
  <c r="H902" i="9"/>
  <c r="F903" i="9"/>
  <c r="G903" i="9"/>
  <c r="H903" i="9"/>
  <c r="F914" i="9"/>
  <c r="G914" i="9"/>
  <c r="H914" i="9"/>
  <c r="F915" i="9"/>
  <c r="G915" i="9"/>
  <c r="H915" i="9"/>
  <c r="F916" i="9"/>
  <c r="G916" i="9"/>
  <c r="H916" i="9"/>
  <c r="F917" i="9"/>
  <c r="G917" i="9"/>
  <c r="H917" i="9"/>
  <c r="F883" i="9"/>
  <c r="G883" i="9"/>
  <c r="H883" i="9"/>
  <c r="F924" i="9"/>
  <c r="G924" i="9"/>
  <c r="H924" i="9"/>
  <c r="F925" i="9"/>
  <c r="G925" i="9"/>
  <c r="H925" i="9"/>
  <c r="F947" i="9"/>
  <c r="G947" i="9"/>
  <c r="H947" i="9"/>
  <c r="F948" i="9"/>
  <c r="G948" i="9"/>
  <c r="H948" i="9"/>
  <c r="F906" i="9"/>
  <c r="G906" i="9"/>
  <c r="H906" i="9"/>
  <c r="F907" i="9"/>
  <c r="G907" i="9"/>
  <c r="H907" i="9"/>
  <c r="F908" i="9"/>
  <c r="G908" i="9"/>
  <c r="H908" i="9"/>
  <c r="F909" i="9"/>
  <c r="G909" i="9"/>
  <c r="H909" i="9"/>
  <c r="F910" i="9"/>
  <c r="G910" i="9"/>
  <c r="H910" i="9"/>
  <c r="F949" i="9"/>
  <c r="G949" i="9"/>
  <c r="H949" i="9"/>
  <c r="F950" i="9"/>
  <c r="G950" i="9"/>
  <c r="H950" i="9"/>
  <c r="F931" i="9"/>
  <c r="G931" i="9"/>
  <c r="H931" i="9"/>
  <c r="F932" i="9"/>
  <c r="G932" i="9"/>
  <c r="H932" i="9"/>
  <c r="F933" i="9"/>
  <c r="G933" i="9"/>
  <c r="H933" i="9"/>
  <c r="F951" i="9"/>
  <c r="G951" i="9"/>
  <c r="H951" i="9"/>
  <c r="F952" i="9"/>
  <c r="G952" i="9"/>
  <c r="H952" i="9"/>
  <c r="F953" i="9"/>
  <c r="G953" i="9"/>
  <c r="H953" i="9"/>
  <c r="F954" i="9"/>
  <c r="G954" i="9"/>
  <c r="H954" i="9"/>
  <c r="F934" i="9"/>
  <c r="G934" i="9"/>
  <c r="H934" i="9"/>
  <c r="F935" i="9"/>
  <c r="G935" i="9"/>
  <c r="H935" i="9"/>
  <c r="F936" i="9"/>
  <c r="G936" i="9"/>
  <c r="H936" i="9"/>
  <c r="F937" i="9"/>
  <c r="G937" i="9"/>
  <c r="H937" i="9"/>
  <c r="F904" i="9"/>
  <c r="G904" i="9"/>
  <c r="H904" i="9"/>
  <c r="F918" i="9"/>
  <c r="G918" i="9"/>
  <c r="H918" i="9"/>
  <c r="F919" i="9"/>
  <c r="G919" i="9"/>
  <c r="H919" i="9"/>
  <c r="F920" i="9"/>
  <c r="G920" i="9"/>
  <c r="H920" i="9"/>
  <c r="F921" i="9"/>
  <c r="G921" i="9"/>
  <c r="H921" i="9"/>
  <c r="F955" i="9"/>
  <c r="G955" i="9"/>
  <c r="H955" i="9"/>
  <c r="F956" i="9"/>
  <c r="G956" i="9"/>
  <c r="H956" i="9"/>
  <c r="F957" i="9"/>
  <c r="G957" i="9"/>
  <c r="H957" i="9"/>
  <c r="F938" i="9"/>
  <c r="G938" i="9"/>
  <c r="H938" i="9"/>
  <c r="F939" i="9"/>
  <c r="G939" i="9"/>
  <c r="H939" i="9"/>
  <c r="F940" i="9"/>
  <c r="G940" i="9"/>
  <c r="H940" i="9"/>
  <c r="F985" i="9"/>
  <c r="G985" i="9"/>
  <c r="H985" i="9"/>
  <c r="F968" i="9"/>
  <c r="G968" i="9"/>
  <c r="H968" i="9"/>
  <c r="F981" i="9"/>
  <c r="G981" i="9"/>
  <c r="H981" i="9"/>
  <c r="F1013" i="9"/>
  <c r="G1013" i="9"/>
  <c r="H1013" i="9"/>
  <c r="F926" i="9"/>
  <c r="G926" i="9"/>
  <c r="H926" i="9"/>
  <c r="F927" i="9"/>
  <c r="G927" i="9"/>
  <c r="H927" i="9"/>
  <c r="F928" i="9"/>
  <c r="G928" i="9"/>
  <c r="H928" i="9"/>
  <c r="F929" i="9"/>
  <c r="G929" i="9"/>
  <c r="H929" i="9"/>
  <c r="F930" i="9"/>
  <c r="G930" i="9"/>
  <c r="H930" i="9"/>
  <c r="F958" i="9"/>
  <c r="G958" i="9"/>
  <c r="H958" i="9"/>
  <c r="F959" i="9"/>
  <c r="G959" i="9"/>
  <c r="H959" i="9"/>
  <c r="F960" i="9"/>
  <c r="G960" i="9"/>
  <c r="H960" i="9"/>
  <c r="F961" i="9"/>
  <c r="G961" i="9"/>
  <c r="H961" i="9"/>
  <c r="F1014" i="9"/>
  <c r="G1014" i="9"/>
  <c r="H1014" i="9"/>
  <c r="F1015" i="9"/>
  <c r="G1015" i="9"/>
  <c r="H1015" i="9"/>
  <c r="F969" i="9"/>
  <c r="G969" i="9"/>
  <c r="H969" i="9"/>
  <c r="F970" i="9"/>
  <c r="G970" i="9"/>
  <c r="H970" i="9"/>
  <c r="F971" i="9"/>
  <c r="G971" i="9"/>
  <c r="H971" i="9"/>
  <c r="F972" i="9"/>
  <c r="G972" i="9"/>
  <c r="H972" i="9"/>
  <c r="F941" i="9"/>
  <c r="G941" i="9"/>
  <c r="H941" i="9"/>
  <c r="F942" i="9"/>
  <c r="G942" i="9"/>
  <c r="H942" i="9"/>
  <c r="F943" i="9"/>
  <c r="G943" i="9"/>
  <c r="H943" i="9"/>
  <c r="F1032" i="9"/>
  <c r="G1032" i="9"/>
  <c r="H1032" i="9"/>
  <c r="F1001" i="9"/>
  <c r="G1001" i="9"/>
  <c r="H1001" i="9"/>
  <c r="F1002" i="9"/>
  <c r="G1002" i="9"/>
  <c r="H1002" i="9"/>
  <c r="F1025" i="9"/>
  <c r="G1025" i="9"/>
  <c r="H1025" i="9"/>
  <c r="F1026" i="9"/>
  <c r="G1026" i="9"/>
  <c r="H1026" i="9"/>
  <c r="F1027" i="9"/>
  <c r="G1027" i="9"/>
  <c r="H1027" i="9"/>
  <c r="F962" i="9"/>
  <c r="G962" i="9"/>
  <c r="H962" i="9"/>
  <c r="F963" i="9"/>
  <c r="G963" i="9"/>
  <c r="H963" i="9"/>
  <c r="F964" i="9"/>
  <c r="G964" i="9"/>
  <c r="H964" i="9"/>
  <c r="F965" i="9"/>
  <c r="G965" i="9"/>
  <c r="H965" i="9"/>
  <c r="F973" i="9"/>
  <c r="G973" i="9"/>
  <c r="H973" i="9"/>
  <c r="F974" i="9"/>
  <c r="G974" i="9"/>
  <c r="H974" i="9"/>
  <c r="F975" i="9"/>
  <c r="G975" i="9"/>
  <c r="H975" i="9"/>
  <c r="F976" i="9"/>
  <c r="G976" i="9"/>
  <c r="H976" i="9"/>
  <c r="F977" i="9"/>
  <c r="G977" i="9"/>
  <c r="H977" i="9"/>
  <c r="F1033" i="9"/>
  <c r="G1033" i="9"/>
  <c r="H1033" i="9"/>
  <c r="F1034" i="9"/>
  <c r="G1034" i="9"/>
  <c r="H1034" i="9"/>
  <c r="F1035" i="9"/>
  <c r="G1035" i="9"/>
  <c r="H1035" i="9"/>
  <c r="F982" i="9"/>
  <c r="G982" i="9"/>
  <c r="H982" i="9"/>
  <c r="F983" i="9"/>
  <c r="G983" i="9"/>
  <c r="H983" i="9"/>
  <c r="F986" i="9"/>
  <c r="G986" i="9"/>
  <c r="H986" i="9"/>
  <c r="F987" i="9"/>
  <c r="G987" i="9"/>
  <c r="H987" i="9"/>
  <c r="F1003" i="9"/>
  <c r="G1003" i="9"/>
  <c r="H1003" i="9"/>
  <c r="F1004" i="9"/>
  <c r="G1004" i="9"/>
  <c r="H1004" i="9"/>
  <c r="F1028" i="9"/>
  <c r="G1028" i="9"/>
  <c r="H1028" i="9"/>
  <c r="F1029" i="9"/>
  <c r="G1029" i="9"/>
  <c r="H1029" i="9"/>
  <c r="F988" i="9"/>
  <c r="G988" i="9"/>
  <c r="H988" i="9"/>
  <c r="F989" i="9"/>
  <c r="G989" i="9"/>
  <c r="H989" i="9"/>
  <c r="F990" i="9"/>
  <c r="G990" i="9"/>
  <c r="H990" i="9"/>
  <c r="F991" i="9"/>
  <c r="G991" i="9"/>
  <c r="H991" i="9"/>
  <c r="F992" i="9"/>
  <c r="G992" i="9"/>
  <c r="H992" i="9"/>
  <c r="F1109" i="9"/>
  <c r="G1109" i="9"/>
  <c r="H1109" i="9"/>
  <c r="F1030" i="9"/>
  <c r="G1030" i="9"/>
  <c r="H1030" i="9"/>
  <c r="F1036" i="9"/>
  <c r="G1036" i="9"/>
  <c r="H1036" i="9"/>
  <c r="F1037" i="9"/>
  <c r="G1037" i="9"/>
  <c r="H1037" i="9"/>
  <c r="F1016" i="9"/>
  <c r="G1016" i="9"/>
  <c r="H1016" i="9"/>
  <c r="F1017" i="9"/>
  <c r="G1017" i="9"/>
  <c r="H1017" i="9"/>
  <c r="F1018" i="9"/>
  <c r="G1018" i="9"/>
  <c r="H1018" i="9"/>
  <c r="F1057" i="9"/>
  <c r="G1057" i="9"/>
  <c r="H1057" i="9"/>
  <c r="F1038" i="9"/>
  <c r="G1038" i="9"/>
  <c r="H1038" i="9"/>
  <c r="F1039" i="9"/>
  <c r="G1039" i="9"/>
  <c r="H1039" i="9"/>
  <c r="F1040" i="9"/>
  <c r="G1040" i="9"/>
  <c r="H1040" i="9"/>
  <c r="F1090" i="9"/>
  <c r="G1090" i="9"/>
  <c r="H1090" i="9"/>
  <c r="F993" i="9"/>
  <c r="G993" i="9"/>
  <c r="H993" i="9"/>
  <c r="F994" i="9"/>
  <c r="G994" i="9"/>
  <c r="H994" i="9"/>
  <c r="F995" i="9"/>
  <c r="G995" i="9"/>
  <c r="H995" i="9"/>
  <c r="F996" i="9"/>
  <c r="G996" i="9"/>
  <c r="H996" i="9"/>
  <c r="F997" i="9"/>
  <c r="G997" i="9"/>
  <c r="H997" i="9"/>
  <c r="F998" i="9"/>
  <c r="G998" i="9"/>
  <c r="H998" i="9"/>
  <c r="F999" i="9"/>
  <c r="G999" i="9"/>
  <c r="H999" i="9"/>
  <c r="F1005" i="9"/>
  <c r="G1005" i="9"/>
  <c r="H1005" i="9"/>
  <c r="F1006" i="9"/>
  <c r="G1006" i="9"/>
  <c r="H1006" i="9"/>
  <c r="F1007" i="9"/>
  <c r="G1007" i="9"/>
  <c r="H1007" i="9"/>
  <c r="F1008" i="9"/>
  <c r="G1008" i="9"/>
  <c r="H1008" i="9"/>
  <c r="F1009" i="9"/>
  <c r="G1009" i="9"/>
  <c r="H1009" i="9"/>
  <c r="F1010" i="9"/>
  <c r="G1010" i="9"/>
  <c r="H1010" i="9"/>
  <c r="F1011" i="9"/>
  <c r="G1011" i="9"/>
  <c r="H1011" i="9"/>
  <c r="F1012" i="9"/>
  <c r="G1012" i="9"/>
  <c r="H1012" i="9"/>
  <c r="F1041" i="9"/>
  <c r="G1041" i="9"/>
  <c r="H1041" i="9"/>
  <c r="F1042" i="9"/>
  <c r="G1042" i="9"/>
  <c r="H1042" i="9"/>
  <c r="F1043" i="9"/>
  <c r="G1043" i="9"/>
  <c r="H1043" i="9"/>
  <c r="F1044" i="9"/>
  <c r="G1044" i="9"/>
  <c r="H1044" i="9"/>
  <c r="F1000" i="9"/>
  <c r="G1000" i="9"/>
  <c r="H1000" i="9"/>
  <c r="F1019" i="9"/>
  <c r="G1019" i="9"/>
  <c r="H1019" i="9"/>
  <c r="F1020" i="9"/>
  <c r="G1020" i="9"/>
  <c r="H1020" i="9"/>
  <c r="F1021" i="9"/>
  <c r="G1021" i="9"/>
  <c r="H1021" i="9"/>
  <c r="F1022" i="9"/>
  <c r="G1022" i="9"/>
  <c r="H1022" i="9"/>
  <c r="F1023" i="9"/>
  <c r="G1023" i="9"/>
  <c r="H1023" i="9"/>
  <c r="F1045" i="9"/>
  <c r="G1045" i="9"/>
  <c r="H1045" i="9"/>
  <c r="F1046" i="9"/>
  <c r="G1046" i="9"/>
  <c r="H1046" i="9"/>
  <c r="F1091" i="9"/>
  <c r="G1091" i="9"/>
  <c r="H1091" i="9"/>
  <c r="F1092" i="9"/>
  <c r="G1092" i="9"/>
  <c r="H1092" i="9"/>
  <c r="F1076" i="9"/>
  <c r="G1076" i="9"/>
  <c r="H1076" i="9"/>
  <c r="F1077" i="9"/>
  <c r="G1077" i="9"/>
  <c r="H1077" i="9"/>
  <c r="F1066" i="9"/>
  <c r="G1066" i="9"/>
  <c r="H1066" i="9"/>
  <c r="F1067" i="9"/>
  <c r="G1067" i="9"/>
  <c r="H1067" i="9"/>
  <c r="F1068" i="9"/>
  <c r="G1068" i="9"/>
  <c r="H1068" i="9"/>
  <c r="F1024" i="9"/>
  <c r="G1024" i="9"/>
  <c r="H1024" i="9"/>
  <c r="F1031" i="9"/>
  <c r="G1031" i="9"/>
  <c r="H1031" i="9"/>
  <c r="F1047" i="9"/>
  <c r="G1047" i="9"/>
  <c r="H1047" i="9"/>
  <c r="F1048" i="9"/>
  <c r="G1048" i="9"/>
  <c r="H1048" i="9"/>
  <c r="F1049" i="9"/>
  <c r="G1049" i="9"/>
  <c r="H1049" i="9"/>
  <c r="F1050" i="9"/>
  <c r="G1050" i="9"/>
  <c r="H1050" i="9"/>
  <c r="F1051" i="9"/>
  <c r="G1051" i="9"/>
  <c r="H1051" i="9"/>
  <c r="F1052" i="9"/>
  <c r="G1052" i="9"/>
  <c r="H1052" i="9"/>
  <c r="F1053" i="9"/>
  <c r="G1053" i="9"/>
  <c r="H1053" i="9"/>
  <c r="F1054" i="9"/>
  <c r="G1054" i="9"/>
  <c r="H1054" i="9"/>
  <c r="F1055" i="9"/>
  <c r="G1055" i="9"/>
  <c r="H1055" i="9"/>
  <c r="F1058" i="9"/>
  <c r="G1058" i="9"/>
  <c r="H1058" i="9"/>
  <c r="F1059" i="9"/>
  <c r="G1059" i="9"/>
  <c r="H1059" i="9"/>
  <c r="F1102" i="9"/>
  <c r="G1102" i="9"/>
  <c r="H1102" i="9"/>
  <c r="F1103" i="9"/>
  <c r="G1103" i="9"/>
  <c r="H1103" i="9"/>
  <c r="F1104" i="9"/>
  <c r="G1104" i="9"/>
  <c r="H1104" i="9"/>
  <c r="F1161" i="9"/>
  <c r="G1161" i="9"/>
  <c r="H1161" i="9"/>
  <c r="F1162" i="9"/>
  <c r="G1162" i="9"/>
  <c r="H1162" i="9"/>
  <c r="F1152" i="9"/>
  <c r="G1152" i="9"/>
  <c r="H1152" i="9"/>
  <c r="F1153" i="9"/>
  <c r="G1153" i="9"/>
  <c r="H1153" i="9"/>
  <c r="F1060" i="9"/>
  <c r="G1060" i="9"/>
  <c r="H1060" i="9"/>
  <c r="F1061" i="9"/>
  <c r="G1061" i="9"/>
  <c r="H1061" i="9"/>
  <c r="F1062" i="9"/>
  <c r="G1062" i="9"/>
  <c r="H1062" i="9"/>
  <c r="F1063" i="9"/>
  <c r="G1063" i="9"/>
  <c r="H1063" i="9"/>
  <c r="F1064" i="9"/>
  <c r="G1064" i="9"/>
  <c r="H1064" i="9"/>
  <c r="F1065" i="9"/>
  <c r="G1065" i="9"/>
  <c r="H1065" i="9"/>
  <c r="F1191" i="9"/>
  <c r="G1191" i="9"/>
  <c r="H1191" i="9"/>
  <c r="F1154" i="9"/>
  <c r="G1154" i="9"/>
  <c r="H1154" i="9"/>
  <c r="F1155" i="9"/>
  <c r="G1155" i="9"/>
  <c r="H1155" i="9"/>
  <c r="F1204" i="9"/>
  <c r="G1204" i="9"/>
  <c r="H1204" i="9"/>
  <c r="F1126" i="9"/>
  <c r="G1126" i="9"/>
  <c r="H1126" i="9"/>
  <c r="F1139" i="9"/>
  <c r="G1139" i="9"/>
  <c r="H1139" i="9"/>
  <c r="F1127" i="9"/>
  <c r="G1127" i="9"/>
  <c r="H1127" i="9"/>
  <c r="F1069" i="9"/>
  <c r="G1069" i="9"/>
  <c r="H1069" i="9"/>
  <c r="F1070" i="9"/>
  <c r="G1070" i="9"/>
  <c r="H1070" i="9"/>
  <c r="F1071" i="9"/>
  <c r="G1071" i="9"/>
  <c r="H1071" i="9"/>
  <c r="F1072" i="9"/>
  <c r="G1072" i="9"/>
  <c r="H1072" i="9"/>
  <c r="F1073" i="9"/>
  <c r="G1073" i="9"/>
  <c r="H1073" i="9"/>
  <c r="F1074" i="9"/>
  <c r="G1074" i="9"/>
  <c r="H1074" i="9"/>
  <c r="F1075" i="9"/>
  <c r="G1075" i="9"/>
  <c r="H1075" i="9"/>
  <c r="F1140" i="9"/>
  <c r="G1140" i="9"/>
  <c r="H1140" i="9"/>
  <c r="F1141" i="9"/>
  <c r="G1141" i="9"/>
  <c r="H1141" i="9"/>
  <c r="F1110" i="9"/>
  <c r="G1110" i="9"/>
  <c r="H1110" i="9"/>
  <c r="F1111" i="9"/>
  <c r="G1111" i="9"/>
  <c r="H1111" i="9"/>
  <c r="F1112" i="9"/>
  <c r="G1112" i="9"/>
  <c r="H1112" i="9"/>
  <c r="F1113" i="9"/>
  <c r="G1113" i="9"/>
  <c r="H1113" i="9"/>
  <c r="F1114" i="9"/>
  <c r="G1114" i="9"/>
  <c r="H1114" i="9"/>
  <c r="F1115" i="9"/>
  <c r="G1115" i="9"/>
  <c r="H1115" i="9"/>
  <c r="F1078" i="9"/>
  <c r="G1078" i="9"/>
  <c r="H1078" i="9"/>
  <c r="F1128" i="9"/>
  <c r="G1128" i="9"/>
  <c r="H1128" i="9"/>
  <c r="F1105" i="9"/>
  <c r="G1105" i="9"/>
  <c r="H1105" i="9"/>
  <c r="F1079" i="9"/>
  <c r="G1079" i="9"/>
  <c r="H1079" i="9"/>
  <c r="F1080" i="9"/>
  <c r="G1080" i="9"/>
  <c r="H1080" i="9"/>
  <c r="F1081" i="9"/>
  <c r="G1081" i="9"/>
  <c r="H1081" i="9"/>
  <c r="F1082" i="9"/>
  <c r="G1082" i="9"/>
  <c r="H1082" i="9"/>
  <c r="F1083" i="9"/>
  <c r="G1083" i="9"/>
  <c r="H1083" i="9"/>
  <c r="F1084" i="9"/>
  <c r="G1084" i="9"/>
  <c r="H1084" i="9"/>
  <c r="F1085" i="9"/>
  <c r="G1085" i="9"/>
  <c r="H1085" i="9"/>
  <c r="F1086" i="9"/>
  <c r="G1086" i="9"/>
  <c r="H1086" i="9"/>
  <c r="F1087" i="9"/>
  <c r="G1087" i="9"/>
  <c r="H1087" i="9"/>
  <c r="F1088" i="9"/>
  <c r="G1088" i="9"/>
  <c r="H1088" i="9"/>
  <c r="F1089" i="9"/>
  <c r="G1089" i="9"/>
  <c r="H1089" i="9"/>
  <c r="F1093" i="9"/>
  <c r="G1093" i="9"/>
  <c r="H1093" i="9"/>
  <c r="F1094" i="9"/>
  <c r="G1094" i="9"/>
  <c r="H1094" i="9"/>
  <c r="F1095" i="9"/>
  <c r="G1095" i="9"/>
  <c r="H1095" i="9"/>
  <c r="F1096" i="9"/>
  <c r="G1096" i="9"/>
  <c r="H1096" i="9"/>
  <c r="F1129" i="9"/>
  <c r="G1129" i="9"/>
  <c r="H1129" i="9"/>
  <c r="F1130" i="9"/>
  <c r="G1130" i="9"/>
  <c r="H1130" i="9"/>
  <c r="F1131" i="9"/>
  <c r="G1131" i="9"/>
  <c r="H1131" i="9"/>
  <c r="F1097" i="9"/>
  <c r="G1097" i="9"/>
  <c r="H1097" i="9"/>
  <c r="F1098" i="9"/>
  <c r="G1098" i="9"/>
  <c r="H1098" i="9"/>
  <c r="F1099" i="9"/>
  <c r="G1099" i="9"/>
  <c r="H1099" i="9"/>
  <c r="F1100" i="9"/>
  <c r="G1100" i="9"/>
  <c r="H1100" i="9"/>
  <c r="F1101" i="9"/>
  <c r="G1101" i="9"/>
  <c r="H1101" i="9"/>
  <c r="F1116" i="9"/>
  <c r="G1116" i="9"/>
  <c r="H1116" i="9"/>
  <c r="F1117" i="9"/>
  <c r="G1117" i="9"/>
  <c r="H1117" i="9"/>
  <c r="F1118" i="9"/>
  <c r="G1118" i="9"/>
  <c r="H1118" i="9"/>
  <c r="F1437" i="9"/>
  <c r="G1437" i="9"/>
  <c r="H1437" i="9"/>
  <c r="F1106" i="9"/>
  <c r="G1106" i="9"/>
  <c r="H1106" i="9"/>
  <c r="F1107" i="9"/>
  <c r="G1107" i="9"/>
  <c r="H1107" i="9"/>
  <c r="F1108" i="9"/>
  <c r="G1108" i="9"/>
  <c r="H1108" i="9"/>
  <c r="F1205" i="9"/>
  <c r="G1205" i="9"/>
  <c r="H1205" i="9"/>
  <c r="F1206" i="9"/>
  <c r="G1206" i="9"/>
  <c r="H1206" i="9"/>
  <c r="F1192" i="9"/>
  <c r="G1192" i="9"/>
  <c r="H1192" i="9"/>
  <c r="F1175" i="9"/>
  <c r="G1175" i="9"/>
  <c r="H1175" i="9"/>
  <c r="F1176" i="9"/>
  <c r="G1176" i="9"/>
  <c r="H1176" i="9"/>
  <c r="F1177" i="9"/>
  <c r="G1177" i="9"/>
  <c r="H1177" i="9"/>
  <c r="F1178" i="9"/>
  <c r="G1178" i="9"/>
  <c r="H1178" i="9"/>
  <c r="F1119" i="9"/>
  <c r="G1119" i="9"/>
  <c r="H1119" i="9"/>
  <c r="F1120" i="9"/>
  <c r="G1120" i="9"/>
  <c r="H1120" i="9"/>
  <c r="F1121" i="9"/>
  <c r="G1121" i="9"/>
  <c r="H1121" i="9"/>
  <c r="F1122" i="9"/>
  <c r="G1122" i="9"/>
  <c r="H1122" i="9"/>
  <c r="F1123" i="9"/>
  <c r="G1123" i="9"/>
  <c r="H1123" i="9"/>
  <c r="F1124" i="9"/>
  <c r="G1124" i="9"/>
  <c r="H1124" i="9"/>
  <c r="F1125" i="9"/>
  <c r="G1125" i="9"/>
  <c r="H1125" i="9"/>
  <c r="F1458" i="9"/>
  <c r="G1458" i="9"/>
  <c r="H1458" i="9"/>
  <c r="F1217" i="9"/>
  <c r="G1217" i="9"/>
  <c r="H1217" i="9"/>
  <c r="F1218" i="9"/>
  <c r="G1218" i="9"/>
  <c r="H1218" i="9"/>
  <c r="F1219" i="9"/>
  <c r="G1219" i="9"/>
  <c r="H1219" i="9"/>
  <c r="F1220" i="9"/>
  <c r="G1220" i="9"/>
  <c r="H1220" i="9"/>
  <c r="F1221" i="9"/>
  <c r="G1221" i="9"/>
  <c r="H1221" i="9"/>
  <c r="F1179" i="9"/>
  <c r="G1179" i="9"/>
  <c r="H1179" i="9"/>
  <c r="F1180" i="9"/>
  <c r="G1180" i="9"/>
  <c r="H1180" i="9"/>
  <c r="F1142" i="9"/>
  <c r="G1142" i="9"/>
  <c r="H1142" i="9"/>
  <c r="F1143" i="9"/>
  <c r="G1143" i="9"/>
  <c r="H1143" i="9"/>
  <c r="F1144" i="9"/>
  <c r="G1144" i="9"/>
  <c r="H1144" i="9"/>
  <c r="F1145" i="9"/>
  <c r="G1145" i="9"/>
  <c r="H1145" i="9"/>
  <c r="F1181" i="9"/>
  <c r="G1181" i="9"/>
  <c r="H1181" i="9"/>
  <c r="F1182" i="9"/>
  <c r="G1182" i="9"/>
  <c r="H1182" i="9"/>
  <c r="F1132" i="9"/>
  <c r="G1132" i="9"/>
  <c r="H1132" i="9"/>
  <c r="F1133" i="9"/>
  <c r="G1133" i="9"/>
  <c r="H1133" i="9"/>
  <c r="F1134" i="9"/>
  <c r="G1134" i="9"/>
  <c r="H1134" i="9"/>
  <c r="F1135" i="9"/>
  <c r="G1135" i="9"/>
  <c r="H1135" i="9"/>
  <c r="F1136" i="9"/>
  <c r="G1136" i="9"/>
  <c r="H1136" i="9"/>
  <c r="F1137" i="9"/>
  <c r="G1137" i="9"/>
  <c r="H1137" i="9"/>
  <c r="F1138" i="9"/>
  <c r="G1138" i="9"/>
  <c r="H1138" i="9"/>
  <c r="F1193" i="9"/>
  <c r="G1193" i="9"/>
  <c r="H1193" i="9"/>
  <c r="F1194" i="9"/>
  <c r="G1194" i="9"/>
  <c r="H1194" i="9"/>
  <c r="F1380" i="9"/>
  <c r="G1380" i="9"/>
  <c r="H1380" i="9"/>
  <c r="F1376" i="9"/>
  <c r="G1376" i="9"/>
  <c r="H1376" i="9"/>
  <c r="F1377" i="9"/>
  <c r="G1377" i="9"/>
  <c r="H1377" i="9"/>
  <c r="F1146" i="9"/>
  <c r="G1146" i="9"/>
  <c r="H1146" i="9"/>
  <c r="F1147" i="9"/>
  <c r="G1147" i="9"/>
  <c r="H1147" i="9"/>
  <c r="F1148" i="9"/>
  <c r="G1148" i="9"/>
  <c r="H1148" i="9"/>
  <c r="F1149" i="9"/>
  <c r="G1149" i="9"/>
  <c r="H1149" i="9"/>
  <c r="F1150" i="9"/>
  <c r="G1150" i="9"/>
  <c r="H1150" i="9"/>
  <c r="F1151" i="9"/>
  <c r="G1151" i="9"/>
  <c r="H1151" i="9"/>
  <c r="F1163" i="9"/>
  <c r="G1163" i="9"/>
  <c r="H1163" i="9"/>
  <c r="F1164" i="9"/>
  <c r="G1164" i="9"/>
  <c r="H1164" i="9"/>
  <c r="F1165" i="9"/>
  <c r="G1165" i="9"/>
  <c r="H1165" i="9"/>
  <c r="F1166" i="9"/>
  <c r="G1166" i="9"/>
  <c r="H1166" i="9"/>
  <c r="F1167" i="9"/>
  <c r="G1167" i="9"/>
  <c r="H1167" i="9"/>
  <c r="F1168" i="9"/>
  <c r="G1168" i="9"/>
  <c r="H1168" i="9"/>
  <c r="F1169" i="9"/>
  <c r="G1169" i="9"/>
  <c r="H1169" i="9"/>
  <c r="F1170" i="9"/>
  <c r="G1170" i="9"/>
  <c r="H1170" i="9"/>
  <c r="F1171" i="9"/>
  <c r="G1171" i="9"/>
  <c r="H1171" i="9"/>
  <c r="F1232" i="9"/>
  <c r="G1232" i="9"/>
  <c r="H1232" i="9"/>
  <c r="F1233" i="9"/>
  <c r="G1233" i="9"/>
  <c r="H1233" i="9"/>
  <c r="F1234" i="9"/>
  <c r="G1234" i="9"/>
  <c r="H1234" i="9"/>
  <c r="F1235" i="9"/>
  <c r="G1235" i="9"/>
  <c r="H1235" i="9"/>
  <c r="F1249" i="9"/>
  <c r="G1249" i="9"/>
  <c r="H1249" i="9"/>
  <c r="F1250" i="9"/>
  <c r="G1250" i="9"/>
  <c r="H1250" i="9"/>
  <c r="F1251" i="9"/>
  <c r="G1251" i="9"/>
  <c r="H1251" i="9"/>
  <c r="F1222" i="9"/>
  <c r="G1222" i="9"/>
  <c r="H1222" i="9"/>
  <c r="F1223" i="9"/>
  <c r="G1223" i="9"/>
  <c r="H1223" i="9"/>
  <c r="F1156" i="9"/>
  <c r="G1156" i="9"/>
  <c r="H1156" i="9"/>
  <c r="F1157" i="9"/>
  <c r="G1157" i="9"/>
  <c r="H1157" i="9"/>
  <c r="F1158" i="9"/>
  <c r="G1158" i="9"/>
  <c r="H1158" i="9"/>
  <c r="F1159" i="9"/>
  <c r="G1159" i="9"/>
  <c r="H1159" i="9"/>
  <c r="F1160" i="9"/>
  <c r="G1160" i="9"/>
  <c r="H1160" i="9"/>
  <c r="F1260" i="9"/>
  <c r="G1260" i="9"/>
  <c r="H1260" i="9"/>
  <c r="F1261" i="9"/>
  <c r="G1261" i="9"/>
  <c r="H1261" i="9"/>
  <c r="F1172" i="9"/>
  <c r="G1172" i="9"/>
  <c r="H1172" i="9"/>
  <c r="F1173" i="9"/>
  <c r="G1173" i="9"/>
  <c r="H1173" i="9"/>
  <c r="F1174" i="9"/>
  <c r="G1174" i="9"/>
  <c r="H1174" i="9"/>
  <c r="F1195" i="9"/>
  <c r="G1195" i="9"/>
  <c r="H1195" i="9"/>
  <c r="F1196" i="9"/>
  <c r="G1196" i="9"/>
  <c r="H1196" i="9"/>
  <c r="F1207" i="9"/>
  <c r="G1207" i="9"/>
  <c r="H1207" i="9"/>
  <c r="F1262" i="9"/>
  <c r="G1262" i="9"/>
  <c r="H1262" i="9"/>
  <c r="F1197" i="9"/>
  <c r="G1197" i="9"/>
  <c r="H1197" i="9"/>
  <c r="F1198" i="9"/>
  <c r="G1198" i="9"/>
  <c r="H1198" i="9"/>
  <c r="F1224" i="9"/>
  <c r="G1224" i="9"/>
  <c r="H1224" i="9"/>
  <c r="F1225" i="9"/>
  <c r="G1225" i="9"/>
  <c r="H1225" i="9"/>
  <c r="F1226" i="9"/>
  <c r="G1226" i="9"/>
  <c r="H1226" i="9"/>
  <c r="F1294" i="9"/>
  <c r="G1294" i="9"/>
  <c r="H1294" i="9"/>
  <c r="F1295" i="9"/>
  <c r="G1295" i="9"/>
  <c r="H1295" i="9"/>
  <c r="F1296" i="9"/>
  <c r="G1296" i="9"/>
  <c r="H1296" i="9"/>
  <c r="F1252" i="9"/>
  <c r="G1252" i="9"/>
  <c r="H1252" i="9"/>
  <c r="F1253" i="9"/>
  <c r="G1253" i="9"/>
  <c r="H1253" i="9"/>
  <c r="F1183" i="9"/>
  <c r="G1183" i="9"/>
  <c r="H1183" i="9"/>
  <c r="F1184" i="9"/>
  <c r="G1184" i="9"/>
  <c r="H1184" i="9"/>
  <c r="F1185" i="9"/>
  <c r="G1185" i="9"/>
  <c r="H1185" i="9"/>
  <c r="F1186" i="9"/>
  <c r="G1186" i="9"/>
  <c r="H1186" i="9"/>
  <c r="F1187" i="9"/>
  <c r="G1187" i="9"/>
  <c r="H1187" i="9"/>
  <c r="F1263" i="9"/>
  <c r="G1263" i="9"/>
  <c r="H1263" i="9"/>
  <c r="F1199" i="9"/>
  <c r="G1199" i="9"/>
  <c r="H1199" i="9"/>
  <c r="F1200" i="9"/>
  <c r="G1200" i="9"/>
  <c r="H1200" i="9"/>
  <c r="F1201" i="9"/>
  <c r="G1201" i="9"/>
  <c r="H1201" i="9"/>
  <c r="F1202" i="9"/>
  <c r="G1202" i="9"/>
  <c r="H1202" i="9"/>
  <c r="F1203" i="9"/>
  <c r="G1203" i="9"/>
  <c r="H1203" i="9"/>
  <c r="F1236" i="9"/>
  <c r="G1236" i="9"/>
  <c r="H1236" i="9"/>
  <c r="F1237" i="9"/>
  <c r="G1237" i="9"/>
  <c r="H1237" i="9"/>
  <c r="F1238" i="9"/>
  <c r="G1238" i="9"/>
  <c r="H1238" i="9"/>
  <c r="F1239" i="9"/>
  <c r="G1239" i="9"/>
  <c r="H1239" i="9"/>
  <c r="F1240" i="9"/>
  <c r="G1240" i="9"/>
  <c r="H1240" i="9"/>
  <c r="F1208" i="9"/>
  <c r="G1208" i="9"/>
  <c r="H1208" i="9"/>
  <c r="F1209" i="9"/>
  <c r="G1209" i="9"/>
  <c r="H1209" i="9"/>
  <c r="F1210" i="9"/>
  <c r="G1210" i="9"/>
  <c r="H1210" i="9"/>
  <c r="F1211" i="9"/>
  <c r="G1211" i="9"/>
  <c r="H1211" i="9"/>
  <c r="F1212" i="9"/>
  <c r="G1212" i="9"/>
  <c r="H1212" i="9"/>
  <c r="F1213" i="9"/>
  <c r="G1213" i="9"/>
  <c r="H1213" i="9"/>
  <c r="F1214" i="9"/>
  <c r="G1214" i="9"/>
  <c r="H1214" i="9"/>
  <c r="F1215" i="9"/>
  <c r="G1215" i="9"/>
  <c r="H1215" i="9"/>
  <c r="F1241" i="9"/>
  <c r="G1241" i="9"/>
  <c r="H1241" i="9"/>
  <c r="F1242" i="9"/>
  <c r="G1242" i="9"/>
  <c r="H1242" i="9"/>
  <c r="F1227" i="9"/>
  <c r="G1227" i="9"/>
  <c r="H1227" i="9"/>
  <c r="F1264" i="9"/>
  <c r="G1264" i="9"/>
  <c r="H1264" i="9"/>
  <c r="F1265" i="9"/>
  <c r="G1265" i="9"/>
  <c r="H1265" i="9"/>
  <c r="F1266" i="9"/>
  <c r="G1266" i="9"/>
  <c r="H1266" i="9"/>
  <c r="F1267" i="9"/>
  <c r="G1267" i="9"/>
  <c r="H1267" i="9"/>
  <c r="F1268" i="9"/>
  <c r="G1268" i="9"/>
  <c r="H1268" i="9"/>
  <c r="F1269" i="9"/>
  <c r="G1269" i="9"/>
  <c r="H1269" i="9"/>
  <c r="F1228" i="9"/>
  <c r="G1228" i="9"/>
  <c r="H1228" i="9"/>
  <c r="F1229" i="9"/>
  <c r="G1229" i="9"/>
  <c r="H1229" i="9"/>
  <c r="F1230" i="9"/>
  <c r="G1230" i="9"/>
  <c r="H1230" i="9"/>
  <c r="F1231" i="9"/>
  <c r="G1231" i="9"/>
  <c r="H1231" i="9"/>
  <c r="F1216" i="9"/>
  <c r="G1216" i="9"/>
  <c r="H1216" i="9"/>
  <c r="F1243" i="9"/>
  <c r="G1243" i="9"/>
  <c r="H1243" i="9"/>
  <c r="F1244" i="9"/>
  <c r="G1244" i="9"/>
  <c r="H1244" i="9"/>
  <c r="F1245" i="9"/>
  <c r="G1245" i="9"/>
  <c r="H1245" i="9"/>
  <c r="F1246" i="9"/>
  <c r="G1246" i="9"/>
  <c r="H1246" i="9"/>
  <c r="F1247" i="9"/>
  <c r="G1247" i="9"/>
  <c r="H1247" i="9"/>
  <c r="F1248" i="9"/>
  <c r="G1248" i="9"/>
  <c r="H1248" i="9"/>
  <c r="F1270" i="9"/>
  <c r="G1270" i="9"/>
  <c r="H1270" i="9"/>
  <c r="F1297" i="9"/>
  <c r="G1297" i="9"/>
  <c r="H1297" i="9"/>
  <c r="F1320" i="9"/>
  <c r="G1320" i="9"/>
  <c r="H1320" i="9"/>
  <c r="F1321" i="9"/>
  <c r="G1321" i="9"/>
  <c r="H1321" i="9"/>
  <c r="F1322" i="9"/>
  <c r="G1322" i="9"/>
  <c r="H1322" i="9"/>
  <c r="F1271" i="9"/>
  <c r="G1271" i="9"/>
  <c r="H1271" i="9"/>
  <c r="F1254" i="9"/>
  <c r="G1254" i="9"/>
  <c r="H1254" i="9"/>
  <c r="F1255" i="9"/>
  <c r="G1255" i="9"/>
  <c r="H1255" i="9"/>
  <c r="F1256" i="9"/>
  <c r="G1256" i="9"/>
  <c r="H1256" i="9"/>
  <c r="F1257" i="9"/>
  <c r="G1257" i="9"/>
  <c r="H1257" i="9"/>
  <c r="F1258" i="9"/>
  <c r="G1258" i="9"/>
  <c r="H1258" i="9"/>
  <c r="F1259" i="9"/>
  <c r="G1259" i="9"/>
  <c r="H1259" i="9"/>
  <c r="F1272" i="9"/>
  <c r="G1272" i="9"/>
  <c r="H1272" i="9"/>
  <c r="F1298" i="9"/>
  <c r="G1298" i="9"/>
  <c r="H1298" i="9"/>
  <c r="F1299" i="9"/>
  <c r="G1299" i="9"/>
  <c r="H1299" i="9"/>
  <c r="F1300" i="9"/>
  <c r="G1300" i="9"/>
  <c r="H1300" i="9"/>
  <c r="F1301" i="9"/>
  <c r="G1301" i="9"/>
  <c r="H1301" i="9"/>
  <c r="F1302" i="9"/>
  <c r="G1302" i="9"/>
  <c r="H1302" i="9"/>
  <c r="F1303" i="9"/>
  <c r="G1303" i="9"/>
  <c r="H1303" i="9"/>
  <c r="F1337" i="9"/>
  <c r="G1337" i="9"/>
  <c r="H1337" i="9"/>
  <c r="F1361" i="9"/>
  <c r="G1361" i="9"/>
  <c r="H1361" i="9"/>
  <c r="F1309" i="9"/>
  <c r="G1309" i="9"/>
  <c r="H1309" i="9"/>
  <c r="F1284" i="9"/>
  <c r="G1284" i="9"/>
  <c r="H1284" i="9"/>
  <c r="F1323" i="9"/>
  <c r="G1323" i="9"/>
  <c r="H1323" i="9"/>
  <c r="F1324" i="9"/>
  <c r="G1324" i="9"/>
  <c r="H1324" i="9"/>
  <c r="F1325" i="9"/>
  <c r="G1325" i="9"/>
  <c r="H1325" i="9"/>
  <c r="F1326" i="9"/>
  <c r="G1326" i="9"/>
  <c r="H1326" i="9"/>
  <c r="F1362" i="9"/>
  <c r="G1362" i="9"/>
  <c r="H1362" i="9"/>
  <c r="F1273" i="9"/>
  <c r="G1273" i="9"/>
  <c r="H1273" i="9"/>
  <c r="F1274" i="9"/>
  <c r="G1274" i="9"/>
  <c r="H1274" i="9"/>
  <c r="F1275" i="9"/>
  <c r="G1275" i="9"/>
  <c r="H1275" i="9"/>
  <c r="F1276" i="9"/>
  <c r="G1276" i="9"/>
  <c r="H1276" i="9"/>
  <c r="F1277" i="9"/>
  <c r="G1277" i="9"/>
  <c r="H1277" i="9"/>
  <c r="F1278" i="9"/>
  <c r="G1278" i="9"/>
  <c r="H1278" i="9"/>
  <c r="F1279" i="9"/>
  <c r="G1279" i="9"/>
  <c r="H1279" i="9"/>
  <c r="F1280" i="9"/>
  <c r="G1280" i="9"/>
  <c r="H1280" i="9"/>
  <c r="F1281" i="9"/>
  <c r="G1281" i="9"/>
  <c r="H1281" i="9"/>
  <c r="F1282" i="9"/>
  <c r="G1282" i="9"/>
  <c r="H1282" i="9"/>
  <c r="F1378" i="9"/>
  <c r="G1378" i="9"/>
  <c r="H1378" i="9"/>
  <c r="F1379" i="9"/>
  <c r="G1379" i="9"/>
  <c r="H1379" i="9"/>
  <c r="F1285" i="9"/>
  <c r="G1285" i="9"/>
  <c r="H1285" i="9"/>
  <c r="F1286" i="9"/>
  <c r="G1286" i="9"/>
  <c r="H1286" i="9"/>
  <c r="F1287" i="9"/>
  <c r="G1287" i="9"/>
  <c r="H1287" i="9"/>
  <c r="F1288" i="9"/>
  <c r="G1288" i="9"/>
  <c r="H1288" i="9"/>
  <c r="F1289" i="9"/>
  <c r="G1289" i="9"/>
  <c r="H1289" i="9"/>
  <c r="F1290" i="9"/>
  <c r="G1290" i="9"/>
  <c r="H1290" i="9"/>
  <c r="F1291" i="9"/>
  <c r="G1291" i="9"/>
  <c r="H1291" i="9"/>
  <c r="F1292" i="9"/>
  <c r="G1292" i="9"/>
  <c r="H1292" i="9"/>
  <c r="F1338" i="9"/>
  <c r="G1338" i="9"/>
  <c r="H1338" i="9"/>
  <c r="F1339" i="9"/>
  <c r="G1339" i="9"/>
  <c r="H1339" i="9"/>
  <c r="F1340" i="9"/>
  <c r="G1340" i="9"/>
  <c r="H1340" i="9"/>
  <c r="F1341" i="9"/>
  <c r="G1341" i="9"/>
  <c r="H1341" i="9"/>
  <c r="F1342" i="9"/>
  <c r="G1342" i="9"/>
  <c r="H1342" i="9"/>
  <c r="F1343" i="9"/>
  <c r="G1343" i="9"/>
  <c r="H1343" i="9"/>
  <c r="F1344" i="9"/>
  <c r="G1344" i="9"/>
  <c r="H1344" i="9"/>
  <c r="F1345" i="9"/>
  <c r="G1345" i="9"/>
  <c r="H1345" i="9"/>
  <c r="F1477" i="9"/>
  <c r="G1477" i="9"/>
  <c r="H1477" i="9"/>
  <c r="F1478" i="9"/>
  <c r="G1478" i="9"/>
  <c r="H1478" i="9"/>
  <c r="F1310" i="9"/>
  <c r="G1310" i="9"/>
  <c r="H1310" i="9"/>
  <c r="F1311" i="9"/>
  <c r="G1311" i="9"/>
  <c r="H1311" i="9"/>
  <c r="F1312" i="9"/>
  <c r="G1312" i="9"/>
  <c r="H1312" i="9"/>
  <c r="F1479" i="9"/>
  <c r="G1479" i="9"/>
  <c r="H1479" i="9"/>
  <c r="F1327" i="9"/>
  <c r="G1327" i="9"/>
  <c r="H1327" i="9"/>
  <c r="F1328" i="9"/>
  <c r="G1328" i="9"/>
  <c r="H1328" i="9"/>
  <c r="F1329" i="9"/>
  <c r="G1329" i="9"/>
  <c r="H1329" i="9"/>
  <c r="F1351" i="9"/>
  <c r="G1351" i="9"/>
  <c r="H1351" i="9"/>
  <c r="F1381" i="9"/>
  <c r="G1381" i="9"/>
  <c r="H1381" i="9"/>
  <c r="F1382" i="9"/>
  <c r="G1382" i="9"/>
  <c r="H1382" i="9"/>
  <c r="F1383" i="9"/>
  <c r="G1383" i="9"/>
  <c r="H1383" i="9"/>
  <c r="F1384" i="9"/>
  <c r="G1384" i="9"/>
  <c r="H1384" i="9"/>
  <c r="F1385" i="9"/>
  <c r="G1385" i="9"/>
  <c r="H1385" i="9"/>
  <c r="F1304" i="9"/>
  <c r="G1304" i="9"/>
  <c r="H1304" i="9"/>
  <c r="F1305" i="9"/>
  <c r="G1305" i="9"/>
  <c r="H1305" i="9"/>
  <c r="F1306" i="9"/>
  <c r="G1306" i="9"/>
  <c r="H1306" i="9"/>
  <c r="F1307" i="9"/>
  <c r="G1307" i="9"/>
  <c r="H1307" i="9"/>
  <c r="F1293" i="9"/>
  <c r="G1293" i="9"/>
  <c r="H1293" i="9"/>
  <c r="F1283" i="9"/>
  <c r="G1283" i="9"/>
  <c r="H1283" i="9"/>
  <c r="F1494" i="9"/>
  <c r="G1494" i="9"/>
  <c r="H1494" i="9"/>
  <c r="F1352" i="9"/>
  <c r="G1352" i="9"/>
  <c r="H1352" i="9"/>
  <c r="F1353" i="9"/>
  <c r="G1353" i="9"/>
  <c r="H1353" i="9"/>
  <c r="F1363" i="9"/>
  <c r="G1363" i="9"/>
  <c r="H1363" i="9"/>
  <c r="F1313" i="9"/>
  <c r="G1313" i="9"/>
  <c r="H1313" i="9"/>
  <c r="F1314" i="9"/>
  <c r="G1314" i="9"/>
  <c r="H1314" i="9"/>
  <c r="F1315" i="9"/>
  <c r="G1315" i="9"/>
  <c r="H1315" i="9"/>
  <c r="F1316" i="9"/>
  <c r="G1316" i="9"/>
  <c r="H1316" i="9"/>
  <c r="F1330" i="9"/>
  <c r="G1330" i="9"/>
  <c r="H1330" i="9"/>
  <c r="F1317" i="9"/>
  <c r="G1317" i="9"/>
  <c r="H1317" i="9"/>
  <c r="F1318" i="9"/>
  <c r="G1318" i="9"/>
  <c r="H1318" i="9"/>
  <c r="F1319" i="9"/>
  <c r="G1319" i="9"/>
  <c r="H1319" i="9"/>
  <c r="F1308" i="9"/>
  <c r="G1308" i="9"/>
  <c r="H1308" i="9"/>
  <c r="F1346" i="9"/>
  <c r="G1346" i="9"/>
  <c r="H1346" i="9"/>
  <c r="F1347" i="9"/>
  <c r="G1347" i="9"/>
  <c r="H1347" i="9"/>
  <c r="F1331" i="9"/>
  <c r="G1331" i="9"/>
  <c r="H1331" i="9"/>
  <c r="F1332" i="9"/>
  <c r="G1332" i="9"/>
  <c r="H1332" i="9"/>
  <c r="F1333" i="9"/>
  <c r="G1333" i="9"/>
  <c r="H1333" i="9"/>
  <c r="F1334" i="9"/>
  <c r="G1334" i="9"/>
  <c r="H1334" i="9"/>
  <c r="F1335" i="9"/>
  <c r="G1335" i="9"/>
  <c r="H1335" i="9"/>
  <c r="F1336" i="9"/>
  <c r="G1336" i="9"/>
  <c r="H1336" i="9"/>
  <c r="F1386" i="9"/>
  <c r="G1386" i="9"/>
  <c r="H1386" i="9"/>
  <c r="F1364" i="9"/>
  <c r="G1364" i="9"/>
  <c r="H1364" i="9"/>
  <c r="F1365" i="9"/>
  <c r="G1365" i="9"/>
  <c r="H1365" i="9"/>
  <c r="F1366" i="9"/>
  <c r="G1366" i="9"/>
  <c r="H1366" i="9"/>
  <c r="F1424" i="9"/>
  <c r="G1424" i="9"/>
  <c r="H1424" i="9"/>
  <c r="F1425" i="9"/>
  <c r="G1425" i="9"/>
  <c r="H1425" i="9"/>
  <c r="F1387" i="9"/>
  <c r="G1387" i="9"/>
  <c r="H1387" i="9"/>
  <c r="F1388" i="9"/>
  <c r="G1388" i="9"/>
  <c r="H1388" i="9"/>
  <c r="F1389" i="9"/>
  <c r="G1389" i="9"/>
  <c r="H1389" i="9"/>
  <c r="F1348" i="9"/>
  <c r="G1348" i="9"/>
  <c r="H1348" i="9"/>
  <c r="F1349" i="9"/>
  <c r="G1349" i="9"/>
  <c r="H1349" i="9"/>
  <c r="F1350" i="9"/>
  <c r="G1350" i="9"/>
  <c r="H1350" i="9"/>
  <c r="F1552" i="9"/>
  <c r="G1552" i="9"/>
  <c r="H1552" i="9"/>
  <c r="F1400" i="9"/>
  <c r="G1400" i="9"/>
  <c r="H1400" i="9"/>
  <c r="F1401" i="9"/>
  <c r="G1401" i="9"/>
  <c r="H1401" i="9"/>
  <c r="F1416" i="9"/>
  <c r="G1416" i="9"/>
  <c r="H1416" i="9"/>
  <c r="F1438" i="9"/>
  <c r="G1438" i="9"/>
  <c r="H1438" i="9"/>
  <c r="F1439" i="9"/>
  <c r="G1439" i="9"/>
  <c r="H1439" i="9"/>
  <c r="F1354" i="9"/>
  <c r="G1354" i="9"/>
  <c r="H1354" i="9"/>
  <c r="F1355" i="9"/>
  <c r="G1355" i="9"/>
  <c r="H1355" i="9"/>
  <c r="F1356" i="9"/>
  <c r="G1356" i="9"/>
  <c r="H1356" i="9"/>
  <c r="F1357" i="9"/>
  <c r="G1357" i="9"/>
  <c r="H1357" i="9"/>
  <c r="F1358" i="9"/>
  <c r="G1358" i="9"/>
  <c r="H1358" i="9"/>
  <c r="F1359" i="9"/>
  <c r="G1359" i="9"/>
  <c r="H1359" i="9"/>
  <c r="F1360" i="9"/>
  <c r="G1360" i="9"/>
  <c r="H1360" i="9"/>
  <c r="F1367" i="9"/>
  <c r="G1367" i="9"/>
  <c r="H1367" i="9"/>
  <c r="F1368" i="9"/>
  <c r="G1368" i="9"/>
  <c r="H1368" i="9"/>
  <c r="F1617" i="9"/>
  <c r="G1617" i="9"/>
  <c r="H1617" i="9"/>
  <c r="F1369" i="9"/>
  <c r="G1369" i="9"/>
  <c r="H1369" i="9"/>
  <c r="F1370" i="9"/>
  <c r="G1370" i="9"/>
  <c r="H1370" i="9"/>
  <c r="F1371" i="9"/>
  <c r="G1371" i="9"/>
  <c r="H1371" i="9"/>
  <c r="F1407" i="9"/>
  <c r="G1407" i="9"/>
  <c r="H1407" i="9"/>
  <c r="F1408" i="9"/>
  <c r="G1408" i="9"/>
  <c r="H1408" i="9"/>
  <c r="F1409" i="9"/>
  <c r="G1409" i="9"/>
  <c r="H1409" i="9"/>
  <c r="F1417" i="9"/>
  <c r="G1417" i="9"/>
  <c r="H1417" i="9"/>
  <c r="F1418" i="9"/>
  <c r="G1418" i="9"/>
  <c r="H1418" i="9"/>
  <c r="F1372" i="9"/>
  <c r="G1372" i="9"/>
  <c r="H1372" i="9"/>
  <c r="F1390" i="9"/>
  <c r="G1390" i="9"/>
  <c r="H1390" i="9"/>
  <c r="F1373" i="9"/>
  <c r="G1373" i="9"/>
  <c r="H1373" i="9"/>
  <c r="F1374" i="9"/>
  <c r="G1374" i="9"/>
  <c r="H1374" i="9"/>
  <c r="F1375" i="9"/>
  <c r="G1375" i="9"/>
  <c r="H1375" i="9"/>
  <c r="F1459" i="9"/>
  <c r="G1459" i="9"/>
  <c r="H1459" i="9"/>
  <c r="F1391" i="9"/>
  <c r="G1391" i="9"/>
  <c r="H1391" i="9"/>
  <c r="F1426" i="9"/>
  <c r="G1426" i="9"/>
  <c r="H1426" i="9"/>
  <c r="F1427" i="9"/>
  <c r="G1427" i="9"/>
  <c r="H1427" i="9"/>
  <c r="F1428" i="9"/>
  <c r="G1428" i="9"/>
  <c r="H1428" i="9"/>
  <c r="F1392" i="9"/>
  <c r="G1392" i="9"/>
  <c r="H1392" i="9"/>
  <c r="F1393" i="9"/>
  <c r="G1393" i="9"/>
  <c r="H1393" i="9"/>
  <c r="F1480" i="9"/>
  <c r="G1480" i="9"/>
  <c r="H1480" i="9"/>
  <c r="F1481" i="9"/>
  <c r="G1481" i="9"/>
  <c r="H1481" i="9"/>
  <c r="F1482" i="9"/>
  <c r="G1482" i="9"/>
  <c r="H1482" i="9"/>
  <c r="F1483" i="9"/>
  <c r="G1483" i="9"/>
  <c r="H1483" i="9"/>
  <c r="F1484" i="9"/>
  <c r="G1484" i="9"/>
  <c r="H1484" i="9"/>
  <c r="F1485" i="9"/>
  <c r="G1485" i="9"/>
  <c r="H1485" i="9"/>
  <c r="F1486" i="9"/>
  <c r="G1486" i="9"/>
  <c r="H1486" i="9"/>
  <c r="F1460" i="9"/>
  <c r="G1460" i="9"/>
  <c r="H1460" i="9"/>
  <c r="F1461" i="9"/>
  <c r="G1461" i="9"/>
  <c r="H1461" i="9"/>
  <c r="F1462" i="9"/>
  <c r="G1462" i="9"/>
  <c r="H1462" i="9"/>
  <c r="F1463" i="9"/>
  <c r="G1463" i="9"/>
  <c r="H1463" i="9"/>
  <c r="F1464" i="9"/>
  <c r="G1464" i="9"/>
  <c r="H1464" i="9"/>
  <c r="F1495" i="9"/>
  <c r="G1495" i="9"/>
  <c r="H1495" i="9"/>
  <c r="F1440" i="9"/>
  <c r="G1440" i="9"/>
  <c r="H1440" i="9"/>
  <c r="F1527" i="9"/>
  <c r="G1527" i="9"/>
  <c r="H1527" i="9"/>
  <c r="F1528" i="9"/>
  <c r="G1528" i="9"/>
  <c r="H1528" i="9"/>
  <c r="F1513" i="9"/>
  <c r="G1513" i="9"/>
  <c r="H1513" i="9"/>
  <c r="F1394" i="9"/>
  <c r="G1394" i="9"/>
  <c r="H1394" i="9"/>
  <c r="F1395" i="9"/>
  <c r="G1395" i="9"/>
  <c r="H1395" i="9"/>
  <c r="F1396" i="9"/>
  <c r="G1396" i="9"/>
  <c r="H1396" i="9"/>
  <c r="F1397" i="9"/>
  <c r="G1397" i="9"/>
  <c r="H1397" i="9"/>
  <c r="F1398" i="9"/>
  <c r="G1398" i="9"/>
  <c r="H1398" i="9"/>
  <c r="F1419" i="9"/>
  <c r="G1419" i="9"/>
  <c r="H1419" i="9"/>
  <c r="F1465" i="9"/>
  <c r="G1465" i="9"/>
  <c r="H1465" i="9"/>
  <c r="F1466" i="9"/>
  <c r="G1466" i="9"/>
  <c r="H1466" i="9"/>
  <c r="F1467" i="9"/>
  <c r="G1467" i="9"/>
  <c r="H1467" i="9"/>
  <c r="F1487" i="9"/>
  <c r="G1487" i="9"/>
  <c r="H1487" i="9"/>
  <c r="F1488" i="9"/>
  <c r="G1488" i="9"/>
  <c r="H1488" i="9"/>
  <c r="F1410" i="9"/>
  <c r="G1410" i="9"/>
  <c r="H1410" i="9"/>
  <c r="F1411" i="9"/>
  <c r="G1411" i="9"/>
  <c r="H1411" i="9"/>
  <c r="F1496" i="9"/>
  <c r="G1496" i="9"/>
  <c r="H1496" i="9"/>
  <c r="F1497" i="9"/>
  <c r="G1497" i="9"/>
  <c r="H1497" i="9"/>
  <c r="F1978" i="9"/>
  <c r="G1978" i="9"/>
  <c r="H1978" i="9"/>
  <c r="F1402" i="9"/>
  <c r="G1402" i="9"/>
  <c r="H1402" i="9"/>
  <c r="F1403" i="9"/>
  <c r="G1403" i="9"/>
  <c r="H1403" i="9"/>
  <c r="F1404" i="9"/>
  <c r="G1404" i="9"/>
  <c r="H1404" i="9"/>
  <c r="F1405" i="9"/>
  <c r="G1405" i="9"/>
  <c r="H1405" i="9"/>
  <c r="F1406" i="9"/>
  <c r="G1406" i="9"/>
  <c r="H1406" i="9"/>
  <c r="F1441" i="9"/>
  <c r="G1441" i="9"/>
  <c r="H1441" i="9"/>
  <c r="F1442" i="9"/>
  <c r="G1442" i="9"/>
  <c r="H1442" i="9"/>
  <c r="F1429" i="9"/>
  <c r="G1429" i="9"/>
  <c r="H1429" i="9"/>
  <c r="F1489" i="9"/>
  <c r="G1489" i="9"/>
  <c r="H1489" i="9"/>
  <c r="F1553" i="9"/>
  <c r="G1553" i="9"/>
  <c r="H1553" i="9"/>
  <c r="F1412" i="9"/>
  <c r="G1412" i="9"/>
  <c r="H1412" i="9"/>
  <c r="F1413" i="9"/>
  <c r="G1413" i="9"/>
  <c r="H1413" i="9"/>
  <c r="F1414" i="9"/>
  <c r="G1414" i="9"/>
  <c r="H1414" i="9"/>
  <c r="F1415" i="9"/>
  <c r="G1415" i="9"/>
  <c r="H1415" i="9"/>
  <c r="F1399" i="9"/>
  <c r="G1399" i="9"/>
  <c r="H1399" i="9"/>
  <c r="F1420" i="9"/>
  <c r="G1420" i="9"/>
  <c r="H1420" i="9"/>
  <c r="F1421" i="9"/>
  <c r="G1421" i="9"/>
  <c r="H1421" i="9"/>
  <c r="F1422" i="9"/>
  <c r="G1422" i="9"/>
  <c r="H1422" i="9"/>
  <c r="F1423" i="9"/>
  <c r="G1423" i="9"/>
  <c r="H1423" i="9"/>
  <c r="F1430" i="9"/>
  <c r="G1430" i="9"/>
  <c r="H1430" i="9"/>
  <c r="F1543" i="9"/>
  <c r="G1543" i="9"/>
  <c r="H1543" i="9"/>
  <c r="F1514" i="9"/>
  <c r="G1514" i="9"/>
  <c r="H1514" i="9"/>
  <c r="F1431" i="9"/>
  <c r="G1431" i="9"/>
  <c r="H1431" i="9"/>
  <c r="F1432" i="9"/>
  <c r="G1432" i="9"/>
  <c r="H1432" i="9"/>
  <c r="F1433" i="9"/>
  <c r="G1433" i="9"/>
  <c r="H1433" i="9"/>
  <c r="F1434" i="9"/>
  <c r="G1434" i="9"/>
  <c r="H1434" i="9"/>
  <c r="F1435" i="9"/>
  <c r="G1435" i="9"/>
  <c r="H1435" i="9"/>
  <c r="F1436" i="9"/>
  <c r="G1436" i="9"/>
  <c r="H1436" i="9"/>
  <c r="F1468" i="9"/>
  <c r="G1468" i="9"/>
  <c r="H1468" i="9"/>
  <c r="F1469" i="9"/>
  <c r="G1469" i="9"/>
  <c r="H1469" i="9"/>
  <c r="F1470" i="9"/>
  <c r="G1470" i="9"/>
  <c r="H1470" i="9"/>
  <c r="F1471" i="9"/>
  <c r="G1471" i="9"/>
  <c r="H1471" i="9"/>
  <c r="F1443" i="9"/>
  <c r="G1443" i="9"/>
  <c r="H1443" i="9"/>
  <c r="F1444" i="9"/>
  <c r="G1444" i="9"/>
  <c r="H1444" i="9"/>
  <c r="F1445" i="9"/>
  <c r="G1445" i="9"/>
  <c r="H1445" i="9"/>
  <c r="F1446" i="9"/>
  <c r="G1446" i="9"/>
  <c r="H1446" i="9"/>
  <c r="F1447" i="9"/>
  <c r="G1447" i="9"/>
  <c r="H1447" i="9"/>
  <c r="F1448" i="9"/>
  <c r="G1448" i="9"/>
  <c r="H1448" i="9"/>
  <c r="F1449" i="9"/>
  <c r="G1449" i="9"/>
  <c r="H1449" i="9"/>
  <c r="F1450" i="9"/>
  <c r="G1450" i="9"/>
  <c r="H1450" i="9"/>
  <c r="F1503" i="9"/>
  <c r="G1503" i="9"/>
  <c r="H1503" i="9"/>
  <c r="F1504" i="9"/>
  <c r="G1504" i="9"/>
  <c r="H1504" i="9"/>
  <c r="F1505" i="9"/>
  <c r="G1505" i="9"/>
  <c r="H1505" i="9"/>
  <c r="F1506" i="9"/>
  <c r="G1506" i="9"/>
  <c r="H1506" i="9"/>
  <c r="F1451" i="9"/>
  <c r="G1451" i="9"/>
  <c r="H1451" i="9"/>
  <c r="F1452" i="9"/>
  <c r="G1452" i="9"/>
  <c r="H1452" i="9"/>
  <c r="F1453" i="9"/>
  <c r="G1453" i="9"/>
  <c r="H1453" i="9"/>
  <c r="F1454" i="9"/>
  <c r="G1454" i="9"/>
  <c r="H1454" i="9"/>
  <c r="F1455" i="9"/>
  <c r="G1455" i="9"/>
  <c r="H1455" i="9"/>
  <c r="F1456" i="9"/>
  <c r="G1456" i="9"/>
  <c r="H1456" i="9"/>
  <c r="F1457" i="9"/>
  <c r="G1457" i="9"/>
  <c r="H1457" i="9"/>
  <c r="F1472" i="9"/>
  <c r="G1472" i="9"/>
  <c r="H1472" i="9"/>
  <c r="F1498" i="9"/>
  <c r="G1498" i="9"/>
  <c r="H1498" i="9"/>
  <c r="F1473" i="9"/>
  <c r="G1473" i="9"/>
  <c r="H1473" i="9"/>
  <c r="F1474" i="9"/>
  <c r="G1474" i="9"/>
  <c r="H1474" i="9"/>
  <c r="F1475" i="9"/>
  <c r="G1475" i="9"/>
  <c r="H1475" i="9"/>
  <c r="F1476" i="9"/>
  <c r="G1476" i="9"/>
  <c r="H1476" i="9"/>
  <c r="F1585" i="9"/>
  <c r="G1585" i="9"/>
  <c r="H1585" i="9"/>
  <c r="F1586" i="9"/>
  <c r="G1586" i="9"/>
  <c r="H1586" i="9"/>
  <c r="F1647" i="9"/>
  <c r="G1647" i="9"/>
  <c r="H1647" i="9"/>
  <c r="F1490" i="9"/>
  <c r="G1490" i="9"/>
  <c r="H1490" i="9"/>
  <c r="F1491" i="9"/>
  <c r="G1491" i="9"/>
  <c r="H1491" i="9"/>
  <c r="F1492" i="9"/>
  <c r="G1492" i="9"/>
  <c r="H1492" i="9"/>
  <c r="F1493" i="9"/>
  <c r="G1493" i="9"/>
  <c r="H1493" i="9"/>
  <c r="F1554" i="9"/>
  <c r="G1554" i="9"/>
  <c r="H1554" i="9"/>
  <c r="F1515" i="9"/>
  <c r="G1515" i="9"/>
  <c r="H1515" i="9"/>
  <c r="F1516" i="9"/>
  <c r="G1516" i="9"/>
  <c r="H1516" i="9"/>
  <c r="F1517" i="9"/>
  <c r="G1517" i="9"/>
  <c r="H1517" i="9"/>
  <c r="F1518" i="9"/>
  <c r="G1518" i="9"/>
  <c r="H1518" i="9"/>
  <c r="F1499" i="9"/>
  <c r="G1499" i="9"/>
  <c r="H1499" i="9"/>
  <c r="F1500" i="9"/>
  <c r="G1500" i="9"/>
  <c r="H1500" i="9"/>
  <c r="F1501" i="9"/>
  <c r="G1501" i="9"/>
  <c r="H1501" i="9"/>
  <c r="F1502" i="9"/>
  <c r="G1502" i="9"/>
  <c r="H1502" i="9"/>
  <c r="F1718" i="9"/>
  <c r="G1718" i="9"/>
  <c r="H1718" i="9"/>
  <c r="F1719" i="9"/>
  <c r="G1719" i="9"/>
  <c r="H1719" i="9"/>
  <c r="F1529" i="9"/>
  <c r="G1529" i="9"/>
  <c r="H1529" i="9"/>
  <c r="F1530" i="9"/>
  <c r="G1530" i="9"/>
  <c r="H1530" i="9"/>
  <c r="F1563" i="9"/>
  <c r="G1563" i="9"/>
  <c r="H1563" i="9"/>
  <c r="F1564" i="9"/>
  <c r="G1564" i="9"/>
  <c r="H1564" i="9"/>
  <c r="F1507" i="9"/>
  <c r="G1507" i="9"/>
  <c r="H1507" i="9"/>
  <c r="F1544" i="9"/>
  <c r="G1544" i="9"/>
  <c r="H1544" i="9"/>
  <c r="F1545" i="9"/>
  <c r="G1545" i="9"/>
  <c r="H1545" i="9"/>
  <c r="F1604" i="9"/>
  <c r="G1604" i="9"/>
  <c r="H1604" i="9"/>
  <c r="F1605" i="9"/>
  <c r="G1605" i="9"/>
  <c r="H1605" i="9"/>
  <c r="F1531" i="9"/>
  <c r="G1531" i="9"/>
  <c r="H1531" i="9"/>
  <c r="F1532" i="9"/>
  <c r="G1532" i="9"/>
  <c r="H1532" i="9"/>
  <c r="F1533" i="9"/>
  <c r="G1533" i="9"/>
  <c r="H1533" i="9"/>
  <c r="F1745" i="9"/>
  <c r="G1745" i="9"/>
  <c r="H1745" i="9"/>
  <c r="F1555" i="9"/>
  <c r="G1555" i="9"/>
  <c r="H1555" i="9"/>
  <c r="F1556" i="9"/>
  <c r="G1556" i="9"/>
  <c r="H1556" i="9"/>
  <c r="F1557" i="9"/>
  <c r="G1557" i="9"/>
  <c r="H1557" i="9"/>
  <c r="F1508" i="9"/>
  <c r="G1508" i="9"/>
  <c r="H1508" i="9"/>
  <c r="F1509" i="9"/>
  <c r="G1509" i="9"/>
  <c r="H1509" i="9"/>
  <c r="F1510" i="9"/>
  <c r="G1510" i="9"/>
  <c r="H1510" i="9"/>
  <c r="F1511" i="9"/>
  <c r="G1511" i="9"/>
  <c r="H1511" i="9"/>
  <c r="F1512" i="9"/>
  <c r="G1512" i="9"/>
  <c r="H1512" i="9"/>
  <c r="F1519" i="9"/>
  <c r="G1519" i="9"/>
  <c r="H1519" i="9"/>
  <c r="F1520" i="9"/>
  <c r="G1520" i="9"/>
  <c r="H1520" i="9"/>
  <c r="F1521" i="9"/>
  <c r="G1521" i="9"/>
  <c r="H1521" i="9"/>
  <c r="F1522" i="9"/>
  <c r="G1522" i="9"/>
  <c r="H1522" i="9"/>
  <c r="F1523" i="9"/>
  <c r="G1523" i="9"/>
  <c r="H1523" i="9"/>
  <c r="F1534" i="9"/>
  <c r="G1534" i="9"/>
  <c r="H1534" i="9"/>
  <c r="F1535" i="9"/>
  <c r="G1535" i="9"/>
  <c r="H1535" i="9"/>
  <c r="F1536" i="9"/>
  <c r="G1536" i="9"/>
  <c r="H1536" i="9"/>
  <c r="F1537" i="9"/>
  <c r="G1537" i="9"/>
  <c r="H1537" i="9"/>
  <c r="F1538" i="9"/>
  <c r="G1538" i="9"/>
  <c r="H1538" i="9"/>
  <c r="F1539" i="9"/>
  <c r="G1539" i="9"/>
  <c r="H1539" i="9"/>
  <c r="F1540" i="9"/>
  <c r="G1540" i="9"/>
  <c r="H1540" i="9"/>
  <c r="F1541" i="9"/>
  <c r="G1541" i="9"/>
  <c r="H1541" i="9"/>
  <c r="F1542" i="9"/>
  <c r="G1542" i="9"/>
  <c r="H1542" i="9"/>
  <c r="F1558" i="9"/>
  <c r="G1558" i="9"/>
  <c r="H1558" i="9"/>
  <c r="F1559" i="9"/>
  <c r="G1559" i="9"/>
  <c r="H1559" i="9"/>
  <c r="F1560" i="9"/>
  <c r="G1560" i="9"/>
  <c r="H1560" i="9"/>
  <c r="F1587" i="9"/>
  <c r="G1587" i="9"/>
  <c r="H1587" i="9"/>
  <c r="F1588" i="9"/>
  <c r="G1588" i="9"/>
  <c r="H1588" i="9"/>
  <c r="F1589" i="9"/>
  <c r="G1589" i="9"/>
  <c r="H1589" i="9"/>
  <c r="F1640" i="9"/>
  <c r="G1640" i="9"/>
  <c r="H1640" i="9"/>
  <c r="F1641" i="9"/>
  <c r="G1641" i="9"/>
  <c r="H1641" i="9"/>
  <c r="F1633" i="9"/>
  <c r="G1633" i="9"/>
  <c r="H1633" i="9"/>
  <c r="F1662" i="9"/>
  <c r="G1662" i="9"/>
  <c r="H1662" i="9"/>
  <c r="F1618" i="9"/>
  <c r="G1618" i="9"/>
  <c r="H1618" i="9"/>
  <c r="F1619" i="9"/>
  <c r="G1619" i="9"/>
  <c r="H1619" i="9"/>
  <c r="F1620" i="9"/>
  <c r="G1620" i="9"/>
  <c r="H1620" i="9"/>
  <c r="F1663" i="9"/>
  <c r="G1663" i="9"/>
  <c r="H1663" i="9"/>
  <c r="F1664" i="9"/>
  <c r="G1664" i="9"/>
  <c r="H1664" i="9"/>
  <c r="F1665" i="9"/>
  <c r="G1665" i="9"/>
  <c r="H1665" i="9"/>
  <c r="F1746" i="9"/>
  <c r="G1746" i="9"/>
  <c r="H1746" i="9"/>
  <c r="F1747" i="9"/>
  <c r="G1747" i="9"/>
  <c r="H1747" i="9"/>
  <c r="F1590" i="9"/>
  <c r="G1590" i="9"/>
  <c r="H1590" i="9"/>
  <c r="F1591" i="9"/>
  <c r="G1591" i="9"/>
  <c r="H1591" i="9"/>
  <c r="F1666" i="9"/>
  <c r="G1666" i="9"/>
  <c r="H1666" i="9"/>
  <c r="F1732" i="9"/>
  <c r="G1732" i="9"/>
  <c r="H1732" i="9"/>
  <c r="F1546" i="9"/>
  <c r="G1546" i="9"/>
  <c r="H1546" i="9"/>
  <c r="F1547" i="9"/>
  <c r="G1547" i="9"/>
  <c r="H1547" i="9"/>
  <c r="F1548" i="9"/>
  <c r="G1548" i="9"/>
  <c r="H1548" i="9"/>
  <c r="F1549" i="9"/>
  <c r="G1549" i="9"/>
  <c r="H1549" i="9"/>
  <c r="F1550" i="9"/>
  <c r="G1550" i="9"/>
  <c r="H1550" i="9"/>
  <c r="F1551" i="9"/>
  <c r="G1551" i="9"/>
  <c r="H1551" i="9"/>
  <c r="F1565" i="9"/>
  <c r="G1565" i="9"/>
  <c r="H1565" i="9"/>
  <c r="F1566" i="9"/>
  <c r="G1566" i="9"/>
  <c r="H1566" i="9"/>
  <c r="F1567" i="9"/>
  <c r="G1567" i="9"/>
  <c r="H1567" i="9"/>
  <c r="F1592" i="9"/>
  <c r="G1592" i="9"/>
  <c r="H1592" i="9"/>
  <c r="F1593" i="9"/>
  <c r="G1593" i="9"/>
  <c r="H1593" i="9"/>
  <c r="F1561" i="9"/>
  <c r="G1561" i="9"/>
  <c r="H1561" i="9"/>
  <c r="F1562" i="9"/>
  <c r="G1562" i="9"/>
  <c r="H1562" i="9"/>
  <c r="F1577" i="9"/>
  <c r="G1577" i="9"/>
  <c r="H1577" i="9"/>
  <c r="F1831" i="9"/>
  <c r="G1831" i="9"/>
  <c r="H1831" i="9"/>
  <c r="F1832" i="9"/>
  <c r="G1832" i="9"/>
  <c r="H1832" i="9"/>
  <c r="F1568" i="9"/>
  <c r="G1568" i="9"/>
  <c r="H1568" i="9"/>
  <c r="F1569" i="9"/>
  <c r="G1569" i="9"/>
  <c r="H1569" i="9"/>
  <c r="F1570" i="9"/>
  <c r="G1570" i="9"/>
  <c r="H1570" i="9"/>
  <c r="F1571" i="9"/>
  <c r="G1571" i="9"/>
  <c r="H1571" i="9"/>
  <c r="F1572" i="9"/>
  <c r="G1572" i="9"/>
  <c r="H1572" i="9"/>
  <c r="F1573" i="9"/>
  <c r="G1573" i="9"/>
  <c r="H1573" i="9"/>
  <c r="F1574" i="9"/>
  <c r="G1574" i="9"/>
  <c r="H1574" i="9"/>
  <c r="F1575" i="9"/>
  <c r="G1575" i="9"/>
  <c r="H1575" i="9"/>
  <c r="F1576" i="9"/>
  <c r="G1576" i="9"/>
  <c r="H1576" i="9"/>
  <c r="F1606" i="9"/>
  <c r="G1606" i="9"/>
  <c r="H1606" i="9"/>
  <c r="F1607" i="9"/>
  <c r="G1607" i="9"/>
  <c r="H1607" i="9"/>
  <c r="F1621" i="9"/>
  <c r="G1621" i="9"/>
  <c r="H1621" i="9"/>
  <c r="F1704" i="9"/>
  <c r="G1704" i="9"/>
  <c r="H1704" i="9"/>
  <c r="F1705" i="9"/>
  <c r="G1705" i="9"/>
  <c r="H1705" i="9"/>
  <c r="F1772" i="9"/>
  <c r="G1772" i="9"/>
  <c r="H1772" i="9"/>
  <c r="F1773" i="9"/>
  <c r="G1773" i="9"/>
  <c r="H1773" i="9"/>
  <c r="F1833" i="9"/>
  <c r="G1833" i="9"/>
  <c r="H1833" i="9"/>
  <c r="F1834" i="9"/>
  <c r="G1834" i="9"/>
  <c r="H1834" i="9"/>
  <c r="F1578" i="9"/>
  <c r="G1578" i="9"/>
  <c r="H1578" i="9"/>
  <c r="F1579" i="9"/>
  <c r="G1579" i="9"/>
  <c r="H1579" i="9"/>
  <c r="F1580" i="9"/>
  <c r="G1580" i="9"/>
  <c r="H1580" i="9"/>
  <c r="F1581" i="9"/>
  <c r="G1581" i="9"/>
  <c r="H1581" i="9"/>
  <c r="F1582" i="9"/>
  <c r="G1582" i="9"/>
  <c r="H1582" i="9"/>
  <c r="F1583" i="9"/>
  <c r="G1583" i="9"/>
  <c r="H1583" i="9"/>
  <c r="F1584" i="9"/>
  <c r="G1584" i="9"/>
  <c r="H1584" i="9"/>
  <c r="F1608" i="9"/>
  <c r="G1608" i="9"/>
  <c r="H1608" i="9"/>
  <c r="F1609" i="9"/>
  <c r="G1609" i="9"/>
  <c r="H1609" i="9"/>
  <c r="F1610" i="9"/>
  <c r="G1610" i="9"/>
  <c r="H1610" i="9"/>
  <c r="F1611" i="9"/>
  <c r="G1611" i="9"/>
  <c r="H1611" i="9"/>
  <c r="F1594" i="9"/>
  <c r="G1594" i="9"/>
  <c r="H1594" i="9"/>
  <c r="F1595" i="9"/>
  <c r="G1595" i="9"/>
  <c r="H1595" i="9"/>
  <c r="F1596" i="9"/>
  <c r="G1596" i="9"/>
  <c r="H1596" i="9"/>
  <c r="F1597" i="9"/>
  <c r="G1597" i="9"/>
  <c r="H1597" i="9"/>
  <c r="F1598" i="9"/>
  <c r="G1598" i="9"/>
  <c r="H1598" i="9"/>
  <c r="F1599" i="9"/>
  <c r="G1599" i="9"/>
  <c r="H1599" i="9"/>
  <c r="F1612" i="9"/>
  <c r="G1612" i="9"/>
  <c r="H1612" i="9"/>
  <c r="F1600" i="9"/>
  <c r="G1600" i="9"/>
  <c r="H1600" i="9"/>
  <c r="F1601" i="9"/>
  <c r="G1601" i="9"/>
  <c r="H1601" i="9"/>
  <c r="F1602" i="9"/>
  <c r="G1602" i="9"/>
  <c r="H1602" i="9"/>
  <c r="F1642" i="9"/>
  <c r="G1642" i="9"/>
  <c r="H1642" i="9"/>
  <c r="F1643" i="9"/>
  <c r="G1643" i="9"/>
  <c r="H1643" i="9"/>
  <c r="F1667" i="9"/>
  <c r="G1667" i="9"/>
  <c r="H1667" i="9"/>
  <c r="F1613" i="9"/>
  <c r="G1613" i="9"/>
  <c r="H1613" i="9"/>
  <c r="F1614" i="9"/>
  <c r="G1614" i="9"/>
  <c r="H1614" i="9"/>
  <c r="F1615" i="9"/>
  <c r="G1615" i="9"/>
  <c r="H1615" i="9"/>
  <c r="F1616" i="9"/>
  <c r="G1616" i="9"/>
  <c r="H1616" i="9"/>
  <c r="F1603" i="9"/>
  <c r="G1603" i="9"/>
  <c r="H1603" i="9"/>
  <c r="F1889" i="9"/>
  <c r="G1889" i="9"/>
  <c r="H1889" i="9"/>
  <c r="F1890" i="9"/>
  <c r="G1890" i="9"/>
  <c r="H1890" i="9"/>
  <c r="F1942" i="9"/>
  <c r="G1942" i="9"/>
  <c r="H1942" i="9"/>
  <c r="F1943" i="9"/>
  <c r="G1943" i="9"/>
  <c r="H1943" i="9"/>
  <c r="F2012" i="9"/>
  <c r="G2012" i="9"/>
  <c r="H2012" i="9"/>
  <c r="F2013" i="9"/>
  <c r="G2013" i="9"/>
  <c r="H2013" i="9"/>
  <c r="F1634" i="9"/>
  <c r="G1634" i="9"/>
  <c r="H1634" i="9"/>
  <c r="F1689" i="9"/>
  <c r="G1689" i="9"/>
  <c r="H1689" i="9"/>
  <c r="F1690" i="9"/>
  <c r="G1690" i="9"/>
  <c r="H1690" i="9"/>
  <c r="F1622" i="9"/>
  <c r="G1622" i="9"/>
  <c r="H1622" i="9"/>
  <c r="F1623" i="9"/>
  <c r="G1623" i="9"/>
  <c r="H1623" i="9"/>
  <c r="F1624" i="9"/>
  <c r="G1624" i="9"/>
  <c r="H1624" i="9"/>
  <c r="F1625" i="9"/>
  <c r="G1625" i="9"/>
  <c r="H1625" i="9"/>
  <c r="F1626" i="9"/>
  <c r="G1626" i="9"/>
  <c r="H1626" i="9"/>
  <c r="F1627" i="9"/>
  <c r="G1627" i="9"/>
  <c r="H1627" i="9"/>
  <c r="F1628" i="9"/>
  <c r="G1628" i="9"/>
  <c r="H1628" i="9"/>
  <c r="F1629" i="9"/>
  <c r="G1629" i="9"/>
  <c r="H1629" i="9"/>
  <c r="F1630" i="9"/>
  <c r="G1630" i="9"/>
  <c r="H1630" i="9"/>
  <c r="F1631" i="9"/>
  <c r="G1631" i="9"/>
  <c r="H1631" i="9"/>
  <c r="F1632" i="9"/>
  <c r="G1632" i="9"/>
  <c r="H1632" i="9"/>
  <c r="F1648" i="9"/>
  <c r="G1648" i="9"/>
  <c r="H1648" i="9"/>
  <c r="F1649" i="9"/>
  <c r="G1649" i="9"/>
  <c r="H1649" i="9"/>
  <c r="F1650" i="9"/>
  <c r="G1650" i="9"/>
  <c r="H1650" i="9"/>
  <c r="F1651" i="9"/>
  <c r="G1651" i="9"/>
  <c r="H1651" i="9"/>
  <c r="F1835" i="9"/>
  <c r="G1835" i="9"/>
  <c r="H1835" i="9"/>
  <c r="F1668" i="9"/>
  <c r="G1668" i="9"/>
  <c r="H1668" i="9"/>
  <c r="F1669" i="9"/>
  <c r="G1669" i="9"/>
  <c r="H1669" i="9"/>
  <c r="F1670" i="9"/>
  <c r="G1670" i="9"/>
  <c r="H1670" i="9"/>
  <c r="F1691" i="9"/>
  <c r="G1691" i="9"/>
  <c r="H1691" i="9"/>
  <c r="F1692" i="9"/>
  <c r="G1692" i="9"/>
  <c r="H1692" i="9"/>
  <c r="F1693" i="9"/>
  <c r="G1693" i="9"/>
  <c r="H1693" i="9"/>
  <c r="F1733" i="9"/>
  <c r="G1733" i="9"/>
  <c r="H1733" i="9"/>
  <c r="F1751" i="9"/>
  <c r="G1751" i="9"/>
  <c r="H1751" i="9"/>
  <c r="F1783" i="9"/>
  <c r="G1783" i="9"/>
  <c r="H1783" i="9"/>
  <c r="F1821" i="9"/>
  <c r="G1821" i="9"/>
  <c r="H1821" i="9"/>
  <c r="F1891" i="9"/>
  <c r="G1891" i="9"/>
  <c r="H1891" i="9"/>
  <c r="F1954" i="9"/>
  <c r="G1954" i="9"/>
  <c r="H1954" i="9"/>
  <c r="F2131" i="9"/>
  <c r="G2131" i="9"/>
  <c r="H2131" i="9"/>
  <c r="F1635" i="9"/>
  <c r="G1635" i="9"/>
  <c r="H1635" i="9"/>
  <c r="F1636" i="9"/>
  <c r="G1636" i="9"/>
  <c r="H1636" i="9"/>
  <c r="F1637" i="9"/>
  <c r="G1637" i="9"/>
  <c r="H1637" i="9"/>
  <c r="F1638" i="9"/>
  <c r="G1638" i="9"/>
  <c r="H1638" i="9"/>
  <c r="F1639" i="9"/>
  <c r="G1639" i="9"/>
  <c r="H1639" i="9"/>
  <c r="F1679" i="9"/>
  <c r="G1679" i="9"/>
  <c r="H1679" i="9"/>
  <c r="F1680" i="9"/>
  <c r="G1680" i="9"/>
  <c r="H1680" i="9"/>
  <c r="F1652" i="9"/>
  <c r="G1652" i="9"/>
  <c r="H1652" i="9"/>
  <c r="F1706" i="9"/>
  <c r="G1706" i="9"/>
  <c r="H1706" i="9"/>
  <c r="F1892" i="9"/>
  <c r="G1892" i="9"/>
  <c r="H1892" i="9"/>
  <c r="F1893" i="9"/>
  <c r="G1893" i="9"/>
  <c r="H1893" i="9"/>
  <c r="F1944" i="9"/>
  <c r="G1944" i="9"/>
  <c r="H1944" i="9"/>
  <c r="F1945" i="9"/>
  <c r="G1945" i="9"/>
  <c r="H1945" i="9"/>
  <c r="F1720" i="9"/>
  <c r="G1720" i="9"/>
  <c r="H1720" i="9"/>
  <c r="F1644" i="9"/>
  <c r="G1644" i="9"/>
  <c r="H1644" i="9"/>
  <c r="F1645" i="9"/>
  <c r="G1645" i="9"/>
  <c r="H1645" i="9"/>
  <c r="F1646" i="9"/>
  <c r="G1646" i="9"/>
  <c r="H1646" i="9"/>
  <c r="F1721" i="9"/>
  <c r="G1721" i="9"/>
  <c r="H1721" i="9"/>
  <c r="F1722" i="9"/>
  <c r="G1722" i="9"/>
  <c r="H1722" i="9"/>
  <c r="F1653" i="9"/>
  <c r="G1653" i="9"/>
  <c r="H1653" i="9"/>
  <c r="F1654" i="9"/>
  <c r="G1654" i="9"/>
  <c r="H1654" i="9"/>
  <c r="F1655" i="9"/>
  <c r="G1655" i="9"/>
  <c r="H1655" i="9"/>
  <c r="F1656" i="9"/>
  <c r="G1656" i="9"/>
  <c r="H1656" i="9"/>
  <c r="F1657" i="9"/>
  <c r="G1657" i="9"/>
  <c r="H1657" i="9"/>
  <c r="F1658" i="9"/>
  <c r="G1658" i="9"/>
  <c r="H1658" i="9"/>
  <c r="F1659" i="9"/>
  <c r="G1659" i="9"/>
  <c r="H1659" i="9"/>
  <c r="F1660" i="9"/>
  <c r="G1660" i="9"/>
  <c r="H1660" i="9"/>
  <c r="F1661" i="9"/>
  <c r="G1661" i="9"/>
  <c r="H1661" i="9"/>
  <c r="F1759" i="9"/>
  <c r="G1759" i="9"/>
  <c r="H1759" i="9"/>
  <c r="F1760" i="9"/>
  <c r="G1760" i="9"/>
  <c r="H1760" i="9"/>
  <c r="F1774" i="9"/>
  <c r="G1774" i="9"/>
  <c r="H1774" i="9"/>
  <c r="F1775" i="9"/>
  <c r="G1775" i="9"/>
  <c r="H1775" i="9"/>
  <c r="F1707" i="9"/>
  <c r="G1707" i="9"/>
  <c r="H1707" i="9"/>
  <c r="F1708" i="9"/>
  <c r="G1708" i="9"/>
  <c r="H1708" i="9"/>
  <c r="F1709" i="9"/>
  <c r="G1709" i="9"/>
  <c r="H1709" i="9"/>
  <c r="F1710" i="9"/>
  <c r="G1710" i="9"/>
  <c r="H1710" i="9"/>
  <c r="F1723" i="9"/>
  <c r="G1723" i="9"/>
  <c r="H1723" i="9"/>
  <c r="F1724" i="9"/>
  <c r="G1724" i="9"/>
  <c r="H1724" i="9"/>
  <c r="F1725" i="9"/>
  <c r="G1725" i="9"/>
  <c r="H1725" i="9"/>
  <c r="F1752" i="9"/>
  <c r="G1752" i="9"/>
  <c r="H1752" i="9"/>
  <c r="F1753" i="9"/>
  <c r="G1753" i="9"/>
  <c r="H1753" i="9"/>
  <c r="F1754" i="9"/>
  <c r="G1754" i="9"/>
  <c r="H1754" i="9"/>
  <c r="F1755" i="9"/>
  <c r="G1755" i="9"/>
  <c r="H1755" i="9"/>
  <c r="F1756" i="9"/>
  <c r="G1756" i="9"/>
  <c r="H1756" i="9"/>
  <c r="F1734" i="9"/>
  <c r="G1734" i="9"/>
  <c r="H1734" i="9"/>
  <c r="F1776" i="9"/>
  <c r="G1776" i="9"/>
  <c r="H1776" i="9"/>
  <c r="F1777" i="9"/>
  <c r="G1777" i="9"/>
  <c r="H1777" i="9"/>
  <c r="F1881" i="9"/>
  <c r="G1881" i="9"/>
  <c r="H1881" i="9"/>
  <c r="F1711" i="9"/>
  <c r="G1711" i="9"/>
  <c r="H1711" i="9"/>
  <c r="F1671" i="9"/>
  <c r="G1671" i="9"/>
  <c r="H1671" i="9"/>
  <c r="F1672" i="9"/>
  <c r="G1672" i="9"/>
  <c r="H1672" i="9"/>
  <c r="F1673" i="9"/>
  <c r="G1673" i="9"/>
  <c r="H1673" i="9"/>
  <c r="F1674" i="9"/>
  <c r="G1674" i="9"/>
  <c r="H1674" i="9"/>
  <c r="F1675" i="9"/>
  <c r="G1675" i="9"/>
  <c r="H1675" i="9"/>
  <c r="F1676" i="9"/>
  <c r="G1676" i="9"/>
  <c r="H1676" i="9"/>
  <c r="F1677" i="9"/>
  <c r="G1677" i="9"/>
  <c r="H1677" i="9"/>
  <c r="F1678" i="9"/>
  <c r="G1678" i="9"/>
  <c r="H1678" i="9"/>
  <c r="F1804" i="9"/>
  <c r="G1804" i="9"/>
  <c r="H1804" i="9"/>
  <c r="F1805" i="9"/>
  <c r="G1805" i="9"/>
  <c r="H1805" i="9"/>
  <c r="F1806" i="9"/>
  <c r="G1806" i="9"/>
  <c r="H1806" i="9"/>
  <c r="F1681" i="9"/>
  <c r="G1681" i="9"/>
  <c r="H1681" i="9"/>
  <c r="F1682" i="9"/>
  <c r="G1682" i="9"/>
  <c r="H1682" i="9"/>
  <c r="F1683" i="9"/>
  <c r="G1683" i="9"/>
  <c r="H1683" i="9"/>
  <c r="F1684" i="9"/>
  <c r="G1684" i="9"/>
  <c r="H1684" i="9"/>
  <c r="F1685" i="9"/>
  <c r="G1685" i="9"/>
  <c r="H1685" i="9"/>
  <c r="F1686" i="9"/>
  <c r="G1686" i="9"/>
  <c r="H1686" i="9"/>
  <c r="F1687" i="9"/>
  <c r="G1687" i="9"/>
  <c r="H1687" i="9"/>
  <c r="F1688" i="9"/>
  <c r="G1688" i="9"/>
  <c r="H1688" i="9"/>
  <c r="F1735" i="9"/>
  <c r="G1735" i="9"/>
  <c r="H1735" i="9"/>
  <c r="F1842" i="9"/>
  <c r="G1842" i="9"/>
  <c r="H1842" i="9"/>
  <c r="F1726" i="9"/>
  <c r="G1726" i="9"/>
  <c r="H1726" i="9"/>
  <c r="F1761" i="9"/>
  <c r="G1761" i="9"/>
  <c r="H1761" i="9"/>
  <c r="F1694" i="9"/>
  <c r="G1694" i="9"/>
  <c r="H1694" i="9"/>
  <c r="F1695" i="9"/>
  <c r="G1695" i="9"/>
  <c r="H1695" i="9"/>
  <c r="F1696" i="9"/>
  <c r="G1696" i="9"/>
  <c r="H1696" i="9"/>
  <c r="F1697" i="9"/>
  <c r="G1697" i="9"/>
  <c r="H1697" i="9"/>
  <c r="F1698" i="9"/>
  <c r="G1698" i="9"/>
  <c r="H1698" i="9"/>
  <c r="F1699" i="9"/>
  <c r="G1699" i="9"/>
  <c r="H1699" i="9"/>
  <c r="F1700" i="9"/>
  <c r="G1700" i="9"/>
  <c r="H1700" i="9"/>
  <c r="F1701" i="9"/>
  <c r="G1701" i="9"/>
  <c r="H1701" i="9"/>
  <c r="F1702" i="9"/>
  <c r="G1702" i="9"/>
  <c r="H1702" i="9"/>
  <c r="F1703" i="9"/>
  <c r="G1703" i="9"/>
  <c r="H1703" i="9"/>
  <c r="F1736" i="9"/>
  <c r="G1736" i="9"/>
  <c r="H1736" i="9"/>
  <c r="F1737" i="9"/>
  <c r="G1737" i="9"/>
  <c r="H1737" i="9"/>
  <c r="F1738" i="9"/>
  <c r="G1738" i="9"/>
  <c r="H1738" i="9"/>
  <c r="F1712" i="9"/>
  <c r="G1712" i="9"/>
  <c r="H1712" i="9"/>
  <c r="F1713" i="9"/>
  <c r="G1713" i="9"/>
  <c r="H1713" i="9"/>
  <c r="F1714" i="9"/>
  <c r="G1714" i="9"/>
  <c r="H1714" i="9"/>
  <c r="F1715" i="9"/>
  <c r="G1715" i="9"/>
  <c r="H1715" i="9"/>
  <c r="F1716" i="9"/>
  <c r="G1716" i="9"/>
  <c r="H1716" i="9"/>
  <c r="F1717" i="9"/>
  <c r="G1717" i="9"/>
  <c r="H1717" i="9"/>
  <c r="F1727" i="9"/>
  <c r="G1727" i="9"/>
  <c r="H1727" i="9"/>
  <c r="F1728" i="9"/>
  <c r="G1728" i="9"/>
  <c r="H1728" i="9"/>
  <c r="F1729" i="9"/>
  <c r="G1729" i="9"/>
  <c r="H1729" i="9"/>
  <c r="F1730" i="9"/>
  <c r="G1730" i="9"/>
  <c r="H1730" i="9"/>
  <c r="F1731" i="9"/>
  <c r="G1731" i="9"/>
  <c r="H1731" i="9"/>
  <c r="F1762" i="9"/>
  <c r="G1762" i="9"/>
  <c r="H1762" i="9"/>
  <c r="F1763" i="9"/>
  <c r="G1763" i="9"/>
  <c r="H1763" i="9"/>
  <c r="F1764" i="9"/>
  <c r="G1764" i="9"/>
  <c r="H1764" i="9"/>
  <c r="F1784" i="9"/>
  <c r="G1784" i="9"/>
  <c r="H1784" i="9"/>
  <c r="F1785" i="9"/>
  <c r="G1785" i="9"/>
  <c r="H1785" i="9"/>
  <c r="F1786" i="9"/>
  <c r="G1786" i="9"/>
  <c r="H1786" i="9"/>
  <c r="F1859" i="9"/>
  <c r="G1859" i="9"/>
  <c r="H1859" i="9"/>
  <c r="F1860" i="9"/>
  <c r="G1860" i="9"/>
  <c r="H1860" i="9"/>
  <c r="F1861" i="9"/>
  <c r="G1861" i="9"/>
  <c r="H1861" i="9"/>
  <c r="F1862" i="9"/>
  <c r="G1862" i="9"/>
  <c r="H1862" i="9"/>
  <c r="F1739" i="9"/>
  <c r="G1739" i="9"/>
  <c r="H1739" i="9"/>
  <c r="F1740" i="9"/>
  <c r="G1740" i="9"/>
  <c r="H1740" i="9"/>
  <c r="F1741" i="9"/>
  <c r="G1741" i="9"/>
  <c r="H1741" i="9"/>
  <c r="F1742" i="9"/>
  <c r="G1742" i="9"/>
  <c r="H1742" i="9"/>
  <c r="F1743" i="9"/>
  <c r="G1743" i="9"/>
  <c r="H1743" i="9"/>
  <c r="F1744" i="9"/>
  <c r="G1744" i="9"/>
  <c r="H1744" i="9"/>
  <c r="F1946" i="9"/>
  <c r="G1946" i="9"/>
  <c r="H1946" i="9"/>
  <c r="F1843" i="9"/>
  <c r="G1843" i="9"/>
  <c r="H1843" i="9"/>
  <c r="F1748" i="9"/>
  <c r="G1748" i="9"/>
  <c r="H1748" i="9"/>
  <c r="F1749" i="9"/>
  <c r="G1749" i="9"/>
  <c r="H1749" i="9"/>
  <c r="F1750" i="9"/>
  <c r="G1750" i="9"/>
  <c r="H1750" i="9"/>
  <c r="F1900" i="9"/>
  <c r="G1900" i="9"/>
  <c r="H1900" i="9"/>
  <c r="F1901" i="9"/>
  <c r="G1901" i="9"/>
  <c r="H1901" i="9"/>
  <c r="F1863" i="9"/>
  <c r="G1863" i="9"/>
  <c r="H1863" i="9"/>
  <c r="F1765" i="9"/>
  <c r="G1765" i="9"/>
  <c r="H1765" i="9"/>
  <c r="F1787" i="9"/>
  <c r="G1787" i="9"/>
  <c r="H1787" i="9"/>
  <c r="F1788" i="9"/>
  <c r="G1788" i="9"/>
  <c r="H1788" i="9"/>
  <c r="F1789" i="9"/>
  <c r="G1789" i="9"/>
  <c r="H1789" i="9"/>
  <c r="F1790" i="9"/>
  <c r="G1790" i="9"/>
  <c r="H1790" i="9"/>
  <c r="F1791" i="9"/>
  <c r="G1791" i="9"/>
  <c r="H1791" i="9"/>
  <c r="F1864" i="9"/>
  <c r="G1864" i="9"/>
  <c r="H1864" i="9"/>
  <c r="F1807" i="9"/>
  <c r="G1807" i="9"/>
  <c r="H1807" i="9"/>
  <c r="F1865" i="9"/>
  <c r="G1865" i="9"/>
  <c r="H1865" i="9"/>
  <c r="F1808" i="9"/>
  <c r="G1808" i="9"/>
  <c r="H1808" i="9"/>
  <c r="F1809" i="9"/>
  <c r="G1809" i="9"/>
  <c r="H1809" i="9"/>
  <c r="F1810" i="9"/>
  <c r="G1810" i="9"/>
  <c r="H1810" i="9"/>
  <c r="F1811" i="9"/>
  <c r="G1811" i="9"/>
  <c r="H1811" i="9"/>
  <c r="F1836" i="9"/>
  <c r="G1836" i="9"/>
  <c r="H1836" i="9"/>
  <c r="F1837" i="9"/>
  <c r="G1837" i="9"/>
  <c r="H1837" i="9"/>
  <c r="F1757" i="9"/>
  <c r="G1757" i="9"/>
  <c r="H1757" i="9"/>
  <c r="F1758" i="9"/>
  <c r="G1758" i="9"/>
  <c r="H1758" i="9"/>
  <c r="F1766" i="9"/>
  <c r="G1766" i="9"/>
  <c r="H1766" i="9"/>
  <c r="F1767" i="9"/>
  <c r="G1767" i="9"/>
  <c r="H1767" i="9"/>
  <c r="F1768" i="9"/>
  <c r="G1768" i="9"/>
  <c r="H1768" i="9"/>
  <c r="F1769" i="9"/>
  <c r="G1769" i="9"/>
  <c r="H1769" i="9"/>
  <c r="F1770" i="9"/>
  <c r="G1770" i="9"/>
  <c r="H1770" i="9"/>
  <c r="F1778" i="9"/>
  <c r="G1778" i="9"/>
  <c r="H1778" i="9"/>
  <c r="F1779" i="9"/>
  <c r="G1779" i="9"/>
  <c r="H1779" i="9"/>
  <c r="F1780" i="9"/>
  <c r="G1780" i="9"/>
  <c r="H1780" i="9"/>
  <c r="F1781" i="9"/>
  <c r="G1781" i="9"/>
  <c r="H1781" i="9"/>
  <c r="F1782" i="9"/>
  <c r="G1782" i="9"/>
  <c r="H1782" i="9"/>
  <c r="F1792" i="9"/>
  <c r="G1792" i="9"/>
  <c r="H1792" i="9"/>
  <c r="F1822" i="9"/>
  <c r="G1822" i="9"/>
  <c r="H1822" i="9"/>
  <c r="F1823" i="9"/>
  <c r="G1823" i="9"/>
  <c r="H1823" i="9"/>
  <c r="F1824" i="9"/>
  <c r="G1824" i="9"/>
  <c r="H1824" i="9"/>
  <c r="F1825" i="9"/>
  <c r="G1825" i="9"/>
  <c r="H1825" i="9"/>
  <c r="F1771" i="9"/>
  <c r="G1771" i="9"/>
  <c r="H1771" i="9"/>
  <c r="F1793" i="9"/>
  <c r="G1793" i="9"/>
  <c r="H1793" i="9"/>
  <c r="F1794" i="9"/>
  <c r="G1794" i="9"/>
  <c r="H1794" i="9"/>
  <c r="F1795" i="9"/>
  <c r="G1795" i="9"/>
  <c r="H1795" i="9"/>
  <c r="F1796" i="9"/>
  <c r="G1796" i="9"/>
  <c r="H1796" i="9"/>
  <c r="F1797" i="9"/>
  <c r="G1797" i="9"/>
  <c r="H1797" i="9"/>
  <c r="F1798" i="9"/>
  <c r="G1798" i="9"/>
  <c r="H1798" i="9"/>
  <c r="F1799" i="9"/>
  <c r="G1799" i="9"/>
  <c r="H1799" i="9"/>
  <c r="F1800" i="9"/>
  <c r="G1800" i="9"/>
  <c r="H1800" i="9"/>
  <c r="F1801" i="9"/>
  <c r="G1801" i="9"/>
  <c r="H1801" i="9"/>
  <c r="F1955" i="9"/>
  <c r="G1955" i="9"/>
  <c r="H1955" i="9"/>
  <c r="F1812" i="9"/>
  <c r="G1812" i="9"/>
  <c r="H1812" i="9"/>
  <c r="F1813" i="9"/>
  <c r="G1813" i="9"/>
  <c r="H1813" i="9"/>
  <c r="F1947" i="9"/>
  <c r="G1947" i="9"/>
  <c r="H1947" i="9"/>
  <c r="F1948" i="9"/>
  <c r="G1948" i="9"/>
  <c r="H1948" i="9"/>
  <c r="F1866" i="9"/>
  <c r="G1866" i="9"/>
  <c r="H1866" i="9"/>
  <c r="F1867" i="9"/>
  <c r="G1867" i="9"/>
  <c r="H1867" i="9"/>
  <c r="F1868" i="9"/>
  <c r="G1868" i="9"/>
  <c r="H1868" i="9"/>
  <c r="F1869" i="9"/>
  <c r="G1869" i="9"/>
  <c r="H1869" i="9"/>
  <c r="F1870" i="9"/>
  <c r="G1870" i="9"/>
  <c r="H1870" i="9"/>
  <c r="F2002" i="9"/>
  <c r="G2002" i="9"/>
  <c r="H2002" i="9"/>
  <c r="F1913" i="9"/>
  <c r="G1913" i="9"/>
  <c r="H1913" i="9"/>
  <c r="F1914" i="9"/>
  <c r="G1914" i="9"/>
  <c r="H1914" i="9"/>
  <c r="F1915" i="9"/>
  <c r="G1915" i="9"/>
  <c r="H1915" i="9"/>
  <c r="F1916" i="9"/>
  <c r="G1916" i="9"/>
  <c r="H1916" i="9"/>
  <c r="F1925" i="9"/>
  <c r="G1925" i="9"/>
  <c r="H1925" i="9"/>
  <c r="F1814" i="9"/>
  <c r="G1814" i="9"/>
  <c r="H1814" i="9"/>
  <c r="F1815" i="9"/>
  <c r="G1815" i="9"/>
  <c r="H1815" i="9"/>
  <c r="F1816" i="9"/>
  <c r="G1816" i="9"/>
  <c r="H1816" i="9"/>
  <c r="F1817" i="9"/>
  <c r="G1817" i="9"/>
  <c r="H1817" i="9"/>
  <c r="F1818" i="9"/>
  <c r="G1818" i="9"/>
  <c r="H1818" i="9"/>
  <c r="F1819" i="9"/>
  <c r="G1819" i="9"/>
  <c r="H1819" i="9"/>
  <c r="F1820" i="9"/>
  <c r="G1820" i="9"/>
  <c r="H1820" i="9"/>
  <c r="F1826" i="9"/>
  <c r="G1826" i="9"/>
  <c r="H1826" i="9"/>
  <c r="F1802" i="9"/>
  <c r="G1802" i="9"/>
  <c r="H1802" i="9"/>
  <c r="F1844" i="9"/>
  <c r="G1844" i="9"/>
  <c r="H1844" i="9"/>
  <c r="F1845" i="9"/>
  <c r="G1845" i="9"/>
  <c r="H1845" i="9"/>
  <c r="F1846" i="9"/>
  <c r="G1846" i="9"/>
  <c r="H1846" i="9"/>
  <c r="F1847" i="9"/>
  <c r="G1847" i="9"/>
  <c r="H1847" i="9"/>
  <c r="F1848" i="9"/>
  <c r="G1848" i="9"/>
  <c r="H1848" i="9"/>
  <c r="F1827" i="9"/>
  <c r="G1827" i="9"/>
  <c r="H1827" i="9"/>
  <c r="F1828" i="9"/>
  <c r="G1828" i="9"/>
  <c r="H1828" i="9"/>
  <c r="F1829" i="9"/>
  <c r="G1829" i="9"/>
  <c r="H1829" i="9"/>
  <c r="F1830" i="9"/>
  <c r="G1830" i="9"/>
  <c r="H1830" i="9"/>
  <c r="F2095" i="9"/>
  <c r="G2095" i="9"/>
  <c r="H2095" i="9"/>
  <c r="F1803" i="9"/>
  <c r="G1803" i="9"/>
  <c r="H1803" i="9"/>
  <c r="F1894" i="9"/>
  <c r="G1894" i="9"/>
  <c r="H1894" i="9"/>
  <c r="F1895" i="9"/>
  <c r="G1895" i="9"/>
  <c r="H1895" i="9"/>
  <c r="F1902" i="9"/>
  <c r="G1902" i="9"/>
  <c r="H1902" i="9"/>
  <c r="F1903" i="9"/>
  <c r="G1903" i="9"/>
  <c r="H1903" i="9"/>
  <c r="F1896" i="9"/>
  <c r="G1896" i="9"/>
  <c r="H1896" i="9"/>
  <c r="F1897" i="9"/>
  <c r="G1897" i="9"/>
  <c r="H1897" i="9"/>
  <c r="F1926" i="9"/>
  <c r="G1926" i="9"/>
  <c r="H1926" i="9"/>
  <c r="F1927" i="9"/>
  <c r="G1927" i="9"/>
  <c r="H1927" i="9"/>
  <c r="F1949" i="9"/>
  <c r="G1949" i="9"/>
  <c r="H1949" i="9"/>
  <c r="F1928" i="9"/>
  <c r="G1928" i="9"/>
  <c r="H1928" i="9"/>
  <c r="F1838" i="9"/>
  <c r="G1838" i="9"/>
  <c r="H1838" i="9"/>
  <c r="F1839" i="9"/>
  <c r="G1839" i="9"/>
  <c r="H1839" i="9"/>
  <c r="F1840" i="9"/>
  <c r="G1840" i="9"/>
  <c r="H1840" i="9"/>
  <c r="F1841" i="9"/>
  <c r="G1841" i="9"/>
  <c r="H1841" i="9"/>
  <c r="F1871" i="9"/>
  <c r="G1871" i="9"/>
  <c r="H1871" i="9"/>
  <c r="F2096" i="9"/>
  <c r="G2096" i="9"/>
  <c r="H2096" i="9"/>
  <c r="F2097" i="9"/>
  <c r="G2097" i="9"/>
  <c r="H2097" i="9"/>
  <c r="F1965" i="9"/>
  <c r="G1965" i="9"/>
  <c r="H1965" i="9"/>
  <c r="F1986" i="9"/>
  <c r="G1986" i="9"/>
  <c r="H1986" i="9"/>
  <c r="F1987" i="9"/>
  <c r="G1987" i="9"/>
  <c r="H1987" i="9"/>
  <c r="F1882" i="9"/>
  <c r="G1882" i="9"/>
  <c r="H1882" i="9"/>
  <c r="F1883" i="9"/>
  <c r="G1883" i="9"/>
  <c r="H1883" i="9"/>
  <c r="F1884" i="9"/>
  <c r="G1884" i="9"/>
  <c r="H1884" i="9"/>
  <c r="F2068" i="9"/>
  <c r="G2068" i="9"/>
  <c r="H2068" i="9"/>
  <c r="F1849" i="9"/>
  <c r="G1849" i="9"/>
  <c r="H1849" i="9"/>
  <c r="F1850" i="9"/>
  <c r="G1850" i="9"/>
  <c r="H1850" i="9"/>
  <c r="F1851" i="9"/>
  <c r="G1851" i="9"/>
  <c r="H1851" i="9"/>
  <c r="F1852" i="9"/>
  <c r="G1852" i="9"/>
  <c r="H1852" i="9"/>
  <c r="F1853" i="9"/>
  <c r="G1853" i="9"/>
  <c r="H1853" i="9"/>
  <c r="F1854" i="9"/>
  <c r="G1854" i="9"/>
  <c r="H1854" i="9"/>
  <c r="F1855" i="9"/>
  <c r="G1855" i="9"/>
  <c r="H1855" i="9"/>
  <c r="F1856" i="9"/>
  <c r="G1856" i="9"/>
  <c r="H1856" i="9"/>
  <c r="F1857" i="9"/>
  <c r="G1857" i="9"/>
  <c r="H1857" i="9"/>
  <c r="F1877" i="9"/>
  <c r="G1877" i="9"/>
  <c r="H1877" i="9"/>
  <c r="F2111" i="9"/>
  <c r="G2111" i="9"/>
  <c r="H2111" i="9"/>
  <c r="F2112" i="9"/>
  <c r="G2112" i="9"/>
  <c r="H2112" i="9"/>
  <c r="F1979" i="9"/>
  <c r="G1979" i="9"/>
  <c r="H1979" i="9"/>
  <c r="F1980" i="9"/>
  <c r="G1980" i="9"/>
  <c r="H1980" i="9"/>
  <c r="F1981" i="9"/>
  <c r="G1981" i="9"/>
  <c r="H1981" i="9"/>
  <c r="F1988" i="9"/>
  <c r="G1988" i="9"/>
  <c r="H1988" i="9"/>
  <c r="F2098" i="9"/>
  <c r="G2098" i="9"/>
  <c r="H2098" i="9"/>
  <c r="F2099" i="9"/>
  <c r="G2099" i="9"/>
  <c r="H2099" i="9"/>
  <c r="F1872" i="9"/>
  <c r="G1872" i="9"/>
  <c r="H1872" i="9"/>
  <c r="F1873" i="9"/>
  <c r="G1873" i="9"/>
  <c r="H1873" i="9"/>
  <c r="F1874" i="9"/>
  <c r="G1874" i="9"/>
  <c r="H1874" i="9"/>
  <c r="F1875" i="9"/>
  <c r="G1875" i="9"/>
  <c r="H1875" i="9"/>
  <c r="F1876" i="9"/>
  <c r="G1876" i="9"/>
  <c r="H1876" i="9"/>
  <c r="F1885" i="9"/>
  <c r="G1885" i="9"/>
  <c r="H1885" i="9"/>
  <c r="F1886" i="9"/>
  <c r="G1886" i="9"/>
  <c r="H1886" i="9"/>
  <c r="F1904" i="9"/>
  <c r="G1904" i="9"/>
  <c r="H1904" i="9"/>
  <c r="F1905" i="9"/>
  <c r="G1905" i="9"/>
  <c r="H1905" i="9"/>
  <c r="F1906" i="9"/>
  <c r="G1906" i="9"/>
  <c r="H1906" i="9"/>
  <c r="F1907" i="9"/>
  <c r="G1907" i="9"/>
  <c r="H1907" i="9"/>
  <c r="F1989" i="9"/>
  <c r="G1989" i="9"/>
  <c r="H1989" i="9"/>
  <c r="F1990" i="9"/>
  <c r="G1990" i="9"/>
  <c r="H1990" i="9"/>
  <c r="F1991" i="9"/>
  <c r="G1991" i="9"/>
  <c r="H1991" i="9"/>
  <c r="F2023" i="9"/>
  <c r="G2023" i="9"/>
  <c r="H2023" i="9"/>
  <c r="F2024" i="9"/>
  <c r="G2024" i="9"/>
  <c r="H2024" i="9"/>
  <c r="F2025" i="9"/>
  <c r="G2025" i="9"/>
  <c r="H2025" i="9"/>
  <c r="F1966" i="9"/>
  <c r="G1966" i="9"/>
  <c r="H1966" i="9"/>
  <c r="F1858" i="9"/>
  <c r="G1858" i="9"/>
  <c r="H1858" i="9"/>
  <c r="F1956" i="9"/>
  <c r="G1956" i="9"/>
  <c r="H1956" i="9"/>
  <c r="F1957" i="9"/>
  <c r="G1957" i="9"/>
  <c r="H1957" i="9"/>
  <c r="F1878" i="9"/>
  <c r="G1878" i="9"/>
  <c r="H1878" i="9"/>
  <c r="F1879" i="9"/>
  <c r="G1879" i="9"/>
  <c r="H1879" i="9"/>
  <c r="F1880" i="9"/>
  <c r="G1880" i="9"/>
  <c r="H1880" i="9"/>
  <c r="F2014" i="9"/>
  <c r="G2014" i="9"/>
  <c r="H2014" i="9"/>
  <c r="F1887" i="9"/>
  <c r="G1887" i="9"/>
  <c r="H1887" i="9"/>
  <c r="F1888" i="9"/>
  <c r="G1888" i="9"/>
  <c r="H1888" i="9"/>
  <c r="F1929" i="9"/>
  <c r="G1929" i="9"/>
  <c r="H1929" i="9"/>
  <c r="F1930" i="9"/>
  <c r="G1930" i="9"/>
  <c r="H1930" i="9"/>
  <c r="F1931" i="9"/>
  <c r="G1931" i="9"/>
  <c r="H1931" i="9"/>
  <c r="F2032" i="9"/>
  <c r="G2032" i="9"/>
  <c r="H2032" i="9"/>
  <c r="F2033" i="9"/>
  <c r="G2033" i="9"/>
  <c r="H2033" i="9"/>
  <c r="F2058" i="9"/>
  <c r="G2058" i="9"/>
  <c r="H2058" i="9"/>
  <c r="F2059" i="9"/>
  <c r="G2059" i="9"/>
  <c r="H2059" i="9"/>
  <c r="F1992" i="9"/>
  <c r="G1992" i="9"/>
  <c r="H1992" i="9"/>
  <c r="F1993" i="9"/>
  <c r="G1993" i="9"/>
  <c r="H1993" i="9"/>
  <c r="F2043" i="9"/>
  <c r="G2043" i="9"/>
  <c r="H2043" i="9"/>
  <c r="F2044" i="9"/>
  <c r="G2044" i="9"/>
  <c r="H2044" i="9"/>
  <c r="F2045" i="9"/>
  <c r="G2045" i="9"/>
  <c r="H2045" i="9"/>
  <c r="F2060" i="9"/>
  <c r="G2060" i="9"/>
  <c r="H2060" i="9"/>
  <c r="F2061" i="9"/>
  <c r="G2061" i="9"/>
  <c r="H2061" i="9"/>
  <c r="F2062" i="9"/>
  <c r="G2062" i="9"/>
  <c r="H2062" i="9"/>
  <c r="F1898" i="9"/>
  <c r="G1898" i="9"/>
  <c r="H1898" i="9"/>
  <c r="F1899" i="9"/>
  <c r="G1899" i="9"/>
  <c r="H1899" i="9"/>
  <c r="F1908" i="9"/>
  <c r="G1908" i="9"/>
  <c r="H1908" i="9"/>
  <c r="F1909" i="9"/>
  <c r="G1909" i="9"/>
  <c r="H1909" i="9"/>
  <c r="F1910" i="9"/>
  <c r="G1910" i="9"/>
  <c r="H1910" i="9"/>
  <c r="F1911" i="9"/>
  <c r="G1911" i="9"/>
  <c r="H1911" i="9"/>
  <c r="F1917" i="9"/>
  <c r="G1917" i="9"/>
  <c r="H1917" i="9"/>
  <c r="F1918" i="9"/>
  <c r="G1918" i="9"/>
  <c r="H1918" i="9"/>
  <c r="F1919" i="9"/>
  <c r="G1919" i="9"/>
  <c r="H1919" i="9"/>
  <c r="F2026" i="9"/>
  <c r="G2026" i="9"/>
  <c r="H2026" i="9"/>
  <c r="F2027" i="9"/>
  <c r="G2027" i="9"/>
  <c r="H2027" i="9"/>
  <c r="F1920" i="9"/>
  <c r="G1920" i="9"/>
  <c r="H1920" i="9"/>
  <c r="F1921" i="9"/>
  <c r="G1921" i="9"/>
  <c r="H1921" i="9"/>
  <c r="F1922" i="9"/>
  <c r="G1922" i="9"/>
  <c r="H1922" i="9"/>
  <c r="F1923" i="9"/>
  <c r="G1923" i="9"/>
  <c r="H1923" i="9"/>
  <c r="F1924" i="9"/>
  <c r="G1924" i="9"/>
  <c r="H1924" i="9"/>
  <c r="F1912" i="9"/>
  <c r="G1912" i="9"/>
  <c r="H1912" i="9"/>
  <c r="F2063" i="9"/>
  <c r="G2063" i="9"/>
  <c r="H2063" i="9"/>
  <c r="F2028" i="9"/>
  <c r="G2028" i="9"/>
  <c r="H2028" i="9"/>
  <c r="F2064" i="9"/>
  <c r="G2064" i="9"/>
  <c r="H2064" i="9"/>
  <c r="F2065" i="9"/>
  <c r="G2065" i="9"/>
  <c r="H2065" i="9"/>
  <c r="F2066" i="9"/>
  <c r="G2066" i="9"/>
  <c r="H2066" i="9"/>
  <c r="F1932" i="9"/>
  <c r="G1932" i="9"/>
  <c r="H1932" i="9"/>
  <c r="F1933" i="9"/>
  <c r="G1933" i="9"/>
  <c r="H1933" i="9"/>
  <c r="F1934" i="9"/>
  <c r="G1934" i="9"/>
  <c r="H1934" i="9"/>
  <c r="F1935" i="9"/>
  <c r="G1935" i="9"/>
  <c r="H1935" i="9"/>
  <c r="F1936" i="9"/>
  <c r="G1936" i="9"/>
  <c r="H1936" i="9"/>
  <c r="F1937" i="9"/>
  <c r="G1937" i="9"/>
  <c r="H1937" i="9"/>
  <c r="F1938" i="9"/>
  <c r="G1938" i="9"/>
  <c r="H1938" i="9"/>
  <c r="F1939" i="9"/>
  <c r="G1939" i="9"/>
  <c r="H1939" i="9"/>
  <c r="F1940" i="9"/>
  <c r="G1940" i="9"/>
  <c r="H1940" i="9"/>
  <c r="F1958" i="9"/>
  <c r="G1958" i="9"/>
  <c r="H1958" i="9"/>
  <c r="F1941" i="9"/>
  <c r="G1941" i="9"/>
  <c r="H1941" i="9"/>
  <c r="F1950" i="9"/>
  <c r="G1950" i="9"/>
  <c r="H1950" i="9"/>
  <c r="F1967" i="9"/>
  <c r="G1967" i="9"/>
  <c r="H1967" i="9"/>
  <c r="F1968" i="9"/>
  <c r="G1968" i="9"/>
  <c r="H1968" i="9"/>
  <c r="F1969" i="9"/>
  <c r="G1969" i="9"/>
  <c r="H1969" i="9"/>
  <c r="F1970" i="9"/>
  <c r="G1970" i="9"/>
  <c r="H1970" i="9"/>
  <c r="F1951" i="9"/>
  <c r="G1951" i="9"/>
  <c r="H1951" i="9"/>
  <c r="F1952" i="9"/>
  <c r="G1952" i="9"/>
  <c r="H1952" i="9"/>
  <c r="F1953" i="9"/>
  <c r="G1953" i="9"/>
  <c r="H1953" i="9"/>
  <c r="F1994" i="9"/>
  <c r="G1994" i="9"/>
  <c r="H1994" i="9"/>
  <c r="F1995" i="9"/>
  <c r="G1995" i="9"/>
  <c r="H1995" i="9"/>
  <c r="F2074" i="9"/>
  <c r="G2074" i="9"/>
  <c r="H2074" i="9"/>
  <c r="F2046" i="9"/>
  <c r="G2046" i="9"/>
  <c r="H2046" i="9"/>
  <c r="F2047" i="9"/>
  <c r="G2047" i="9"/>
  <c r="H2047" i="9"/>
  <c r="F2048" i="9"/>
  <c r="G2048" i="9"/>
  <c r="H2048" i="9"/>
  <c r="F2075" i="9"/>
  <c r="G2075" i="9"/>
  <c r="H2075" i="9"/>
  <c r="F1959" i="9"/>
  <c r="G1959" i="9"/>
  <c r="H1959" i="9"/>
  <c r="F1960" i="9"/>
  <c r="G1960" i="9"/>
  <c r="H1960" i="9"/>
  <c r="F1961" i="9"/>
  <c r="G1961" i="9"/>
  <c r="H1961" i="9"/>
  <c r="F1962" i="9"/>
  <c r="G1962" i="9"/>
  <c r="H1962" i="9"/>
  <c r="F1963" i="9"/>
  <c r="G1963" i="9"/>
  <c r="H1963" i="9"/>
  <c r="F1964" i="9"/>
  <c r="G1964" i="9"/>
  <c r="H1964" i="9"/>
  <c r="F2113" i="9"/>
  <c r="G2113" i="9"/>
  <c r="H2113" i="9"/>
  <c r="F2114" i="9"/>
  <c r="G2114" i="9"/>
  <c r="H2114" i="9"/>
  <c r="F2115" i="9"/>
  <c r="G2115" i="9"/>
  <c r="H2115" i="9"/>
  <c r="F2116" i="9"/>
  <c r="G2116" i="9"/>
  <c r="H2116" i="9"/>
  <c r="F2117" i="9"/>
  <c r="G2117" i="9"/>
  <c r="H2117" i="9"/>
  <c r="F2118" i="9"/>
  <c r="G2118" i="9"/>
  <c r="H2118" i="9"/>
  <c r="F2132" i="9"/>
  <c r="G2132" i="9"/>
  <c r="H2132" i="9"/>
  <c r="F2133" i="9"/>
  <c r="G2133" i="9"/>
  <c r="H2133" i="9"/>
  <c r="F2081" i="9"/>
  <c r="G2081" i="9"/>
  <c r="H2081" i="9"/>
  <c r="F2082" i="9"/>
  <c r="G2082" i="9"/>
  <c r="H2082" i="9"/>
  <c r="F1971" i="9"/>
  <c r="G1971" i="9"/>
  <c r="H1971" i="9"/>
  <c r="F1972" i="9"/>
  <c r="G1972" i="9"/>
  <c r="H1972" i="9"/>
  <c r="F1973" i="9"/>
  <c r="G1973" i="9"/>
  <c r="H1973" i="9"/>
  <c r="F1974" i="9"/>
  <c r="G1974" i="9"/>
  <c r="H1974" i="9"/>
  <c r="F1975" i="9"/>
  <c r="G1975" i="9"/>
  <c r="H1975" i="9"/>
  <c r="F1976" i="9"/>
  <c r="G1976" i="9"/>
  <c r="H1976" i="9"/>
  <c r="F1977" i="9"/>
  <c r="G1977" i="9"/>
  <c r="H1977" i="9"/>
  <c r="F1996" i="9"/>
  <c r="G1996" i="9"/>
  <c r="H1996" i="9"/>
  <c r="F2083" i="9"/>
  <c r="G2083" i="9"/>
  <c r="H2083" i="9"/>
  <c r="F1982" i="9"/>
  <c r="G1982" i="9"/>
  <c r="H1982" i="9"/>
  <c r="F1983" i="9"/>
  <c r="G1983" i="9"/>
  <c r="H1983" i="9"/>
  <c r="F1984" i="9"/>
  <c r="G1984" i="9"/>
  <c r="H1984" i="9"/>
  <c r="F1985" i="9"/>
  <c r="G1985" i="9"/>
  <c r="H1985" i="9"/>
  <c r="F2015" i="9"/>
  <c r="G2015" i="9"/>
  <c r="H2015" i="9"/>
  <c r="F2119" i="9"/>
  <c r="G2119" i="9"/>
  <c r="H2119" i="9"/>
  <c r="F2120" i="9"/>
  <c r="G2120" i="9"/>
  <c r="H2120" i="9"/>
  <c r="F2121" i="9"/>
  <c r="G2121" i="9"/>
  <c r="H2121" i="9"/>
  <c r="F2122" i="9"/>
  <c r="G2122" i="9"/>
  <c r="H2122" i="9"/>
  <c r="F2084" i="9"/>
  <c r="G2084" i="9"/>
  <c r="H2084" i="9"/>
  <c r="F2134" i="9"/>
  <c r="G2134" i="9"/>
  <c r="H2134" i="9"/>
  <c r="F2100" i="9"/>
  <c r="G2100" i="9"/>
  <c r="H2100" i="9"/>
  <c r="F2101" i="9"/>
  <c r="G2101" i="9"/>
  <c r="H2101" i="9"/>
  <c r="F2102" i="9"/>
  <c r="G2102" i="9"/>
  <c r="H2102" i="9"/>
  <c r="F1997" i="9"/>
  <c r="G1997" i="9"/>
  <c r="H1997" i="9"/>
  <c r="F1998" i="9"/>
  <c r="G1998" i="9"/>
  <c r="H1998" i="9"/>
  <c r="F1999" i="9"/>
  <c r="G1999" i="9"/>
  <c r="H1999" i="9"/>
  <c r="F2000" i="9"/>
  <c r="G2000" i="9"/>
  <c r="H2000" i="9"/>
  <c r="F2001" i="9"/>
  <c r="G2001" i="9"/>
  <c r="H2001" i="9"/>
  <c r="F2016" i="9"/>
  <c r="G2016" i="9"/>
  <c r="H2016" i="9"/>
  <c r="F2017" i="9"/>
  <c r="G2017" i="9"/>
  <c r="H2017" i="9"/>
  <c r="F2069" i="9"/>
  <c r="G2069" i="9"/>
  <c r="H2069" i="9"/>
  <c r="F2070" i="9"/>
  <c r="G2070" i="9"/>
  <c r="H2070" i="9"/>
  <c r="F2123" i="9"/>
  <c r="G2123" i="9"/>
  <c r="H2123" i="9"/>
  <c r="F2003" i="9"/>
  <c r="G2003" i="9"/>
  <c r="H2003" i="9"/>
  <c r="F2004" i="9"/>
  <c r="G2004" i="9"/>
  <c r="H2004" i="9"/>
  <c r="F2005" i="9"/>
  <c r="G2005" i="9"/>
  <c r="H2005" i="9"/>
  <c r="F2006" i="9"/>
  <c r="G2006" i="9"/>
  <c r="H2006" i="9"/>
  <c r="F2007" i="9"/>
  <c r="G2007" i="9"/>
  <c r="H2007" i="9"/>
  <c r="F2008" i="9"/>
  <c r="G2008" i="9"/>
  <c r="H2008" i="9"/>
  <c r="F2009" i="9"/>
  <c r="G2009" i="9"/>
  <c r="H2009" i="9"/>
  <c r="F2010" i="9"/>
  <c r="G2010" i="9"/>
  <c r="H2010" i="9"/>
  <c r="F2011" i="9"/>
  <c r="G2011" i="9"/>
  <c r="H2011" i="9"/>
  <c r="F2018" i="9"/>
  <c r="G2018" i="9"/>
  <c r="H2018" i="9"/>
  <c r="F2034" i="9"/>
  <c r="G2034" i="9"/>
  <c r="H2034" i="9"/>
  <c r="F2035" i="9"/>
  <c r="G2035" i="9"/>
  <c r="H2035" i="9"/>
  <c r="F2036" i="9"/>
  <c r="G2036" i="9"/>
  <c r="H2036" i="9"/>
  <c r="F2019" i="9"/>
  <c r="G2019" i="9"/>
  <c r="H2019" i="9"/>
  <c r="F2020" i="9"/>
  <c r="G2020" i="9"/>
  <c r="H2020" i="9"/>
  <c r="F2021" i="9"/>
  <c r="G2021" i="9"/>
  <c r="H2021" i="9"/>
  <c r="F2022" i="9"/>
  <c r="G2022" i="9"/>
  <c r="H2022" i="9"/>
  <c r="F2071" i="9"/>
  <c r="G2071" i="9"/>
  <c r="H2071" i="9"/>
  <c r="F2049" i="9"/>
  <c r="G2049" i="9"/>
  <c r="H2049" i="9"/>
  <c r="F2029" i="9"/>
  <c r="G2029" i="9"/>
  <c r="H2029" i="9"/>
  <c r="F2030" i="9"/>
  <c r="G2030" i="9"/>
  <c r="H2030" i="9"/>
  <c r="F2031" i="9"/>
  <c r="G2031" i="9"/>
  <c r="H2031" i="9"/>
  <c r="F2037" i="9"/>
  <c r="G2037" i="9"/>
  <c r="H2037" i="9"/>
  <c r="F2038" i="9"/>
  <c r="G2038" i="9"/>
  <c r="H2038" i="9"/>
  <c r="F2039" i="9"/>
  <c r="G2039" i="9"/>
  <c r="H2039" i="9"/>
  <c r="F2040" i="9"/>
  <c r="G2040" i="9"/>
  <c r="H2040" i="9"/>
  <c r="F2041" i="9"/>
  <c r="G2041" i="9"/>
  <c r="H2041" i="9"/>
  <c r="F2042" i="9"/>
  <c r="G2042" i="9"/>
  <c r="H2042" i="9"/>
  <c r="F2050" i="9"/>
  <c r="G2050" i="9"/>
  <c r="H2050" i="9"/>
  <c r="F2051" i="9"/>
  <c r="G2051" i="9"/>
  <c r="H2051" i="9"/>
  <c r="F2052" i="9"/>
  <c r="G2052" i="9"/>
  <c r="H2052" i="9"/>
  <c r="F2053" i="9"/>
  <c r="G2053" i="9"/>
  <c r="H2053" i="9"/>
  <c r="F2054" i="9"/>
  <c r="G2054" i="9"/>
  <c r="H2054" i="9"/>
  <c r="F2055" i="9"/>
  <c r="G2055" i="9"/>
  <c r="H2055" i="9"/>
  <c r="F2056" i="9"/>
  <c r="G2056" i="9"/>
  <c r="H2056" i="9"/>
  <c r="F2067" i="9"/>
  <c r="G2067" i="9"/>
  <c r="H2067" i="9"/>
  <c r="F2057" i="9"/>
  <c r="G2057" i="9"/>
  <c r="H2057" i="9"/>
  <c r="F2076" i="9"/>
  <c r="G2076" i="9"/>
  <c r="H2076" i="9"/>
  <c r="F2077" i="9"/>
  <c r="G2077" i="9"/>
  <c r="H2077" i="9"/>
  <c r="F2078" i="9"/>
  <c r="G2078" i="9"/>
  <c r="H2078" i="9"/>
  <c r="F2079" i="9"/>
  <c r="G2079" i="9"/>
  <c r="H2079" i="9"/>
  <c r="F2080" i="9"/>
  <c r="G2080" i="9"/>
  <c r="H2080" i="9"/>
  <c r="F2103" i="9"/>
  <c r="G2103" i="9"/>
  <c r="H2103" i="9"/>
  <c r="F2072" i="9"/>
  <c r="G2072" i="9"/>
  <c r="H2072" i="9"/>
  <c r="F2085" i="9"/>
  <c r="G2085" i="9"/>
  <c r="H2085" i="9"/>
  <c r="F2086" i="9"/>
  <c r="G2086" i="9"/>
  <c r="H2086" i="9"/>
  <c r="F2087" i="9"/>
  <c r="G2087" i="9"/>
  <c r="H2087" i="9"/>
  <c r="F2088" i="9"/>
  <c r="G2088" i="9"/>
  <c r="H2088" i="9"/>
  <c r="F2089" i="9"/>
  <c r="G2089" i="9"/>
  <c r="H2089" i="9"/>
  <c r="F2090" i="9"/>
  <c r="G2090" i="9"/>
  <c r="H2090" i="9"/>
  <c r="F2091" i="9"/>
  <c r="G2091" i="9"/>
  <c r="H2091" i="9"/>
  <c r="F2092" i="9"/>
  <c r="G2092" i="9"/>
  <c r="H2092" i="9"/>
  <c r="F2093" i="9"/>
  <c r="G2093" i="9"/>
  <c r="H2093" i="9"/>
  <c r="F2094" i="9"/>
  <c r="G2094" i="9"/>
  <c r="H2094" i="9"/>
  <c r="F2073" i="9"/>
  <c r="G2073" i="9"/>
  <c r="H2073" i="9"/>
  <c r="F2104" i="9"/>
  <c r="G2104" i="9"/>
  <c r="H2104" i="9"/>
  <c r="F2105" i="9"/>
  <c r="G2105" i="9"/>
  <c r="H2105" i="9"/>
  <c r="F2106" i="9"/>
  <c r="G2106" i="9"/>
  <c r="H2106" i="9"/>
  <c r="F2107" i="9"/>
  <c r="G2107" i="9"/>
  <c r="H2107" i="9"/>
  <c r="F2108" i="9"/>
  <c r="G2108" i="9"/>
  <c r="H2108" i="9"/>
  <c r="F2109" i="9"/>
  <c r="G2109" i="9"/>
  <c r="H2109" i="9"/>
  <c r="F2110" i="9"/>
  <c r="G2110" i="9"/>
  <c r="H2110" i="9"/>
  <c r="F2135" i="9"/>
  <c r="G2135" i="9"/>
  <c r="H2135" i="9"/>
  <c r="F2136" i="9"/>
  <c r="G2136" i="9"/>
  <c r="H2136" i="9"/>
  <c r="F2137" i="9"/>
  <c r="G2137" i="9"/>
  <c r="H2137" i="9"/>
  <c r="F2138" i="9"/>
  <c r="G2138" i="9"/>
  <c r="H2138" i="9"/>
  <c r="F2139" i="9"/>
  <c r="G2139" i="9"/>
  <c r="H2139" i="9"/>
  <c r="F2124" i="9"/>
  <c r="G2124" i="9"/>
  <c r="H2124" i="9"/>
  <c r="F2125" i="9"/>
  <c r="G2125" i="9"/>
  <c r="H2125" i="9"/>
  <c r="F2126" i="9"/>
  <c r="G2126" i="9"/>
  <c r="H2126" i="9"/>
  <c r="F2127" i="9"/>
  <c r="G2127" i="9"/>
  <c r="H2127" i="9"/>
  <c r="F2128" i="9"/>
  <c r="G2128" i="9"/>
  <c r="H2128" i="9"/>
  <c r="F2129" i="9"/>
  <c r="G2129" i="9"/>
  <c r="H2129" i="9"/>
  <c r="F2130" i="9"/>
  <c r="G2130" i="9"/>
  <c r="H2130" i="9"/>
  <c r="F2140" i="9"/>
  <c r="G2140" i="9"/>
  <c r="H2140" i="9"/>
  <c r="F2141" i="9"/>
  <c r="G2141" i="9"/>
  <c r="H2141" i="9"/>
  <c r="F2142" i="9"/>
  <c r="G2142" i="9"/>
  <c r="H2142" i="9"/>
  <c r="F2143" i="9"/>
  <c r="G2143" i="9"/>
  <c r="H2143" i="9"/>
  <c r="F2150" i="9"/>
  <c r="G2150" i="9"/>
  <c r="H2150" i="9"/>
  <c r="F2151" i="9"/>
  <c r="G2151" i="9"/>
  <c r="H2151" i="9"/>
  <c r="F2146" i="9"/>
  <c r="G2146" i="9"/>
  <c r="H2146" i="9"/>
  <c r="F2147" i="9"/>
  <c r="G2147" i="9"/>
  <c r="H2147" i="9"/>
  <c r="F2148" i="9"/>
  <c r="G2148" i="9"/>
  <c r="H2148" i="9"/>
  <c r="F2152" i="9"/>
  <c r="G2152" i="9"/>
  <c r="H2152" i="9"/>
  <c r="F2153" i="9"/>
  <c r="G2153" i="9"/>
  <c r="H2153" i="9"/>
  <c r="F2154" i="9"/>
  <c r="G2154" i="9"/>
  <c r="H2154" i="9"/>
  <c r="F2144" i="9"/>
  <c r="G2144" i="9"/>
  <c r="H2144" i="9"/>
  <c r="F2145" i="9"/>
  <c r="G2145" i="9"/>
  <c r="H2145" i="9"/>
  <c r="F2155" i="9"/>
  <c r="G2155" i="9"/>
  <c r="H2155" i="9"/>
  <c r="F2156" i="9"/>
  <c r="G2156" i="9"/>
  <c r="H2156" i="9"/>
  <c r="F2157" i="9"/>
  <c r="G2157" i="9"/>
  <c r="H2157" i="9"/>
  <c r="F2158" i="9"/>
  <c r="G2158" i="9"/>
  <c r="H2158" i="9"/>
  <c r="F2159" i="9"/>
  <c r="G2159" i="9"/>
  <c r="H2159" i="9"/>
  <c r="F2149" i="9"/>
  <c r="G2149" i="9"/>
  <c r="H2149" i="9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H33" i="5"/>
  <c r="I33" i="5"/>
  <c r="J33" i="5"/>
  <c r="K33" i="5"/>
  <c r="G33" i="5"/>
  <c r="C2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tc={901BD1AF-4929-482A-9737-366A9E61407A}</author>
  </authors>
  <commentList>
    <comment ref="B2" authorId="0" shapeId="0" xr:uid="{901BD1AF-4929-482A-9737-366A9E61407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Formule TEXT + CELLULE 'MM/AAAA' -&gt; MM/YYYY EN ANGLAIS 
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508CDC-5FBB-46D7-8775-DA5E2F744946}" keepAlive="1" name="Query - TableauCDES (3)" description="Connection to the 'TableauCDES (3)' query in the workbook." type="5" refreshedVersion="8" background="1" saveData="1">
    <dbPr connection="Provider=Microsoft.Mashup.OleDb.1;Data Source=$Workbook$;Location=&quot;TableauCDES (3)&quot;;Extended Properties=&quot;&quot;" command="SELECT * FROM [TableauCDES (3)]"/>
  </connection>
  <connection id="2" xr16:uid="{8E0B0DF6-A5A6-46D6-8313-AA0830C88868}" keepAlive="1" name="Requête - Fusionner1" description="Connexion à la requête « Fusionner1 » dans le classeur." type="5" refreshedVersion="8" background="1" saveData="1">
    <dbPr connection="Provider=Microsoft.Mashup.OleDb.1;Data Source=$Workbook$;Location=Fusionner1;Extended Properties=&quot;&quot;" command="SELECT * FROM [Fusionner1]"/>
  </connection>
  <connection id="3" xr16:uid="{1C17CE44-8673-4F42-9F1D-997813E2FCE8}" keepAlive="1" name="Requête - TableauCDES" description="Connexion à la requête « TableauCDES » dans le classeur." type="5" refreshedVersion="8" background="1" saveData="1">
    <dbPr connection="Provider=Microsoft.Mashup.OleDb.1;Data Source=$Workbook$;Location=TableauCDES;Extended Properties=&quot;&quot;" command="SELECT * FROM [TableauCDES]"/>
  </connection>
  <connection id="4" xr16:uid="{CAFADDF1-BC41-4CCD-A8B5-6766380559F6}" keepAlive="1" name="Requête - TableauCDES (2)" description="Connexion à la requête « TableauCDES (2) » dans le classeur." type="5" refreshedVersion="8" background="1" saveData="1">
    <dbPr connection="Provider=Microsoft.Mashup.OleDb.1;Data Source=$Workbook$;Location=&quot;TableauCDES (2)&quot;;Extended Properties=&quot;&quot;" command="SELECT * FROM [TableauCDES (2)]"/>
  </connection>
  <connection id="5" xr16:uid="{EEA4B4C0-CB29-429F-846A-D19EE7A3652A}" keepAlive="1" name="Requête - TableauRCP" description="Connexion à la requête « TableauRCP » dans le classeur." type="5" refreshedVersion="8" background="1" saveData="1">
    <dbPr connection="Provider=Microsoft.Mashup.OleDb.1;Data Source=$Workbook$;Location=TableauRCP;Extended Properties=&quot;&quot;" command="SELECT * FROM [TableauRCP]"/>
  </connection>
  <connection id="6" xr16:uid="{D31DE952-32EA-41E4-B59A-B447BFCE549E}" keepAlive="1" name="Requête - Taux de service par commande" description="Connexion à la requête « Taux de service par commande » dans le classeur." type="5" refreshedVersion="8" background="1" saveData="1">
    <dbPr connection="Provider=Microsoft.Mashup.OleDb.1;Data Source=$Workbook$;Location=&quot;Taux de service par commande&quot;;Extended Properties=&quot;&quot;" command="SELECT * FROM [Taux de service par commande]"/>
  </connection>
  <connection id="7" xr16:uid="{4503B4CF-D3CA-411A-9D8A-536284328587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BEE6182E-EDBC-431E-BDA9-F5D8E3E91416}" name="WorksheetConnection_Commandes (CDE)!$B:$F" type="102" refreshedVersion="8" minRefreshableVersion="5">
    <extLst>
      <ext xmlns:x15="http://schemas.microsoft.com/office/spreadsheetml/2010/11/main" uri="{DE250136-89BD-433C-8126-D09CA5730AF9}">
        <x15:connection id="Plage" autoDelete="1">
          <x15:rangePr sourceName="_xlcn.WorksheetConnection_CommandesCDEBF1"/>
        </x15:connection>
      </ext>
    </extLst>
  </connection>
  <connection id="9" xr16:uid="{5263FCC8-073E-450D-94E6-D110667A9FB1}" name="WorksheetConnection_Données+entrepôt+BestOfFresh1.xlsx!Qtéexpédiée" type="102" refreshedVersion="8" minRefreshableVersion="5">
    <extLst>
      <ext xmlns:x15="http://schemas.microsoft.com/office/spreadsheetml/2010/11/main" uri="{DE250136-89BD-433C-8126-D09CA5730AF9}">
        <x15:connection id="Qtéexpédiée">
          <x15:rangePr sourceName="_xlcn.WorksheetConnection_DonnéesentrepôtBestOfFresh1.xlsxQtéexpédiée1"/>
        </x15:connection>
      </ext>
    </extLst>
  </connection>
  <connection id="10" xr16:uid="{D91F3A67-BBB5-414A-BD03-DDA4891814F4}" name="WorksheetConnection_Données+entrepôt+BestOfFresh1.xlsx!Qtéreceptionné" type="102" refreshedVersion="8" minRefreshableVersion="5">
    <extLst>
      <ext xmlns:x15="http://schemas.microsoft.com/office/spreadsheetml/2010/11/main" uri="{DE250136-89BD-433C-8126-D09CA5730AF9}">
        <x15:connection id="Qtéreceptionné" autoDelete="1">
          <x15:rangePr sourceName="_xlcn.WorksheetConnection_DonnéesentrepôtBestOfFresh1.xlsxQtéreceptionné1"/>
        </x15:connection>
      </ext>
    </extLst>
  </connection>
  <connection id="11" xr16:uid="{059E81E9-F532-4EA6-9BD6-BCFA6A321FB4}" name="WorksheetConnection_Données+entrepôt+BestOfFresh1.xlsx!TableauRCP" type="102" refreshedVersion="8" minRefreshableVersion="5">
    <extLst>
      <ext xmlns:x15="http://schemas.microsoft.com/office/spreadsheetml/2010/11/main" uri="{DE250136-89BD-433C-8126-D09CA5730AF9}">
        <x15:connection id="TableauRCP">
          <x15:rangePr sourceName="_xlcn.WorksheetConnection_DonnéesentrepôtBestOfFresh1.xlsxTableauRCP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Qtéexpédiée].[Famill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<sst xmlns="http://schemas.openxmlformats.org/spreadsheetml/2006/main" count="5363" uniqueCount="279">
  <si>
    <t>Code EAN</t>
  </si>
  <si>
    <t>Désignation</t>
  </si>
  <si>
    <t>Type de Produit</t>
  </si>
  <si>
    <t>Famille de Produit</t>
  </si>
  <si>
    <t>Unite de Stockage</t>
  </si>
  <si>
    <t>BUN 4.5P</t>
  </si>
  <si>
    <t>Surgelé</t>
  </si>
  <si>
    <t>BOULANGERIE</t>
  </si>
  <si>
    <t>UVC</t>
  </si>
  <si>
    <t>BUNS MAXI</t>
  </si>
  <si>
    <t>BUN RECTAN</t>
  </si>
  <si>
    <t>BUN BRILLA</t>
  </si>
  <si>
    <t>Frais</t>
  </si>
  <si>
    <t>BUN PREMIU</t>
  </si>
  <si>
    <t xml:space="preserve">CROISSANT </t>
  </si>
  <si>
    <t>DBL MORICE</t>
  </si>
  <si>
    <t>DEMI BAGUE</t>
  </si>
  <si>
    <t>PAIN BURGE</t>
  </si>
  <si>
    <t>BRETZEL CU</t>
  </si>
  <si>
    <t>PAIN LAIT</t>
  </si>
  <si>
    <t>Sec</t>
  </si>
  <si>
    <t>BATON FRUI</t>
  </si>
  <si>
    <t>PAIN LOSAN</t>
  </si>
  <si>
    <t>PAIN STICK</t>
  </si>
  <si>
    <t>PAIN GRIS</t>
  </si>
  <si>
    <t>PAIN MIE</t>
  </si>
  <si>
    <t>PAIN CAMPA</t>
  </si>
  <si>
    <t>BUN SESAME</t>
  </si>
  <si>
    <t>BUN POTIRO</t>
  </si>
  <si>
    <t>PAIN L'AIL</t>
  </si>
  <si>
    <t>BRIOCHE PR</t>
  </si>
  <si>
    <t>TIGELLE 35</t>
  </si>
  <si>
    <t>PAIN HOT</t>
  </si>
  <si>
    <t>PAIN BUN</t>
  </si>
  <si>
    <t>BUN VEGAN</t>
  </si>
  <si>
    <t>PAIN SEIGL</t>
  </si>
  <si>
    <t>TOFU NATUR</t>
  </si>
  <si>
    <t>CREMERIE</t>
  </si>
  <si>
    <t>LAIT 44593</t>
  </si>
  <si>
    <t>BOISSON SO</t>
  </si>
  <si>
    <t>CHEDDAR OR</t>
  </si>
  <si>
    <t>EMMENTAL F</t>
  </si>
  <si>
    <t>YAOURT FRA</t>
  </si>
  <si>
    <t>YAOURT LAC</t>
  </si>
  <si>
    <t>YAOURT BIF</t>
  </si>
  <si>
    <t>BEURRE DOU</t>
  </si>
  <si>
    <t>BEURRE DEM</t>
  </si>
  <si>
    <t>OEUF NEIGE</t>
  </si>
  <si>
    <t>FROMAGE BL</t>
  </si>
  <si>
    <t>OEUF LIQUI</t>
  </si>
  <si>
    <t>YAG YAOS</t>
  </si>
  <si>
    <t>YAG S/LIT</t>
  </si>
  <si>
    <t>OEUF PLEIN</t>
  </si>
  <si>
    <t>OEUF ENTIE</t>
  </si>
  <si>
    <t>JAUNE LIQU</t>
  </si>
  <si>
    <t>MOZZARELLA</t>
  </si>
  <si>
    <t>OEUF FRAIS</t>
  </si>
  <si>
    <t>YOP FRAISE</t>
  </si>
  <si>
    <t>PETIT YOPL</t>
  </si>
  <si>
    <t>OEUF BROUI</t>
  </si>
  <si>
    <t>LAIT ECREM</t>
  </si>
  <si>
    <t>BURRATA PO</t>
  </si>
  <si>
    <t>STRACCIATE</t>
  </si>
  <si>
    <t>PARMESAN C</t>
  </si>
  <si>
    <t>DESSERT CH</t>
  </si>
  <si>
    <t>PEPPER TR2</t>
  </si>
  <si>
    <t>CHEDDAR FO</t>
  </si>
  <si>
    <t>MANCHEGO P</t>
  </si>
  <si>
    <t>EMMENTAL J</t>
  </si>
  <si>
    <t>CHEDDAR RG</t>
  </si>
  <si>
    <t>GOUDA PORT</t>
  </si>
  <si>
    <t>EMMENTAL P</t>
  </si>
  <si>
    <t>FRUITE POI</t>
  </si>
  <si>
    <t>CHEDDAR PO</t>
  </si>
  <si>
    <t>MONTEREY T</t>
  </si>
  <si>
    <t>PEPPER JAC</t>
  </si>
  <si>
    <t>MONTEREY J</t>
  </si>
  <si>
    <t>HARICOT FA</t>
  </si>
  <si>
    <t>MIX LEGUMES</t>
  </si>
  <si>
    <t>POELEE FOR</t>
  </si>
  <si>
    <t>POELEE GOU</t>
  </si>
  <si>
    <t>MAIS EPIS</t>
  </si>
  <si>
    <t>LEGUME PLA</t>
  </si>
  <si>
    <t>LEGUME TEM</t>
  </si>
  <si>
    <t>PATATE DOU</t>
  </si>
  <si>
    <t>SNAP PEAS</t>
  </si>
  <si>
    <t>DUO HARICO</t>
  </si>
  <si>
    <t>BROCOLI FL</t>
  </si>
  <si>
    <t>FRITE SUPE</t>
  </si>
  <si>
    <t>CHEF TRADE</t>
  </si>
  <si>
    <t>FRITE MAIS</t>
  </si>
  <si>
    <t>FRITE REGU</t>
  </si>
  <si>
    <t>ROSTI MINI</t>
  </si>
  <si>
    <t>TRIANGLE M</t>
  </si>
  <si>
    <t>PDT TRADIT</t>
  </si>
  <si>
    <t>CRISPY SLI</t>
  </si>
  <si>
    <t>FRITE YELL</t>
  </si>
  <si>
    <t>FRITE ZIGG</t>
  </si>
  <si>
    <t>CEPE BOUCH</t>
  </si>
  <si>
    <t>POELEE CHA</t>
  </si>
  <si>
    <t>CEPE LAMEL</t>
  </si>
  <si>
    <t>MORILLE MR</t>
  </si>
  <si>
    <t>POELEE EPA</t>
  </si>
  <si>
    <t>PLEUROTE P</t>
  </si>
  <si>
    <t>HARICOT BO</t>
  </si>
  <si>
    <t>FRITE SURE</t>
  </si>
  <si>
    <t>BREADED MO</t>
  </si>
  <si>
    <t>CRUNCHY PE</t>
  </si>
  <si>
    <t>BEIGNET OI</t>
  </si>
  <si>
    <t>MELANGE 3L</t>
  </si>
  <si>
    <t>ECHALOTE 2</t>
  </si>
  <si>
    <t>AIL HACHEE</t>
  </si>
  <si>
    <t>ASPERGE VR</t>
  </si>
  <si>
    <t>BASILIC 25</t>
  </si>
  <si>
    <t>PERSIL 250</t>
  </si>
  <si>
    <t xml:space="preserve">AUBERGINE </t>
  </si>
  <si>
    <t>ASPERGE VE</t>
  </si>
  <si>
    <t>BANANE PLA</t>
  </si>
  <si>
    <t>CAROTTE TE</t>
  </si>
  <si>
    <t xml:space="preserve">COURGETTE </t>
  </si>
  <si>
    <t>ANANAS TRO</t>
  </si>
  <si>
    <t>COUPELLE T</t>
  </si>
  <si>
    <t>PECHE JUS</t>
  </si>
  <si>
    <t>BTE PIZZA</t>
  </si>
  <si>
    <t>EMBALLAGES</t>
  </si>
  <si>
    <t>GODET 15CL</t>
  </si>
  <si>
    <t>GODET GO85</t>
  </si>
  <si>
    <t>TARTELETTE</t>
  </si>
  <si>
    <t>PIC BAMBOU</t>
  </si>
  <si>
    <t>COUTEAU FO</t>
  </si>
  <si>
    <t>COUTEAU KR</t>
  </si>
  <si>
    <t>FOURCHETTE</t>
  </si>
  <si>
    <t>GRDE CUILL</t>
  </si>
  <si>
    <t>RINCE DOIG</t>
  </si>
  <si>
    <t>WRAP PAPER</t>
  </si>
  <si>
    <t>PAPIER GEN</t>
  </si>
  <si>
    <t>PAPIER HAL</t>
  </si>
  <si>
    <t>PAPIER BUR</t>
  </si>
  <si>
    <t>PAPIER ING</t>
  </si>
  <si>
    <t>CRAYON COU</t>
  </si>
  <si>
    <t>BTE HOTDOG</t>
  </si>
  <si>
    <t>BTE HOT</t>
  </si>
  <si>
    <t>POT 44622</t>
  </si>
  <si>
    <t>DINDE FOND</t>
  </si>
  <si>
    <t>VOLAILLE</t>
  </si>
  <si>
    <t>PLT PANE</t>
  </si>
  <si>
    <t>PLT MANCHO</t>
  </si>
  <si>
    <t>PLT BOUCHE</t>
  </si>
  <si>
    <t>PLT CUIT</t>
  </si>
  <si>
    <t>POULET MAN</t>
  </si>
  <si>
    <t>PLT YASSA</t>
  </si>
  <si>
    <t>PLT NUGGET</t>
  </si>
  <si>
    <t>PLT ROTI</t>
  </si>
  <si>
    <t>Date de Passation de CDE</t>
  </si>
  <si>
    <t>Num CDE</t>
  </si>
  <si>
    <t>Article Commande</t>
  </si>
  <si>
    <t>Date de Livraison prévue</t>
  </si>
  <si>
    <t>Qte Commandee (UVC)</t>
  </si>
  <si>
    <t>Date de Reception</t>
  </si>
  <si>
    <t>Qte receptionnee (UVC)</t>
  </si>
  <si>
    <t>AnnéeMois</t>
  </si>
  <si>
    <t>Codes Produits Achetes</t>
  </si>
  <si>
    <t>Stock Moyen (UVC)</t>
  </si>
  <si>
    <t>Stock Moyen (PMP €)</t>
  </si>
  <si>
    <t>Expeditions (UVC)</t>
  </si>
  <si>
    <t>Somme de Qte receptionnee (UVC)</t>
  </si>
  <si>
    <t>Étiquettes de colonnes</t>
  </si>
  <si>
    <t>Total général</t>
  </si>
  <si>
    <t>2022</t>
  </si>
  <si>
    <t>2023</t>
  </si>
  <si>
    <t>Étiquettes de lignes</t>
  </si>
  <si>
    <t>oct</t>
  </si>
  <si>
    <t>nov</t>
  </si>
  <si>
    <t>déc</t>
  </si>
  <si>
    <t>juil</t>
  </si>
  <si>
    <t>août</t>
  </si>
  <si>
    <t>sept</t>
  </si>
  <si>
    <t>mai</t>
  </si>
  <si>
    <t>juin</t>
  </si>
  <si>
    <t>janv</t>
  </si>
  <si>
    <t>Taux d'évolution</t>
  </si>
  <si>
    <t>Tx évolution :</t>
  </si>
  <si>
    <t>Somme de Stock Moyen (UVC)</t>
  </si>
  <si>
    <t>Famille de produit</t>
  </si>
  <si>
    <t xml:space="preserve">Prix moyen </t>
  </si>
  <si>
    <t xml:space="preserve">Moyenne de Prix moyen </t>
  </si>
  <si>
    <t>Somme de Expeditions (UVC)</t>
  </si>
  <si>
    <t>BOULANGERIE202205</t>
  </si>
  <si>
    <t>BOULANGERIE202206</t>
  </si>
  <si>
    <t>BOULANGERIE202207</t>
  </si>
  <si>
    <t>BOULANGERIE202208</t>
  </si>
  <si>
    <t>BOULANGERIE202209</t>
  </si>
  <si>
    <t>BOULANGERIE202210</t>
  </si>
  <si>
    <t>BOULANGERIE202211</t>
  </si>
  <si>
    <t>BOULANGERIE202212</t>
  </si>
  <si>
    <t>CREMERIE202205</t>
  </si>
  <si>
    <t>CREMERIE202206</t>
  </si>
  <si>
    <t>CREMERIE202207</t>
  </si>
  <si>
    <t>CREMERIE202208</t>
  </si>
  <si>
    <t>CREMERIE202209</t>
  </si>
  <si>
    <t>CREMERIE202210</t>
  </si>
  <si>
    <t>CREMERIE202211</t>
  </si>
  <si>
    <t>CREMERIE202212</t>
  </si>
  <si>
    <t>EMBALLAGES202205</t>
  </si>
  <si>
    <t>EMBALLAGES202206</t>
  </si>
  <si>
    <t>EMBALLAGES202207</t>
  </si>
  <si>
    <t>EMBALLAGES202208</t>
  </si>
  <si>
    <t>EMBALLAGES202209</t>
  </si>
  <si>
    <t>EMBALLAGES202210</t>
  </si>
  <si>
    <t>EMBALLAGES202211</t>
  </si>
  <si>
    <t>EMBALLAGES202212</t>
  </si>
  <si>
    <t>MIX LEGUMES202205</t>
  </si>
  <si>
    <t>MIX LEGUMES202206</t>
  </si>
  <si>
    <t>MIX LEGUMES202207</t>
  </si>
  <si>
    <t>MIX LEGUMES202208</t>
  </si>
  <si>
    <t>MIX LEGUMES202209</t>
  </si>
  <si>
    <t>MIX LEGUMES202210</t>
  </si>
  <si>
    <t>MIX LEGUMES202211</t>
  </si>
  <si>
    <t>MIX LEGUMES202212</t>
  </si>
  <si>
    <t>VOLAILLE202205</t>
  </si>
  <si>
    <t>VOLAILLE202206</t>
  </si>
  <si>
    <t>VOLAILLE202207</t>
  </si>
  <si>
    <t>VOLAILLE202208</t>
  </si>
  <si>
    <t>VOLAILLE202209</t>
  </si>
  <si>
    <t>VOLAILLE202210</t>
  </si>
  <si>
    <t>VOLAILLE202211</t>
  </si>
  <si>
    <t>VOLAILLE202212</t>
  </si>
  <si>
    <t>Date</t>
  </si>
  <si>
    <t>Concatener</t>
  </si>
  <si>
    <t>Nombre de Codes Produits Achetes</t>
  </si>
  <si>
    <t>AAMM</t>
  </si>
  <si>
    <t>Famille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</si>
  <si>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</si>
  <si>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</si>
  <si>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</si>
  <si>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</si>
  <si>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</si>
  <si>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</si>
  <si>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</si>
  <si>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</si>
  <si>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All</t>
  </si>
  <si>
    <t>avr</t>
  </si>
  <si>
    <t>CDE</t>
  </si>
  <si>
    <t>Final :</t>
  </si>
  <si>
    <t>qte cde</t>
  </si>
  <si>
    <t>recep</t>
  </si>
  <si>
    <t>Tx de service</t>
  </si>
  <si>
    <t xml:space="preserve"> [(Quantité totale réceptionnée / Quantité totale commandée)*100 par commande].,</t>
  </si>
  <si>
    <t>01/2023</t>
  </si>
  <si>
    <t>04/2022</t>
  </si>
  <si>
    <t>05/2022</t>
  </si>
  <si>
    <t>06/2022</t>
  </si>
  <si>
    <t>07/2022</t>
  </si>
  <si>
    <t>08/2022</t>
  </si>
  <si>
    <t>09/2022</t>
  </si>
  <si>
    <t>10/2022</t>
  </si>
  <si>
    <t>11/2022</t>
  </si>
  <si>
    <t>12/2022</t>
  </si>
  <si>
    <t>Date2</t>
  </si>
  <si>
    <t>MOY TX SERVICE</t>
  </si>
  <si>
    <t>Variation</t>
  </si>
  <si>
    <t>Quantité cde</t>
  </si>
  <si>
    <t>Quantité recep.</t>
  </si>
  <si>
    <t xml:space="preserve">Taux de service </t>
  </si>
  <si>
    <t>Nombre de Num CDE</t>
  </si>
  <si>
    <t>Nombre cde</t>
  </si>
  <si>
    <t>Row Labels</t>
  </si>
  <si>
    <t>Grand Total</t>
  </si>
  <si>
    <t>Commandes uniques obtenues via powerquery</t>
  </si>
  <si>
    <t>(Multiple Items)</t>
  </si>
  <si>
    <t>(All)</t>
  </si>
  <si>
    <t>LEGUMES</t>
  </si>
  <si>
    <t>Evolution en %</t>
  </si>
  <si>
    <t>Evolution en stock UVC</t>
  </si>
  <si>
    <t>Evolution du prix moyen</t>
  </si>
  <si>
    <t>Ref stockées</t>
  </si>
  <si>
    <t xml:space="preserve">  </t>
  </si>
  <si>
    <t xml:space="preserve"> </t>
  </si>
  <si>
    <t>Taux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</si>
</sst>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/m/yyyy"/>
    <numFmt numFmtId="165" formatCode="#,##0.00\ &quot;€&quot;"/>
    <numFmt numFmtId="166" formatCode="0.000"/>
  </numFmts>
  <fonts count="10" x14ac:knownFonts="1">
    <font>
      <sz val="10"/>
      <color rgb="FF000000"/>
      <name val="Arial"/>
      <scheme val="minor"/>
    </font>
    <font>
      <b/>
      <sz val="9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9"/>
      <color rgb="FF333333"/>
      <name val="Arial"/>
      <family val="2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F8FBFC"/>
        <bgColor rgb="FFF8FBF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EBEBEB"/>
      </left>
      <right style="thin">
        <color rgb="FFEBEBEB"/>
      </right>
      <top/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9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1" fontId="1" fillId="2" borderId="1" xfId="0" applyNumberFormat="1" applyFont="1" applyFill="1" applyBorder="1" applyAlignment="1">
      <alignment horizontal="left" vertical="center" wrapText="1"/>
    </xf>
    <xf numFmtId="1" fontId="2" fillId="0" borderId="0" xfId="0" applyNumberFormat="1" applyFont="1"/>
    <xf numFmtId="0" fontId="2" fillId="0" borderId="0" xfId="0" applyFont="1"/>
    <xf numFmtId="0" fontId="3" fillId="0" borderId="0" xfId="0" applyFont="1"/>
    <xf numFmtId="164" fontId="4" fillId="3" borderId="2" xfId="0" applyNumberFormat="1" applyFont="1" applyFill="1" applyBorder="1" applyAlignment="1">
      <alignment horizontal="left"/>
    </xf>
    <xf numFmtId="1" fontId="4" fillId="3" borderId="2" xfId="0" applyNumberFormat="1" applyFont="1" applyFill="1" applyBorder="1" applyAlignment="1">
      <alignment horizontal="right"/>
    </xf>
    <xf numFmtId="2" fontId="4" fillId="3" borderId="2" xfId="0" applyNumberFormat="1" applyFont="1" applyFill="1" applyBorder="1" applyAlignment="1">
      <alignment horizontal="right"/>
    </xf>
    <xf numFmtId="164" fontId="4" fillId="4" borderId="2" xfId="0" applyNumberFormat="1" applyFont="1" applyFill="1" applyBorder="1" applyAlignment="1">
      <alignment horizontal="left"/>
    </xf>
    <xf numFmtId="1" fontId="4" fillId="4" borderId="2" xfId="0" applyNumberFormat="1" applyFont="1" applyFill="1" applyBorder="1" applyAlignment="1">
      <alignment horizontal="right"/>
    </xf>
    <xf numFmtId="2" fontId="4" fillId="4" borderId="2" xfId="0" applyNumberFormat="1" applyFont="1" applyFill="1" applyBorder="1" applyAlignment="1">
      <alignment horizontal="right"/>
    </xf>
    <xf numFmtId="1" fontId="4" fillId="3" borderId="2" xfId="0" applyNumberFormat="1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1" fontId="4" fillId="4" borderId="2" xfId="0" applyNumberFormat="1" applyFont="1" applyFill="1" applyBorder="1" applyAlignment="1">
      <alignment horizontal="left"/>
    </xf>
    <xf numFmtId="0" fontId="4" fillId="3" borderId="3" xfId="0" applyFont="1" applyFill="1" applyBorder="1" applyAlignment="1">
      <alignment horizontal="left" vertical="top" wrapText="1"/>
    </xf>
    <xf numFmtId="1" fontId="4" fillId="3" borderId="3" xfId="0" applyNumberFormat="1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1" applyFont="1"/>
    <xf numFmtId="0" fontId="6" fillId="0" borderId="0" xfId="0" applyFont="1"/>
    <xf numFmtId="49" fontId="1" fillId="2" borderId="4" xfId="0" applyNumberFormat="1" applyFont="1" applyFill="1" applyBorder="1" applyAlignment="1">
      <alignment horizontal="left" vertical="center" wrapText="1"/>
    </xf>
    <xf numFmtId="2" fontId="4" fillId="4" borderId="5" xfId="0" applyNumberFormat="1" applyFont="1" applyFill="1" applyBorder="1" applyAlignment="1">
      <alignment horizontal="right"/>
    </xf>
    <xf numFmtId="2" fontId="4" fillId="4" borderId="6" xfId="0" applyNumberFormat="1" applyFont="1" applyFill="1" applyBorder="1" applyAlignment="1">
      <alignment horizontal="right"/>
    </xf>
    <xf numFmtId="1" fontId="0" fillId="0" borderId="0" xfId="0" applyNumberFormat="1" applyAlignment="1">
      <alignment horizontal="left"/>
    </xf>
    <xf numFmtId="0" fontId="7" fillId="0" borderId="0" xfId="0" applyFont="1"/>
    <xf numFmtId="9" fontId="0" fillId="0" borderId="0" xfId="2" applyFont="1"/>
    <xf numFmtId="10" fontId="0" fillId="0" borderId="0" xfId="2" applyNumberFormat="1" applyFont="1"/>
    <xf numFmtId="49" fontId="1" fillId="2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" fillId="2" borderId="7" xfId="0" applyNumberFormat="1" applyFont="1" applyFill="1" applyBorder="1" applyAlignment="1">
      <alignment horizontal="left" vertical="center" wrapText="1"/>
    </xf>
    <xf numFmtId="1" fontId="1" fillId="2" borderId="7" xfId="0" applyNumberFormat="1" applyFont="1" applyFill="1" applyBorder="1" applyAlignment="1">
      <alignment horizontal="left" vertical="center" wrapText="1"/>
    </xf>
    <xf numFmtId="165" fontId="0" fillId="0" borderId="0" xfId="0" applyNumberFormat="1"/>
    <xf numFmtId="49" fontId="1" fillId="2" borderId="1" xfId="0" applyNumberFormat="1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49" fontId="1" fillId="2" borderId="4" xfId="0" applyNumberFormat="1" applyFont="1" applyFill="1" applyBorder="1" applyAlignment="1">
      <alignment vertical="center" wrapText="1"/>
    </xf>
    <xf numFmtId="1" fontId="4" fillId="3" borderId="2" xfId="0" applyNumberFormat="1" applyFont="1" applyFill="1" applyBorder="1"/>
    <xf numFmtId="14" fontId="4" fillId="3" borderId="2" xfId="0" applyNumberFormat="1" applyFont="1" applyFill="1" applyBorder="1"/>
    <xf numFmtId="2" fontId="4" fillId="3" borderId="2" xfId="0" applyNumberFormat="1" applyFont="1" applyFill="1" applyBorder="1"/>
    <xf numFmtId="1" fontId="4" fillId="4" borderId="2" xfId="0" applyNumberFormat="1" applyFont="1" applyFill="1" applyBorder="1"/>
    <xf numFmtId="14" fontId="4" fillId="4" borderId="2" xfId="0" applyNumberFormat="1" applyFont="1" applyFill="1" applyBorder="1"/>
    <xf numFmtId="2" fontId="4" fillId="4" borderId="2" xfId="0" applyNumberFormat="1" applyFont="1" applyFill="1" applyBorder="1"/>
    <xf numFmtId="14" fontId="0" fillId="0" borderId="0" xfId="0" applyNumberFormat="1"/>
    <xf numFmtId="0" fontId="9" fillId="5" borderId="8" xfId="0" applyFont="1" applyFill="1" applyBorder="1"/>
    <xf numFmtId="0" fontId="0" fillId="0" borderId="0" xfId="0" applyAlignment="1">
      <alignment wrapText="1"/>
    </xf>
    <xf numFmtId="0" fontId="9" fillId="5" borderId="9" xfId="0" applyFont="1" applyFill="1" applyBorder="1" applyAlignment="1">
      <alignment wrapText="1"/>
    </xf>
    <xf numFmtId="2" fontId="0" fillId="0" borderId="0" xfId="0" applyNumberFormat="1"/>
    <xf numFmtId="0" fontId="4" fillId="3" borderId="3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quotePrefix="1"/>
    <xf numFmtId="9" fontId="0" fillId="0" borderId="0" xfId="2" applyFont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14" fontId="4" fillId="3" borderId="2" xfId="0" applyNumberFormat="1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center" wrapText="1"/>
    </xf>
    <xf numFmtId="10" fontId="0" fillId="0" borderId="0" xfId="0" applyNumberFormat="1"/>
    <xf numFmtId="9" fontId="5" fillId="0" borderId="0" xfId="0" applyNumberFormat="1" applyFont="1"/>
    <xf numFmtId="17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2" applyFont="1" applyAlignment="1">
      <alignment horizontal="left"/>
    </xf>
    <xf numFmtId="166" fontId="0" fillId="0" borderId="0" xfId="0" applyNumberFormat="1"/>
    <xf numFmtId="0" fontId="0" fillId="0" borderId="0" xfId="0" pivotButton="1" applyAlignment="1">
      <alignment horizontal="center"/>
    </xf>
    <xf numFmtId="0" fontId="6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6" fillId="7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1" fontId="4" fillId="3" borderId="6" xfId="0" applyNumberFormat="1" applyFont="1" applyFill="1" applyBorder="1"/>
    <xf numFmtId="14" fontId="4" fillId="3" borderId="6" xfId="0" applyNumberFormat="1" applyFont="1" applyFill="1" applyBorder="1"/>
    <xf numFmtId="2" fontId="4" fillId="3" borderId="6" xfId="0" applyNumberFormat="1" applyFont="1" applyFill="1" applyBorder="1"/>
    <xf numFmtId="0" fontId="0" fillId="0" borderId="3" xfId="0" applyBorder="1"/>
    <xf numFmtId="1" fontId="4" fillId="4" borderId="6" xfId="0" applyNumberFormat="1" applyFont="1" applyFill="1" applyBorder="1" applyAlignment="1">
      <alignment horizontal="left"/>
    </xf>
    <xf numFmtId="9" fontId="0" fillId="7" borderId="0" xfId="2" applyFont="1" applyFill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85">
    <dxf>
      <alignment vertic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4" formatCode="0.00%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numFmt numFmtId="19" formatCode="dd/mm/yyyy"/>
    </dxf>
    <dxf>
      <numFmt numFmtId="19" formatCode="dd/mm/yyyy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2" formatCode="0.00"/>
      <fill>
        <patternFill patternType="solid">
          <fgColor rgb="FFF8FBFC"/>
          <bgColor rgb="FFF8FBFC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EBEBEB"/>
        </left>
        <right style="thin">
          <color rgb="FFEBEBEB"/>
        </right>
        <top style="thin">
          <color rgb="FFEBEBE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2" formatCode="0.00"/>
      <fill>
        <patternFill patternType="solid">
          <fgColor rgb="FFF8FBFC"/>
          <bgColor rgb="FFF8FBFC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2" formatCode="0.00"/>
      <fill>
        <patternFill patternType="solid">
          <fgColor rgb="FFF8FBFC"/>
          <bgColor rgb="FFF8FBFC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EBEBEB"/>
        </left>
        <right style="thin">
          <color rgb="FFEBEBEB"/>
        </right>
        <top style="thin">
          <color rgb="FFEBEBE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2" formatCode="0.00"/>
      <fill>
        <patternFill patternType="solid">
          <fgColor rgb="FFF8FBFC"/>
          <bgColor rgb="FFF8FBFC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2" formatCode="0.00"/>
      <fill>
        <patternFill patternType="solid">
          <fgColor rgb="FFF8FBFC"/>
          <bgColor rgb="FFF8FBFC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EBEBEB"/>
        </left>
        <right style="thin">
          <color rgb="FFEBEBEB"/>
        </right>
        <top style="thin">
          <color rgb="FFEBEBE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2" formatCode="0.00"/>
      <fill>
        <patternFill patternType="solid">
          <fgColor rgb="FFF8FBFC"/>
          <bgColor rgb="FFF8FBFC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2" formatCode="0.00"/>
      <fill>
        <patternFill patternType="solid">
          <fgColor rgb="FFF8FBFC"/>
          <bgColor rgb="FFF8FBFC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EBEBEB"/>
        </left>
        <right style="thin">
          <color rgb="FFEBEBEB"/>
        </right>
        <top style="thin">
          <color rgb="FFEBEBE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2" formatCode="0.00"/>
      <fill>
        <patternFill patternType="solid">
          <fgColor rgb="FFF8FBFC"/>
          <bgColor rgb="FFF8FBFC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2" formatCode="0.00"/>
      <fill>
        <patternFill patternType="solid">
          <fgColor rgb="FFF8FBFC"/>
          <bgColor rgb="FFF8FBFC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EBEBEB"/>
        </left>
        <right style="thin">
          <color rgb="FFEBEBEB"/>
        </right>
        <top style="thin">
          <color rgb="FFEBEBE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2" formatCode="0.00"/>
      <fill>
        <patternFill patternType="solid">
          <fgColor rgb="FFF8FBFC"/>
          <bgColor rgb="FFF8FBFC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2" formatCode="0.00"/>
      <fill>
        <patternFill patternType="solid">
          <fgColor rgb="FFF8FBFC"/>
          <bgColor rgb="FFF8FBFC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EBEBEB"/>
        </left>
        <right style="thin">
          <color rgb="FFEBEBEB"/>
        </right>
        <top style="thin">
          <color rgb="FFEBEBE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2" formatCode="0.00"/>
      <fill>
        <patternFill patternType="solid">
          <fgColor rgb="FFF8FBFC"/>
          <bgColor rgb="FFF8FBFC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1" formatCode="0"/>
      <fill>
        <patternFill patternType="solid">
          <fgColor rgb="FFF8FBFC"/>
          <bgColor rgb="FFF8FBFC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EBEBEB"/>
        </left>
        <right style="thin">
          <color rgb="FFEBEBEB"/>
        </right>
        <top style="thin">
          <color rgb="FFEBEBE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1" formatCode="0"/>
      <fill>
        <patternFill patternType="solid">
          <fgColor rgb="FFF8FBFC"/>
          <bgColor rgb="FFF8FBFC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fill>
        <patternFill patternType="solid">
          <fgColor rgb="FFF8FBFC"/>
          <bgColor rgb="FFF8FBFC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scheme val="none"/>
      </font>
      <numFmt numFmtId="30" formatCode="@"/>
      <fill>
        <patternFill patternType="solid">
          <fgColor rgb="FFA8D08D"/>
          <bgColor rgb="FFA8D08D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general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2" formatCode="0.00"/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EBEBEB"/>
        </left>
        <right style="thin">
          <color rgb="FFEBEBEB"/>
        </right>
        <top style="thin">
          <color rgb="FFEBEBE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2" formatCode="0.00"/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19" formatCode="dd/mm/yyyy"/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EBEBEB"/>
        </left>
        <right style="thin">
          <color rgb="FFEBEBEB"/>
        </right>
        <top style="thin">
          <color rgb="FFEBEBE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19" formatCode="dd/mm/yyyy"/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EBEBEB"/>
        </left>
        <right style="thin">
          <color rgb="FFEBEBEB"/>
        </right>
        <top style="thin">
          <color rgb="FFEBEBE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EBEBEB"/>
        </left>
        <right style="thin">
          <color rgb="FFEBEBEB"/>
        </right>
        <top style="thin">
          <color rgb="FFEBEBE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general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scheme val="none"/>
      </font>
      <numFmt numFmtId="30" formatCode="@"/>
      <fill>
        <patternFill patternType="solid">
          <fgColor rgb="FFA8D08D"/>
          <bgColor rgb="FFA8D08D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2" formatCode="0.0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164" formatCode="d/m/yyyy"/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164" formatCode="d/m/yyyy"/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scheme val="none"/>
      </font>
      <numFmt numFmtId="30" formatCode="@"/>
      <fill>
        <patternFill patternType="solid">
          <fgColor rgb="FFA8D08D"/>
          <bgColor rgb="FFA8D08D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scheme val="none"/>
      </font>
      <numFmt numFmtId="30" formatCode="@"/>
      <fill>
        <patternFill patternType="solid">
          <fgColor rgb="FFA8D08D"/>
          <bgColor rgb="FFA8D08D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[Ragued_Amine_1_tableur_072024.xlsx]Etape 1 !Tableau croisé dynamique1</c:name>
    <c:fmtId val="0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'Etape 1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'Etape 1 '!$A$4:$A$13</c:f>
              <c:strCache>
                <c:ptCount val="9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</c:strCache>
            </c:strRef>
          </c:cat>
          <c:val>
            <c:numRef>
              <c:f>'Etape 1 '!$B$4:$B$13</c:f>
              <c:numCache>
                <c:formatCode>General</c:formatCode>
                <c:ptCount val="9"/>
                <c:pt idx="0">
                  <c:v>207364</c:v>
                </c:pt>
                <c:pt idx="1">
                  <c:v>351521</c:v>
                </c:pt>
                <c:pt idx="2">
                  <c:v>284421</c:v>
                </c:pt>
                <c:pt idx="3">
                  <c:v>280572</c:v>
                </c:pt>
                <c:pt idx="4">
                  <c:v>246851</c:v>
                </c:pt>
                <c:pt idx="5">
                  <c:v>245160</c:v>
                </c:pt>
                <c:pt idx="6">
                  <c:v>401047</c:v>
                </c:pt>
                <c:pt idx="7">
                  <c:v>407052</c:v>
                </c:pt>
                <c:pt idx="8">
                  <c:v>345478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47-4332-9AFE-654CCAE4FF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2015472"/>
        <c:axId val="1017090080"/>
      </c:barChart>
      <c:catAx>
        <c:axId val="81201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090080"/>
        <c:crosses val="autoZero"/>
        <c:auto val="1"/>
        <c:lblAlgn val="ctr"/>
        <c:lblOffset val="100"/>
        <c:noMultiLvlLbl val="0"/>
      </c:catAx>
      <c:valAx>
        <c:axId val="10170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201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[Ragued_Amine_1_tableur_072024.xlsx]Etape 2!Tableau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2"/>
            </a:outerShdw>
          </a:effectLst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'Etape 2'!$B$4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'Etape 2'!$A$5:$A$14</c:f>
              <c:strCache>
                <c:ptCount val="9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</c:strCache>
            </c:strRef>
          </c:cat>
          <c:val>
            <c:numRef>
              <c:f>'Etape 2'!$B$5:$B$14</c:f>
              <c:numCache>
                <c:formatCode>#\ ##0.00\ "€"</c:formatCode>
                <c:ptCount val="9"/>
                <c:pt idx="0">
                  <c:v>25.103042632518694</c:v>
                </c:pt>
                <c:pt idx="1">
                  <c:v>28.303756675568632</c:v>
                </c:pt>
                <c:pt idx="2">
                  <c:v>28.062788884389235</c:v>
                </c:pt>
                <c:pt idx="3">
                  <c:v>23.541867014617004</c:v>
                </c:pt>
                <c:pt idx="4">
                  <c:v>22.27764111006395</c:v>
                </c:pt>
                <c:pt idx="5">
                  <c:v>22.564873735399789</c:v>
                </c:pt>
                <c:pt idx="6">
                  <c:v>23.993309247323623</c:v>
                </c:pt>
                <c:pt idx="7">
                  <c:v>26.130711329944372</c:v>
                </c:pt>
                <c:pt idx="8">
                  <c:v>26.2274992635468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1-4A8B-8467-F278CBB9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005386304"/>
        <c:axId val="2005381024"/>
      </c:lineChart>
      <c:catAx>
        <c:axId val="20053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5381024"/>
        <c:crosses val="autoZero"/>
        <c:auto val="1"/>
        <c:lblAlgn val="ctr"/>
        <c:lblOffset val="100"/>
        <c:noMultiLvlLbl val="0"/>
      </c:catAx>
      <c:valAx>
        <c:axId val="2005381024"/>
        <c:scaling>
          <c:orientation val="minMax"/>
        </c:scaling>
        <c:delete val="0"/>
        <c:axPos val="l"/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53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[Ragued_Amine_1_tableur_072024.xlsx]Etape 3!Tableau croisé dynamique4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'Etape 3'!$B$5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'Etape 3'!$A$6:$A$15</c:f>
              <c:strCache>
                <c:ptCount val="9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</c:strCache>
            </c:strRef>
          </c:cat>
          <c:val>
            <c:numRef>
              <c:f>'Etape 3'!$B$6:$B$15</c:f>
              <c:numCache>
                <c:formatCode>General</c:formatCode>
                <c:ptCount val="9"/>
                <c:pt idx="0">
                  <c:v>88</c:v>
                </c:pt>
                <c:pt idx="1">
                  <c:v>99</c:v>
                </c:pt>
                <c:pt idx="2">
                  <c:v>96</c:v>
                </c:pt>
                <c:pt idx="3">
                  <c:v>92</c:v>
                </c:pt>
                <c:pt idx="4">
                  <c:v>91</c:v>
                </c:pt>
                <c:pt idx="5">
                  <c:v>95</c:v>
                </c:pt>
                <c:pt idx="6">
                  <c:v>97</c:v>
                </c:pt>
                <c:pt idx="7">
                  <c:v>99</c:v>
                </c:pt>
                <c:pt idx="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1-496A-AD5C-4993C7BC5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13424"/>
        <c:axId val="81512944"/>
      </c:lineChart>
      <c:catAx>
        <c:axId val="815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512944"/>
        <c:crosses val="autoZero"/>
        <c:auto val="1"/>
        <c:lblAlgn val="ctr"/>
        <c:lblOffset val="100"/>
        <c:noMultiLvlLbl val="0"/>
      </c:catAx>
      <c:valAx>
        <c:axId val="815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5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[Ragued_Amine_1_tableur_072024.xlsx]Etape 4 !Tableau croisé dynamique3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'Etape 4 '!$B$3</c:f>
              <c:strCache>
                <c:ptCount val="1"/>
                <c:pt idx="0">
                  <c:v>Expeditions (UVC)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'Etape 4 '!$A$4:$A$12</c:f>
              <c:strCache>
                <c:ptCount val="8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</c:strCache>
            </c:strRef>
          </c:cat>
          <c:val>
            <c:numRef>
              <c:f>'Etape 4 '!$B$4:$B$12</c:f>
              <c:numCache>
                <c:formatCode>General</c:formatCode>
                <c:ptCount val="8"/>
                <c:pt idx="0">
                  <c:v>630493</c:v>
                </c:pt>
                <c:pt idx="1">
                  <c:v>867493</c:v>
                </c:pt>
                <c:pt idx="2">
                  <c:v>377436</c:v>
                </c:pt>
                <c:pt idx="3">
                  <c:v>503449</c:v>
                </c:pt>
                <c:pt idx="4">
                  <c:v>711535</c:v>
                </c:pt>
                <c:pt idx="5">
                  <c:v>812164</c:v>
                </c:pt>
                <c:pt idx="6">
                  <c:v>796795</c:v>
                </c:pt>
                <c:pt idx="7">
                  <c:v>801462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0-496F-9999-F8E25582F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7232"/>
        <c:axId val="36892992"/>
      </c:barChart>
      <c:lineChart>
        <c:grouping val="standard"/>
        <c:varyColors val="0"/>
        <c:ser>
          <c:idx val="1"/>
          <c:order val="1"/>
          <c:tx>
            <c:strRef>
              <c:f>'Etape 4 '!$C$3</c:f>
              <c:strCache>
                <c:ptCount val="1"/>
                <c:pt idx="0">
                  <c:v>Qte receptionnee (UVC)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'Etape 4 '!$A$4:$A$12</c:f>
              <c:strCache>
                <c:ptCount val="8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</c:strCache>
            </c:strRef>
          </c:cat>
          <c:val>
            <c:numRef>
              <c:f>'Etape 4 '!$C$4:$C$12</c:f>
              <c:numCache>
                <c:formatCode>General</c:formatCode>
                <c:ptCount val="8"/>
                <c:pt idx="0">
                  <c:v>682402</c:v>
                </c:pt>
                <c:pt idx="1">
                  <c:v>642686</c:v>
                </c:pt>
                <c:pt idx="2">
                  <c:v>373895</c:v>
                </c:pt>
                <c:pt idx="3">
                  <c:v>508099</c:v>
                </c:pt>
                <c:pt idx="4">
                  <c:v>685728</c:v>
                </c:pt>
                <c:pt idx="5">
                  <c:v>898975</c:v>
                </c:pt>
                <c:pt idx="6">
                  <c:v>788633</c:v>
                </c:pt>
                <c:pt idx="7">
                  <c:v>819616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0-496F-9999-F8E25582F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87232"/>
        <c:axId val="36892992"/>
      </c:lineChart>
      <c:catAx>
        <c:axId val="368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892992"/>
        <c:crosses val="autoZero"/>
        <c:auto val="1"/>
        <c:lblAlgn val="ctr"/>
        <c:lblOffset val="100"/>
        <c:noMultiLvlLbl val="0"/>
      </c:catAx>
      <c:valAx>
        <c:axId val="368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8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[Ragued_Amine_1_tableur_072024.xlsx]Etape 5!Tableau croisé dynamique4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'Etape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'Etape 5'!$A$4:$A$16</c:f>
              <c:multiLvlStrCache>
                <c:ptCount val="10"/>
                <c:lvl>
                  <c:pt idx="0">
                    <c:v>avr</c:v>
                  </c:pt>
                  <c:pt idx="1">
                    <c:v>mai</c:v>
                  </c:pt>
                  <c:pt idx="2">
                    <c:v>juin</c:v>
                  </c:pt>
                  <c:pt idx="3">
                    <c:v>juil</c:v>
                  </c:pt>
                  <c:pt idx="4">
                    <c:v>août</c:v>
                  </c:pt>
                  <c:pt idx="5">
                    <c:v>sept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déc</c:v>
                  </c:pt>
                  <c:pt idx="9">
                    <c:v>janv</c:v>
                  </c:pt>
                </c:lvl>
                <c:lvl>
                  <c:pt idx="0">
                    <c:v>2022</c:v>
                  </c:pt>
                  <c:pt idx="9">
                    <c:v>2023</c:v>
                  </c:pt>
                </c:lvl>
              </c:multiLvlStrCache>
            </c:multiLvlStrRef>
          </c:cat>
          <c:val>
            <c:numRef>
              <c:f>'Etape 5'!$B$4:$B$16</c:f>
              <c:numCache>
                <c:formatCode>General</c:formatCode>
                <c:ptCount val="10"/>
                <c:pt idx="0">
                  <c:v>222</c:v>
                </c:pt>
                <c:pt idx="1">
                  <c:v>247</c:v>
                </c:pt>
                <c:pt idx="2">
                  <c:v>236</c:v>
                </c:pt>
                <c:pt idx="3">
                  <c:v>159</c:v>
                </c:pt>
                <c:pt idx="4">
                  <c:v>277</c:v>
                </c:pt>
                <c:pt idx="5">
                  <c:v>261</c:v>
                </c:pt>
                <c:pt idx="6">
                  <c:v>272</c:v>
                </c:pt>
                <c:pt idx="7">
                  <c:v>286</c:v>
                </c:pt>
                <c:pt idx="8">
                  <c:v>235</c:v>
                </c:pt>
                <c:pt idx="9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0-4D6F-9450-56BEE8F0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247936"/>
        <c:axId val="246246976"/>
      </c:barChart>
      <c:catAx>
        <c:axId val="24624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246976"/>
        <c:crosses val="autoZero"/>
        <c:auto val="1"/>
        <c:lblAlgn val="ctr"/>
        <c:lblOffset val="100"/>
        <c:noMultiLvlLbl val="0"/>
      </c:catAx>
      <c:valAx>
        <c:axId val="2462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2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'Etape 5'!$L$3</c:f>
              <c:strCache>
                <c:ptCount val="1"/>
                <c:pt idx="0">
                  <c:v>Nombre cde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'Etape 5'!$K$4:$K$13</c:f>
              <c:numCache>
                <c:formatCode>m/d/yyyy</c:formatCode>
                <c:ptCount val="10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  <c:pt idx="6">
                  <c:v>44835</c:v>
                </c:pt>
                <c:pt idx="7">
                  <c:v>44866</c:v>
                </c:pt>
                <c:pt idx="8">
                  <c:v>44896</c:v>
                </c:pt>
                <c:pt idx="9">
                  <c:v>44927</c:v>
                </c:pt>
              </c:numCache>
            </c:numRef>
          </c:cat>
          <c:val>
            <c:numRef>
              <c:f>'Etape 5'!$L$4:$L$13</c:f>
              <c:numCache>
                <c:formatCode>General</c:formatCode>
                <c:ptCount val="10"/>
                <c:pt idx="0">
                  <c:v>95</c:v>
                </c:pt>
                <c:pt idx="1">
                  <c:v>119</c:v>
                </c:pt>
                <c:pt idx="2">
                  <c:v>90</c:v>
                </c:pt>
                <c:pt idx="3">
                  <c:v>71</c:v>
                </c:pt>
                <c:pt idx="4">
                  <c:v>117</c:v>
                </c:pt>
                <c:pt idx="5">
                  <c:v>116</c:v>
                </c:pt>
                <c:pt idx="6">
                  <c:v>128</c:v>
                </c:pt>
                <c:pt idx="7">
                  <c:v>129</c:v>
                </c:pt>
                <c:pt idx="8">
                  <c:v>108</c:v>
                </c:pt>
                <c:pt idx="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3-49B7-B8A3-D412CEA9C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07136"/>
        <c:axId val="124912896"/>
      </c:barChart>
      <c:dateAx>
        <c:axId val="124907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912896"/>
        <c:crosses val="autoZero"/>
        <c:auto val="1"/>
        <c:lblOffset val="100"/>
        <c:baseTimeUnit val="months"/>
      </c:dateAx>
      <c:valAx>
        <c:axId val="1249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90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'Etape 6'!$B$1</c:f>
              <c:strCache>
                <c:ptCount val="1"/>
                <c:pt idx="0">
                  <c:v>MOY TX SERVICE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'Etape 6'!$A$2:$A$11</c:f>
              <c:numCache>
                <c:formatCode>m/d/yyyy</c:formatCode>
                <c:ptCount val="9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</c:numCache>
            </c:numRef>
          </c:cat>
          <c:val>
            <c:numRef>
              <c:f>'Etape 6'!$B$2:$B$11</c:f>
              <c:numCache>
                <c:formatCode>0%</c:formatCode>
                <c:ptCount val="9"/>
                <c:pt idx="0">
                  <c:v>0.96387805991100795</c:v>
                </c:pt>
                <c:pt idx="1">
                  <c:v>0.99694498817216204</c:v>
                </c:pt>
                <c:pt idx="2">
                  <c:v>0.99201510570581897</c:v>
                </c:pt>
                <c:pt idx="3">
                  <c:v>1.0315227701194001</c:v>
                </c:pt>
                <c:pt idx="4">
                  <c:v>0.96531615927729397</c:v>
                </c:pt>
                <c:pt idx="5">
                  <c:v>0.96739374443122195</c:v>
                </c:pt>
                <c:pt idx="6">
                  <c:v>0.96499780668464097</c:v>
                </c:pt>
                <c:pt idx="7">
                  <c:v>0.93453848892145197</c:v>
                </c:pt>
                <c:pt idx="8">
                  <c:v>0.932097255663076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3-457E-9E8E-14A0B996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245536"/>
        <c:axId val="1864246016"/>
      </c:lineChart>
      <c:dateAx>
        <c:axId val="1864245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4246016"/>
        <c:crosses val="autoZero"/>
        <c:auto val="1"/>
        <c:lblOffset val="100"/>
        <c:baseTimeUnit val="months"/>
      </c:dateAx>
      <c:valAx>
        <c:axId val="1864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424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[Ragued_Amine_1_tableur_072024.xlsx]Etape 1 !Tableau croisé dynamique1</c:name>
    <c:fmtId val="22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'Etape 1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'Etape 1 '!$A$4:$A$13</c:f>
              <c:strCache>
                <c:ptCount val="9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</c:strCache>
            </c:strRef>
          </c:cat>
          <c:val>
            <c:numRef>
              <c:f>'Etape 1 '!$B$4:$B$13</c:f>
              <c:numCache>
                <c:formatCode>General</c:formatCode>
                <c:ptCount val="9"/>
                <c:pt idx="0">
                  <c:v>207364</c:v>
                </c:pt>
                <c:pt idx="1">
                  <c:v>351521</c:v>
                </c:pt>
                <c:pt idx="2">
                  <c:v>284421</c:v>
                </c:pt>
                <c:pt idx="3">
                  <c:v>280572</c:v>
                </c:pt>
                <c:pt idx="4">
                  <c:v>246851</c:v>
                </c:pt>
                <c:pt idx="5">
                  <c:v>245160</c:v>
                </c:pt>
                <c:pt idx="6">
                  <c:v>401047</c:v>
                </c:pt>
                <c:pt idx="7">
                  <c:v>407052</c:v>
                </c:pt>
                <c:pt idx="8">
                  <c:v>345478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5-4755-9CF0-D494C49D03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2015472"/>
        <c:axId val="1017090080"/>
      </c:barChart>
      <c:catAx>
        <c:axId val="81201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090080"/>
        <c:crosses val="autoZero"/>
        <c:auto val="1"/>
        <c:lblAlgn val="ctr"/>
        <c:lblOffset val="100"/>
        <c:noMultiLvlLbl val="0"/>
      </c:catAx>
      <c:valAx>
        <c:axId val="10170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201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[Ragued_Amine_1_tableur_072024.xlsx]Etape 2!Tableau croisé dynamique1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2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2"/>
            </a:outerShdw>
          </a:effectLst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2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2"/>
            </a:outerShdw>
          </a:effectLst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2"/>
            </a:outerShdw>
          </a:effectLst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'Etape 2'!$B$4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'Etape 2'!$A$5:$A$14</c:f>
              <c:strCache>
                <c:ptCount val="9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</c:strCache>
            </c:strRef>
          </c:cat>
          <c:val>
            <c:numRef>
              <c:f>'Etape 2'!$B$5:$B$14</c:f>
              <c:numCache>
                <c:formatCode>#\ ##0.00\ "€"</c:formatCode>
                <c:ptCount val="9"/>
                <c:pt idx="0">
                  <c:v>25.103042632518694</c:v>
                </c:pt>
                <c:pt idx="1">
                  <c:v>28.303756675568632</c:v>
                </c:pt>
                <c:pt idx="2">
                  <c:v>28.062788884389235</c:v>
                </c:pt>
                <c:pt idx="3">
                  <c:v>23.541867014617004</c:v>
                </c:pt>
                <c:pt idx="4">
                  <c:v>22.27764111006395</c:v>
                </c:pt>
                <c:pt idx="5">
                  <c:v>22.564873735399789</c:v>
                </c:pt>
                <c:pt idx="6">
                  <c:v>23.993309247323623</c:v>
                </c:pt>
                <c:pt idx="7">
                  <c:v>26.130711329944372</c:v>
                </c:pt>
                <c:pt idx="8">
                  <c:v>26.2274992635468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E-4BC0-AF93-85CC961BF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005386304"/>
        <c:axId val="2005381024"/>
      </c:lineChart>
      <c:catAx>
        <c:axId val="20053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5381024"/>
        <c:crosses val="autoZero"/>
        <c:auto val="1"/>
        <c:lblAlgn val="ctr"/>
        <c:lblOffset val="100"/>
        <c:noMultiLvlLbl val="0"/>
      </c:catAx>
      <c:valAx>
        <c:axId val="2005381024"/>
        <c:scaling>
          <c:orientation val="minMax"/>
        </c:scaling>
        <c:delete val="0"/>
        <c:axPos val="l"/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53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1903</xdr:colOff>
      <xdr:row>1</xdr:row>
      <xdr:rowOff>9525</xdr:rowOff>
    </xdr:from>
    <xdr:to>
      <xdr:col>12</xdr:col>
      <xdr:colOff>360044</xdr:colOff>
      <xdr:row>20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2905755-1563-666C-011D-1926A3012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152400</xdr:rowOff>
    </xdr:from>
    <xdr:to>
      <xdr:col>9</xdr:col>
      <xdr:colOff>9525</xdr:colOff>
      <xdr:row>18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FD88FF-1C23-5DD8-2E04-E61E385F5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758190</xdr:colOff>
      <xdr:row>1</xdr:row>
      <xdr:rowOff>154305</xdr:rowOff>
    </xdr:from>
    <xdr:to>
      <xdr:col>8</xdr:col>
      <xdr:colOff>754380</xdr:colOff>
      <xdr:row>19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42E07AC-A0A4-E46F-59B7-766869E07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</xdr:colOff>
      <xdr:row>2</xdr:row>
      <xdr:rowOff>9524</xdr:rowOff>
    </xdr:from>
    <xdr:to>
      <xdr:col>14</xdr:col>
      <xdr:colOff>518160</xdr:colOff>
      <xdr:row>24</xdr:row>
      <xdr:rowOff>53339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B5B3E32-9745-9E6B-A2C0-60CFC0487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772477</xdr:colOff>
      <xdr:row>1</xdr:row>
      <xdr:rowOff>116205</xdr:rowOff>
    </xdr:from>
    <xdr:to>
      <xdr:col>8</xdr:col>
      <xdr:colOff>597217</xdr:colOff>
      <xdr:row>17</xdr:row>
      <xdr:rowOff>116205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25B1EAD-9341-4F1E-7E83-7F38EAA53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762000</xdr:colOff>
      <xdr:row>1</xdr:row>
      <xdr:rowOff>156210</xdr:rowOff>
    </xdr:from>
    <xdr:to>
      <xdr:col>18</xdr:col>
      <xdr:colOff>579120</xdr:colOff>
      <xdr:row>18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273840-DB36-2088-B599-2417AEBD3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0</xdr:row>
      <xdr:rowOff>22860</xdr:rowOff>
    </xdr:from>
    <xdr:to>
      <xdr:col>12</xdr:col>
      <xdr:colOff>626745</xdr:colOff>
      <xdr:row>16</xdr:row>
      <xdr:rowOff>22860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10E05D7-7628-1B4A-821B-C51FD0DF4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579121</xdr:colOff>
      <xdr:row>1</xdr:row>
      <xdr:rowOff>0</xdr:rowOff>
    </xdr:from>
    <xdr:to>
      <xdr:col>17</xdr:col>
      <xdr:colOff>464820</xdr:colOff>
      <xdr:row>19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DDC4FF2-72A6-481A-9319-247BD62F9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17</xdr:col>
      <xdr:colOff>281940</xdr:colOff>
      <xdr:row>37</xdr:row>
      <xdr:rowOff>158115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5378A9A8-0978-4A29-96DF-F6CD19767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mine Ragued" id="{7B610B50-A11A-46B2-9D26-178B87511AA7}" userId="8145c14c338bdccc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ne Ragued" refreshedDate="45448.809473726855" createdVersion="8" refreshedVersion="8" minRefreshableVersion="3" recordCount="928" xr:uid="{AEB343FD-90C8-413B-BA2D-54E457A8949D}">
  <cacheSource type="worksheet">
    <worksheetSource name="Stock"/>
  </cacheSource>
  <cacheFields count="8">
    <cacheField name="AnnéeMois" numFmtId="1">
      <sharedItems containsSemiMixedTypes="0" containsString="0" containsNumber="1" containsInteger="1" minValue="202205" maxValue="202301" count="9">
        <n v="202205"/>
        <n v="202206"/>
        <n v="202207"/>
        <n v="202208"/>
        <n v="202209"/>
        <n v="202210"/>
        <n v="202211"/>
        <n v="202212"/>
        <n v="202301"/>
      </sharedItems>
    </cacheField>
    <cacheField name="Codes Produits Achetes" numFmtId="1">
      <sharedItems containsSemiMixedTypes="0" containsString="0" containsNumber="1" containsInteger="1" minValue="5540246170256" maxValue="5540246196800" count="133">
        <n v="5540246170256"/>
        <n v="5540246171759"/>
        <n v="5540246171796"/>
        <n v="5540246171888"/>
        <n v="5540246171933"/>
        <n v="5540246172539"/>
        <n v="5540246172669"/>
        <n v="5540246172978"/>
        <n v="5540246173472"/>
        <n v="5540246173492"/>
        <n v="5540246173685"/>
        <n v="5540246173686"/>
        <n v="5540246173906"/>
        <n v="5540246174095"/>
        <n v="5540246174174"/>
        <n v="5540246175047"/>
        <n v="5540246175049"/>
        <n v="5540246175050"/>
        <n v="5540246175372"/>
        <n v="5540246175461"/>
        <n v="5540246176294"/>
        <n v="5540246176295"/>
        <n v="5540246176699"/>
        <n v="5540246177132"/>
        <n v="5540246177133"/>
        <n v="5540246177376"/>
        <n v="5540246180522"/>
        <n v="5540246181016"/>
        <n v="5540246181061"/>
        <n v="5540246182684"/>
        <n v="5540246183130"/>
        <n v="5540246183455"/>
        <n v="5540246183537"/>
        <n v="5540246183538"/>
        <n v="5540246183541"/>
        <n v="5540246183542"/>
        <n v="5540246183547"/>
        <n v="5540246183552"/>
        <n v="5540246183554"/>
        <n v="5540246183555"/>
        <n v="5540246183556"/>
        <n v="5540246183558"/>
        <n v="5540246183560"/>
        <n v="5540246183562"/>
        <n v="5540246183587"/>
        <n v="5540246183589"/>
        <n v="5540246183590"/>
        <n v="5540246183844"/>
        <n v="5540246184036"/>
        <n v="5540246184617"/>
        <n v="5540246184808"/>
        <n v="5540246185278"/>
        <n v="5540246185429"/>
        <n v="5540246185562"/>
        <n v="5540246185627"/>
        <n v="5540246186010"/>
        <n v="5540246186011"/>
        <n v="5540246186017"/>
        <n v="5540246186325"/>
        <n v="5540246186351"/>
        <n v="5540246186352"/>
        <n v="5540246187882"/>
        <n v="5540246187940"/>
        <n v="5540246187987"/>
        <n v="5540246187995"/>
        <n v="5540246187996"/>
        <n v="5540246187997"/>
        <n v="5540246187998"/>
        <n v="5540246188047"/>
        <n v="5540246188175"/>
        <n v="5540246188200"/>
        <n v="5540246188224"/>
        <n v="5540246188512"/>
        <n v="5540246188583"/>
        <n v="5540246188647"/>
        <n v="5540246190092"/>
        <n v="5540246190097"/>
        <n v="5540246190727"/>
        <n v="5540246190743"/>
        <n v="5540246190831"/>
        <n v="5540246190835"/>
        <n v="5540246191380"/>
        <n v="5540246191394"/>
        <n v="5540246191594"/>
        <n v="5540246191596"/>
        <n v="5540246191598"/>
        <n v="5540246191718"/>
        <n v="5540246191736"/>
        <n v="5540246192102"/>
        <n v="5540246192209"/>
        <n v="5540246192264"/>
        <n v="5540246192265"/>
        <n v="5540246192462"/>
        <n v="5540246192505"/>
        <n v="5540246192518"/>
        <n v="5540246192571"/>
        <n v="5540246192594"/>
        <n v="5540246192824"/>
        <n v="5540246192831"/>
        <n v="5540246192836"/>
        <n v="5540246192907"/>
        <n v="5540246193249"/>
        <n v="5540246193316"/>
        <n v="5540246193409"/>
        <n v="5540246193505"/>
        <n v="5540246193566"/>
        <n v="5540246193999"/>
        <n v="5540246193878"/>
        <n v="5540246192148"/>
        <n v="5540246194467"/>
        <n v="5540246194632"/>
        <n v="5540246194330"/>
        <n v="5540246194478"/>
        <n v="5540246195096"/>
        <n v="5540246194790"/>
        <n v="5540246194947"/>
        <n v="5540246195241"/>
        <n v="5540246195242"/>
        <n v="5540246195250"/>
        <n v="5540246195539"/>
        <n v="5540246195596"/>
        <n v="5540246195653"/>
        <n v="5540246195195"/>
        <n v="5540246195943"/>
        <n v="5540246195944"/>
        <n v="5540246196046"/>
        <n v="5540246196092"/>
        <n v="5540246195999"/>
        <n v="5540246196002"/>
        <n v="5540246196065"/>
        <n v="5540246196148"/>
        <n v="5540246196466"/>
        <n v="5540246196800"/>
      </sharedItems>
    </cacheField>
    <cacheField name="Stock Moyen (UVC)" numFmtId="2">
      <sharedItems containsSemiMixedTypes="0" containsString="0" containsNumber="1" containsInteger="1" minValue="-1253" maxValue="93209" count="548">
        <n v="1594"/>
        <n v="2423"/>
        <n v="0"/>
        <n v="-21"/>
        <n v="836"/>
        <n v="28"/>
        <n v="168"/>
        <n v="752"/>
        <n v="989"/>
        <n v="107"/>
        <n v="875"/>
        <n v="1300"/>
        <n v="14"/>
        <n v="26"/>
        <n v="502"/>
        <n v="195"/>
        <n v="627"/>
        <n v="4975"/>
        <n v="7935"/>
        <n v="9849"/>
        <n v="592"/>
        <n v="1177"/>
        <n v="2228"/>
        <n v="27353"/>
        <n v="205"/>
        <n v="5304"/>
        <n v="1346"/>
        <n v="1931"/>
        <n v="1615"/>
        <n v="488"/>
        <n v="766"/>
        <n v="9895"/>
        <n v="968"/>
        <n v="864"/>
        <n v="1337"/>
        <n v="1977"/>
        <n v="2947"/>
        <n v="344"/>
        <n v="1413"/>
        <n v="917"/>
        <n v="2499"/>
        <n v="142"/>
        <n v="158"/>
        <n v="32629"/>
        <n v="5285"/>
        <n v="7"/>
        <n v="63"/>
        <n v="96"/>
        <n v="418"/>
        <n v="453"/>
        <n v="870"/>
        <n v="1671"/>
        <n v="154"/>
        <n v="5568"/>
        <n v="179"/>
        <n v="4594"/>
        <n v="1798"/>
        <n v="4880"/>
        <n v="383"/>
        <n v="140"/>
        <n v="2019"/>
        <n v="114"/>
        <n v="557"/>
        <n v="2436"/>
        <n v="112"/>
        <n v="161"/>
        <n v="1235"/>
        <n v="288"/>
        <n v="7879"/>
        <n v="2478"/>
        <n v="149"/>
        <n v="706"/>
        <n v="1114"/>
        <n v="6292"/>
        <n v="1003"/>
        <n v="919"/>
        <n v="780"/>
        <n v="84"/>
        <n v="2200"/>
        <n v="1244"/>
        <n v="358"/>
        <n v="116"/>
        <n v="14292"/>
        <n v="2759"/>
        <n v="2887"/>
        <n v="1351"/>
        <n v="1457"/>
        <n v="56"/>
        <n v="738"/>
        <n v="321"/>
        <n v="560"/>
        <n v="669"/>
        <n v="404"/>
        <n v="613"/>
        <n v="571"/>
        <n v="3272"/>
        <n v="6014"/>
        <n v="2636"/>
        <n v="3564"/>
        <n v="-836"/>
        <n v="9512"/>
        <n v="14825"/>
        <n v="1126"/>
        <n v="8018"/>
        <n v="37689"/>
        <n v="260"/>
        <n v="6369"/>
        <n v="348"/>
        <n v="6329"/>
        <n v="2766"/>
        <n v="1253"/>
        <n v="4234"/>
        <n v="708"/>
        <n v="1601"/>
        <n v="2840"/>
        <n v="2251"/>
        <n v="604"/>
        <n v="717"/>
        <n v="216"/>
        <n v="214"/>
        <n v="61211"/>
        <n v="30311"/>
        <n v="126"/>
        <n v="293"/>
        <n v="5"/>
        <n v="49"/>
        <n v="21"/>
        <n v="362"/>
        <n v="1386"/>
        <n v="1195"/>
        <n v="89"/>
        <n v="409"/>
        <n v="2729"/>
        <n v="1933"/>
        <n v="337"/>
        <n v="1031"/>
        <n v="103"/>
        <n v="14616"/>
        <n v="151"/>
        <n v="4483"/>
        <n v="3104"/>
        <n v="2332"/>
        <n v="279"/>
        <n v="156"/>
        <n v="79"/>
        <n v="748"/>
        <n v="5086"/>
        <n v="3286"/>
        <n v="1058"/>
        <n v="18375"/>
        <n v="6933"/>
        <n v="794"/>
        <n v="808"/>
        <n v="251"/>
        <n v="845"/>
        <n v="235"/>
        <n v="15869"/>
        <n v="9338"/>
        <n v="4251"/>
        <n v="1216"/>
        <n v="446"/>
        <n v="40"/>
        <n v="432"/>
        <n v="365"/>
        <n v="1453"/>
        <n v="38"/>
        <n v="98"/>
        <n v="2889"/>
        <n v="75"/>
        <n v="3675"/>
        <n v="9976"/>
        <n v="12273"/>
        <n v="230"/>
        <n v="548"/>
        <n v="15507"/>
        <n v="32469"/>
        <n v="5241"/>
        <n v="1764"/>
        <n v="1782"/>
        <n v="1996"/>
        <n v="12505"/>
        <n v="541"/>
        <n v="1546"/>
        <n v="1894"/>
        <n v="5267"/>
        <n v="307"/>
        <n v="10023"/>
        <n v="516"/>
        <n v="2622"/>
        <n v="2318"/>
        <n v="226"/>
        <n v="244"/>
        <n v="12528"/>
        <n v="6840"/>
        <n v="70"/>
        <n v="121"/>
        <n v="110"/>
        <n v="77"/>
        <n v="1740"/>
        <n v="9675"/>
        <n v="1866"/>
        <n v="335"/>
        <n v="253"/>
        <n v="474"/>
        <n v="314"/>
        <n v="19024"/>
        <n v="351"/>
        <n v="5513"/>
        <n v="228"/>
        <n v="1271"/>
        <n v="1636"/>
        <n v="135"/>
        <n v="346"/>
        <n v="2761"/>
        <n v="219"/>
        <n v="5930"/>
        <n v="1198"/>
        <n v="854"/>
        <n v="2376"/>
        <n v="1142"/>
        <n v="16259"/>
        <n v="1170"/>
        <n v="325"/>
        <n v="1402"/>
        <n v="123"/>
        <n v="5104"/>
        <n v="93"/>
        <n v="22272"/>
        <n v="1021"/>
        <n v="1768"/>
        <n v="1940"/>
        <n v="1193"/>
        <n v="891"/>
        <n v="54"/>
        <n v="188"/>
        <n v="420"/>
        <n v="1972"/>
        <n v="42"/>
        <n v="724"/>
        <n v="2715"/>
        <n v="1225"/>
        <n v="7016"/>
        <n v="8863"/>
        <n v="803"/>
        <n v="16426"/>
        <n v="43431"/>
        <n v="462"/>
        <n v="4490"/>
        <n v="1485"/>
        <n v="2803"/>
        <n v="873"/>
        <n v="1880"/>
        <n v="2506"/>
        <n v="9570"/>
        <n v="1151"/>
        <n v="3202"/>
        <n v="5916"/>
        <n v="439"/>
        <n v="1520"/>
        <n v="277"/>
        <n v="27513"/>
        <n v="119"/>
        <n v="1518"/>
        <n v="8202"/>
        <n v="68"/>
        <n v="1448"/>
        <n v="328"/>
        <n v="1040"/>
        <n v="15080"/>
        <n v="332"/>
        <n v="2450"/>
        <n v="1706"/>
        <n v="198"/>
        <n v="1102"/>
        <n v="191"/>
        <n v="2372"/>
        <n v="45"/>
        <n v="5457"/>
        <n v="5564"/>
        <n v="1801"/>
        <n v="687"/>
        <n v="6923"/>
        <n v="6172"/>
        <n v="975"/>
        <n v="61"/>
        <n v="3508"/>
        <n v="284"/>
        <n v="17470"/>
        <n v="17595"/>
        <n v="1836"/>
        <n v="2181"/>
        <n v="713"/>
        <n v="19"/>
        <n v="223"/>
        <n v="265"/>
        <n v="302"/>
        <n v="82"/>
        <n v="2367"/>
        <n v="3007"/>
        <n v="11099"/>
        <n v="-1253"/>
        <n v="274"/>
        <n v="6070"/>
        <n v="249"/>
        <n v="1091"/>
        <n v="3490"/>
        <n v="905"/>
        <n v="4826"/>
        <n v="2153"/>
        <n v="1323"/>
        <n v="270"/>
        <n v="300"/>
        <n v="1729"/>
        <n v="2214"/>
        <n v="128"/>
        <n v="30622"/>
        <n v="105"/>
        <n v="6856"/>
        <n v="47"/>
        <n v="3123"/>
        <n v="316"/>
        <n v="1425"/>
        <n v="65"/>
        <n v="928"/>
        <n v="15892"/>
        <n v="986"/>
        <n v="511"/>
        <n v="2209"/>
        <n v="2269"/>
        <n v="17818"/>
        <n v="1374"/>
        <n v="1318"/>
        <n v="594"/>
        <n v="7090"/>
        <n v="460"/>
        <n v="4446"/>
        <n v="267"/>
        <n v="8352"/>
        <n v="8687"/>
        <n v="33854"/>
        <n v="2005"/>
        <n v="5253"/>
        <n v="5884"/>
        <n v="181"/>
        <n v="170"/>
        <n v="1750"/>
        <n v="91"/>
        <n v="683"/>
        <n v="1949"/>
        <n v="2265"/>
        <n v="10060"/>
        <n v="13422"/>
        <n v="1775"/>
        <n v="1184"/>
        <n v="9577"/>
        <n v="22342"/>
        <n v="33"/>
        <n v="6202"/>
        <n v="5550"/>
        <n v="1276"/>
        <n v="2483"/>
        <n v="7842"/>
        <n v="1819"/>
        <n v="1490"/>
        <n v="1133"/>
        <n v="3146"/>
        <n v="578"/>
        <n v="952"/>
        <n v="193"/>
        <n v="100"/>
        <n v="58"/>
        <n v="1246"/>
        <n v="4896"/>
        <n v="5067"/>
        <n v="2123"/>
        <n v="295"/>
        <n v="31"/>
        <n v="966"/>
        <n v="130"/>
        <n v="8816"/>
        <n v="743"/>
        <n v="209"/>
        <n v="6988"/>
        <n v="7239"/>
        <n v="3332"/>
        <n v="961"/>
        <n v="372"/>
        <n v="1365"/>
        <n v="469"/>
        <n v="12842"/>
        <n v="40536"/>
        <n v="1341"/>
        <n v="2140"/>
        <n v="1984"/>
        <n v="1699"/>
        <n v="395"/>
        <n v="996"/>
        <n v="242"/>
        <n v="3951"/>
        <n v="5188"/>
        <n v="1293"/>
        <n v="3429"/>
        <n v="137"/>
        <n v="529"/>
        <n v="947"/>
        <n v="1379"/>
        <n v="1462"/>
        <n v="483"/>
        <n v="6905"/>
        <n v="7517"/>
        <n v="10707"/>
        <n v="1692"/>
        <n v="16788"/>
        <n v="76839"/>
        <n v="455"/>
        <n v="5680"/>
        <n v="1044"/>
        <n v="6478"/>
        <n v="5160"/>
        <n v="1541"/>
        <n v="2098"/>
        <n v="4190"/>
        <n v="290"/>
        <n v="926"/>
        <n v="882"/>
        <n v="471"/>
        <n v="72"/>
        <n v="78498"/>
        <n v="86"/>
        <n v="52"/>
        <n v="1107"/>
        <n v="4037"/>
        <n v="2395"/>
        <n v="1889"/>
        <n v="272"/>
        <n v="286"/>
        <n v="323"/>
        <n v="1033"/>
        <n v="580"/>
        <n v="1504"/>
        <n v="330"/>
        <n v="1754"/>
        <n v="7237"/>
        <n v="20045"/>
        <n v="2604"/>
        <n v="1068"/>
        <n v="2534"/>
        <n v="3736"/>
        <n v="61694"/>
        <n v="615"/>
        <n v="2963"/>
        <n v="4970"/>
        <n v="1560"/>
        <n v="1160"/>
        <n v="1506"/>
        <n v="812"/>
        <n v="239"/>
        <n v="1096"/>
        <n v="5390"/>
        <n v="5455"/>
        <n v="1641"/>
        <n v="1587"/>
        <n v="3392"/>
        <n v="35"/>
        <n v="585"/>
        <n v="1086"/>
        <n v="6200"/>
        <n v="20846"/>
        <n v="1945"/>
        <n v="729"/>
        <n v="29427"/>
        <n v="80388"/>
        <n v="4511"/>
        <n v="2747"/>
        <n v="4548"/>
        <n v="2112"/>
        <n v="9802"/>
        <n v="1406"/>
        <n v="576"/>
        <n v="8051"/>
        <n v="448"/>
        <n v="2355"/>
        <n v="481"/>
        <n v="56114"/>
        <n v="3084"/>
        <n v="1891"/>
        <n v="632"/>
        <n v="1508"/>
        <n v="2979"/>
        <n v="147"/>
        <n v="1476"/>
        <n v="898"/>
        <n v="3216"/>
        <n v="6682"/>
        <n v="3606"/>
        <n v="5012"/>
        <n v="1991"/>
        <n v="2404"/>
        <n v="13804"/>
        <n v="64422"/>
        <n v="1924"/>
        <n v="3174"/>
        <n v="1529"/>
        <n v="492"/>
        <n v="673"/>
        <n v="8503"/>
        <n v="1297"/>
        <n v="2037"/>
        <n v="11886"/>
        <n v="4803"/>
        <n v="12366"/>
        <n v="543"/>
        <n v="17456"/>
        <n v="13886"/>
        <n v="11986"/>
        <n v="859"/>
        <n v="3416"/>
        <n v="2413"/>
        <n v="1207"/>
        <n v="3750"/>
        <n v="7146"/>
        <n v="1082"/>
        <n v="256"/>
        <n v="731"/>
        <n v="2088"/>
        <n v="2339"/>
        <n v="3172"/>
        <n v="258"/>
        <n v="1467"/>
        <n v="476"/>
        <n v="817"/>
        <n v="9188"/>
        <n v="4497"/>
        <n v="1430"/>
        <n v="826"/>
        <n v="6654"/>
        <n v="29395"/>
        <n v="93209"/>
        <n v="2239"/>
        <n v="1272"/>
        <n v="574"/>
        <n v="773"/>
        <n v="2692"/>
        <n v="9779"/>
        <n v="819"/>
        <n v="720"/>
        <n v="775"/>
        <n v="659"/>
      </sharedItems>
    </cacheField>
    <cacheField name="Stock Moyen (PMP €)" numFmtId="2">
      <sharedItems containsSemiMixedTypes="0" containsString="0" containsNumber="1" minValue="-559.87199999999996" maxValue="278205.27840000001"/>
    </cacheField>
    <cacheField name="Expeditions (UVC)" numFmtId="2">
      <sharedItems containsSemiMixedTypes="0" containsString="0" containsNumber="1" containsInteger="1" minValue="0" maxValue="127805"/>
    </cacheField>
    <cacheField name="Famille de produit" numFmtId="2">
      <sharedItems count="5">
        <s v="BOULANGERIE"/>
        <s v="MIX LEGUMES"/>
        <s v="CREMERIE"/>
        <s v="VOLAILLE"/>
        <s v="EMBALLAGES"/>
      </sharedItems>
    </cacheField>
    <cacheField name="Prix moyen " numFmtId="2">
      <sharedItems containsSemiMixedTypes="0" containsString="0" containsNumber="1" minValue="0" maxValue="575.42400000000009"/>
    </cacheField>
    <cacheField name="Concatener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ne Ragued" refreshedDate="45457.776920138887" createdVersion="8" refreshedVersion="8" minRefreshableVersion="3" recordCount="2348" xr:uid="{9C70E762-F8ED-4147-92A6-CC952586002B}">
  <cacheSource type="worksheet">
    <worksheetSource name="TableauCDES"/>
  </cacheSource>
  <cacheFields count="9">
    <cacheField name="Date de Passation de CDE" numFmtId="0">
      <sharedItems containsSemiMixedTypes="0" containsNonDate="0" containsDate="1" containsString="0" minDate="2022-04-03T00:00:00" maxDate="2023-01-27T00:00:00" count="210">
        <d v="2022-04-03T00:00:00"/>
        <d v="2022-04-04T00:00:00"/>
        <d v="2022-04-05T00:00:00"/>
        <d v="2022-04-06T00:00:00"/>
        <d v="2022-04-07T00:00:00"/>
        <d v="2022-04-09T00:00:00"/>
        <d v="2022-04-10T00:00:00"/>
        <d v="2022-04-11T00:00:00"/>
        <d v="2022-04-12T00:00:00"/>
        <d v="2022-04-13T00:00:00"/>
        <d v="2022-04-14T00:00:00"/>
        <d v="2022-04-17T00:00:00"/>
        <d v="2022-04-18T00:00:00"/>
        <d v="2022-04-19T00:00:00"/>
        <d v="2022-04-20T00:00:00"/>
        <d v="2022-04-21T00:00:00"/>
        <d v="2022-04-24T00:00:00"/>
        <d v="2022-04-25T00:00:00"/>
        <d v="2022-04-26T00:00:00"/>
        <d v="2022-04-27T00:00:00"/>
        <d v="2022-04-28T00:00:00"/>
        <d v="2022-05-02T00:00:00"/>
        <d v="2022-05-03T00:00:00"/>
        <d v="2022-05-04T00:00:00"/>
        <d v="2022-05-05T00:00:00"/>
        <d v="2022-05-07T00:00:00"/>
        <d v="2022-05-08T00:00:00"/>
        <d v="2022-05-09T00:00:00"/>
        <d v="2022-05-10T00:00:00"/>
        <d v="2022-05-12T00:00:00"/>
        <d v="2022-05-15T00:00:00"/>
        <d v="2022-05-16T00:00:00"/>
        <d v="2022-05-17T00:00:00"/>
        <d v="2022-05-18T00:00:00"/>
        <d v="2022-05-19T00:00:00"/>
        <d v="2022-05-22T00:00:00"/>
        <d v="2022-05-23T00:00:00"/>
        <d v="2022-05-24T00:00:00"/>
        <d v="2022-05-25T00:00:00"/>
        <d v="2022-05-26T00:00:00"/>
        <d v="2022-05-29T00:00:00"/>
        <d v="2022-05-30T00:00:00"/>
        <d v="2022-05-31T00:00:00"/>
        <d v="2022-06-01T00:00:00"/>
        <d v="2022-06-02T00:00:00"/>
        <d v="2022-06-05T00:00:00"/>
        <d v="2022-06-06T00:00:00"/>
        <d v="2022-06-07T00:00:00"/>
        <d v="2022-06-08T00:00:00"/>
        <d v="2022-06-09T00:00:00"/>
        <d v="2022-06-12T00:00:00"/>
        <d v="2022-06-13T00:00:00"/>
        <d v="2022-06-14T00:00:00"/>
        <d v="2022-06-15T00:00:00"/>
        <d v="2022-06-16T00:00:00"/>
        <d v="2022-06-19T00:00:00"/>
        <d v="2022-06-20T00:00:00"/>
        <d v="2022-06-21T00:00:00"/>
        <d v="2022-06-22T00:00:00"/>
        <d v="2022-06-23T00:00:00"/>
        <d v="2022-06-26T00:00:00"/>
        <d v="2022-06-27T00:00:00"/>
        <d v="2022-06-28T00:00:00"/>
        <d v="2022-06-29T00:00:00"/>
        <d v="2022-06-30T00:00:00"/>
        <d v="2022-07-03T00:00:00"/>
        <d v="2022-07-04T00:00:00"/>
        <d v="2022-07-05T00:00:00"/>
        <d v="2022-07-06T00:00:00"/>
        <d v="2022-07-07T00:00:00"/>
        <d v="2022-07-10T00:00:00"/>
        <d v="2022-07-11T00:00:00"/>
        <d v="2022-07-12T00:00:00"/>
        <d v="2022-07-13T00:00:00"/>
        <d v="2022-07-14T00:00:00"/>
        <d v="2022-07-17T00:00:00"/>
        <d v="2022-07-18T00:00:00"/>
        <d v="2022-07-19T00:00:00"/>
        <d v="2022-07-20T00:00:00"/>
        <d v="2022-07-21T00:00:00"/>
        <d v="2022-07-24T00:00:00"/>
        <d v="2022-07-25T00:00:00"/>
        <d v="2022-07-26T00:00:00"/>
        <d v="2022-07-27T00:00:00"/>
        <d v="2022-07-28T00:00:00"/>
        <d v="2022-07-31T00:00:00"/>
        <d v="2022-08-01T00:00:00"/>
        <d v="2022-08-02T00:00:00"/>
        <d v="2022-08-03T00:00:00"/>
        <d v="2022-08-04T00:00:00"/>
        <d v="2022-08-07T00:00:00"/>
        <d v="2022-08-08T00:00:00"/>
        <d v="2022-08-09T00:00:00"/>
        <d v="2022-08-10T00:00:00"/>
        <d v="2022-08-11T00:00:00"/>
        <d v="2022-08-14T00:00:00"/>
        <d v="2022-08-15T00:00:00"/>
        <d v="2022-08-16T00:00:00"/>
        <d v="2022-08-17T00:00:00"/>
        <d v="2022-08-18T00:00:00"/>
        <d v="2022-08-21T00:00:00"/>
        <d v="2022-08-22T00:00:00"/>
        <d v="2022-08-23T00:00:00"/>
        <d v="2022-08-24T00:00:00"/>
        <d v="2022-08-25T00:00:00"/>
        <d v="2022-08-28T00:00:00"/>
        <d v="2022-08-29T00:00:00"/>
        <d v="2022-08-30T00:00:00"/>
        <d v="2022-08-31T00:00:00"/>
        <d v="2022-09-01T00:00:00"/>
        <d v="2022-09-04T00:00:00"/>
        <d v="2022-09-05T00:00:00"/>
        <d v="2022-09-06T00:00:00"/>
        <d v="2022-09-07T00:00:00"/>
        <d v="2022-09-08T00:00:00"/>
        <d v="2022-09-11T00:00:00"/>
        <d v="2022-09-12T00:00:00"/>
        <d v="2022-09-13T00:00:00"/>
        <d v="2022-09-14T00:00:00"/>
        <d v="2022-09-15T00:00:00"/>
        <d v="2022-09-18T00:00:00"/>
        <d v="2022-09-19T00:00:00"/>
        <d v="2022-09-20T00:00:00"/>
        <d v="2022-09-21T00:00:00"/>
        <d v="2022-09-22T00:00:00"/>
        <d v="2022-09-25T00:00:00"/>
        <d v="2022-09-26T00:00:00"/>
        <d v="2022-09-27T00:00:00"/>
        <d v="2022-09-28T00:00:00"/>
        <d v="2022-09-29T00:00:00"/>
        <d v="2022-10-02T00:00:00"/>
        <d v="2022-10-03T00:00:00"/>
        <d v="2022-10-04T00:00:00"/>
        <d v="2022-10-05T00:00:00"/>
        <d v="2022-10-06T00:00:00"/>
        <d v="2022-10-09T00:00:00"/>
        <d v="2022-10-10T00:00:00"/>
        <d v="2022-10-11T00:00:00"/>
        <d v="2022-10-12T00:00:00"/>
        <d v="2022-10-13T00:00:00"/>
        <d v="2022-10-17T00:00:00"/>
        <d v="2022-10-18T00:00:00"/>
        <d v="2022-10-19T00:00:00"/>
        <d v="2022-10-20T00:00:00"/>
        <d v="2022-10-23T00:00:00"/>
        <d v="2022-10-24T00:00:00"/>
        <d v="2022-10-25T00:00:00"/>
        <d v="2022-10-26T00:00:00"/>
        <d v="2022-10-27T00:00:00"/>
        <d v="2022-10-30T00:00:00"/>
        <d v="2022-10-31T00:00:00"/>
        <d v="2022-11-01T00:00:00"/>
        <d v="2022-11-02T00:00:00"/>
        <d v="2022-11-03T00:00:00"/>
        <d v="2022-11-06T00:00:00"/>
        <d v="2022-11-07T00:00:00"/>
        <d v="2022-11-08T00:00:00"/>
        <d v="2022-11-09T00:00:00"/>
        <d v="2022-11-10T00:00:00"/>
        <d v="2022-11-13T00:00:00"/>
        <d v="2022-11-14T00:00:00"/>
        <d v="2022-11-15T00:00:00"/>
        <d v="2022-11-16T00:00:00"/>
        <d v="2022-11-17T00:00:00"/>
        <d v="2022-11-20T00:00:00"/>
        <d v="2022-11-21T00:00:00"/>
        <d v="2022-11-22T00:00:00"/>
        <d v="2022-11-24T00:00:00"/>
        <d v="2022-11-27T00:00:00"/>
        <d v="2022-11-28T00:00:00"/>
        <d v="2022-11-29T00:00:00"/>
        <d v="2022-11-30T00:00:00"/>
        <d v="2022-12-01T00:00:00"/>
        <d v="2022-12-05T00:00:00"/>
        <d v="2022-12-06T00:00:00"/>
        <d v="2022-12-07T00:00:00"/>
        <d v="2022-12-08T00:00:00"/>
        <d v="2022-12-11T00:00:00"/>
        <d v="2022-12-12T00:00:00"/>
        <d v="2022-12-13T00:00:00"/>
        <d v="2022-12-14T00:00:00"/>
        <d v="2022-12-15T00:00:00"/>
        <d v="2022-12-18T00:00:00"/>
        <d v="2022-12-19T00:00:00"/>
        <d v="2022-12-20T00:00:00"/>
        <d v="2022-12-21T00:00:00"/>
        <d v="2022-12-22T00:00:00"/>
        <d v="2022-12-25T00:00:00"/>
        <d v="2022-12-26T00:00:00"/>
        <d v="2022-12-27T00:00:00"/>
        <d v="2022-12-28T00:00:00"/>
        <d v="2022-12-29T00:00:00"/>
        <d v="2023-01-01T00:00:00"/>
        <d v="2023-01-02T00:00:00"/>
        <d v="2023-01-03T00:00:00"/>
        <d v="2023-01-04T00:00:00"/>
        <d v="2023-01-05T00:00:00"/>
        <d v="2023-01-08T00:00:00"/>
        <d v="2023-01-09T00:00:00"/>
        <d v="2023-01-10T00:00:00"/>
        <d v="2023-01-12T00:00:00"/>
        <d v="2023-01-15T00:00:00"/>
        <d v="2023-01-16T00:00:00"/>
        <d v="2023-01-18T00:00:00"/>
        <d v="2023-01-19T00:00:00"/>
        <d v="2023-01-22T00:00:00"/>
        <d v="2023-01-23T00:00:00"/>
        <d v="2023-01-24T00:00:00"/>
        <d v="2023-01-25T00:00:00"/>
        <d v="2023-01-26T00:00:00"/>
      </sharedItems>
      <fieldGroup par="8"/>
    </cacheField>
    <cacheField name="Date cde" numFmtId="0">
      <sharedItems count="10">
        <s v="04/2022"/>
        <s v="05/2022"/>
        <s v="06/2022"/>
        <s v="07/2022"/>
        <s v="08/2022"/>
        <s v="09/2022"/>
        <s v="10/2022"/>
        <s v="11/2022"/>
        <s v="12/2022"/>
        <s v="01/2023"/>
      </sharedItems>
    </cacheField>
    <cacheField name="Num CDE" numFmtId="1">
      <sharedItems containsSemiMixedTypes="0" containsString="0" containsNumber="1" containsInteger="1" minValue="142634985" maxValue="143541616" count="1044">
        <n v="142634985"/>
        <n v="142634989"/>
        <n v="142634990"/>
        <n v="142635006"/>
        <n v="142635013"/>
        <n v="142635015"/>
        <n v="142635018"/>
        <n v="142635022"/>
        <n v="142635028"/>
        <n v="142635033"/>
        <n v="142635034"/>
        <n v="142635039"/>
        <n v="142635040"/>
        <n v="142635044"/>
        <n v="142645057"/>
        <n v="142645060"/>
        <n v="142645078"/>
        <n v="142645084"/>
        <n v="142645089"/>
        <n v="142645120"/>
        <n v="142645121"/>
        <n v="142645122"/>
        <n v="142645123"/>
        <n v="142645130"/>
        <n v="142645131"/>
        <n v="142645132"/>
        <n v="142645133"/>
        <n v="142645138"/>
        <n v="142645141"/>
        <n v="142645146"/>
        <n v="142645149"/>
        <n v="142645151"/>
        <n v="142645172"/>
        <n v="142645179"/>
        <n v="142645180"/>
        <n v="142645181"/>
        <n v="142645182"/>
        <n v="142645185"/>
        <n v="142645188"/>
        <n v="142645192"/>
        <n v="142655196"/>
        <n v="142655202"/>
        <n v="142655221"/>
        <n v="142655227"/>
        <n v="142655256"/>
        <n v="142655260"/>
        <n v="142655264"/>
        <n v="142655276"/>
        <n v="142655278"/>
        <n v="142655279"/>
        <n v="142655282"/>
        <n v="142655287"/>
        <n v="142655290"/>
        <n v="142655291"/>
        <n v="142655305"/>
        <n v="142655325"/>
        <n v="142655331"/>
        <n v="142655334"/>
        <n v="142655344"/>
        <n v="142655345"/>
        <n v="142655350"/>
        <n v="142655351"/>
        <n v="142665361"/>
        <n v="142665365"/>
        <n v="142665370"/>
        <n v="142665373"/>
        <n v="142665376"/>
        <n v="142665378"/>
        <n v="142665379"/>
        <n v="142665380"/>
        <n v="142665396"/>
        <n v="142665408"/>
        <n v="142665409"/>
        <n v="142665410"/>
        <n v="142665413"/>
        <n v="142665418"/>
        <n v="142665420"/>
        <n v="142665438"/>
        <n v="142665441"/>
        <n v="142665458"/>
        <n v="142665470"/>
        <n v="142665488"/>
        <n v="142665490"/>
        <n v="142665499"/>
        <n v="142665510"/>
        <n v="142665515"/>
        <n v="142665520"/>
        <n v="142675542"/>
        <n v="142675543"/>
        <n v="142675550"/>
        <n v="142675553"/>
        <n v="142675554"/>
        <n v="142675555"/>
        <n v="142675562"/>
        <n v="142675565"/>
        <n v="142675576"/>
        <n v="142675581"/>
        <n v="142675582"/>
        <n v="142675583"/>
        <n v="142675585"/>
        <n v="142675587"/>
        <n v="142675589"/>
        <n v="142675596"/>
        <n v="142675607"/>
        <n v="142675617"/>
        <n v="142675618"/>
        <n v="142675619"/>
        <n v="142675638"/>
        <n v="142675650"/>
        <n v="142675652"/>
        <n v="142675653"/>
        <n v="142675668"/>
        <n v="142675671"/>
        <n v="142675679"/>
        <n v="142685687"/>
        <n v="142685688"/>
        <n v="142685691"/>
        <n v="142685692"/>
        <n v="142685693"/>
        <n v="142685694"/>
        <n v="142685699"/>
        <n v="142685700"/>
        <n v="142685701"/>
        <n v="142685702"/>
        <n v="142685705"/>
        <n v="142685710"/>
        <n v="142685712"/>
        <n v="142685714"/>
        <n v="142685722"/>
        <n v="142685732"/>
        <n v="142685733"/>
        <n v="142685736"/>
        <n v="142685739"/>
        <n v="142685740"/>
        <n v="142685759"/>
        <n v="142685777"/>
        <n v="142685780"/>
        <n v="142685783"/>
        <n v="142685793"/>
        <n v="142685797"/>
        <n v="142685798"/>
        <n v="142685802"/>
        <n v="142685807"/>
        <n v="142685811"/>
        <n v="142685812"/>
        <n v="142685814"/>
        <n v="142685817"/>
        <n v="142695834"/>
        <n v="142695835"/>
        <n v="142695837"/>
        <n v="142695839"/>
        <n v="142695842"/>
        <n v="142695845"/>
        <n v="142695848"/>
        <n v="142695856"/>
        <n v="142695857"/>
        <n v="142695858"/>
        <n v="142695865"/>
        <n v="142695866"/>
        <n v="142695867"/>
        <n v="142695874"/>
        <n v="142695906"/>
        <n v="142695907"/>
        <n v="142695909"/>
        <n v="142695914"/>
        <n v="142695921"/>
        <n v="142695922"/>
        <n v="142695931"/>
        <n v="142695940"/>
        <n v="142695948"/>
        <n v="142695949"/>
        <n v="142695952"/>
        <n v="142695956"/>
        <n v="142695962"/>
        <n v="142695970"/>
        <n v="142695978"/>
        <n v="142695981"/>
        <n v="142706009"/>
        <n v="142706012"/>
        <n v="142706018"/>
        <n v="142706019"/>
        <n v="142706024"/>
        <n v="142706040"/>
        <n v="142706041"/>
        <n v="142706048"/>
        <n v="142706053"/>
        <n v="142706056"/>
        <n v="142706058"/>
        <n v="142706060"/>
        <n v="142706067"/>
        <n v="142706068"/>
        <n v="142706093"/>
        <n v="142706094"/>
        <n v="142706101"/>
        <n v="142706106"/>
        <n v="142706111"/>
        <n v="142716113"/>
        <n v="142716118"/>
        <n v="142716119"/>
        <n v="142716122"/>
        <n v="142716131"/>
        <n v="142716134"/>
        <n v="142716136"/>
        <n v="142716137"/>
        <n v="142716138"/>
        <n v="142716150"/>
        <n v="142716151"/>
        <n v="142716168"/>
        <n v="142716170"/>
        <n v="142716176"/>
        <n v="142716182"/>
        <n v="142716192"/>
        <n v="142716209"/>
        <n v="142716210"/>
        <n v="142716223"/>
        <n v="142716225"/>
        <n v="142716226"/>
        <n v="142716239"/>
        <n v="142716242"/>
        <n v="142716247"/>
        <n v="142716248"/>
        <n v="142716250"/>
        <n v="142716251"/>
        <n v="142726264"/>
        <n v="142726265"/>
        <n v="142726276"/>
        <n v="142726278"/>
        <n v="142726281"/>
        <n v="142726298"/>
        <n v="142726299"/>
        <n v="142726301"/>
        <n v="142726302"/>
        <n v="142726322"/>
        <n v="142726323"/>
        <n v="142726329"/>
        <n v="142726330"/>
        <n v="142726334"/>
        <n v="142726344"/>
        <n v="142726346"/>
        <n v="142726347"/>
        <n v="142726363"/>
        <n v="142726364"/>
        <n v="142726368"/>
        <n v="142726370"/>
        <n v="142726371"/>
        <n v="142736392"/>
        <n v="142736394"/>
        <n v="142736412"/>
        <n v="142736414"/>
        <n v="142736417"/>
        <n v="142736424"/>
        <n v="142736425"/>
        <n v="142736427"/>
        <n v="142736435"/>
        <n v="142736449"/>
        <n v="142736456"/>
        <n v="142736459"/>
        <n v="142736462"/>
        <n v="142736463"/>
        <n v="142736464"/>
        <n v="142736471"/>
        <n v="142736472"/>
        <n v="142736474"/>
        <n v="142736489"/>
        <n v="142736490"/>
        <n v="142736493"/>
        <n v="142736499"/>
        <n v="142736502"/>
        <n v="142746514"/>
        <n v="142746515"/>
        <n v="142746516"/>
        <n v="142746517"/>
        <n v="142746524"/>
        <n v="142746542"/>
        <n v="142746545"/>
        <n v="142746546"/>
        <n v="142746569"/>
        <n v="142746570"/>
        <n v="142746575"/>
        <n v="142746588"/>
        <n v="142746590"/>
        <n v="142746606"/>
        <n v="142746608"/>
        <n v="142746611"/>
        <n v="142746612"/>
        <n v="142756621"/>
        <n v="142756622"/>
        <n v="142756623"/>
        <n v="142756629"/>
        <n v="142756639"/>
        <n v="142756640"/>
        <n v="142756658"/>
        <n v="142756659"/>
        <n v="142756660"/>
        <n v="142756672"/>
        <n v="142756674"/>
        <n v="142756677"/>
        <n v="142756694"/>
        <n v="142756696"/>
        <n v="142766701"/>
        <n v="142766702"/>
        <n v="142766704"/>
        <n v="142766705"/>
        <n v="142766712"/>
        <n v="143246714"/>
        <n v="143246715"/>
        <n v="143246731"/>
        <n v="143246732"/>
        <n v="143246741"/>
        <n v="143246742"/>
        <n v="143246755"/>
        <n v="143246756"/>
        <n v="143246759"/>
        <n v="143246763"/>
        <n v="143246764"/>
        <n v="143246771"/>
        <n v="143246772"/>
        <n v="143246775"/>
        <n v="143246782"/>
        <n v="143246791"/>
        <n v="143246793"/>
        <n v="143246802"/>
        <n v="143246803"/>
        <n v="143246815"/>
        <n v="143246816"/>
        <n v="143246818"/>
        <n v="143246822"/>
        <n v="143246823"/>
        <n v="143246827"/>
        <n v="143256847"/>
        <n v="143256866"/>
        <n v="143256870"/>
        <n v="143256876"/>
        <n v="143256877"/>
        <n v="143256891"/>
        <n v="143256898"/>
        <n v="143256899"/>
        <n v="143256901"/>
        <n v="143256906"/>
        <n v="143256927"/>
        <n v="143256939"/>
        <n v="143256941"/>
        <n v="143266956"/>
        <n v="143266966"/>
        <n v="143266968"/>
        <n v="143266973"/>
        <n v="143266980"/>
        <n v="143266988"/>
        <n v="143266989"/>
        <n v="143267002"/>
        <n v="143267004"/>
        <n v="143267009"/>
        <n v="143267010"/>
        <n v="143267030"/>
        <n v="143267031"/>
        <n v="143267033"/>
        <n v="143267039"/>
        <n v="143277052"/>
        <n v="143277053"/>
        <n v="143277067"/>
        <n v="143277074"/>
        <n v="143277075"/>
        <n v="143277088"/>
        <n v="143277089"/>
        <n v="143277090"/>
        <n v="143277091"/>
        <n v="143277097"/>
        <n v="143277109"/>
        <n v="143277110"/>
        <n v="143277123"/>
        <n v="143277124"/>
        <n v="143287132"/>
        <n v="143287133"/>
        <n v="143287136"/>
        <n v="143287152"/>
        <n v="143287159"/>
        <n v="143287163"/>
        <n v="143287169"/>
        <n v="143287172"/>
        <n v="143287173"/>
        <n v="143287181"/>
        <n v="143287185"/>
        <n v="143287208"/>
        <n v="143287212"/>
        <n v="143287213"/>
        <n v="143287214"/>
        <n v="143287219"/>
        <n v="143287220"/>
        <n v="143287222"/>
        <n v="143287223"/>
        <n v="143287228"/>
        <n v="143287229"/>
        <n v="143287248"/>
        <n v="143287249"/>
        <n v="143287252"/>
        <n v="143287255"/>
        <n v="143287262"/>
        <n v="143297271"/>
        <n v="143297272"/>
        <n v="143297273"/>
        <n v="143297289"/>
        <n v="143297291"/>
        <n v="143297303"/>
        <n v="143297306"/>
        <n v="143297322"/>
        <n v="143297326"/>
        <n v="143297348"/>
        <n v="143297349"/>
        <n v="143297351"/>
        <n v="143297353"/>
        <n v="143297362"/>
        <n v="143297375"/>
        <n v="143297376"/>
        <n v="143297384"/>
        <n v="143297385"/>
        <n v="143297387"/>
        <n v="143297394"/>
        <n v="143297395"/>
        <n v="143297398"/>
        <n v="143297399"/>
        <n v="143307413"/>
        <n v="143307414"/>
        <n v="143307424"/>
        <n v="143307434"/>
        <n v="143307435"/>
        <n v="143307439"/>
        <n v="143307440"/>
        <n v="143307441"/>
        <n v="143307442"/>
        <n v="143307449"/>
        <n v="143307451"/>
        <n v="143307461"/>
        <n v="143307474"/>
        <n v="143307475"/>
        <n v="143307480"/>
        <n v="143307481"/>
        <n v="143307486"/>
        <n v="143307487"/>
        <n v="143307489"/>
        <n v="143307490"/>
        <n v="143307494"/>
        <n v="143307502"/>
        <n v="143307513"/>
        <n v="143307514"/>
        <n v="143307519"/>
        <n v="143307521"/>
        <n v="143307522"/>
        <n v="143307525"/>
        <n v="143307527"/>
        <n v="143307530"/>
        <n v="143317554"/>
        <n v="143317555"/>
        <n v="143317561"/>
        <n v="143317576"/>
        <n v="143317577"/>
        <n v="143317587"/>
        <n v="143317588"/>
        <n v="143317598"/>
        <n v="143317609"/>
        <n v="143317610"/>
        <n v="143317615"/>
        <n v="143317631"/>
        <n v="143317638"/>
        <n v="143317639"/>
        <n v="143317642"/>
        <n v="143327658"/>
        <n v="143327660"/>
        <n v="143327661"/>
        <n v="143327671"/>
        <n v="143327673"/>
        <n v="143327674"/>
        <n v="143327687"/>
        <n v="143327691"/>
        <n v="143327693"/>
        <n v="143327698"/>
        <n v="143327702"/>
        <n v="143327703"/>
        <n v="143327712"/>
        <n v="143327718"/>
        <n v="143327720"/>
        <n v="143327723"/>
        <n v="143327727"/>
        <n v="143327728"/>
        <n v="143327736"/>
        <n v="143327747"/>
        <n v="143327748"/>
        <n v="143327751"/>
        <n v="143327755"/>
        <n v="143327756"/>
        <n v="143327757"/>
        <n v="143327759"/>
        <n v="143327763"/>
        <n v="143327779"/>
        <n v="143327780"/>
        <n v="143327782"/>
        <n v="143327784"/>
        <n v="143327798"/>
        <n v="143327801"/>
        <n v="143327802"/>
        <n v="143327823"/>
        <n v="143337830"/>
        <n v="143337831"/>
        <n v="143337850"/>
        <n v="143337851"/>
        <n v="143337856"/>
        <n v="143337872"/>
        <n v="143337873"/>
        <n v="143337886"/>
        <n v="143337915"/>
        <n v="143337920"/>
        <n v="143337926"/>
        <n v="143337929"/>
        <n v="143337931"/>
        <n v="143337954"/>
        <n v="143337955"/>
        <n v="143337959"/>
        <n v="143337964"/>
        <n v="143337991"/>
        <n v="143337995"/>
        <n v="143337996"/>
        <n v="143337997"/>
        <n v="143338003"/>
        <n v="143348010"/>
        <n v="143348014"/>
        <n v="143348022"/>
        <n v="143348023"/>
        <n v="143348031"/>
        <n v="143348032"/>
        <n v="143348037"/>
        <n v="143348038"/>
        <n v="143348039"/>
        <n v="143348065"/>
        <n v="143348067"/>
        <n v="143348080"/>
        <n v="143348104"/>
        <n v="143348105"/>
        <n v="143348107"/>
        <n v="143348110"/>
        <n v="143348122"/>
        <n v="143348124"/>
        <n v="143348129"/>
        <n v="143348133"/>
        <n v="143348138"/>
        <n v="143348139"/>
        <n v="143348147"/>
        <n v="143348149"/>
        <n v="143348170"/>
        <n v="143358173"/>
        <n v="143358174"/>
        <n v="143358180"/>
        <n v="143358185"/>
        <n v="143358189"/>
        <n v="143358193"/>
        <n v="143358194"/>
        <n v="143358203"/>
        <n v="143358204"/>
        <n v="143358212"/>
        <n v="143358214"/>
        <n v="143358220"/>
        <n v="143358223"/>
        <n v="143358224"/>
        <n v="143358235"/>
        <n v="143358240"/>
        <n v="143358241"/>
        <n v="143358248"/>
        <n v="143358249"/>
        <n v="143358260"/>
        <n v="143358270"/>
        <n v="143358271"/>
        <n v="143358274"/>
        <n v="143358278"/>
        <n v="143358280"/>
        <n v="143358291"/>
        <n v="143358293"/>
        <n v="143358304"/>
        <n v="143358305"/>
        <n v="143358306"/>
        <n v="143358315"/>
        <n v="143368339"/>
        <n v="143368342"/>
        <n v="143368355"/>
        <n v="143368361"/>
        <n v="143368362"/>
        <n v="143368366"/>
        <n v="143368370"/>
        <n v="143368373"/>
        <n v="143368381"/>
        <n v="143368382"/>
        <n v="143368383"/>
        <n v="143368384"/>
        <n v="143368385"/>
        <n v="143368411"/>
        <n v="143368413"/>
        <n v="143368426"/>
        <n v="143368427"/>
        <n v="143368430"/>
        <n v="143368436"/>
        <n v="143368449"/>
        <n v="143368454"/>
        <n v="143368458"/>
        <n v="143368464"/>
        <n v="143368465"/>
        <n v="143368473"/>
        <n v="143368475"/>
        <n v="143368476"/>
        <n v="143368487"/>
        <n v="143368492"/>
        <n v="143368503"/>
        <n v="143378508"/>
        <n v="143378509"/>
        <n v="143378513"/>
        <n v="143378514"/>
        <n v="143378515"/>
        <n v="143378516"/>
        <n v="143378519"/>
        <n v="143378523"/>
        <n v="143378524"/>
        <n v="143378525"/>
        <n v="143378531"/>
        <n v="143378533"/>
        <n v="143378561"/>
        <n v="143378571"/>
        <n v="143378572"/>
        <n v="143378574"/>
        <n v="143378614"/>
        <n v="143378616"/>
        <n v="143378617"/>
        <n v="143378621"/>
        <n v="143378622"/>
        <n v="143378653"/>
        <n v="143378669"/>
        <n v="143388679"/>
        <n v="143388680"/>
        <n v="143388681"/>
        <n v="143388689"/>
        <n v="143388694"/>
        <n v="143388701"/>
        <n v="143388709"/>
        <n v="143388710"/>
        <n v="143388712"/>
        <n v="143388713"/>
        <n v="143388723"/>
        <n v="143388726"/>
        <n v="143388727"/>
        <n v="143388728"/>
        <n v="143388739"/>
        <n v="143388744"/>
        <n v="143388748"/>
        <n v="143388753"/>
        <n v="143388760"/>
        <n v="143388762"/>
        <n v="143388800"/>
        <n v="143388802"/>
        <n v="143388803"/>
        <n v="143388806"/>
        <n v="143388818"/>
        <n v="143388819"/>
        <n v="143388821"/>
        <n v="143388822"/>
        <n v="143388827"/>
        <n v="143388828"/>
        <n v="143388837"/>
        <n v="143388848"/>
        <n v="143388850"/>
        <n v="143388857"/>
        <n v="143388865"/>
        <n v="143388867"/>
        <n v="143388869"/>
        <n v="143388870"/>
        <n v="143398885"/>
        <n v="143398886"/>
        <n v="143398888"/>
        <n v="143398898"/>
        <n v="143398901"/>
        <n v="143398902"/>
        <n v="143398914"/>
        <n v="143398915"/>
        <n v="143398937"/>
        <n v="143398938"/>
        <n v="143398953"/>
        <n v="143398960"/>
        <n v="143398980"/>
        <n v="143398981"/>
        <n v="143398989"/>
        <n v="143399001"/>
        <n v="143399002"/>
        <n v="143399003"/>
        <n v="143399013"/>
        <n v="143399014"/>
        <n v="143399018"/>
        <n v="143399033"/>
        <n v="143399042"/>
        <n v="143399043"/>
        <n v="143399044"/>
        <n v="143399048"/>
        <n v="143399049"/>
        <n v="143409059"/>
        <n v="143409061"/>
        <n v="143409062"/>
        <n v="143409072"/>
        <n v="143409082"/>
        <n v="143409095"/>
        <n v="143409121"/>
        <n v="143409134"/>
        <n v="143409136"/>
        <n v="143409137"/>
        <n v="143409140"/>
        <n v="143409142"/>
        <n v="143409154"/>
        <n v="143409155"/>
        <n v="143409164"/>
        <n v="143409166"/>
        <n v="143409167"/>
        <n v="143409168"/>
        <n v="143409176"/>
        <n v="143409186"/>
        <n v="143409188"/>
        <n v="143409204"/>
        <n v="143409205"/>
        <n v="143409209"/>
        <n v="143409211"/>
        <n v="143409216"/>
        <n v="143409224"/>
        <n v="143409235"/>
        <n v="143409237"/>
        <n v="143409250"/>
        <n v="143409251"/>
        <n v="143409269"/>
        <n v="143419283"/>
        <n v="143419284"/>
        <n v="143419285"/>
        <n v="143419300"/>
        <n v="143419301"/>
        <n v="143419307"/>
        <n v="143419308"/>
        <n v="143419310"/>
        <n v="143419332"/>
        <n v="143419333"/>
        <n v="143419343"/>
        <n v="143419356"/>
        <n v="143419360"/>
        <n v="143419365"/>
        <n v="143419376"/>
        <n v="143419407"/>
        <n v="143419409"/>
        <n v="143419418"/>
        <n v="143419428"/>
        <n v="143429435"/>
        <n v="143429436"/>
        <n v="143429442"/>
        <n v="143429450"/>
        <n v="143429456"/>
        <n v="143429464"/>
        <n v="143429465"/>
        <n v="143429471"/>
        <n v="143429472"/>
        <n v="143429475"/>
        <n v="143429476"/>
        <n v="143429477"/>
        <n v="143429478"/>
        <n v="143429479"/>
        <n v="143429480"/>
        <n v="143429483"/>
        <n v="143429490"/>
        <n v="143429508"/>
        <n v="143429509"/>
        <n v="143429538"/>
        <n v="143429539"/>
        <n v="143429553"/>
        <n v="143429584"/>
        <n v="143429585"/>
        <n v="143429586"/>
        <n v="143429592"/>
        <n v="143429593"/>
        <n v="143429599"/>
        <n v="143429600"/>
        <n v="143429604"/>
        <n v="143429614"/>
        <n v="143429615"/>
        <n v="143429616"/>
        <n v="143429618"/>
        <n v="143429651"/>
        <n v="143439653"/>
        <n v="143439655"/>
        <n v="143439659"/>
        <n v="143439679"/>
        <n v="143439682"/>
        <n v="143439683"/>
        <n v="143439690"/>
        <n v="143439691"/>
        <n v="143439720"/>
        <n v="143439723"/>
        <n v="143439726"/>
        <n v="143439731"/>
        <n v="143439747"/>
        <n v="143439748"/>
        <n v="143439749"/>
        <n v="143439771"/>
        <n v="143439773"/>
        <n v="143439780"/>
        <n v="143439787"/>
        <n v="143439789"/>
        <n v="143439803"/>
        <n v="143439805"/>
        <n v="143439806"/>
        <n v="143439825"/>
        <n v="143439827"/>
        <n v="143439828"/>
        <n v="143449857"/>
        <n v="143449860"/>
        <n v="143449862"/>
        <n v="143449875"/>
        <n v="143449876"/>
        <n v="143449877"/>
        <n v="143449891"/>
        <n v="143449917"/>
        <n v="143449919"/>
        <n v="143449922"/>
        <n v="143449928"/>
        <n v="143449929"/>
        <n v="143449946"/>
        <n v="143449947"/>
        <n v="143449948"/>
        <n v="143449949"/>
        <n v="143449951"/>
        <n v="143449952"/>
        <n v="143449953"/>
        <n v="143449961"/>
        <n v="143449962"/>
        <n v="143449966"/>
        <n v="143449967"/>
        <n v="143449971"/>
        <n v="143449974"/>
        <n v="143449975"/>
        <n v="143449977"/>
        <n v="143449978"/>
        <n v="143449981"/>
        <n v="143449996"/>
        <n v="143450004"/>
        <n v="143460020"/>
        <n v="143460029"/>
        <n v="143460030"/>
        <n v="143460035"/>
        <n v="143460037"/>
        <n v="143460044"/>
        <n v="143460045"/>
        <n v="143460047"/>
        <n v="143460048"/>
        <n v="143460051"/>
        <n v="143460052"/>
        <n v="143460054"/>
        <n v="143460056"/>
        <n v="143460070"/>
        <n v="143460073"/>
        <n v="143460075"/>
        <n v="143460091"/>
        <n v="143460092"/>
        <n v="143460095"/>
        <n v="143460096"/>
        <n v="143460107"/>
        <n v="143460135"/>
        <n v="143460152"/>
        <n v="143460153"/>
        <n v="143460157"/>
        <n v="143460158"/>
        <n v="143460199"/>
        <n v="143460200"/>
        <n v="143470228"/>
        <n v="143470229"/>
        <n v="143470230"/>
        <n v="143470246"/>
        <n v="143470255"/>
        <n v="143470275"/>
        <n v="143470276"/>
        <n v="143470313"/>
        <n v="143470317"/>
        <n v="143470330"/>
        <n v="143470332"/>
        <n v="143470334"/>
        <n v="143470335"/>
        <n v="143470339"/>
        <n v="143470340"/>
        <n v="143470356"/>
        <n v="143470363"/>
        <n v="143470382"/>
        <n v="143480432"/>
        <n v="143480433"/>
        <n v="143480480"/>
        <n v="143480481"/>
        <n v="143480485"/>
        <n v="143480489"/>
        <n v="143480505"/>
        <n v="143480513"/>
        <n v="143480514"/>
        <n v="143480521"/>
        <n v="143480525"/>
        <n v="143480537"/>
        <n v="143480539"/>
        <n v="143480547"/>
        <n v="143480552"/>
        <n v="143480558"/>
        <n v="143480563"/>
        <n v="143480574"/>
        <n v="143480575"/>
        <n v="143480577"/>
        <n v="143480581"/>
        <n v="143480592"/>
        <n v="143480608"/>
        <n v="143480609"/>
        <n v="143480616"/>
        <n v="143480620"/>
        <n v="143480621"/>
        <n v="143480645"/>
        <n v="143480649"/>
        <n v="143480651"/>
        <n v="143480653"/>
        <n v="143480655"/>
        <n v="143490660"/>
        <n v="143490662"/>
        <n v="143490682"/>
        <n v="143490683"/>
        <n v="143490693"/>
        <n v="143490694"/>
        <n v="143490711"/>
        <n v="143490732"/>
        <n v="143490736"/>
        <n v="143490737"/>
        <n v="143490747"/>
        <n v="143490761"/>
        <n v="143490763"/>
        <n v="143490765"/>
        <n v="143490767"/>
        <n v="143490772"/>
        <n v="143490786"/>
        <n v="143490787"/>
        <n v="143490790"/>
        <n v="143490803"/>
        <n v="143490804"/>
        <n v="143490806"/>
        <n v="143490807"/>
        <n v="143490813"/>
        <n v="143490814"/>
        <n v="143490821"/>
        <n v="143490829"/>
        <n v="143490830"/>
        <n v="143490837"/>
        <n v="143500850"/>
        <n v="143500851"/>
        <n v="143500860"/>
        <n v="143500865"/>
        <n v="143500866"/>
        <n v="143500873"/>
        <n v="143500874"/>
        <n v="143500876"/>
        <n v="143500892"/>
        <n v="143500931"/>
        <n v="143500936"/>
        <n v="143500942"/>
        <n v="143500943"/>
        <n v="143500947"/>
        <n v="143500967"/>
        <n v="143500969"/>
        <n v="143500973"/>
        <n v="143500984"/>
        <n v="143500987"/>
        <n v="143500988"/>
        <n v="143501007"/>
        <n v="143501008"/>
        <n v="143501009"/>
        <n v="143501014"/>
        <n v="143501015"/>
        <n v="143501016"/>
        <n v="143501018"/>
        <n v="143511044"/>
        <n v="143511045"/>
        <n v="143511052"/>
        <n v="143511064"/>
        <n v="143511068"/>
        <n v="143511070"/>
        <n v="143511082"/>
        <n v="143511083"/>
        <n v="143511097"/>
        <n v="143511101"/>
        <n v="143511102"/>
        <n v="143511120"/>
        <n v="143511121"/>
        <n v="143511127"/>
        <n v="143511129"/>
        <n v="143511148"/>
        <n v="143511149"/>
        <n v="143511152"/>
        <n v="143511168"/>
        <n v="143511173"/>
        <n v="143511174"/>
        <n v="143511175"/>
        <n v="143511188"/>
        <n v="143511189"/>
        <n v="143511194"/>
        <n v="143511201"/>
        <n v="143511209"/>
        <n v="143521222"/>
        <n v="143521224"/>
        <n v="143521231"/>
        <n v="143521245"/>
        <n v="143521272"/>
        <n v="143521274"/>
        <n v="143521285"/>
        <n v="143521289"/>
        <n v="143521300"/>
        <n v="143521302"/>
        <n v="143521324"/>
        <n v="143521325"/>
        <n v="143521342"/>
        <n v="143531365"/>
        <n v="143531366"/>
        <n v="143531382"/>
        <n v="143531393"/>
        <n v="143531423"/>
        <n v="143531425"/>
        <n v="143531430"/>
        <n v="143531432"/>
        <n v="143531433"/>
        <n v="143531435"/>
        <n v="143531453"/>
        <n v="143531454"/>
        <n v="143531458"/>
        <n v="143531460"/>
        <n v="143541475"/>
        <n v="143541477"/>
        <n v="143541486"/>
        <n v="143541505"/>
        <n v="143541506"/>
        <n v="143541532"/>
        <n v="143541535"/>
        <n v="143541537"/>
        <n v="143541542"/>
        <n v="143541565"/>
        <n v="143541566"/>
        <n v="143541573"/>
        <n v="143541581"/>
        <n v="143541594"/>
        <n v="143541595"/>
        <n v="143541596"/>
        <n v="143541616"/>
      </sharedItems>
    </cacheField>
    <cacheField name="Article Commande" numFmtId="1">
      <sharedItems containsSemiMixedTypes="0" containsString="0" containsNumber="1" containsInteger="1" minValue="5540246170256" maxValue="5540246196800"/>
    </cacheField>
    <cacheField name="Date de Livraison prévue" numFmtId="164">
      <sharedItems containsSemiMixedTypes="0" containsNonDate="0" containsDate="1" containsString="0" minDate="2022-04-06T00:00:00" maxDate="2023-01-31T00:00:00"/>
    </cacheField>
    <cacheField name="Qte Commandee (UVC)" numFmtId="2">
      <sharedItems containsSemiMixedTypes="0" containsString="0" containsNumber="1" containsInteger="1" minValue="24" maxValue="58799"/>
    </cacheField>
    <cacheField name="Mois (Date de Passation de CDE)" numFmtId="0" databaseField="0">
      <fieldGroup base="0">
        <rangePr groupBy="months" startDate="2022-04-03T00:00:00" endDate="2023-01-27T00:00:00"/>
        <groupItems count="14">
          <s v="&lt;03/04/2022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7/01/2023"/>
        </groupItems>
      </fieldGroup>
    </cacheField>
    <cacheField name="Trimestres (Date de Passation de CDE)" numFmtId="0" databaseField="0">
      <fieldGroup base="0">
        <rangePr groupBy="quarters" startDate="2022-04-03T00:00:00" endDate="2023-01-27T00:00:00"/>
        <groupItems count="6">
          <s v="&lt;03/04/2022"/>
          <s v="Trimestre1"/>
          <s v="Trimestre2"/>
          <s v="Trimestre3"/>
          <s v="Trimestre4"/>
          <s v="&gt;27/01/2023"/>
        </groupItems>
      </fieldGroup>
    </cacheField>
    <cacheField name="Années (Date de Passation de CDE)" numFmtId="0" databaseField="0">
      <fieldGroup base="0">
        <rangePr groupBy="years" startDate="2022-04-03T00:00:00" endDate="2023-01-27T00:00:00"/>
        <groupItems count="4">
          <s v="&lt;03/04/2022"/>
          <s v="2022"/>
          <s v="2023"/>
          <s v="&gt;27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ine Ragued" refreshedDate="45457.872009143517" backgroundQuery="1" createdVersion="8" refreshedVersion="8" minRefreshableVersion="3" recordCount="0" supportSubquery="1" supportAdvancedDrill="1" xr:uid="{D65DFC26-2D64-4830-923F-E1D09BDE35FD}">
  <cacheSource type="external" connectionId="7"/>
  <cacheFields count="4">
    <cacheField name="[Measures].[Somme de Somme de Expeditions (UVC)]" caption="Somme de Somme de Expeditions (UVC)" numFmtId="0" hierarchy="25" level="32767"/>
    <cacheField name="[Measures].[Somme de Somme de Qte receptionnee (UVC)]" caption="Somme de Somme de Qte receptionnee (UVC)" numFmtId="0" hierarchy="26" level="32767"/>
    <cacheField name="[Qtéexpédiée].[Famille].[Famille]" caption="Famille" numFmtId="0" hierarchy="8" level="1">
      <sharedItems containsSemiMixedTypes="0" containsNonDate="0" containsString="0"/>
    </cacheField>
    <cacheField name="[Qtéreceptionné].[AAMM].[AAMM]" caption="AAMM" numFmtId="0" hierarchy="10" level="1">
      <sharedItems count="8">
        <s v="202205"/>
        <s v="202206"/>
        <s v="202207"/>
        <s v="202208"/>
        <s v="202209"/>
        <s v="202210"/>
        <s v="202211"/>
        <s v="202212"/>
      </sharedItems>
    </cacheField>
  </cacheFields>
  <cacheHierarchies count="30">
    <cacheHierarchy uniqueName="[Plage].[Num CDE]" caption="Num CDE" attribute="1" defaultMemberUniqueName="[Plage].[Num CDE].[All]" allUniqueName="[Plage].[Num CDE].[All]" dimensionUniqueName="[Plage]" displayFolder="" count="0" memberValueDatatype="20" unbalanced="0"/>
    <cacheHierarchy uniqueName="[Plage].[Article Commande]" caption="Article Commande" attribute="1" defaultMemberUniqueName="[Plage].[Article Commande].[All]" allUniqueName="[Plage].[Article Commande].[All]" dimensionUniqueName="[Plage]" displayFolder="" count="0" memberValueDatatype="5" unbalanced="0"/>
    <cacheHierarchy uniqueName="[Plage].[Date de Livraison prévue]" caption="Date de Livraison prévue" attribute="1" time="1" defaultMemberUniqueName="[Plage].[Date de Livraison prévue].[All]" allUniqueName="[Plage].[Date de Livraison prévue].[All]" dimensionUniqueName="[Plage]" displayFolder="" count="0" memberValueDatatype="7" unbalanced="0"/>
    <cacheHierarchy uniqueName="[Plage].[Qte Commandee (UVC)]" caption="Qte Commandee (UVC)" attribute="1" defaultMemberUniqueName="[Plage].[Qte Commandee (UVC)].[All]" allUniqueName="[Plage].[Qte Commandee (UVC)].[All]" dimensionUniqueName="[Plage]" displayFolder="" count="0" memberValueDatatype="20" unbalanced="0"/>
    <cacheHierarchy uniqueName="[Plage].[Date courte]" caption="Date courte" attribute="1" defaultMemberUniqueName="[Plage].[Date courte].[All]" allUniqueName="[Plage].[Date courte].[All]" dimensionUniqueName="[Plage]" displayFolder="" count="0" memberValueDatatype="130" unbalanced="0"/>
    <cacheHierarchy uniqueName="[Qtéexpédiée].[Étiquettes de lignes]" caption="Étiquettes de lignes" attribute="1" defaultMemberUniqueName="[Qtéexpédiée].[Étiquettes de lignes].[All]" allUniqueName="[Qtéexpédiée].[Étiquettes de lignes].[All]" dimensionUniqueName="[Qtéexpédiée]" displayFolder="" count="0" memberValueDatatype="130" unbalanced="0"/>
    <cacheHierarchy uniqueName="[Qtéexpédiée].[Somme de Expeditions (UVC)]" caption="Somme de Expeditions (UVC)" attribute="1" defaultMemberUniqueName="[Qtéexpédiée].[Somme de Expeditions (UVC)].[All]" allUniqueName="[Qtéexpédiée].[Somme de Expeditions (UVC)].[All]" dimensionUniqueName="[Qtéexpédiée]" displayFolder="" count="0" memberValueDatatype="20" unbalanced="0"/>
    <cacheHierarchy uniqueName="[Qtéexpédiée].[AAMM]" caption="AAMM" attribute="1" defaultMemberUniqueName="[Qtéexpédiée].[AAMM].[All]" allUniqueName="[Qtéexpédiée].[AAMM].[All]" dimensionUniqueName="[Qtéexpédiée]" displayFolder="" count="0" memberValueDatatype="130" unbalanced="0"/>
    <cacheHierarchy uniqueName="[Qtéexpédiée].[Famille]" caption="Famille" attribute="1" defaultMemberUniqueName="[Qtéexpédiée].[Famille].[All]" allUniqueName="[Qtéexpédiée].[Famille].[All]" dimensionUniqueName="[Qtéexpédiée]" displayFolder="" count="2" memberValueDatatype="130" unbalanced="0">
      <fieldsUsage count="2">
        <fieldUsage x="-1"/>
        <fieldUsage x="2"/>
      </fieldsUsage>
    </cacheHierarchy>
    <cacheHierarchy uniqueName="[Qtéreceptionné].[Étiquettes de lignes]" caption="Étiquettes de lignes" attribute="1" defaultMemberUniqueName="[Qtéreceptionné].[Étiquettes de lignes].[All]" allUniqueName="[Qtéreceptionné].[Étiquettes de lignes].[All]" dimensionUniqueName="[Qtéreceptionné]" displayFolder="" count="0" memberValueDatatype="130" unbalanced="0"/>
    <cacheHierarchy uniqueName="[Qtéreceptionné].[AAMM]" caption="AAMM" attribute="1" defaultMemberUniqueName="[Qtéreceptionné].[AAMM].[All]" allUniqueName="[Qtéreceptionné].[AAMM].[All]" dimensionUniqueName="[Qtéreceptionné]" displayFolder="" count="2" memberValueDatatype="130" unbalanced="0">
      <fieldsUsage count="2">
        <fieldUsage x="-1"/>
        <fieldUsage x="3"/>
      </fieldsUsage>
    </cacheHierarchy>
    <cacheHierarchy uniqueName="[Qtéreceptionné].[Somme de Qte receptionnee (UVC)]" caption="Somme de Qte receptionnee (UVC)" attribute="1" defaultMemberUniqueName="[Qtéreceptionné].[Somme de Qte receptionnee (UVC)].[All]" allUniqueName="[Qtéreceptionné].[Somme de Qte receptionnee (UVC)].[All]" dimensionUniqueName="[Qtéreceptionné]" displayFolder="" count="0" memberValueDatatype="20" unbalanced="0"/>
    <cacheHierarchy uniqueName="[TableauRCP].[Date réception]" caption="Date réception" attribute="1" defaultMemberUniqueName="[TableauRCP].[Date réception].[All]" allUniqueName="[TableauRCP].[Date réception].[All]" dimensionUniqueName="[TableauRCP]" displayFolder="" count="0" memberValueDatatype="130" unbalanced="0"/>
    <cacheHierarchy uniqueName="[TableauRCP].[Num CDE]" caption="Num CDE" attribute="1" defaultMemberUniqueName="[TableauRCP].[Num CDE].[All]" allUniqueName="[TableauRCP].[Num CDE].[All]" dimensionUniqueName="[TableauRCP]" displayFolder="" count="0" memberValueDatatype="20" unbalanced="0"/>
    <cacheHierarchy uniqueName="[TableauRCP].[Article Commande]" caption="Article Commande" attribute="1" defaultMemberUniqueName="[TableauRCP].[Article Commande].[All]" allUniqueName="[TableauRCP].[Article Commande].[All]" dimensionUniqueName="[TableauRCP]" displayFolder="" count="0" memberValueDatatype="5" unbalanced="0"/>
    <cacheHierarchy uniqueName="[TableauRCP].[Date de Reception]" caption="Date de Reception" attribute="1" time="1" defaultMemberUniqueName="[TableauRCP].[Date de Reception].[All]" allUniqueName="[TableauRCP].[Date de Reception].[All]" dimensionUniqueName="[TableauRCP]" displayFolder="" count="0" memberValueDatatype="7" unbalanced="0"/>
    <cacheHierarchy uniqueName="[TableauRCP].[Qte receptionnee (UVC)]" caption="Qte receptionnee (UVC)" attribute="1" defaultMemberUniqueName="[TableauRCP].[Qte receptionnee (UVC)].[All]" allUniqueName="[TableauRCP].[Qte receptionnee (UVC)].[All]" dimensionUniqueName="[TableauRCP]" displayFolder="" count="0" memberValueDatatype="20" unbalanced="0"/>
    <cacheHierarchy uniqueName="[TableauRCP].[Famille de produit]" caption="Famille de produit" attribute="1" defaultMemberUniqueName="[TableauRCP].[Famille de produit].[All]" allUniqueName="[TableauRCP].[Famille de produit].[All]" dimensionUniqueName="[TableauRCP]" displayFolder="" count="0" memberValueDatatype="130" unbalanced="0"/>
    <cacheHierarchy uniqueName="[TableauRCP].[Date]" caption="Date" attribute="1" defaultMemberUniqueName="[TableauRCP].[Date].[All]" allUniqueName="[TableauRCP].[Date].[All]" dimensionUniqueName="[TableauRCP]" displayFolder="" count="0" memberValueDatatype="20" unbalanced="0"/>
    <cacheHierarchy uniqueName="[TableauRCP].[Concatener]" caption="Concatener" attribute="1" defaultMemberUniqueName="[TableauRCP].[Concatener].[All]" allUniqueName="[TableauRCP].[Concatener].[All]" dimensionUniqueName="[TableauRCP]" displayFolder="" count="0" memberValueDatatype="130" unbalanced="0"/>
    <cacheHierarchy uniqueName="[Measures].[__XL_Count Qtéreceptionné]" caption="__XL_Count Qtéreceptionné" measure="1" displayFolder="" measureGroup="Qtéreceptionné" count="0" hidden="1"/>
    <cacheHierarchy uniqueName="[Measures].[__XL_Count Qtéexpédiée]" caption="__XL_Count Qtéexpédiée" measure="1" displayFolder="" measureGroup="Qtéexpédiée" count="0" hidden="1"/>
    <cacheHierarchy uniqueName="[Measures].[__XL_Count Plage]" caption="__XL_Count Plage" measure="1" displayFolder="" measureGroup="Plage" count="0" hidden="1"/>
    <cacheHierarchy uniqueName="[Measures].[__XL_Count TableauRCP]" caption="__XL_Count TableauRCP" measure="1" displayFolder="" measureGroup="TableauRCP" count="0" hidden="1"/>
    <cacheHierarchy uniqueName="[Measures].[__No measures defined]" caption="__No measures defined" measure="1" displayFolder="" count="0" hidden="1"/>
    <cacheHierarchy uniqueName="[Measures].[Somme de Somme de Expeditions (UVC)]" caption="Somme de Somme de Expeditions (UVC)" measure="1" displayFolder="" measureGroup="Qtéexpédié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e de Somme de Qte receptionnee (UVC)]" caption="Somme de Somme de Qte receptionnee (UVC)" measure="1" displayFolder="" measureGroup="Qtéreceptionné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e de Qte Commandee (UVC)]" caption="Somme de Qte Commandee (UVC)" measure="1" displayFolder="" measureGroup="Pla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e de Qte receptionnee (UVC) 2]" caption="Somme de Qte receptionnee (UVC) 2" measure="1" displayFolder="" measureGroup="TableauRCP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Nombre de Qte receptionnee (UVC)]" caption="Nombre de Qte receptionnee (UVC)" measure="1" displayFolder="" measureGroup="TableauRCP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5">
    <dimension measure="1" name="Measures" uniqueName="[Measures]" caption="Measures"/>
    <dimension name="Plage" uniqueName="[Plage]" caption="Plage"/>
    <dimension name="Qtéexpédiée" uniqueName="[Qtéexpédiée]" caption="Qtéexpédiée"/>
    <dimension name="Qtéreceptionné" uniqueName="[Qtéreceptionné]" caption="Qtéreceptionné"/>
    <dimension name="TableauRCP" uniqueName="[TableauRCP]" caption="TableauRCP"/>
  </dimensions>
  <measureGroups count="4">
    <measureGroup name="Plage" caption="Plage"/>
    <measureGroup name="Qtéexpédiée" caption="Qtéexpédiée"/>
    <measureGroup name="Qtéreceptionné" caption="Qtéreceptionné"/>
    <measureGroup name="TableauRCP" caption="TableauRCP"/>
  </measureGroups>
  <maps count="5">
    <map measureGroup="0" dimension="1"/>
    <map measureGroup="1" dimension="2"/>
    <map measureGroup="1" dimension="3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8">
  <r>
    <x v="0"/>
    <x v="0"/>
    <x v="0"/>
    <n v="10713.902400000001"/>
    <n v="8357"/>
    <x v="0"/>
    <n v="6.7213942283563366"/>
    <s v="BOULANGERIE202205"/>
  </r>
  <r>
    <x v="0"/>
    <x v="1"/>
    <x v="1"/>
    <n v="13304.736000000001"/>
    <n v="5049"/>
    <x v="1"/>
    <n v="5.49101774659513"/>
    <s v="MIX LEGUMES202205"/>
  </r>
  <r>
    <x v="0"/>
    <x v="2"/>
    <x v="2"/>
    <n v="0"/>
    <n v="1323"/>
    <x v="2"/>
    <n v="0"/>
    <s v="CREMERIE202205"/>
  </r>
  <r>
    <x v="0"/>
    <x v="3"/>
    <x v="3"/>
    <n v="-351.86400000000003"/>
    <n v="1673"/>
    <x v="0"/>
    <n v="16.755428571428574"/>
    <s v="BOULANGERIE202205"/>
  </r>
  <r>
    <x v="0"/>
    <x v="4"/>
    <x v="4"/>
    <n v="538.0992"/>
    <n v="6738"/>
    <x v="2"/>
    <n v="0.64365933014354071"/>
    <s v="CREMERIE202205"/>
  </r>
  <r>
    <x v="0"/>
    <x v="5"/>
    <x v="5"/>
    <n v="579.35520000000008"/>
    <n v="89"/>
    <x v="2"/>
    <n v="20.691257142857147"/>
    <s v="CREMERIE202205"/>
  </r>
  <r>
    <x v="0"/>
    <x v="6"/>
    <x v="6"/>
    <n v="2273.0976000000001"/>
    <n v="1170"/>
    <x v="2"/>
    <n v="13.530342857142857"/>
    <s v="CREMERIE202205"/>
  </r>
  <r>
    <x v="0"/>
    <x v="7"/>
    <x v="7"/>
    <n v="606.05280000000005"/>
    <n v="8854"/>
    <x v="2"/>
    <n v="0.80592127659574475"/>
    <s v="CREMERIE202205"/>
  </r>
  <r>
    <x v="0"/>
    <x v="8"/>
    <x v="2"/>
    <n v="0"/>
    <n v="543"/>
    <x v="2"/>
    <n v="0"/>
    <s v="CREMERIE202205"/>
  </r>
  <r>
    <x v="0"/>
    <x v="9"/>
    <x v="8"/>
    <n v="15396.134400000001"/>
    <n v="993"/>
    <x v="3"/>
    <n v="15.567375530839232"/>
    <s v="VOLAILLE202205"/>
  </r>
  <r>
    <x v="0"/>
    <x v="10"/>
    <x v="9"/>
    <n v="2694.6432"/>
    <n v="260"/>
    <x v="4"/>
    <n v="25.183581308411213"/>
    <s v="EMBALLAGES202205"/>
  </r>
  <r>
    <x v="0"/>
    <x v="11"/>
    <x v="10"/>
    <n v="22084.358400000001"/>
    <n v="314"/>
    <x v="4"/>
    <n v="25.239266742857144"/>
    <s v="EMBALLAGES202205"/>
  </r>
  <r>
    <x v="0"/>
    <x v="12"/>
    <x v="11"/>
    <n v="24143.616000000002"/>
    <n v="1448"/>
    <x v="3"/>
    <n v="18.572012307692308"/>
    <s v="VOLAILLE202205"/>
  </r>
  <r>
    <x v="0"/>
    <x v="13"/>
    <x v="12"/>
    <n v="434.41920000000005"/>
    <n v="105"/>
    <x v="2"/>
    <n v="31.02994285714286"/>
    <s v="CREMERIE202205"/>
  </r>
  <r>
    <x v="0"/>
    <x v="14"/>
    <x v="13"/>
    <n v="339.55200000000002"/>
    <n v="708"/>
    <x v="2"/>
    <n v="13.059692307692309"/>
    <s v="CREMERIE202205"/>
  </r>
  <r>
    <x v="0"/>
    <x v="15"/>
    <x v="2"/>
    <n v="0"/>
    <n v="710"/>
    <x v="2"/>
    <n v="0"/>
    <s v="CREMERIE202205"/>
  </r>
  <r>
    <x v="0"/>
    <x v="16"/>
    <x v="14"/>
    <n v="5216.1408000000001"/>
    <n v="1643"/>
    <x v="2"/>
    <n v="10.390718725099601"/>
    <s v="CREMERIE202205"/>
  </r>
  <r>
    <x v="0"/>
    <x v="17"/>
    <x v="15"/>
    <n v="2257.1136000000001"/>
    <n v="2409"/>
    <x v="2"/>
    <n v="11.574941538461539"/>
    <s v="CREMERIE202205"/>
  </r>
  <r>
    <x v="0"/>
    <x v="18"/>
    <x v="16"/>
    <n v="2449.44"/>
    <n v="696"/>
    <x v="0"/>
    <n v="3.9066028708133973"/>
    <s v="BOULANGERIE202205"/>
  </r>
  <r>
    <x v="0"/>
    <x v="19"/>
    <x v="2"/>
    <n v="0"/>
    <n v="0"/>
    <x v="1"/>
    <n v="0"/>
    <s v="MIX LEGUMES202205"/>
  </r>
  <r>
    <x v="0"/>
    <x v="20"/>
    <x v="17"/>
    <n v="4584.7296000000006"/>
    <n v="22755"/>
    <x v="2"/>
    <n v="0.92155368844221119"/>
    <s v="CREMERIE202205"/>
  </r>
  <r>
    <x v="0"/>
    <x v="21"/>
    <x v="2"/>
    <n v="0"/>
    <n v="75104"/>
    <x v="2"/>
    <n v="0"/>
    <s v="CREMERIE202205"/>
  </r>
  <r>
    <x v="0"/>
    <x v="22"/>
    <x v="2"/>
    <n v="0"/>
    <n v="7308"/>
    <x v="2"/>
    <n v="0"/>
    <s v="CREMERIE202205"/>
  </r>
  <r>
    <x v="0"/>
    <x v="23"/>
    <x v="18"/>
    <n v="29105.567999999999"/>
    <n v="48999"/>
    <x v="1"/>
    <n v="3.6679984877126652"/>
    <s v="MIX LEGUMES202205"/>
  </r>
  <r>
    <x v="0"/>
    <x v="24"/>
    <x v="19"/>
    <n v="35759.880000000005"/>
    <n v="23386"/>
    <x v="1"/>
    <n v="3.6308132805360955"/>
    <s v="MIX LEGUMES202205"/>
  </r>
  <r>
    <x v="0"/>
    <x v="25"/>
    <x v="20"/>
    <n v="23353.920000000002"/>
    <n v="601"/>
    <x v="0"/>
    <n v="39.449189189189191"/>
    <s v="BOULANGERIE202205"/>
  </r>
  <r>
    <x v="0"/>
    <x v="26"/>
    <x v="21"/>
    <n v="20588.256000000001"/>
    <n v="1365"/>
    <x v="0"/>
    <n v="17.492146134239594"/>
    <s v="BOULANGERIE202205"/>
  </r>
  <r>
    <x v="0"/>
    <x v="27"/>
    <x v="22"/>
    <n v="17501.184000000001"/>
    <n v="15591"/>
    <x v="3"/>
    <n v="7.8551095152603239"/>
    <s v="VOLAILLE202205"/>
  </r>
  <r>
    <x v="0"/>
    <x v="28"/>
    <x v="23"/>
    <n v="33259.118399999999"/>
    <n v="68696"/>
    <x v="3"/>
    <n v="1.2159221438233465"/>
    <s v="VOLAILLE202205"/>
  </r>
  <r>
    <x v="0"/>
    <x v="29"/>
    <x v="24"/>
    <n v="10245.312"/>
    <n v="339"/>
    <x v="0"/>
    <n v="49.977131707317071"/>
    <s v="BOULANGERIE202205"/>
  </r>
  <r>
    <x v="0"/>
    <x v="30"/>
    <x v="25"/>
    <n v="22456.915199999999"/>
    <n v="7392"/>
    <x v="1"/>
    <n v="4.2339583710407238"/>
    <s v="MIX LEGUMES202205"/>
  </r>
  <r>
    <x v="0"/>
    <x v="31"/>
    <x v="26"/>
    <n v="10573.632"/>
    <n v="998"/>
    <x v="1"/>
    <n v="7.8555958395245167"/>
    <s v="MIX LEGUMES202205"/>
  </r>
  <r>
    <x v="0"/>
    <x v="32"/>
    <x v="27"/>
    <n v="2713.6512000000002"/>
    <n v="3286"/>
    <x v="1"/>
    <n v="1.4053087519419991"/>
    <s v="MIX LEGUMES202205"/>
  </r>
  <r>
    <x v="0"/>
    <x v="33"/>
    <x v="28"/>
    <n v="2119.7376000000004"/>
    <n v="2525"/>
    <x v="1"/>
    <n v="1.3125310216718269"/>
    <s v="MIX LEGUMES202205"/>
  </r>
  <r>
    <x v="0"/>
    <x v="34"/>
    <x v="29"/>
    <n v="4390.848"/>
    <n v="348"/>
    <x v="1"/>
    <n v="8.9976393442622946"/>
    <s v="MIX LEGUMES202205"/>
  </r>
  <r>
    <x v="0"/>
    <x v="35"/>
    <x v="30"/>
    <n v="2152.6560000000004"/>
    <n v="766"/>
    <x v="1"/>
    <n v="2.8102558746736297"/>
    <s v="MIX LEGUMES202205"/>
  </r>
  <r>
    <x v="0"/>
    <x v="36"/>
    <x v="31"/>
    <n v="101704.89600000001"/>
    <n v="11902"/>
    <x v="3"/>
    <n v="10.278412935826175"/>
    <s v="VOLAILLE202205"/>
  </r>
  <r>
    <x v="0"/>
    <x v="37"/>
    <x v="32"/>
    <n v="1783.4256"/>
    <n v="260"/>
    <x v="1"/>
    <n v="1.8423818181818181"/>
    <s v="MIX LEGUMES202205"/>
  </r>
  <r>
    <x v="0"/>
    <x v="38"/>
    <x v="33"/>
    <n v="6498.8783999999996"/>
    <n v="154"/>
    <x v="1"/>
    <n v="7.5218499999999997"/>
    <s v="MIX LEGUMES202205"/>
  </r>
  <r>
    <x v="0"/>
    <x v="39"/>
    <x v="34"/>
    <n v="1786.6224000000002"/>
    <n v="669"/>
    <x v="1"/>
    <n v="1.3362919970082274"/>
    <s v="MIX LEGUMES202205"/>
  </r>
  <r>
    <x v="0"/>
    <x v="40"/>
    <x v="35"/>
    <n v="14832.979200000002"/>
    <n v="1323"/>
    <x v="1"/>
    <n v="7.5027714719271632"/>
    <s v="MIX LEGUMES202205"/>
  </r>
  <r>
    <x v="0"/>
    <x v="41"/>
    <x v="36"/>
    <n v="16239.744000000001"/>
    <n v="4594"/>
    <x v="1"/>
    <n v="5.5106019681031562"/>
    <s v="MIX LEGUMES202205"/>
  </r>
  <r>
    <x v="0"/>
    <x v="42"/>
    <x v="37"/>
    <n v="8375.616"/>
    <n v="149"/>
    <x v="1"/>
    <n v="24.347720930232558"/>
    <s v="MIX LEGUMES202205"/>
  </r>
  <r>
    <x v="0"/>
    <x v="43"/>
    <x v="2"/>
    <n v="0"/>
    <n v="4594"/>
    <x v="1"/>
    <n v="0"/>
    <s v="MIX LEGUMES202205"/>
  </r>
  <r>
    <x v="0"/>
    <x v="44"/>
    <x v="38"/>
    <n v="29752.617600000001"/>
    <n v="696"/>
    <x v="1"/>
    <n v="21.056346496815287"/>
    <s v="MIX LEGUMES202205"/>
  </r>
  <r>
    <x v="0"/>
    <x v="45"/>
    <x v="39"/>
    <n v="12081.312"/>
    <n v="1914"/>
    <x v="1"/>
    <n v="13.174822246455834"/>
    <s v="MIX LEGUMES202205"/>
  </r>
  <r>
    <x v="0"/>
    <x v="46"/>
    <x v="40"/>
    <n v="34662.167999999998"/>
    <n v="0"/>
    <x v="1"/>
    <n v="13.870415366146458"/>
    <s v="MIX LEGUMES202205"/>
  </r>
  <r>
    <x v="0"/>
    <x v="47"/>
    <x v="41"/>
    <n v="4084.5600000000004"/>
    <n v="232"/>
    <x v="0"/>
    <n v="28.764507042253523"/>
    <s v="BOULANGERIE202205"/>
  </r>
  <r>
    <x v="0"/>
    <x v="48"/>
    <x v="42"/>
    <n v="2702.5920000000001"/>
    <n v="205"/>
    <x v="0"/>
    <n v="17.105012658227849"/>
    <s v="BOULANGERIE202205"/>
  </r>
  <r>
    <x v="0"/>
    <x v="49"/>
    <x v="43"/>
    <n v="46174.924800000001"/>
    <n v="56664"/>
    <x v="1"/>
    <n v="1.4151498605534953"/>
    <s v="MIX LEGUMES202205"/>
  </r>
  <r>
    <x v="0"/>
    <x v="50"/>
    <x v="2"/>
    <n v="0"/>
    <n v="16287"/>
    <x v="2"/>
    <n v="0"/>
    <s v="CREMERIE202205"/>
  </r>
  <r>
    <x v="0"/>
    <x v="51"/>
    <x v="44"/>
    <n v="5215.7088000000003"/>
    <n v="34664"/>
    <x v="3"/>
    <n v="0.9868890823084201"/>
    <s v="VOLAILLE202205"/>
  </r>
  <r>
    <x v="0"/>
    <x v="52"/>
    <x v="6"/>
    <n v="883.35360000000003"/>
    <n v="529"/>
    <x v="2"/>
    <n v="5.258057142857143"/>
    <s v="CREMERIE202205"/>
  </r>
  <r>
    <x v="0"/>
    <x v="53"/>
    <x v="29"/>
    <n v="1415.2320000000002"/>
    <n v="195"/>
    <x v="2"/>
    <n v="2.9000655737704921"/>
    <s v="CREMERIE202205"/>
  </r>
  <r>
    <x v="0"/>
    <x v="54"/>
    <x v="45"/>
    <n v="4027.9680000000003"/>
    <n v="0"/>
    <x v="4"/>
    <n v="575.42400000000009"/>
    <s v="EMBALLAGES202205"/>
  </r>
  <r>
    <x v="0"/>
    <x v="55"/>
    <x v="46"/>
    <n v="9227.3904000000002"/>
    <n v="14"/>
    <x v="4"/>
    <n v="146.46651428571428"/>
    <s v="EMBALLAGES202205"/>
  </r>
  <r>
    <x v="0"/>
    <x v="56"/>
    <x v="47"/>
    <n v="5416.3296"/>
    <n v="28"/>
    <x v="4"/>
    <n v="56.420099999999998"/>
    <s v="EMBALLAGES202205"/>
  </r>
  <r>
    <x v="0"/>
    <x v="57"/>
    <x v="5"/>
    <n v="2947.6224000000002"/>
    <n v="7"/>
    <x v="4"/>
    <n v="105.27222857142858"/>
    <s v="EMBALLAGES202205"/>
  </r>
  <r>
    <x v="0"/>
    <x v="58"/>
    <x v="48"/>
    <n v="1026.432"/>
    <n v="613"/>
    <x v="2"/>
    <n v="2.4555789473684211"/>
    <s v="CREMERIE202205"/>
  </r>
  <r>
    <x v="0"/>
    <x v="59"/>
    <x v="49"/>
    <n v="26813.592000000004"/>
    <n v="759"/>
    <x v="1"/>
    <n v="59.191152317880807"/>
    <s v="MIX LEGUMES202205"/>
  </r>
  <r>
    <x v="0"/>
    <x v="60"/>
    <x v="50"/>
    <n v="9153"/>
    <n v="3434"/>
    <x v="1"/>
    <n v="10.520689655172413"/>
    <s v="MIX LEGUMES202205"/>
  </r>
  <r>
    <x v="0"/>
    <x v="61"/>
    <x v="47"/>
    <n v="3649.0176000000001"/>
    <n v="7"/>
    <x v="4"/>
    <n v="38.010600000000004"/>
    <s v="EMBALLAGES202205"/>
  </r>
  <r>
    <x v="0"/>
    <x v="62"/>
    <x v="48"/>
    <n v="3576.96"/>
    <n v="10"/>
    <x v="1"/>
    <n v="8.557320574162679"/>
    <s v="MIX LEGUMES202205"/>
  </r>
  <r>
    <x v="0"/>
    <x v="63"/>
    <x v="51"/>
    <n v="821.14560000000006"/>
    <n v="38475"/>
    <x v="2"/>
    <n v="0.49140969479353686"/>
    <s v="CREMERIE202205"/>
  </r>
  <r>
    <x v="0"/>
    <x v="64"/>
    <x v="2"/>
    <n v="0"/>
    <n v="386"/>
    <x v="4"/>
    <n v="0"/>
    <s v="EMBALLAGES202205"/>
  </r>
  <r>
    <x v="0"/>
    <x v="65"/>
    <x v="2"/>
    <n v="0"/>
    <n v="0"/>
    <x v="4"/>
    <n v="0"/>
    <s v="EMBALLAGES202205"/>
  </r>
  <r>
    <x v="0"/>
    <x v="66"/>
    <x v="2"/>
    <n v="0"/>
    <n v="12"/>
    <x v="4"/>
    <n v="0"/>
    <s v="EMBALLAGES202205"/>
  </r>
  <r>
    <x v="0"/>
    <x v="67"/>
    <x v="2"/>
    <n v="0"/>
    <n v="374"/>
    <x v="4"/>
    <n v="0"/>
    <s v="EMBALLAGES202205"/>
  </r>
  <r>
    <x v="0"/>
    <x v="68"/>
    <x v="52"/>
    <n v="18652.550400000004"/>
    <n v="35"/>
    <x v="4"/>
    <n v="121.12045714285716"/>
    <s v="EMBALLAGES202205"/>
  </r>
  <r>
    <x v="0"/>
    <x v="69"/>
    <x v="2"/>
    <n v="0"/>
    <n v="288"/>
    <x v="2"/>
    <n v="0"/>
    <s v="CREMERIE202205"/>
  </r>
  <r>
    <x v="0"/>
    <x v="70"/>
    <x v="2"/>
    <n v="0"/>
    <n v="12733"/>
    <x v="2"/>
    <n v="0"/>
    <s v="CREMERIE202205"/>
  </r>
  <r>
    <x v="0"/>
    <x v="71"/>
    <x v="53"/>
    <n v="6531.84"/>
    <n v="12876"/>
    <x v="3"/>
    <n v="1.173103448275862"/>
    <s v="VOLAILLE202205"/>
  </r>
  <r>
    <x v="0"/>
    <x v="72"/>
    <x v="54"/>
    <n v="24488.9568"/>
    <n v="28"/>
    <x v="4"/>
    <n v="136.80981452513967"/>
    <s v="EMBALLAGES202205"/>
  </r>
  <r>
    <x v="0"/>
    <x v="73"/>
    <x v="55"/>
    <n v="16448.572800000002"/>
    <n v="8464"/>
    <x v="0"/>
    <n v="3.5804468437091863"/>
    <s v="BOULANGERIE202205"/>
  </r>
  <r>
    <x v="0"/>
    <x v="74"/>
    <x v="56"/>
    <n v="26616.600000000002"/>
    <n v="0"/>
    <x v="1"/>
    <n v="14.80344827586207"/>
    <s v="MIX LEGUMES202205"/>
  </r>
  <r>
    <x v="0"/>
    <x v="75"/>
    <x v="47"/>
    <n v="13163.5584"/>
    <n v="47"/>
    <x v="4"/>
    <n v="137.12039999999999"/>
    <s v="EMBALLAGES202205"/>
  </r>
  <r>
    <x v="0"/>
    <x v="76"/>
    <x v="57"/>
    <n v="120385.00800000002"/>
    <n v="8234"/>
    <x v="3"/>
    <n v="24.669059016393447"/>
    <s v="VOLAILLE202205"/>
  </r>
  <r>
    <x v="0"/>
    <x v="77"/>
    <x v="58"/>
    <n v="4326.0048000000006"/>
    <n v="557"/>
    <x v="0"/>
    <n v="11.295051697127938"/>
    <s v="BOULANGERIE202205"/>
  </r>
  <r>
    <x v="0"/>
    <x v="78"/>
    <x v="59"/>
    <n v="1181.9520000000002"/>
    <n v="808"/>
    <x v="2"/>
    <n v="8.442514285714287"/>
    <s v="CREMERIE202205"/>
  </r>
  <r>
    <x v="0"/>
    <x v="79"/>
    <x v="60"/>
    <n v="15187.694400000002"/>
    <n v="720"/>
    <x v="1"/>
    <n v="7.5223845468053501"/>
    <s v="MIX LEGUMES202205"/>
  </r>
  <r>
    <x v="0"/>
    <x v="80"/>
    <x v="61"/>
    <n v="24029.9136"/>
    <n v="52"/>
    <x v="0"/>
    <n v="210.78871578947368"/>
    <s v="BOULANGERIE202205"/>
  </r>
  <r>
    <x v="0"/>
    <x v="81"/>
    <x v="62"/>
    <n v="2633.4720000000002"/>
    <n v="140"/>
    <x v="2"/>
    <n v="4.7279569120287253"/>
    <s v="CREMERIE202205"/>
  </r>
  <r>
    <x v="0"/>
    <x v="82"/>
    <x v="63"/>
    <n v="13009.248000000001"/>
    <n v="0"/>
    <x v="2"/>
    <n v="5.3404137931034485"/>
    <s v="CREMERIE202205"/>
  </r>
  <r>
    <x v="0"/>
    <x v="83"/>
    <x v="64"/>
    <n v="199.88640000000004"/>
    <n v="112"/>
    <x v="2"/>
    <n v="1.7847000000000004"/>
    <s v="CREMERIE202205"/>
  </r>
  <r>
    <x v="0"/>
    <x v="84"/>
    <x v="65"/>
    <n v="8936.4384000000009"/>
    <n v="156"/>
    <x v="0"/>
    <n v="55.50582857142858"/>
    <s v="BOULANGERIE202205"/>
  </r>
  <r>
    <x v="0"/>
    <x v="85"/>
    <x v="2"/>
    <n v="0"/>
    <n v="1935"/>
    <x v="2"/>
    <n v="0"/>
    <s v="CREMERIE202205"/>
  </r>
  <r>
    <x v="0"/>
    <x v="86"/>
    <x v="66"/>
    <n v="3658.7808000000005"/>
    <n v="488"/>
    <x v="1"/>
    <n v="2.9625755465587047"/>
    <s v="MIX LEGUMES202205"/>
  </r>
  <r>
    <x v="0"/>
    <x v="87"/>
    <x v="67"/>
    <n v="9304.7616000000016"/>
    <n v="0"/>
    <x v="2"/>
    <n v="32.308200000000006"/>
    <s v="CREMERIE202205"/>
  </r>
  <r>
    <x v="0"/>
    <x v="88"/>
    <x v="68"/>
    <n v="8626.3919999999998"/>
    <n v="6652"/>
    <x v="2"/>
    <n v="1.0948587384185811"/>
    <s v="CREMERIE202205"/>
  </r>
  <r>
    <x v="0"/>
    <x v="89"/>
    <x v="69"/>
    <n v="12457.152"/>
    <n v="1420"/>
    <x v="1"/>
    <n v="5.0270992736077478"/>
    <s v="MIX LEGUMES202205"/>
  </r>
  <r>
    <x v="0"/>
    <x v="90"/>
    <x v="70"/>
    <n v="2156.5439999999999"/>
    <n v="1578"/>
    <x v="2"/>
    <n v="14.473449664429529"/>
    <s v="CREMERIE202205"/>
  </r>
  <r>
    <x v="0"/>
    <x v="91"/>
    <x v="71"/>
    <n v="9442.4832000000024"/>
    <n v="1782"/>
    <x v="2"/>
    <n v="13.374622096317283"/>
    <s v="CREMERIE202205"/>
  </r>
  <r>
    <x v="0"/>
    <x v="92"/>
    <x v="72"/>
    <n v="7153.92"/>
    <n v="669"/>
    <x v="1"/>
    <n v="6.4218312387791743"/>
    <s v="MIX LEGUMES202205"/>
  </r>
  <r>
    <x v="0"/>
    <x v="93"/>
    <x v="2"/>
    <n v="0"/>
    <n v="0"/>
    <x v="1"/>
    <n v="0"/>
    <s v="MIX LEGUMES202205"/>
  </r>
  <r>
    <x v="0"/>
    <x v="94"/>
    <x v="73"/>
    <n v="40958.567999999999"/>
    <n v="7545"/>
    <x v="1"/>
    <n v="6.5096261919898284"/>
    <s v="MIX LEGUMES202205"/>
  </r>
  <r>
    <x v="0"/>
    <x v="95"/>
    <x v="74"/>
    <n v="2620.2096000000001"/>
    <n v="209"/>
    <x v="1"/>
    <n v="2.6123724825523431"/>
    <s v="MIX LEGUMES202205"/>
  </r>
  <r>
    <x v="0"/>
    <x v="96"/>
    <x v="71"/>
    <n v="4662.1440000000002"/>
    <n v="195"/>
    <x v="1"/>
    <n v="6.6036033994334282"/>
    <s v="MIX LEGUMES202205"/>
  </r>
  <r>
    <x v="0"/>
    <x v="97"/>
    <x v="75"/>
    <n v="4947.3936000000003"/>
    <n v="669"/>
    <x v="1"/>
    <n v="5.3834533188248104"/>
    <s v="MIX LEGUMES202205"/>
  </r>
  <r>
    <x v="0"/>
    <x v="98"/>
    <x v="76"/>
    <n v="6909.2352000000001"/>
    <n v="455"/>
    <x v="1"/>
    <n v="8.8579938461538461"/>
    <s v="MIX LEGUMES202205"/>
  </r>
  <r>
    <x v="0"/>
    <x v="99"/>
    <x v="77"/>
    <n v="11558.2464"/>
    <n v="0"/>
    <x v="4"/>
    <n v="137.59817142857142"/>
    <s v="EMBALLAGES202205"/>
  </r>
  <r>
    <x v="0"/>
    <x v="100"/>
    <x v="78"/>
    <n v="61737.552000000003"/>
    <n v="2005"/>
    <x v="3"/>
    <n v="28.062523636363636"/>
    <s v="VOLAILLE202205"/>
  </r>
  <r>
    <x v="0"/>
    <x v="101"/>
    <x v="79"/>
    <n v="54530.495999999999"/>
    <n v="956"/>
    <x v="4"/>
    <n v="43.8348038585209"/>
    <s v="EMBALLAGES202205"/>
  </r>
  <r>
    <x v="0"/>
    <x v="102"/>
    <x v="80"/>
    <n v="10817.452800000001"/>
    <n v="98"/>
    <x v="0"/>
    <n v="30.216348603351957"/>
    <s v="BOULANGERIE202205"/>
  </r>
  <r>
    <x v="0"/>
    <x v="103"/>
    <x v="81"/>
    <n v="5961.6"/>
    <n v="21"/>
    <x v="0"/>
    <n v="51.393103448275866"/>
    <s v="BOULANGERIE202205"/>
  </r>
  <r>
    <x v="0"/>
    <x v="104"/>
    <x v="2"/>
    <n v="0"/>
    <n v="52432"/>
    <x v="0"/>
    <n v="0"/>
    <s v="BOULANGERIE202205"/>
  </r>
  <r>
    <x v="0"/>
    <x v="105"/>
    <x v="82"/>
    <n v="127733.76000000001"/>
    <n v="4443"/>
    <x v="3"/>
    <n v="8.9374307304785905"/>
    <s v="VOLAILLE202205"/>
  </r>
  <r>
    <x v="0"/>
    <x v="106"/>
    <x v="2"/>
    <n v="0"/>
    <n v="0"/>
    <x v="1"/>
    <n v="0"/>
    <s v="MIX LEGUMES202205"/>
  </r>
  <r>
    <x v="1"/>
    <x v="0"/>
    <x v="83"/>
    <n v="18542.692800000001"/>
    <n v="10721"/>
    <x v="0"/>
    <n v="6.7208020297209137"/>
    <s v="BOULANGERIE202206"/>
  </r>
  <r>
    <x v="1"/>
    <x v="1"/>
    <x v="84"/>
    <n v="15853.536000000002"/>
    <n v="5151"/>
    <x v="1"/>
    <n v="5.4913529615517849"/>
    <s v="MIX LEGUMES202206"/>
  </r>
  <r>
    <x v="1"/>
    <x v="2"/>
    <x v="85"/>
    <n v="10243.022400000002"/>
    <n v="1351"/>
    <x v="2"/>
    <n v="7.5818078460399718"/>
    <s v="CREMERIE202206"/>
  </r>
  <r>
    <x v="1"/>
    <x v="3"/>
    <x v="86"/>
    <n v="24552.288"/>
    <n v="2733"/>
    <x v="0"/>
    <n v="16.851261496225121"/>
    <s v="BOULANGERIE202206"/>
  </r>
  <r>
    <x v="1"/>
    <x v="4"/>
    <x v="72"/>
    <n v="717.46560000000011"/>
    <n v="9403"/>
    <x v="2"/>
    <n v="0.64404452423698388"/>
    <s v="CREMERIE202206"/>
  </r>
  <r>
    <x v="1"/>
    <x v="5"/>
    <x v="87"/>
    <n v="1158.7104000000002"/>
    <n v="116"/>
    <x v="2"/>
    <n v="20.691257142857147"/>
    <s v="CREMERIE202206"/>
  </r>
  <r>
    <x v="1"/>
    <x v="6"/>
    <x v="88"/>
    <n v="10039.420800000002"/>
    <n v="989"/>
    <x v="2"/>
    <n v="13.603551219512198"/>
    <s v="CREMERIE202206"/>
  </r>
  <r>
    <x v="1"/>
    <x v="7"/>
    <x v="2"/>
    <n v="0"/>
    <n v="13531"/>
    <x v="2"/>
    <n v="0"/>
    <s v="CREMERIE202206"/>
  </r>
  <r>
    <x v="1"/>
    <x v="8"/>
    <x v="89"/>
    <n v="7392.3840000000009"/>
    <n v="808"/>
    <x v="2"/>
    <n v="23.029233644859815"/>
    <s v="CREMERIE202206"/>
  </r>
  <r>
    <x v="1"/>
    <x v="10"/>
    <x v="88"/>
    <n v="18628.185600000001"/>
    <n v="372"/>
    <x v="4"/>
    <n v="25.241443902439027"/>
    <s v="EMBALLAGES202206"/>
  </r>
  <r>
    <x v="1"/>
    <x v="11"/>
    <x v="90"/>
    <n v="14117.587200000002"/>
    <n v="430"/>
    <x v="4"/>
    <n v="25.209977142857145"/>
    <s v="EMBALLAGES202206"/>
  </r>
  <r>
    <x v="1"/>
    <x v="12"/>
    <x v="91"/>
    <n v="12416.7168"/>
    <n v="2413"/>
    <x v="3"/>
    <n v="18.560114798206278"/>
    <s v="VOLAILLE202206"/>
  </r>
  <r>
    <x v="1"/>
    <x v="13"/>
    <x v="87"/>
    <n v="1737.6768000000002"/>
    <n v="174"/>
    <x v="2"/>
    <n v="31.02994285714286"/>
    <s v="CREMERIE202206"/>
  </r>
  <r>
    <x v="1"/>
    <x v="14"/>
    <x v="52"/>
    <n v="2037.1824000000001"/>
    <n v="766"/>
    <x v="2"/>
    <n v="13.228457142857144"/>
    <s v="CREMERIE202206"/>
  </r>
  <r>
    <x v="1"/>
    <x v="15"/>
    <x v="92"/>
    <n v="4277.0591999999997"/>
    <n v="543"/>
    <x v="2"/>
    <n v="10.586780198019801"/>
    <s v="CREMERIE202206"/>
  </r>
  <r>
    <x v="1"/>
    <x v="16"/>
    <x v="93"/>
    <n v="6375.2832000000008"/>
    <n v="2757"/>
    <x v="2"/>
    <n v="10.400135725938011"/>
    <s v="CREMERIE202206"/>
  </r>
  <r>
    <x v="1"/>
    <x v="17"/>
    <x v="94"/>
    <n v="6610.1184000000003"/>
    <n v="2993"/>
    <x v="2"/>
    <n v="11.576389492119089"/>
    <s v="CREMERIE202206"/>
  </r>
  <r>
    <x v="1"/>
    <x v="18"/>
    <x v="95"/>
    <n v="12791.52"/>
    <n v="383"/>
    <x v="0"/>
    <n v="3.909388753056235"/>
    <s v="BOULANGERIE202206"/>
  </r>
  <r>
    <x v="1"/>
    <x v="19"/>
    <x v="96"/>
    <n v="55427.328000000001"/>
    <n v="0"/>
    <x v="1"/>
    <n v="9.2163831060858001"/>
    <s v="MIX LEGUMES202206"/>
  </r>
  <r>
    <x v="1"/>
    <x v="20"/>
    <x v="97"/>
    <n v="2429.2224000000006"/>
    <n v="27618"/>
    <x v="2"/>
    <n v="0.92155629742033407"/>
    <s v="CREMERIE202206"/>
  </r>
  <r>
    <x v="1"/>
    <x v="21"/>
    <x v="98"/>
    <n v="3284.5824000000002"/>
    <n v="127805"/>
    <x v="2"/>
    <n v="0.92160000000000009"/>
    <s v="CREMERIE202206"/>
  </r>
  <r>
    <x v="1"/>
    <x v="22"/>
    <x v="99"/>
    <n v="-373.24800000000005"/>
    <n v="47816"/>
    <x v="2"/>
    <n v="0.44646889952153118"/>
    <s v="CREMERIE202206"/>
  </r>
  <r>
    <x v="1"/>
    <x v="23"/>
    <x v="100"/>
    <n v="34892.639999999999"/>
    <n v="66816"/>
    <x v="1"/>
    <n v="3.6682758620689655"/>
    <s v="MIX LEGUMES202206"/>
  </r>
  <r>
    <x v="1"/>
    <x v="24"/>
    <x v="101"/>
    <n v="53829.36"/>
    <n v="29279"/>
    <x v="1"/>
    <n v="3.6309854974704892"/>
    <s v="MIX LEGUMES202206"/>
  </r>
  <r>
    <x v="1"/>
    <x v="25"/>
    <x v="66"/>
    <n v="48722.688000000002"/>
    <n v="1005"/>
    <x v="0"/>
    <n v="39.451569230769231"/>
    <s v="BOULANGERIE202206"/>
  </r>
  <r>
    <x v="1"/>
    <x v="26"/>
    <x v="102"/>
    <n v="19694.88"/>
    <n v="1747"/>
    <x v="0"/>
    <n v="17.491012433392541"/>
    <s v="BOULANGERIE202206"/>
  </r>
  <r>
    <x v="1"/>
    <x v="27"/>
    <x v="103"/>
    <n v="65407.996800000001"/>
    <n v="20129"/>
    <x v="3"/>
    <n v="8.1576448989773009"/>
    <s v="VOLAILLE202206"/>
  </r>
  <r>
    <x v="1"/>
    <x v="28"/>
    <x v="104"/>
    <n v="45826.516800000005"/>
    <n v="84147"/>
    <x v="3"/>
    <n v="1.2159122502586963"/>
    <s v="VOLAILLE202206"/>
  </r>
  <r>
    <x v="1"/>
    <x v="29"/>
    <x v="105"/>
    <n v="13039.488000000001"/>
    <n v="434"/>
    <x v="0"/>
    <n v="50.151876923076927"/>
    <s v="BOULANGERIE202206"/>
  </r>
  <r>
    <x v="1"/>
    <x v="30"/>
    <x v="106"/>
    <n v="26966.001600000003"/>
    <n v="8018"/>
    <x v="1"/>
    <n v="4.2339459255770144"/>
    <s v="MIX LEGUMES202206"/>
  </r>
  <r>
    <x v="1"/>
    <x v="31"/>
    <x v="107"/>
    <n v="2734.5600000000004"/>
    <n v="673"/>
    <x v="1"/>
    <n v="7.8579310344827595"/>
    <s v="MIX LEGUMES202206"/>
  </r>
  <r>
    <x v="1"/>
    <x v="32"/>
    <x v="108"/>
    <n v="8897.6448"/>
    <n v="4566"/>
    <x v="1"/>
    <n v="1.4058531837573076"/>
    <s v="MIX LEGUMES202206"/>
  </r>
  <r>
    <x v="1"/>
    <x v="33"/>
    <x v="109"/>
    <n v="3630.3552000000004"/>
    <n v="3137"/>
    <x v="1"/>
    <n v="1.3124928416485901"/>
    <s v="MIX LEGUMES202206"/>
  </r>
  <r>
    <x v="1"/>
    <x v="34"/>
    <x v="110"/>
    <n v="11290.752"/>
    <n v="1346"/>
    <x v="1"/>
    <n v="9.0109752593774939"/>
    <s v="MIX LEGUMES202206"/>
  </r>
  <r>
    <x v="1"/>
    <x v="35"/>
    <x v="2"/>
    <n v="0"/>
    <n v="0"/>
    <x v="1"/>
    <n v="0"/>
    <s v="MIX LEGUMES202206"/>
  </r>
  <r>
    <x v="1"/>
    <x v="36"/>
    <x v="111"/>
    <n v="43519.68"/>
    <n v="19546"/>
    <x v="3"/>
    <n v="10.278620689655172"/>
    <s v="VOLAILLE202206"/>
  </r>
  <r>
    <x v="1"/>
    <x v="37"/>
    <x v="112"/>
    <n v="1304.424"/>
    <n v="168"/>
    <x v="1"/>
    <n v="1.8424067796610168"/>
    <s v="MIX LEGUMES202206"/>
  </r>
  <r>
    <x v="1"/>
    <x v="38"/>
    <x v="113"/>
    <n v="12030.508800000001"/>
    <n v="56"/>
    <x v="1"/>
    <n v="7.5143715178013748"/>
    <s v="MIX LEGUMES202206"/>
  </r>
  <r>
    <x v="1"/>
    <x v="39"/>
    <x v="114"/>
    <n v="3796.5456000000004"/>
    <n v="947"/>
    <x v="1"/>
    <n v="1.3368118309859156"/>
    <s v="MIX LEGUMES202206"/>
  </r>
  <r>
    <x v="1"/>
    <x v="40"/>
    <x v="63"/>
    <n v="18280.080000000002"/>
    <n v="1518"/>
    <x v="1"/>
    <n v="7.5041379310344833"/>
    <s v="MIX LEGUMES202206"/>
  </r>
  <r>
    <x v="1"/>
    <x v="41"/>
    <x v="115"/>
    <n v="12403.584000000001"/>
    <n v="4780"/>
    <x v="1"/>
    <n v="5.5102549977787652"/>
    <s v="MIX LEGUMES202206"/>
  </r>
  <r>
    <x v="1"/>
    <x v="42"/>
    <x v="48"/>
    <n v="10186.560000000001"/>
    <n v="335"/>
    <x v="1"/>
    <n v="24.369760765550243"/>
    <s v="MIX LEGUMES202206"/>
  </r>
  <r>
    <x v="1"/>
    <x v="43"/>
    <x v="116"/>
    <n v="1943.1360000000002"/>
    <n v="5893"/>
    <x v="1"/>
    <n v="3.2171125827814571"/>
    <s v="MIX LEGUMES202206"/>
  </r>
  <r>
    <x v="1"/>
    <x v="44"/>
    <x v="117"/>
    <n v="15096.153600000001"/>
    <n v="703"/>
    <x v="1"/>
    <n v="21.054607531380753"/>
    <s v="MIX LEGUMES202206"/>
  </r>
  <r>
    <x v="1"/>
    <x v="45"/>
    <x v="113"/>
    <n v="21104.064000000002"/>
    <n v="2228"/>
    <x v="1"/>
    <n v="13.181801374141163"/>
    <s v="MIX LEGUMES202206"/>
  </r>
  <r>
    <x v="1"/>
    <x v="46"/>
    <x v="40"/>
    <n v="34662.167999999998"/>
    <n v="181"/>
    <x v="1"/>
    <n v="13.870415366146458"/>
    <s v="MIX LEGUMES202206"/>
  </r>
  <r>
    <x v="1"/>
    <x v="47"/>
    <x v="118"/>
    <n v="6227.2800000000007"/>
    <n v="316"/>
    <x v="0"/>
    <n v="28.830000000000002"/>
    <s v="BOULANGERIE202206"/>
  </r>
  <r>
    <x v="1"/>
    <x v="48"/>
    <x v="119"/>
    <n v="3656.4480000000003"/>
    <n v="230"/>
    <x v="0"/>
    <n v="17.086205607476636"/>
    <s v="BOULANGERIE202206"/>
  </r>
  <r>
    <x v="1"/>
    <x v="49"/>
    <x v="120"/>
    <n v="86623.948800000013"/>
    <n v="49036"/>
    <x v="1"/>
    <n v="1.4151696394438911"/>
    <s v="MIX LEGUMES202206"/>
  </r>
  <r>
    <x v="1"/>
    <x v="51"/>
    <x v="121"/>
    <n v="29913.624"/>
    <n v="53316"/>
    <x v="3"/>
    <n v="0.98689003991950119"/>
    <s v="VOLAILLE202206"/>
  </r>
  <r>
    <x v="1"/>
    <x v="52"/>
    <x v="122"/>
    <n v="662.51520000000005"/>
    <n v="613"/>
    <x v="2"/>
    <n v="5.258057142857143"/>
    <s v="CREMERIE202206"/>
  </r>
  <r>
    <x v="1"/>
    <x v="53"/>
    <x v="123"/>
    <n v="849.13920000000007"/>
    <n v="321"/>
    <x v="2"/>
    <n v="2.8980860068259386"/>
    <s v="CREMERIE202206"/>
  </r>
  <r>
    <x v="1"/>
    <x v="54"/>
    <x v="124"/>
    <n v="2685.3120000000004"/>
    <n v="0"/>
    <x v="4"/>
    <n v="537.06240000000003"/>
    <s v="EMBALLAGES202206"/>
  </r>
  <r>
    <x v="1"/>
    <x v="55"/>
    <x v="125"/>
    <n v="7176.8591999999999"/>
    <n v="12"/>
    <x v="4"/>
    <n v="146.46651428571428"/>
    <s v="EMBALLAGES202206"/>
  </r>
  <r>
    <x v="1"/>
    <x v="56"/>
    <x v="61"/>
    <n v="6473.1744000000008"/>
    <n v="10"/>
    <x v="4"/>
    <n v="56.782231578947375"/>
    <s v="EMBALLAGES202206"/>
  </r>
  <r>
    <x v="1"/>
    <x v="57"/>
    <x v="126"/>
    <n v="2210.7168000000001"/>
    <n v="7"/>
    <x v="4"/>
    <n v="105.27222857142858"/>
    <s v="EMBALLAGES202206"/>
  </r>
  <r>
    <x v="1"/>
    <x v="58"/>
    <x v="127"/>
    <n v="889.57439999999997"/>
    <n v="794"/>
    <x v="2"/>
    <n v="2.4573878453038671"/>
    <s v="CREMERIE202206"/>
  </r>
  <r>
    <x v="1"/>
    <x v="59"/>
    <x v="128"/>
    <n v="82090.843200000003"/>
    <n v="773"/>
    <x v="1"/>
    <n v="59.228602597402599"/>
    <s v="MIX LEGUMES202206"/>
  </r>
  <r>
    <x v="1"/>
    <x v="60"/>
    <x v="129"/>
    <n v="12570.12"/>
    <n v="4675"/>
    <x v="1"/>
    <n v="10.518928870292887"/>
    <s v="MIX LEGUMES202206"/>
  </r>
  <r>
    <x v="1"/>
    <x v="61"/>
    <x v="130"/>
    <n v="3382.0416"/>
    <n v="19"/>
    <x v="4"/>
    <n v="38.000467415730334"/>
    <s v="EMBALLAGES202206"/>
  </r>
  <r>
    <x v="1"/>
    <x v="62"/>
    <x v="131"/>
    <n v="3497.4720000000002"/>
    <n v="0"/>
    <x v="1"/>
    <n v="8.5512762836185825"/>
    <s v="MIX LEGUMES202206"/>
  </r>
  <r>
    <x v="1"/>
    <x v="63"/>
    <x v="132"/>
    <n v="1341.1872000000001"/>
    <n v="59355"/>
    <x v="2"/>
    <n v="0.49145738365701724"/>
    <s v="CREMERIE202206"/>
  </r>
  <r>
    <x v="1"/>
    <x v="64"/>
    <x v="133"/>
    <n v="169528.16159999999"/>
    <n v="996"/>
    <x v="4"/>
    <n v="87.702101189860315"/>
    <s v="EMBALLAGES202206"/>
  </r>
  <r>
    <x v="1"/>
    <x v="65"/>
    <x v="107"/>
    <n v="16089.840000000002"/>
    <n v="14"/>
    <x v="4"/>
    <n v="46.235172413793109"/>
    <s v="EMBALLAGES202206"/>
  </r>
  <r>
    <x v="1"/>
    <x v="66"/>
    <x v="134"/>
    <n v="16806.312000000002"/>
    <n v="84"/>
    <x v="4"/>
    <n v="49.870362017804162"/>
    <s v="EMBALLAGES202206"/>
  </r>
  <r>
    <x v="1"/>
    <x v="67"/>
    <x v="135"/>
    <n v="52958.188800000004"/>
    <n v="555"/>
    <x v="4"/>
    <n v="51.365847526673136"/>
    <s v="EMBALLAGES202206"/>
  </r>
  <r>
    <x v="1"/>
    <x v="68"/>
    <x v="80"/>
    <n v="43522.617600000005"/>
    <n v="45"/>
    <x v="4"/>
    <n v="121.57155754189945"/>
    <s v="EMBALLAGES202206"/>
  </r>
  <r>
    <x v="1"/>
    <x v="69"/>
    <x v="136"/>
    <n v="2913.9264000000003"/>
    <n v="455"/>
    <x v="2"/>
    <n v="28.290547572815537"/>
    <s v="CREMERIE202206"/>
  </r>
  <r>
    <x v="1"/>
    <x v="70"/>
    <x v="76"/>
    <n v="1437.0047999999999"/>
    <n v="15289"/>
    <x v="2"/>
    <n v="1.842313846153846"/>
    <s v="CREMERIE202206"/>
  </r>
  <r>
    <x v="1"/>
    <x v="71"/>
    <x v="137"/>
    <n v="17146.080000000002"/>
    <n v="19720"/>
    <x v="3"/>
    <n v="1.1731034482758622"/>
    <s v="VOLAILLE202206"/>
  </r>
  <r>
    <x v="1"/>
    <x v="72"/>
    <x v="138"/>
    <n v="20672.496000000003"/>
    <n v="33"/>
    <x v="4"/>
    <n v="136.90394701986756"/>
    <s v="EMBALLAGES202206"/>
  </r>
  <r>
    <x v="1"/>
    <x v="73"/>
    <x v="139"/>
    <n v="16049.836800000001"/>
    <n v="11220"/>
    <x v="0"/>
    <n v="3.5801554316306046"/>
    <s v="BOULANGERIE202206"/>
  </r>
  <r>
    <x v="1"/>
    <x v="74"/>
    <x v="56"/>
    <n v="26616.600000000002"/>
    <n v="0"/>
    <x v="1"/>
    <n v="14.80344827586207"/>
    <s v="MIX LEGUMES202206"/>
  </r>
  <r>
    <x v="1"/>
    <x v="75"/>
    <x v="125"/>
    <n v="6742.3104000000003"/>
    <n v="49"/>
    <x v="4"/>
    <n v="137.59817142857145"/>
    <s v="EMBALLAGES202206"/>
  </r>
  <r>
    <x v="1"/>
    <x v="76"/>
    <x v="140"/>
    <n v="77433.753599999996"/>
    <n v="12982"/>
    <x v="3"/>
    <n v="24.946441237113401"/>
    <s v="VOLAILLE202206"/>
  </r>
  <r>
    <x v="1"/>
    <x v="77"/>
    <x v="141"/>
    <n v="26349.192000000003"/>
    <n v="696"/>
    <x v="0"/>
    <n v="11.298967409948544"/>
    <s v="BOULANGERIE202206"/>
  </r>
  <r>
    <x v="1"/>
    <x v="78"/>
    <x v="142"/>
    <n v="2363.9040000000005"/>
    <n v="669"/>
    <x v="2"/>
    <n v="8.4727741935483891"/>
    <s v="CREMERIE202206"/>
  </r>
  <r>
    <x v="1"/>
    <x v="79"/>
    <x v="11"/>
    <n v="9775.9872000000014"/>
    <n v="0"/>
    <x v="1"/>
    <n v="7.5199901538461553"/>
    <s v="MIX LEGUMES202206"/>
  </r>
  <r>
    <x v="1"/>
    <x v="80"/>
    <x v="143"/>
    <n v="32857.228800000004"/>
    <n v="21"/>
    <x v="0"/>
    <n v="210.62326153846158"/>
    <s v="BOULANGERIE202206"/>
  </r>
  <r>
    <x v="1"/>
    <x v="81"/>
    <x v="48"/>
    <n v="1975.104"/>
    <n v="0"/>
    <x v="2"/>
    <n v="4.7251291866028708"/>
    <s v="CREMERIE202206"/>
  </r>
  <r>
    <x v="1"/>
    <x v="82"/>
    <x v="63"/>
    <n v="13009.248000000001"/>
    <n v="0"/>
    <x v="2"/>
    <n v="5.3404137931034485"/>
    <s v="CREMERIE202206"/>
  </r>
  <r>
    <x v="1"/>
    <x v="84"/>
    <x v="144"/>
    <n v="4403.4624000000003"/>
    <n v="179"/>
    <x v="0"/>
    <n v="55.740030379746841"/>
    <s v="BOULANGERIE202206"/>
  </r>
  <r>
    <x v="1"/>
    <x v="86"/>
    <x v="145"/>
    <n v="2214.5184000000004"/>
    <n v="325"/>
    <x v="1"/>
    <n v="2.960586096256685"/>
    <s v="MIX LEGUMES202206"/>
  </r>
  <r>
    <x v="1"/>
    <x v="87"/>
    <x v="67"/>
    <n v="9304.7616000000016"/>
    <n v="70"/>
    <x v="2"/>
    <n v="32.308200000000006"/>
    <s v="CREMERIE202206"/>
  </r>
  <r>
    <x v="1"/>
    <x v="88"/>
    <x v="146"/>
    <n v="5568.0480000000007"/>
    <n v="9125"/>
    <x v="2"/>
    <n v="1.0947793944160442"/>
    <s v="CREMERIE202206"/>
  </r>
  <r>
    <x v="1"/>
    <x v="89"/>
    <x v="147"/>
    <n v="16516.224000000002"/>
    <n v="3202"/>
    <x v="1"/>
    <n v="5.0262398052343285"/>
    <s v="MIX LEGUMES202206"/>
  </r>
  <r>
    <x v="1"/>
    <x v="90"/>
    <x v="148"/>
    <n v="15365.376000000002"/>
    <n v="1838"/>
    <x v="2"/>
    <n v="14.523039697542535"/>
    <s v="CREMERIE202206"/>
  </r>
  <r>
    <x v="1"/>
    <x v="91"/>
    <x v="2"/>
    <n v="0"/>
    <n v="1207"/>
    <x v="2"/>
    <n v="0"/>
    <s v="CREMERIE202206"/>
  </r>
  <r>
    <x v="1"/>
    <x v="92"/>
    <x v="34"/>
    <n v="9176.9328000000005"/>
    <n v="650"/>
    <x v="1"/>
    <n v="6.863824083769634"/>
    <s v="MIX LEGUMES202206"/>
  </r>
  <r>
    <x v="1"/>
    <x v="93"/>
    <x v="149"/>
    <n v="26002.944"/>
    <n v="2079"/>
    <x v="1"/>
    <n v="1.4151262040816326"/>
    <s v="MIX LEGUMES202206"/>
  </r>
  <r>
    <x v="1"/>
    <x v="94"/>
    <x v="150"/>
    <n v="45798.134400000003"/>
    <n v="11025"/>
    <x v="1"/>
    <n v="6.6058177412375603"/>
    <s v="MIX LEGUMES202206"/>
  </r>
  <r>
    <x v="1"/>
    <x v="95"/>
    <x v="151"/>
    <n v="2074.3344000000002"/>
    <n v="376"/>
    <x v="1"/>
    <n v="2.6125118387909323"/>
    <s v="MIX LEGUMES202206"/>
  </r>
  <r>
    <x v="1"/>
    <x v="96"/>
    <x v="152"/>
    <n v="5336.9280000000008"/>
    <n v="195"/>
    <x v="1"/>
    <n v="6.6051089108910901"/>
    <s v="MIX LEGUMES202206"/>
  </r>
  <r>
    <x v="1"/>
    <x v="97"/>
    <x v="153"/>
    <n v="1349.3088"/>
    <n v="251"/>
    <x v="1"/>
    <n v="5.3757322709163349"/>
    <s v="MIX LEGUMES202206"/>
  </r>
  <r>
    <x v="1"/>
    <x v="98"/>
    <x v="154"/>
    <n v="7485.0048000000006"/>
    <n v="520"/>
    <x v="1"/>
    <n v="8.8579938461538461"/>
    <s v="MIX LEGUMES202206"/>
  </r>
  <r>
    <x v="1"/>
    <x v="99"/>
    <x v="77"/>
    <n v="11558.2464"/>
    <n v="0"/>
    <x v="4"/>
    <n v="137.59817142857142"/>
    <s v="EMBALLAGES202206"/>
  </r>
  <r>
    <x v="1"/>
    <x v="100"/>
    <x v="1"/>
    <n v="67989.456000000006"/>
    <n v="1912"/>
    <x v="3"/>
    <n v="28.060031366075115"/>
    <s v="VOLAILLE202206"/>
  </r>
  <r>
    <x v="1"/>
    <x v="101"/>
    <x v="155"/>
    <n v="10275.336000000001"/>
    <n v="235"/>
    <x v="4"/>
    <n v="43.724834042553198"/>
    <s v="EMBALLAGES202206"/>
  </r>
  <r>
    <x v="1"/>
    <x v="102"/>
    <x v="105"/>
    <n v="7867.2384000000002"/>
    <n v="256"/>
    <x v="0"/>
    <n v="30.258609230769231"/>
    <s v="BOULANGERIE202206"/>
  </r>
  <r>
    <x v="1"/>
    <x v="103"/>
    <x v="47"/>
    <n v="4888.5119999999997"/>
    <n v="38"/>
    <x v="0"/>
    <n v="50.921999999999997"/>
    <s v="BOULANGERIE202206"/>
  </r>
  <r>
    <x v="1"/>
    <x v="104"/>
    <x v="156"/>
    <n v="12765.081600000001"/>
    <n v="67188"/>
    <x v="0"/>
    <n v="0.80440365492469601"/>
    <s v="BOULANGERIE202206"/>
  </r>
  <r>
    <x v="1"/>
    <x v="105"/>
    <x v="19"/>
    <n v="88024.320000000007"/>
    <n v="9756"/>
    <x v="3"/>
    <n v="8.9373865367042349"/>
    <s v="VOLAILLE202206"/>
  </r>
  <r>
    <x v="1"/>
    <x v="107"/>
    <x v="2"/>
    <n v="0"/>
    <n v="0"/>
    <x v="3"/>
    <n v="0"/>
    <s v="VOLAILLE202206"/>
  </r>
  <r>
    <x v="1"/>
    <x v="106"/>
    <x v="157"/>
    <n v="46652.025600000001"/>
    <n v="8236"/>
    <x v="1"/>
    <n v="4.9959333476119081"/>
    <s v="MIX LEGUMES202206"/>
  </r>
  <r>
    <x v="2"/>
    <x v="0"/>
    <x v="152"/>
    <n v="5427.1296000000002"/>
    <n v="5214"/>
    <x v="0"/>
    <n v="6.7167445544554454"/>
    <s v="BOULANGERIE202207"/>
  </r>
  <r>
    <x v="2"/>
    <x v="1"/>
    <x v="158"/>
    <n v="23347.008000000002"/>
    <n v="2812"/>
    <x v="1"/>
    <n v="5.4921213832039522"/>
    <s v="MIX LEGUMES202207"/>
  </r>
  <r>
    <x v="2"/>
    <x v="3"/>
    <x v="159"/>
    <n v="20486.304"/>
    <n v="1200"/>
    <x v="0"/>
    <n v="16.84728947368421"/>
    <s v="BOULANGERIE202207"/>
  </r>
  <r>
    <x v="2"/>
    <x v="4"/>
    <x v="160"/>
    <n v="286.97760000000005"/>
    <n v="5513"/>
    <x v="2"/>
    <n v="0.64344753363228713"/>
    <s v="CREMERIE202207"/>
  </r>
  <r>
    <x v="2"/>
    <x v="5"/>
    <x v="161"/>
    <n v="820.75680000000011"/>
    <n v="33"/>
    <x v="2"/>
    <n v="20.518920000000001"/>
    <s v="CREMERIE202207"/>
  </r>
  <r>
    <x v="2"/>
    <x v="6"/>
    <x v="6"/>
    <n v="2273.0976000000001"/>
    <n v="808"/>
    <x v="2"/>
    <n v="13.530342857142857"/>
    <s v="CREMERIE202207"/>
  </r>
  <r>
    <x v="2"/>
    <x v="7"/>
    <x v="77"/>
    <n v="67.348799999999997"/>
    <n v="11693"/>
    <x v="2"/>
    <n v="0.80177142857142858"/>
    <s v="CREMERIE202207"/>
  </r>
  <r>
    <x v="2"/>
    <x v="8"/>
    <x v="162"/>
    <n v="9963.648000000001"/>
    <n v="432"/>
    <x v="2"/>
    <n v="23.064000000000004"/>
    <s v="CREMERIE202207"/>
  </r>
  <r>
    <x v="2"/>
    <x v="10"/>
    <x v="163"/>
    <n v="9196.9344000000001"/>
    <n v="177"/>
    <x v="4"/>
    <n v="25.197080547945205"/>
    <s v="EMBALLAGES202207"/>
  </r>
  <r>
    <x v="2"/>
    <x v="11"/>
    <x v="92"/>
    <n v="10192.7808"/>
    <n v="207"/>
    <x v="4"/>
    <n v="25.229655445544555"/>
    <s v="EMBALLAGES202207"/>
  </r>
  <r>
    <x v="2"/>
    <x v="12"/>
    <x v="164"/>
    <n v="26989.113600000001"/>
    <n v="706"/>
    <x v="3"/>
    <n v="18.574751273227804"/>
    <s v="VOLAILLE202207"/>
  </r>
  <r>
    <x v="2"/>
    <x v="13"/>
    <x v="126"/>
    <n v="651.62880000000007"/>
    <n v="84"/>
    <x v="2"/>
    <n v="31.02994285714286"/>
    <s v="CREMERIE202207"/>
  </r>
  <r>
    <x v="2"/>
    <x v="14"/>
    <x v="165"/>
    <n v="493.86239999999998"/>
    <n v="708"/>
    <x v="2"/>
    <n v="12.99637894736842"/>
    <s v="CREMERIE202207"/>
  </r>
  <r>
    <x v="2"/>
    <x v="15"/>
    <x v="2"/>
    <n v="0"/>
    <n v="724"/>
    <x v="2"/>
    <n v="0"/>
    <s v="CREMERIE202207"/>
  </r>
  <r>
    <x v="2"/>
    <x v="16"/>
    <x v="166"/>
    <n v="1014.2496000000001"/>
    <n v="1963"/>
    <x v="2"/>
    <n v="10.349485714285715"/>
    <s v="CREMERIE202207"/>
  </r>
  <r>
    <x v="2"/>
    <x v="17"/>
    <x v="107"/>
    <n v="4030.5600000000004"/>
    <n v="1880"/>
    <x v="2"/>
    <n v="11.582068965517243"/>
    <s v="CREMERIE202207"/>
  </r>
  <r>
    <x v="2"/>
    <x v="18"/>
    <x v="167"/>
    <n v="11294.640000000001"/>
    <n v="174"/>
    <x v="0"/>
    <n v="3.9095327102803741"/>
    <s v="BOULANGERIE202207"/>
  </r>
  <r>
    <x v="2"/>
    <x v="19"/>
    <x v="96"/>
    <n v="55427.328000000001"/>
    <n v="502"/>
    <x v="1"/>
    <n v="9.2163831060858001"/>
    <s v="MIX LEGUMES202207"/>
  </r>
  <r>
    <x v="2"/>
    <x v="20"/>
    <x v="168"/>
    <n v="68.42880000000001"/>
    <n v="9615"/>
    <x v="2"/>
    <n v="0.91238400000000008"/>
    <s v="CREMERIE202207"/>
  </r>
  <r>
    <x v="2"/>
    <x v="21"/>
    <x v="169"/>
    <n v="3387.2256000000002"/>
    <n v="44359"/>
    <x v="2"/>
    <n v="0.92169404081632655"/>
    <s v="CREMERIE202207"/>
  </r>
  <r>
    <x v="2"/>
    <x v="22"/>
    <x v="2"/>
    <n v="0"/>
    <n v="35288"/>
    <x v="2"/>
    <n v="0"/>
    <s v="CREMERIE202207"/>
  </r>
  <r>
    <x v="2"/>
    <x v="23"/>
    <x v="170"/>
    <n v="36594.720000000001"/>
    <n v="17168"/>
    <x v="1"/>
    <n v="3.6682758620689655"/>
    <s v="MIX LEGUMES202207"/>
  </r>
  <r>
    <x v="2"/>
    <x v="24"/>
    <x v="171"/>
    <n v="44562.960000000006"/>
    <n v="13433"/>
    <x v="1"/>
    <n v="3.6309753116597414"/>
    <s v="MIX LEGUMES202207"/>
  </r>
  <r>
    <x v="2"/>
    <x v="25"/>
    <x v="172"/>
    <n v="9066.8160000000007"/>
    <n v="683"/>
    <x v="0"/>
    <n v="39.420939130434789"/>
    <s v="BOULANGERIE202207"/>
  </r>
  <r>
    <x v="2"/>
    <x v="26"/>
    <x v="173"/>
    <n v="9583.4880000000012"/>
    <n v="1193"/>
    <x v="0"/>
    <n v="17.488116788321172"/>
    <s v="BOULANGERIE202207"/>
  </r>
  <r>
    <x v="2"/>
    <x v="27"/>
    <x v="174"/>
    <n v="126731.86560000002"/>
    <n v="9772"/>
    <x v="3"/>
    <n v="8.1725585606500299"/>
    <s v="VOLAILLE202207"/>
  </r>
  <r>
    <x v="2"/>
    <x v="28"/>
    <x v="175"/>
    <n v="39479.356800000001"/>
    <n v="46354"/>
    <x v="3"/>
    <n v="1.2159092303427885"/>
    <s v="VOLAILLE202207"/>
  </r>
  <r>
    <x v="2"/>
    <x v="29"/>
    <x v="59"/>
    <n v="6985.4400000000005"/>
    <n v="161"/>
    <x v="0"/>
    <n v="49.896000000000001"/>
    <s v="BOULANGERIE202207"/>
  </r>
  <r>
    <x v="2"/>
    <x v="30"/>
    <x v="176"/>
    <n v="22191.710400000004"/>
    <n v="5367"/>
    <x v="1"/>
    <n v="4.2342511734401835"/>
    <s v="MIX LEGUMES202207"/>
  </r>
  <r>
    <x v="2"/>
    <x v="31"/>
    <x v="177"/>
    <n v="13855.103999999999"/>
    <n v="279"/>
    <x v="1"/>
    <n v="7.8543673469387754"/>
    <s v="MIX LEGUMES202207"/>
  </r>
  <r>
    <x v="2"/>
    <x v="32"/>
    <x v="178"/>
    <n v="2504.9088000000002"/>
    <n v="2822"/>
    <x v="1"/>
    <n v="1.4056727272727274"/>
    <s v="MIX LEGUMES202207"/>
  </r>
  <r>
    <x v="2"/>
    <x v="33"/>
    <x v="147"/>
    <n v="4312.5695999999998"/>
    <n v="2413"/>
    <x v="1"/>
    <n v="1.3124070602556299"/>
    <s v="MIX LEGUMES202207"/>
  </r>
  <r>
    <x v="2"/>
    <x v="34"/>
    <x v="179"/>
    <n v="17981.567999999999"/>
    <n v="511"/>
    <x v="1"/>
    <n v="9.0088016032064129"/>
    <s v="MIX LEGUMES202207"/>
  </r>
  <r>
    <x v="2"/>
    <x v="35"/>
    <x v="110"/>
    <n v="3522.5280000000002"/>
    <n v="0"/>
    <x v="1"/>
    <n v="2.8112753391859537"/>
    <s v="MIX LEGUMES202207"/>
  </r>
  <r>
    <x v="2"/>
    <x v="36"/>
    <x v="180"/>
    <n v="128532.09600000001"/>
    <n v="7390"/>
    <x v="3"/>
    <n v="10.278456297481007"/>
    <s v="VOLAILLE202207"/>
  </r>
  <r>
    <x v="2"/>
    <x v="37"/>
    <x v="181"/>
    <n v="996.49440000000004"/>
    <n v="297"/>
    <x v="1"/>
    <n v="1.8419489833641405"/>
    <s v="MIX LEGUMES202207"/>
  </r>
  <r>
    <x v="2"/>
    <x v="38"/>
    <x v="182"/>
    <n v="11612.073600000002"/>
    <n v="0"/>
    <x v="1"/>
    <n v="7.511043725743856"/>
    <s v="MIX LEGUMES202207"/>
  </r>
  <r>
    <x v="2"/>
    <x v="39"/>
    <x v="183"/>
    <n v="2531.0448000000001"/>
    <n v="743"/>
    <x v="1"/>
    <n v="1.3363488912354806"/>
    <s v="MIX LEGUMES202207"/>
  </r>
  <r>
    <x v="2"/>
    <x v="40"/>
    <x v="75"/>
    <n v="6894.2016000000012"/>
    <n v="919"/>
    <x v="1"/>
    <n v="7.5018515778019603"/>
    <s v="MIX LEGUMES202207"/>
  </r>
  <r>
    <x v="2"/>
    <x v="41"/>
    <x v="184"/>
    <n v="29026.944"/>
    <n v="3364"/>
    <x v="1"/>
    <n v="5.5110962597303965"/>
    <s v="MIX LEGUMES202207"/>
  </r>
  <r>
    <x v="2"/>
    <x v="42"/>
    <x v="185"/>
    <n v="7470.1440000000011"/>
    <n v="93"/>
    <x v="1"/>
    <n v="24.332716612377855"/>
    <s v="MIX LEGUMES202207"/>
  </r>
  <r>
    <x v="2"/>
    <x v="43"/>
    <x v="186"/>
    <n v="32285.952000000005"/>
    <n v="4084"/>
    <x v="1"/>
    <n v="3.2211864711164329"/>
    <s v="MIX LEGUMES202207"/>
  </r>
  <r>
    <x v="2"/>
    <x v="44"/>
    <x v="187"/>
    <n v="10846.742400000001"/>
    <n v="578"/>
    <x v="1"/>
    <n v="21.020818604651165"/>
    <s v="MIX LEGUMES202207"/>
  </r>
  <r>
    <x v="2"/>
    <x v="45"/>
    <x v="188"/>
    <n v="34561.728000000003"/>
    <n v="1056"/>
    <x v="1"/>
    <n v="13.181437070938216"/>
    <s v="MIX LEGUMES202207"/>
  </r>
  <r>
    <x v="2"/>
    <x v="46"/>
    <x v="189"/>
    <n v="32151.816000000003"/>
    <n v="0"/>
    <x v="1"/>
    <n v="13.870498705780847"/>
    <s v="MIX LEGUMES202207"/>
  </r>
  <r>
    <x v="2"/>
    <x v="47"/>
    <x v="190"/>
    <n v="6495.1200000000008"/>
    <n v="181"/>
    <x v="0"/>
    <n v="28.739469026548676"/>
    <s v="BOULANGERIE202207"/>
  </r>
  <r>
    <x v="2"/>
    <x v="48"/>
    <x v="191"/>
    <n v="4173.12"/>
    <n v="119"/>
    <x v="0"/>
    <n v="17.102950819672131"/>
    <s v="BOULANGERIE202207"/>
  </r>
  <r>
    <x v="2"/>
    <x v="49"/>
    <x v="192"/>
    <n v="17729.280000000002"/>
    <n v="12621"/>
    <x v="1"/>
    <n v="1.4151724137931037"/>
    <s v="MIX LEGUMES202207"/>
  </r>
  <r>
    <x v="2"/>
    <x v="51"/>
    <x v="193"/>
    <n v="6749.7408000000005"/>
    <n v="24094"/>
    <x v="3"/>
    <n v="0.98680421052631584"/>
    <s v="VOLAILLE202207"/>
  </r>
  <r>
    <x v="2"/>
    <x v="52"/>
    <x v="194"/>
    <n v="368.06400000000002"/>
    <n v="397"/>
    <x v="2"/>
    <n v="5.258057142857143"/>
    <s v="CREMERIE202207"/>
  </r>
  <r>
    <x v="2"/>
    <x v="53"/>
    <x v="153"/>
    <n v="727.83360000000005"/>
    <n v="126"/>
    <x v="2"/>
    <n v="2.8997354581673309"/>
    <s v="CREMERIE202207"/>
  </r>
  <r>
    <x v="2"/>
    <x v="54"/>
    <x v="124"/>
    <n v="2685.3120000000004"/>
    <n v="0"/>
    <x v="4"/>
    <n v="537.06240000000003"/>
    <s v="EMBALLAGES202207"/>
  </r>
  <r>
    <x v="2"/>
    <x v="55"/>
    <x v="195"/>
    <n v="17771.270400000001"/>
    <n v="3"/>
    <x v="4"/>
    <n v="146.87000330578513"/>
    <s v="EMBALLAGES202207"/>
  </r>
  <r>
    <x v="2"/>
    <x v="56"/>
    <x v="196"/>
    <n v="6208.9632000000001"/>
    <n v="3"/>
    <x v="4"/>
    <n v="56.445120000000003"/>
    <s v="EMBALLAGES202207"/>
  </r>
  <r>
    <x v="2"/>
    <x v="57"/>
    <x v="197"/>
    <n v="8105.9616000000015"/>
    <n v="3"/>
    <x v="4"/>
    <n v="105.27222857142858"/>
    <s v="EMBALLAGES202207"/>
  </r>
  <r>
    <x v="2"/>
    <x v="58"/>
    <x v="142"/>
    <n v="684.28800000000012"/>
    <n v="307"/>
    <x v="2"/>
    <n v="2.4526451612903228"/>
    <s v="CREMERIE202207"/>
  </r>
  <r>
    <x v="2"/>
    <x v="59"/>
    <x v="198"/>
    <n v="103129.20000000001"/>
    <n v="223"/>
    <x v="1"/>
    <n v="59.269655172413799"/>
    <s v="MIX LEGUMES202207"/>
  </r>
  <r>
    <x v="2"/>
    <x v="60"/>
    <x v="199"/>
    <n v="101781.36"/>
    <n v="1474"/>
    <x v="1"/>
    <n v="10.520037209302325"/>
    <s v="MIX LEGUMES202207"/>
  </r>
  <r>
    <x v="2"/>
    <x v="61"/>
    <x v="194"/>
    <n v="2670.0191999999997"/>
    <n v="3"/>
    <x v="4"/>
    <n v="38.143131428571422"/>
    <s v="EMBALLAGES202207"/>
  </r>
  <r>
    <x v="2"/>
    <x v="63"/>
    <x v="2"/>
    <n v="0"/>
    <n v="21215"/>
    <x v="2"/>
    <n v="0"/>
    <s v="CREMERIE202207"/>
  </r>
  <r>
    <x v="2"/>
    <x v="64"/>
    <x v="200"/>
    <n v="163626.22080000001"/>
    <n v="418"/>
    <x v="4"/>
    <n v="87.688221221864964"/>
    <s v="EMBALLAGES202207"/>
  </r>
  <r>
    <x v="2"/>
    <x v="65"/>
    <x v="201"/>
    <n v="15446.246400000002"/>
    <n v="7"/>
    <x v="4"/>
    <n v="46.10819820895523"/>
    <s v="EMBALLAGES202207"/>
  </r>
  <r>
    <x v="2"/>
    <x v="66"/>
    <x v="202"/>
    <n v="12633.7104"/>
    <n v="38"/>
    <x v="4"/>
    <n v="49.935614229249012"/>
    <s v="EMBALLAGES202207"/>
  </r>
  <r>
    <x v="2"/>
    <x v="67"/>
    <x v="203"/>
    <n v="24332.140800000001"/>
    <n v="223"/>
    <x v="4"/>
    <n v="51.333630379746836"/>
    <s v="EMBALLAGES202207"/>
  </r>
  <r>
    <x v="2"/>
    <x v="68"/>
    <x v="204"/>
    <n v="38152.944000000003"/>
    <n v="21"/>
    <x v="4"/>
    <n v="121.50619108280256"/>
    <s v="EMBALLAGES202207"/>
  </r>
  <r>
    <x v="2"/>
    <x v="69"/>
    <x v="77"/>
    <n v="2384.1215999999999"/>
    <n v="353"/>
    <x v="2"/>
    <n v="28.382400000000001"/>
    <s v="CREMERIE202207"/>
  </r>
  <r>
    <x v="2"/>
    <x v="70"/>
    <x v="2"/>
    <n v="0"/>
    <n v="10505"/>
    <x v="2"/>
    <n v="0"/>
    <s v="CREMERIE202207"/>
  </r>
  <r>
    <x v="2"/>
    <x v="71"/>
    <x v="205"/>
    <n v="22317.120000000003"/>
    <n v="3944"/>
    <x v="3"/>
    <n v="1.1731034482758622"/>
    <s v="VOLAILLE202207"/>
  </r>
  <r>
    <x v="2"/>
    <x v="72"/>
    <x v="206"/>
    <n v="48023.798400000007"/>
    <n v="5"/>
    <x v="4"/>
    <n v="136.81993846153847"/>
    <s v="EMBALLAGES202207"/>
  </r>
  <r>
    <x v="2"/>
    <x v="73"/>
    <x v="207"/>
    <n v="19738.296000000002"/>
    <n v="7517"/>
    <x v="0"/>
    <n v="3.5803185198621446"/>
    <s v="BOULANGERIE202207"/>
  </r>
  <r>
    <x v="2"/>
    <x v="74"/>
    <x v="56"/>
    <n v="26616.600000000002"/>
    <n v="93"/>
    <x v="1"/>
    <n v="14.80344827586207"/>
    <s v="MIX LEGUMES202207"/>
  </r>
  <r>
    <x v="2"/>
    <x v="75"/>
    <x v="208"/>
    <n v="31464.1152"/>
    <n v="31"/>
    <x v="4"/>
    <n v="138.00050526315789"/>
    <s v="EMBALLAGES202207"/>
  </r>
  <r>
    <x v="2"/>
    <x v="76"/>
    <x v="209"/>
    <n v="31824.489600000001"/>
    <n v="1256"/>
    <x v="3"/>
    <n v="25.038937529504327"/>
    <s v="VOLAILLE202207"/>
  </r>
  <r>
    <x v="2"/>
    <x v="77"/>
    <x v="210"/>
    <n v="18483.768"/>
    <n v="534"/>
    <x v="0"/>
    <n v="11.298146699266503"/>
    <s v="BOULANGERIE202207"/>
  </r>
  <r>
    <x v="2"/>
    <x v="78"/>
    <x v="15"/>
    <n v="1654.7328000000002"/>
    <n v="696"/>
    <x v="2"/>
    <n v="8.4858092307692328"/>
    <s v="CREMERIE202207"/>
  </r>
  <r>
    <x v="2"/>
    <x v="79"/>
    <x v="11"/>
    <n v="9775.9872000000014"/>
    <n v="0"/>
    <x v="1"/>
    <n v="7.5199901538461553"/>
    <s v="MIX LEGUMES202207"/>
  </r>
  <r>
    <x v="2"/>
    <x v="80"/>
    <x v="211"/>
    <n v="28443.571200000002"/>
    <n v="19"/>
    <x v="0"/>
    <n v="210.69312000000002"/>
    <s v="BOULANGERIE202207"/>
  </r>
  <r>
    <x v="2"/>
    <x v="81"/>
    <x v="48"/>
    <n v="1975.104"/>
    <n v="0"/>
    <x v="2"/>
    <n v="4.7251291866028708"/>
    <s v="CREMERIE202207"/>
  </r>
  <r>
    <x v="2"/>
    <x v="82"/>
    <x v="63"/>
    <n v="13009.248000000001"/>
    <n v="464"/>
    <x v="2"/>
    <n v="5.3404137931034485"/>
    <s v="CREMERIE202207"/>
  </r>
  <r>
    <x v="2"/>
    <x v="84"/>
    <x v="212"/>
    <n v="19297.526400000002"/>
    <n v="156"/>
    <x v="0"/>
    <n v="55.773197687861277"/>
    <s v="BOULANGERIE202207"/>
  </r>
  <r>
    <x v="2"/>
    <x v="86"/>
    <x v="213"/>
    <n v="8184.1536000000006"/>
    <n v="390"/>
    <x v="1"/>
    <n v="2.964199058312206"/>
    <s v="MIX LEGUMES202207"/>
  </r>
  <r>
    <x v="2"/>
    <x v="87"/>
    <x v="214"/>
    <n v="7053.6096000000007"/>
    <n v="174"/>
    <x v="2"/>
    <n v="32.208263013698634"/>
    <s v="CREMERIE202207"/>
  </r>
  <r>
    <x v="2"/>
    <x v="88"/>
    <x v="215"/>
    <n v="6492.6576000000005"/>
    <n v="6501"/>
    <x v="2"/>
    <n v="1.0948832377740305"/>
    <s v="CREMERIE202207"/>
  </r>
  <r>
    <x v="2"/>
    <x v="108"/>
    <x v="2"/>
    <n v="0"/>
    <n v="13920"/>
    <x v="1"/>
    <n v="0"/>
    <s v="MIX LEGUMES202207"/>
  </r>
  <r>
    <x v="2"/>
    <x v="89"/>
    <x v="216"/>
    <n v="6018.6240000000007"/>
    <n v="1448"/>
    <x v="1"/>
    <n v="5.0238931552587651"/>
    <s v="MIX LEGUMES202207"/>
  </r>
  <r>
    <x v="2"/>
    <x v="90"/>
    <x v="217"/>
    <n v="12400.128000000001"/>
    <n v="1300"/>
    <x v="2"/>
    <n v="14.520056206088993"/>
    <s v="CREMERIE202207"/>
  </r>
  <r>
    <x v="2"/>
    <x v="91"/>
    <x v="218"/>
    <n v="31806.259200000004"/>
    <n v="873"/>
    <x v="2"/>
    <n v="13.386472727272729"/>
    <s v="CREMERIE202207"/>
  </r>
  <r>
    <x v="2"/>
    <x v="92"/>
    <x v="219"/>
    <n v="7944.9120000000003"/>
    <n v="455"/>
    <x v="1"/>
    <n v="6.9570157618213662"/>
    <s v="MIX LEGUMES202207"/>
  </r>
  <r>
    <x v="2"/>
    <x v="93"/>
    <x v="220"/>
    <n v="23008.6656"/>
    <n v="9336"/>
    <x v="1"/>
    <n v="1.415134116489329"/>
    <s v="MIX LEGUMES202207"/>
  </r>
  <r>
    <x v="2"/>
    <x v="94"/>
    <x v="147"/>
    <n v="22804.632000000001"/>
    <n v="4130"/>
    <x v="1"/>
    <n v="6.9399367011564213"/>
    <s v="MIX LEGUMES202207"/>
  </r>
  <r>
    <x v="2"/>
    <x v="95"/>
    <x v="221"/>
    <n v="4180.3775999999998"/>
    <n v="195"/>
    <x v="1"/>
    <n v="3.5729723076923077"/>
    <s v="MIX LEGUMES202207"/>
  </r>
  <r>
    <x v="2"/>
    <x v="96"/>
    <x v="93"/>
    <n v="4048.7040000000006"/>
    <n v="140"/>
    <x v="1"/>
    <n v="6.6047373572593813"/>
    <s v="MIX LEGUMES202207"/>
  </r>
  <r>
    <x v="2"/>
    <x v="98"/>
    <x v="222"/>
    <n v="2878.848"/>
    <n v="121"/>
    <x v="1"/>
    <n v="8.8579938461538461"/>
    <s v="MIX LEGUMES202207"/>
  </r>
  <r>
    <x v="2"/>
    <x v="99"/>
    <x v="77"/>
    <n v="11558.2464"/>
    <n v="0"/>
    <x v="4"/>
    <n v="137.59817142857142"/>
    <s v="EMBALLAGES202207"/>
  </r>
  <r>
    <x v="2"/>
    <x v="100"/>
    <x v="223"/>
    <n v="39334.896000000001"/>
    <n v="1457"/>
    <x v="3"/>
    <n v="28.056273894436519"/>
    <s v="VOLAILLE202207"/>
  </r>
  <r>
    <x v="2"/>
    <x v="102"/>
    <x v="208"/>
    <n v="6883.8336000000008"/>
    <n v="279"/>
    <x v="0"/>
    <n v="30.192252631578953"/>
    <s v="BOULANGERIE202207"/>
  </r>
  <r>
    <x v="2"/>
    <x v="103"/>
    <x v="224"/>
    <n v="6319.2960000000003"/>
    <n v="10"/>
    <x v="0"/>
    <n v="51.376390243902442"/>
    <s v="BOULANGERIE202207"/>
  </r>
  <r>
    <x v="2"/>
    <x v="104"/>
    <x v="225"/>
    <n v="4105.7280000000001"/>
    <n v="743"/>
    <x v="0"/>
    <n v="0.80441379310344829"/>
    <s v="BOULANGERIE202207"/>
  </r>
  <r>
    <x v="2"/>
    <x v="105"/>
    <x v="226"/>
    <n v="829.44"/>
    <n v="93"/>
    <x v="3"/>
    <n v="8.9187096774193559"/>
    <s v="VOLAILLE202207"/>
  </r>
  <r>
    <x v="2"/>
    <x v="107"/>
    <x v="227"/>
    <n v="157593.60000000001"/>
    <n v="4803"/>
    <x v="3"/>
    <n v="7.0758620689655176"/>
    <s v="VOLAILLE202207"/>
  </r>
  <r>
    <x v="2"/>
    <x v="106"/>
    <x v="228"/>
    <n v="5099.8464000000004"/>
    <n v="1021"/>
    <x v="1"/>
    <n v="4.9949523996082279"/>
    <s v="MIX LEGUMES202207"/>
  </r>
  <r>
    <x v="2"/>
    <x v="109"/>
    <x v="2"/>
    <n v="0"/>
    <n v="223"/>
    <x v="0"/>
    <n v="0"/>
    <s v="BOULANGERIE202207"/>
  </r>
  <r>
    <x v="2"/>
    <x v="110"/>
    <x v="2"/>
    <n v="0"/>
    <n v="3"/>
    <x v="0"/>
    <n v="0"/>
    <s v="BOULANGERIE202207"/>
  </r>
  <r>
    <x v="3"/>
    <x v="0"/>
    <x v="229"/>
    <n v="11883.542400000002"/>
    <n v="5847"/>
    <x v="0"/>
    <n v="6.7214606334841642"/>
    <s v="BOULANGERIE202208"/>
  </r>
  <r>
    <x v="3"/>
    <x v="1"/>
    <x v="230"/>
    <n v="10653.984"/>
    <n v="4770"/>
    <x v="1"/>
    <n v="5.4917443298969078"/>
    <s v="MIX LEGUMES202208"/>
  </r>
  <r>
    <x v="3"/>
    <x v="3"/>
    <x v="231"/>
    <n v="20095.344000000001"/>
    <n v="1506"/>
    <x v="0"/>
    <n v="16.844378876781224"/>
    <s v="BOULANGERIE202208"/>
  </r>
  <r>
    <x v="3"/>
    <x v="4"/>
    <x v="232"/>
    <n v="573.9552000000001"/>
    <n v="8018"/>
    <x v="2"/>
    <n v="0.64416969696969706"/>
    <s v="CREMERIE202208"/>
  </r>
  <r>
    <x v="3"/>
    <x v="5"/>
    <x v="233"/>
    <n v="1110.4560000000001"/>
    <n v="116"/>
    <x v="2"/>
    <n v="20.564000000000004"/>
    <s v="CREMERIE202208"/>
  </r>
  <r>
    <x v="3"/>
    <x v="6"/>
    <x v="15"/>
    <n v="2651.9184"/>
    <n v="1086"/>
    <x v="2"/>
    <n v="13.599581538461539"/>
    <s v="CREMERIE202208"/>
  </r>
  <r>
    <x v="3"/>
    <x v="7"/>
    <x v="2"/>
    <n v="0"/>
    <n v="14616"/>
    <x v="2"/>
    <n v="0"/>
    <s v="CREMERIE202208"/>
  </r>
  <r>
    <x v="3"/>
    <x v="8"/>
    <x v="2"/>
    <n v="0"/>
    <n v="864"/>
    <x v="2"/>
    <n v="0"/>
    <s v="CREMERIE202208"/>
  </r>
  <r>
    <x v="3"/>
    <x v="10"/>
    <x v="234"/>
    <n v="4744.9151999999995"/>
    <n v="226"/>
    <x v="4"/>
    <n v="25.23891063829787"/>
    <s v="EMBALLAGES202208"/>
  </r>
  <r>
    <x v="3"/>
    <x v="11"/>
    <x v="235"/>
    <n v="10770.148800000001"/>
    <n v="193"/>
    <x v="4"/>
    <n v="25.64321142857143"/>
    <s v="EMBALLAGES202208"/>
  </r>
  <r>
    <x v="3"/>
    <x v="12"/>
    <x v="236"/>
    <n v="36646.560000000005"/>
    <n v="1671"/>
    <x v="3"/>
    <n v="18.583448275862072"/>
    <s v="VOLAILLE202208"/>
  </r>
  <r>
    <x v="3"/>
    <x v="13"/>
    <x v="237"/>
    <n v="1303.2576000000001"/>
    <n v="112"/>
    <x v="2"/>
    <n v="31.02994285714286"/>
    <s v="CREMERIE202208"/>
  </r>
  <r>
    <x v="3"/>
    <x v="14"/>
    <x v="136"/>
    <n v="1358.1216000000002"/>
    <n v="759"/>
    <x v="2"/>
    <n v="13.18564660194175"/>
    <s v="CREMERIE202208"/>
  </r>
  <r>
    <x v="3"/>
    <x v="15"/>
    <x v="12"/>
    <n v="147.48480000000001"/>
    <n v="738"/>
    <x v="2"/>
    <n v="10.534628571428572"/>
    <s v="CREMERIE202208"/>
  </r>
  <r>
    <x v="3"/>
    <x v="16"/>
    <x v="16"/>
    <n v="6520.1760000000004"/>
    <n v="2144"/>
    <x v="2"/>
    <n v="10.399004784688996"/>
    <s v="CREMERIE202208"/>
  </r>
  <r>
    <x v="3"/>
    <x v="17"/>
    <x v="238"/>
    <n v="8383.5648000000001"/>
    <n v="1977"/>
    <x v="2"/>
    <n v="11.579509392265194"/>
    <s v="CREMERIE202208"/>
  </r>
  <r>
    <x v="3"/>
    <x v="18"/>
    <x v="239"/>
    <n v="10614.240000000002"/>
    <n v="348"/>
    <x v="0"/>
    <n v="3.9094806629834262"/>
    <s v="BOULANGERIE202208"/>
  </r>
  <r>
    <x v="3"/>
    <x v="19"/>
    <x v="207"/>
    <n v="50808.384000000005"/>
    <n v="4511"/>
    <x v="1"/>
    <n v="9.2161044803192471"/>
    <s v="MIX LEGUMES202208"/>
  </r>
  <r>
    <x v="3"/>
    <x v="20"/>
    <x v="240"/>
    <n v="1129.0752000000002"/>
    <n v="11136"/>
    <x v="2"/>
    <n v="0.92169404081632667"/>
    <s v="CREMERIE202208"/>
  </r>
  <r>
    <x v="3"/>
    <x v="21"/>
    <x v="241"/>
    <n v="6466.5216000000009"/>
    <n v="62933"/>
    <x v="2"/>
    <n v="0.92168209806157364"/>
    <s v="CREMERIE202208"/>
  </r>
  <r>
    <x v="3"/>
    <x v="22"/>
    <x v="2"/>
    <n v="0"/>
    <n v="41969"/>
    <x v="2"/>
    <n v="0"/>
    <s v="CREMERIE202208"/>
  </r>
  <r>
    <x v="3"/>
    <x v="24"/>
    <x v="242"/>
    <n v="32179.680000000004"/>
    <n v="17366"/>
    <x v="1"/>
    <n v="3.6307886720072213"/>
    <s v="MIX LEGUMES202208"/>
  </r>
  <r>
    <x v="3"/>
    <x v="25"/>
    <x v="32"/>
    <n v="38190.527999999998"/>
    <n v="819"/>
    <x v="0"/>
    <n v="39.45302479338843"/>
    <s v="BOULANGERIE202208"/>
  </r>
  <r>
    <x v="3"/>
    <x v="26"/>
    <x v="243"/>
    <n v="14050.368000000002"/>
    <n v="1444"/>
    <x v="0"/>
    <n v="17.497344956413453"/>
    <s v="BOULANGERIE202208"/>
  </r>
  <r>
    <x v="3"/>
    <x v="27"/>
    <x v="244"/>
    <n v="131426.32320000001"/>
    <n v="10357"/>
    <x v="3"/>
    <n v="8.001115499817363"/>
    <s v="VOLAILLE202208"/>
  </r>
  <r>
    <x v="3"/>
    <x v="28"/>
    <x v="245"/>
    <n v="52808.371200000001"/>
    <n v="63998"/>
    <x v="3"/>
    <n v="1.2159142363749396"/>
    <s v="VOLAILLE202208"/>
  </r>
  <r>
    <x v="3"/>
    <x v="29"/>
    <x v="246"/>
    <n v="23168.376000000004"/>
    <n v="214"/>
    <x v="0"/>
    <n v="50.14800000000001"/>
    <s v="BOULANGERIE202208"/>
  </r>
  <r>
    <x v="3"/>
    <x v="30"/>
    <x v="247"/>
    <n v="19008.820800000001"/>
    <n v="5534"/>
    <x v="1"/>
    <n v="4.2335903786191542"/>
    <s v="MIX LEGUMES202208"/>
  </r>
  <r>
    <x v="3"/>
    <x v="31"/>
    <x v="248"/>
    <n v="11667.456000000002"/>
    <n v="418"/>
    <x v="1"/>
    <n v="7.8568727272727283"/>
    <s v="MIX LEGUMES202208"/>
  </r>
  <r>
    <x v="3"/>
    <x v="32"/>
    <x v="249"/>
    <n v="3940.0128"/>
    <n v="3156"/>
    <x v="1"/>
    <n v="1.4056413842311808"/>
    <s v="MIX LEGUMES202208"/>
  </r>
  <r>
    <x v="3"/>
    <x v="33"/>
    <x v="250"/>
    <n v="1145.1456000000001"/>
    <n v="2877"/>
    <x v="1"/>
    <n v="1.3117360824742268"/>
    <s v="MIX LEGUMES202208"/>
  </r>
  <r>
    <x v="3"/>
    <x v="34"/>
    <x v="251"/>
    <n v="16936.128000000001"/>
    <n v="975"/>
    <x v="1"/>
    <n v="9.0085787234042556"/>
    <s v="MIX LEGUMES202208"/>
  </r>
  <r>
    <x v="3"/>
    <x v="35"/>
    <x v="252"/>
    <n v="7045.0560000000005"/>
    <n v="0"/>
    <x v="1"/>
    <n v="2.8112753391859537"/>
    <s v="MIX LEGUMES202208"/>
  </r>
  <r>
    <x v="3"/>
    <x v="36"/>
    <x v="253"/>
    <n v="98366.400000000009"/>
    <n v="12540"/>
    <x v="3"/>
    <n v="10.278620689655174"/>
    <s v="VOLAILLE202208"/>
  </r>
  <r>
    <x v="3"/>
    <x v="37"/>
    <x v="191"/>
    <n v="449.06400000000002"/>
    <n v="260"/>
    <x v="1"/>
    <n v="1.8404262295081968"/>
    <s v="MIX LEGUMES202208"/>
  </r>
  <r>
    <x v="3"/>
    <x v="38"/>
    <x v="182"/>
    <n v="11612.073600000002"/>
    <n v="28"/>
    <x v="1"/>
    <n v="7.511043725743856"/>
    <s v="MIX LEGUMES202208"/>
  </r>
  <r>
    <x v="3"/>
    <x v="39"/>
    <x v="254"/>
    <n v="1538.4816000000001"/>
    <n v="891"/>
    <x v="1"/>
    <n v="1.336647784535187"/>
    <s v="MIX LEGUMES202208"/>
  </r>
  <r>
    <x v="3"/>
    <x v="41"/>
    <x v="255"/>
    <n v="17646.336000000003"/>
    <n v="4478"/>
    <x v="1"/>
    <n v="5.511035602748283"/>
    <s v="MIX LEGUMES202208"/>
  </r>
  <r>
    <x v="3"/>
    <x v="42"/>
    <x v="119"/>
    <n v="5206.4640000000009"/>
    <n v="168"/>
    <x v="1"/>
    <n v="24.329271028037386"/>
    <s v="MIX LEGUMES202208"/>
  </r>
  <r>
    <x v="3"/>
    <x v="43"/>
    <x v="256"/>
    <n v="19057.68"/>
    <n v="4826"/>
    <x v="1"/>
    <n v="3.2213793103448278"/>
    <s v="MIX LEGUMES202208"/>
  </r>
  <r>
    <x v="3"/>
    <x v="44"/>
    <x v="257"/>
    <n v="9234.3888000000006"/>
    <n v="627"/>
    <x v="1"/>
    <n v="21.035054214123008"/>
    <s v="MIX LEGUMES202208"/>
  </r>
  <r>
    <x v="3"/>
    <x v="45"/>
    <x v="258"/>
    <n v="20033.567999999999"/>
    <n v="441"/>
    <x v="1"/>
    <n v="13.17997894736842"/>
    <s v="MIX LEGUMES202208"/>
  </r>
  <r>
    <x v="3"/>
    <x v="46"/>
    <x v="189"/>
    <n v="32151.816000000003"/>
    <n v="105"/>
    <x v="1"/>
    <n v="13.870498705780847"/>
    <s v="MIX LEGUMES202208"/>
  </r>
  <r>
    <x v="3"/>
    <x v="47"/>
    <x v="259"/>
    <n v="7968.2400000000007"/>
    <n v="202"/>
    <x v="0"/>
    <n v="28.766209386281592"/>
    <s v="BOULANGERIE202208"/>
  </r>
  <r>
    <x v="3"/>
    <x v="48"/>
    <x v="122"/>
    <n v="2146.1760000000004"/>
    <n v="128"/>
    <x v="0"/>
    <n v="17.03314285714286"/>
    <s v="BOULANGERIE202208"/>
  </r>
  <r>
    <x v="3"/>
    <x v="51"/>
    <x v="260"/>
    <n v="27152.366400000003"/>
    <n v="41658"/>
    <x v="3"/>
    <n v="0.98689224730127589"/>
    <s v="VOLAILLE202208"/>
  </r>
  <r>
    <x v="3"/>
    <x v="52"/>
    <x v="194"/>
    <n v="368.06400000000002"/>
    <n v="474"/>
    <x v="2"/>
    <n v="5.258057142857143"/>
    <s v="CREMERIE202208"/>
  </r>
  <r>
    <x v="3"/>
    <x v="53"/>
    <x v="122"/>
    <n v="363.91680000000002"/>
    <n v="140"/>
    <x v="2"/>
    <n v="2.8882285714285718"/>
    <s v="CREMERIE202208"/>
  </r>
  <r>
    <x v="3"/>
    <x v="55"/>
    <x v="261"/>
    <n v="17429.515200000002"/>
    <n v="10"/>
    <x v="4"/>
    <n v="146.46651428571431"/>
    <s v="EMBALLAGES202208"/>
  </r>
  <r>
    <x v="3"/>
    <x v="56"/>
    <x v="9"/>
    <n v="6076.8576000000003"/>
    <n v="3"/>
    <x v="4"/>
    <n v="56.793061682242993"/>
    <s v="EMBALLAGES202208"/>
  </r>
  <r>
    <x v="3"/>
    <x v="57"/>
    <x v="168"/>
    <n v="7860.3264000000008"/>
    <n v="7"/>
    <x v="4"/>
    <n v="104.80435200000001"/>
    <s v="EMBALLAGES202208"/>
  </r>
  <r>
    <x v="3"/>
    <x v="58"/>
    <x v="187"/>
    <n v="1265.9328000000003"/>
    <n v="543"/>
    <x v="2"/>
    <n v="2.4533581395348842"/>
    <s v="CREMERIE202208"/>
  </r>
  <r>
    <x v="3"/>
    <x v="59"/>
    <x v="262"/>
    <n v="89928.662400000001"/>
    <n v="133"/>
    <x v="1"/>
    <n v="59.241543083003954"/>
    <s v="MIX LEGUMES202208"/>
  </r>
  <r>
    <x v="3"/>
    <x v="60"/>
    <x v="263"/>
    <n v="86282.28"/>
    <n v="1346"/>
    <x v="1"/>
    <n v="10.51966349670812"/>
    <s v="MIX LEGUMES202208"/>
  </r>
  <r>
    <x v="3"/>
    <x v="61"/>
    <x v="264"/>
    <n v="2581.0272000000004"/>
    <n v="21"/>
    <x v="4"/>
    <n v="37.95628235294118"/>
    <s v="EMBALLAGES202208"/>
  </r>
  <r>
    <x v="3"/>
    <x v="63"/>
    <x v="265"/>
    <n v="711.67680000000007"/>
    <n v="29901"/>
    <x v="2"/>
    <n v="0.49148950276243097"/>
    <s v="CREMERIE202208"/>
  </r>
  <r>
    <x v="3"/>
    <x v="64"/>
    <x v="265"/>
    <n v="126993.48480000001"/>
    <n v="645"/>
    <x v="4"/>
    <n v="87.702682872928179"/>
    <s v="EMBALLAGES202208"/>
  </r>
  <r>
    <x v="3"/>
    <x v="65"/>
    <x v="266"/>
    <n v="15124.449600000002"/>
    <n v="12"/>
    <x v="4"/>
    <n v="46.111126829268301"/>
    <s v="EMBALLAGES202208"/>
  </r>
  <r>
    <x v="3"/>
    <x v="66"/>
    <x v="118"/>
    <n v="10779.220800000001"/>
    <n v="56"/>
    <x v="4"/>
    <n v="49.903800000000004"/>
    <s v="EMBALLAGES202208"/>
  </r>
  <r>
    <x v="3"/>
    <x v="67"/>
    <x v="202"/>
    <n v="13000.996800000001"/>
    <n v="221"/>
    <x v="4"/>
    <n v="51.387339130434789"/>
    <s v="EMBALLAGES202208"/>
  </r>
  <r>
    <x v="3"/>
    <x v="68"/>
    <x v="123"/>
    <n v="35609.414400000001"/>
    <n v="24"/>
    <x v="4"/>
    <n v="121.53383754266213"/>
    <s v="EMBALLAGES202208"/>
  </r>
  <r>
    <x v="3"/>
    <x v="69"/>
    <x v="226"/>
    <n v="2649.0240000000003"/>
    <n v="483"/>
    <x v="2"/>
    <n v="28.484129032258068"/>
    <s v="CREMERIE202208"/>
  </r>
  <r>
    <x v="3"/>
    <x v="70"/>
    <x v="267"/>
    <n v="1916.0064"/>
    <n v="12844"/>
    <x v="2"/>
    <n v="1.8423138461538462"/>
    <s v="CREMERIE202208"/>
  </r>
  <r>
    <x v="3"/>
    <x v="71"/>
    <x v="268"/>
    <n v="17690.400000000001"/>
    <n v="11252"/>
    <x v="3"/>
    <n v="1.1731034482758622"/>
    <s v="VOLAILLE202208"/>
  </r>
  <r>
    <x v="3"/>
    <x v="72"/>
    <x v="269"/>
    <n v="45479.491200000004"/>
    <n v="0"/>
    <x v="4"/>
    <n v="136.98641927710844"/>
    <s v="EMBALLAGES202208"/>
  </r>
  <r>
    <x v="3"/>
    <x v="73"/>
    <x v="270"/>
    <n v="8772.5808000000015"/>
    <n v="4789"/>
    <x v="0"/>
    <n v="3.5806452244897966"/>
    <s v="BOULANGERIE202208"/>
  </r>
  <r>
    <x v="3"/>
    <x v="74"/>
    <x v="271"/>
    <n v="25242.84"/>
    <n v="720"/>
    <x v="1"/>
    <n v="14.796506447831185"/>
    <s v="MIX LEGUMES202208"/>
  </r>
  <r>
    <x v="3"/>
    <x v="75"/>
    <x v="272"/>
    <n v="27290.304"/>
    <n v="40"/>
    <x v="4"/>
    <n v="137.82981818181818"/>
    <s v="EMBALLAGES202208"/>
  </r>
  <r>
    <x v="3"/>
    <x v="77"/>
    <x v="273"/>
    <n v="12453.609600000002"/>
    <n v="604"/>
    <x v="0"/>
    <n v="11.300916152450093"/>
    <s v="BOULANGERIE202208"/>
  </r>
  <r>
    <x v="3"/>
    <x v="78"/>
    <x v="15"/>
    <n v="1654.7328000000002"/>
    <n v="724"/>
    <x v="2"/>
    <n v="8.4858092307692328"/>
    <s v="CREMERIE202208"/>
  </r>
  <r>
    <x v="3"/>
    <x v="79"/>
    <x v="11"/>
    <n v="9775.9872000000014"/>
    <n v="0"/>
    <x v="1"/>
    <n v="7.5199901538461553"/>
    <s v="MIX LEGUMES202208"/>
  </r>
  <r>
    <x v="3"/>
    <x v="80"/>
    <x v="81"/>
    <n v="24520.320000000003"/>
    <n v="3"/>
    <x v="0"/>
    <n v="211.38206896551728"/>
    <s v="BOULANGERIE202208"/>
  </r>
  <r>
    <x v="3"/>
    <x v="81"/>
    <x v="48"/>
    <n v="1975.104"/>
    <n v="418"/>
    <x v="2"/>
    <n v="4.7251291866028708"/>
    <s v="CREMERIE202208"/>
  </r>
  <r>
    <x v="3"/>
    <x v="82"/>
    <x v="236"/>
    <n v="10531.296000000002"/>
    <n v="0"/>
    <x v="2"/>
    <n v="5.3404137931034494"/>
    <s v="CREMERIE202208"/>
  </r>
  <r>
    <x v="3"/>
    <x v="84"/>
    <x v="274"/>
    <n v="10620.115200000002"/>
    <n v="154"/>
    <x v="0"/>
    <n v="55.602697382198961"/>
    <s v="BOULANGERIE202208"/>
  </r>
  <r>
    <x v="3"/>
    <x v="86"/>
    <x v="275"/>
    <n v="7028.7264000000005"/>
    <n v="163"/>
    <x v="1"/>
    <n v="2.9632067453625632"/>
    <s v="MIX LEGUMES202208"/>
  </r>
  <r>
    <x v="3"/>
    <x v="87"/>
    <x v="276"/>
    <n v="1425.7295999999999"/>
    <n v="0"/>
    <x v="2"/>
    <n v="31.682879999999997"/>
    <s v="CREMERIE202208"/>
  </r>
  <r>
    <x v="3"/>
    <x v="88"/>
    <x v="277"/>
    <n v="5974.4736000000003"/>
    <n v="9216"/>
    <x v="2"/>
    <n v="1.0948274876305664"/>
    <s v="CREMERIE202208"/>
  </r>
  <r>
    <x v="3"/>
    <x v="108"/>
    <x v="278"/>
    <n v="20231.8128"/>
    <n v="36188"/>
    <x v="1"/>
    <n v="3.6361992810927388"/>
    <s v="MIX LEGUMES202208"/>
  </r>
  <r>
    <x v="3"/>
    <x v="89"/>
    <x v="33"/>
    <n v="4339.0079999999998"/>
    <n v="1866"/>
    <x v="1"/>
    <n v="5.0219999999999994"/>
    <s v="MIX LEGUMES202208"/>
  </r>
  <r>
    <x v="3"/>
    <x v="90"/>
    <x v="267"/>
    <n v="15095.808000000001"/>
    <n v="1151"/>
    <x v="2"/>
    <n v="14.5152"/>
    <s v="CREMERIE202208"/>
  </r>
  <r>
    <x v="3"/>
    <x v="91"/>
    <x v="279"/>
    <n v="24103.180799999998"/>
    <n v="780"/>
    <x v="2"/>
    <n v="13.383220877290393"/>
    <s v="CREMERIE202208"/>
  </r>
  <r>
    <x v="3"/>
    <x v="92"/>
    <x v="280"/>
    <n v="4779.8640000000005"/>
    <n v="539"/>
    <x v="1"/>
    <n v="6.9575895196506554"/>
    <s v="MIX LEGUMES202208"/>
  </r>
  <r>
    <x v="3"/>
    <x v="93"/>
    <x v="281"/>
    <n v="9797.0688000000009"/>
    <n v="7035"/>
    <x v="1"/>
    <n v="1.4151478838653764"/>
    <s v="MIX LEGUMES202208"/>
  </r>
  <r>
    <x v="3"/>
    <x v="94"/>
    <x v="282"/>
    <n v="43218.403200000001"/>
    <n v="836"/>
    <x v="1"/>
    <n v="7.0023336357744652"/>
    <s v="MIX LEGUMES202208"/>
  </r>
  <r>
    <x v="3"/>
    <x v="95"/>
    <x v="283"/>
    <n v="3483.6480000000001"/>
    <n v="516"/>
    <x v="1"/>
    <n v="3.5729723076923077"/>
    <s v="MIX LEGUMES202208"/>
  </r>
  <r>
    <x v="3"/>
    <x v="96"/>
    <x v="203"/>
    <n v="3128.5440000000003"/>
    <n v="158"/>
    <x v="1"/>
    <n v="6.6003037974683547"/>
    <s v="MIX LEGUMES202208"/>
  </r>
  <r>
    <x v="3"/>
    <x v="98"/>
    <x v="238"/>
    <n v="6415.7183999999997"/>
    <n v="335"/>
    <x v="1"/>
    <n v="8.8614895027624314"/>
    <s v="MIX LEGUMES202208"/>
  </r>
  <r>
    <x v="3"/>
    <x v="99"/>
    <x v="284"/>
    <n v="8347.6224000000002"/>
    <n v="0"/>
    <x v="4"/>
    <n v="136.84626885245902"/>
    <s v="EMBALLAGES202208"/>
  </r>
  <r>
    <x v="3"/>
    <x v="100"/>
    <x v="285"/>
    <n v="98467.488000000012"/>
    <n v="1736"/>
    <x v="3"/>
    <n v="28.069409350057015"/>
    <s v="VOLAILLE202208"/>
  </r>
  <r>
    <x v="3"/>
    <x v="102"/>
    <x v="286"/>
    <n v="8569.6704000000009"/>
    <n v="351"/>
    <x v="0"/>
    <n v="30.17489577464789"/>
    <s v="BOULANGERIE202208"/>
  </r>
  <r>
    <x v="3"/>
    <x v="103"/>
    <x v="61"/>
    <n v="5842.3680000000004"/>
    <n v="7"/>
    <x v="0"/>
    <n v="51.248842105263158"/>
    <s v="BOULANGERIE202208"/>
  </r>
  <r>
    <x v="3"/>
    <x v="107"/>
    <x v="287"/>
    <n v="123612.48000000001"/>
    <n v="9118"/>
    <x v="3"/>
    <n v="7.0757000572409847"/>
    <s v="VOLAILLE202208"/>
  </r>
  <r>
    <x v="3"/>
    <x v="111"/>
    <x v="2"/>
    <n v="0"/>
    <n v="23405"/>
    <x v="1"/>
    <n v="0"/>
    <s v="MIX LEGUMES202208"/>
  </r>
  <r>
    <x v="3"/>
    <x v="109"/>
    <x v="288"/>
    <n v="17724.700799999999"/>
    <n v="1782"/>
    <x v="0"/>
    <n v="1.0073714578005115"/>
    <s v="BOULANGERIE202208"/>
  </r>
  <r>
    <x v="3"/>
    <x v="112"/>
    <x v="2"/>
    <n v="0"/>
    <n v="0"/>
    <x v="4"/>
    <n v="0"/>
    <s v="EMBALLAGES202208"/>
  </r>
  <r>
    <x v="3"/>
    <x v="110"/>
    <x v="289"/>
    <n v="23701.161600000003"/>
    <n v="3650"/>
    <x v="0"/>
    <n v="12.909129411764708"/>
    <s v="BOULANGERIE202208"/>
  </r>
  <r>
    <x v="3"/>
    <x v="113"/>
    <x v="2"/>
    <n v="0"/>
    <n v="0"/>
    <x v="1"/>
    <n v="0"/>
    <s v="MIX LEGUMES202208"/>
  </r>
  <r>
    <x v="4"/>
    <x v="0"/>
    <x v="198"/>
    <n v="11696.400000000001"/>
    <n v="8267"/>
    <x v="0"/>
    <n v="6.7220689655172423"/>
    <s v="BOULANGERIE202209"/>
  </r>
  <r>
    <x v="4"/>
    <x v="1"/>
    <x v="290"/>
    <n v="11979.36"/>
    <n v="5652"/>
    <x v="1"/>
    <n v="5.492599724896837"/>
    <s v="MIX LEGUMES202209"/>
  </r>
  <r>
    <x v="4"/>
    <x v="3"/>
    <x v="291"/>
    <n v="12002.472"/>
    <n v="1919"/>
    <x v="0"/>
    <n v="16.833761570827487"/>
    <s v="BOULANGERIE202209"/>
  </r>
  <r>
    <x v="4"/>
    <x v="4"/>
    <x v="160"/>
    <n v="286.97760000000005"/>
    <n v="9744"/>
    <x v="2"/>
    <n v="0.64344753363228713"/>
    <s v="CREMERIE202209"/>
  </r>
  <r>
    <x v="4"/>
    <x v="5"/>
    <x v="292"/>
    <n v="386.25119999999998"/>
    <n v="116"/>
    <x v="2"/>
    <n v="20.329010526315788"/>
    <s v="CREMERIE202209"/>
  </r>
  <r>
    <x v="4"/>
    <x v="6"/>
    <x v="293"/>
    <n v="3030.7824000000005"/>
    <n v="1337"/>
    <x v="2"/>
    <n v="13.590952466367716"/>
    <s v="CREMERIE202209"/>
  </r>
  <r>
    <x v="4"/>
    <x v="7"/>
    <x v="110"/>
    <n v="1010.1024"/>
    <n v="14282"/>
    <x v="2"/>
    <n v="0.80614716679968079"/>
    <s v="CREMERIE202209"/>
  </r>
  <r>
    <x v="4"/>
    <x v="8"/>
    <x v="294"/>
    <n v="6106.7520000000004"/>
    <n v="641"/>
    <x v="2"/>
    <n v="23.044347169811321"/>
    <s v="CREMERIE202209"/>
  </r>
  <r>
    <x v="4"/>
    <x v="10"/>
    <x v="181"/>
    <n v="14098.881600000001"/>
    <n v="372"/>
    <x v="4"/>
    <n v="26.060779297597044"/>
    <s v="EMBALLAGES202209"/>
  </r>
  <r>
    <x v="4"/>
    <x v="11"/>
    <x v="14"/>
    <n v="12973.176000000001"/>
    <n v="358"/>
    <x v="4"/>
    <n v="25.842980079681279"/>
    <s v="EMBALLAGES202209"/>
  </r>
  <r>
    <x v="4"/>
    <x v="12"/>
    <x v="295"/>
    <n v="5604.7680000000009"/>
    <n v="1411"/>
    <x v="3"/>
    <n v="18.558834437086094"/>
    <s v="VOLAILLE202209"/>
  </r>
  <r>
    <x v="4"/>
    <x v="13"/>
    <x v="194"/>
    <n v="2172.096"/>
    <n v="168"/>
    <x v="2"/>
    <n v="31.029942857142856"/>
    <s v="CREMERIE202209"/>
  </r>
  <r>
    <x v="4"/>
    <x v="14"/>
    <x v="296"/>
    <n v="1080.3456000000001"/>
    <n v="727"/>
    <x v="2"/>
    <n v="13.174946341463416"/>
    <s v="CREMERIE202209"/>
  </r>
  <r>
    <x v="4"/>
    <x v="15"/>
    <x v="237"/>
    <n v="442.45440000000002"/>
    <n v="864"/>
    <x v="2"/>
    <n v="10.534628571428572"/>
    <s v="CREMERIE202209"/>
  </r>
  <r>
    <x v="4"/>
    <x v="16"/>
    <x v="2"/>
    <n v="0"/>
    <n v="3494"/>
    <x v="2"/>
    <n v="0"/>
    <s v="CREMERIE202209"/>
  </r>
  <r>
    <x v="4"/>
    <x v="17"/>
    <x v="2"/>
    <n v="0"/>
    <n v="3063"/>
    <x v="2"/>
    <n v="0"/>
    <s v="CREMERIE202209"/>
  </r>
  <r>
    <x v="4"/>
    <x v="18"/>
    <x v="297"/>
    <n v="9253.44"/>
    <n v="418"/>
    <x v="0"/>
    <n v="3.9093536121673007"/>
    <s v="BOULANGERIE202209"/>
  </r>
  <r>
    <x v="4"/>
    <x v="19"/>
    <x v="74"/>
    <n v="9237.8880000000008"/>
    <n v="1003"/>
    <x v="1"/>
    <n v="9.2102572283150561"/>
    <s v="MIX LEGUMES202209"/>
  </r>
  <r>
    <x v="4"/>
    <x v="20"/>
    <x v="298"/>
    <n v="2771.3663999999999"/>
    <n v="9726"/>
    <x v="2"/>
    <n v="0.92163831060857992"/>
    <s v="CREMERIE202209"/>
  </r>
  <r>
    <x v="4"/>
    <x v="21"/>
    <x v="299"/>
    <n v="10230.105600000001"/>
    <n v="86054"/>
    <x v="2"/>
    <n v="0.92171417244796838"/>
    <s v="CREMERIE202209"/>
  </r>
  <r>
    <x v="4"/>
    <x v="22"/>
    <x v="300"/>
    <n v="-559.87199999999996"/>
    <n v="63893"/>
    <x v="2"/>
    <n v="0.44682521947326415"/>
    <s v="CREMERIE202209"/>
  </r>
  <r>
    <x v="4"/>
    <x v="24"/>
    <x v="263"/>
    <n v="29778.84"/>
    <n v="24291"/>
    <x v="1"/>
    <n v="3.6306803218727142"/>
    <s v="MIX LEGUMES202209"/>
  </r>
  <r>
    <x v="4"/>
    <x v="25"/>
    <x v="70"/>
    <n v="5861.3760000000002"/>
    <n v="1126"/>
    <x v="0"/>
    <n v="39.338093959731545"/>
    <s v="BOULANGERIE202209"/>
  </r>
  <r>
    <x v="4"/>
    <x v="26"/>
    <x v="301"/>
    <n v="4791.7440000000006"/>
    <n v="1764"/>
    <x v="0"/>
    <n v="17.488116788321172"/>
    <s v="BOULANGERIE202209"/>
  </r>
  <r>
    <x v="4"/>
    <x v="27"/>
    <x v="302"/>
    <n v="48560.90400000001"/>
    <n v="16092"/>
    <x v="3"/>
    <n v="8.0001489291598045"/>
    <s v="VOLAILLE202209"/>
  </r>
  <r>
    <x v="4"/>
    <x v="28"/>
    <x v="137"/>
    <n v="17472.672000000002"/>
    <n v="69740"/>
    <x v="3"/>
    <n v="1.195448275862069"/>
    <s v="VOLAILLE202209"/>
  </r>
  <r>
    <x v="4"/>
    <x v="29"/>
    <x v="303"/>
    <n v="12457.368"/>
    <n v="402"/>
    <x v="0"/>
    <n v="50.029590361445784"/>
    <s v="BOULANGERIE202209"/>
  </r>
  <r>
    <x v="4"/>
    <x v="30"/>
    <x v="239"/>
    <n v="11493.705600000001"/>
    <n v="8728"/>
    <x v="1"/>
    <n v="4.2334090607734813"/>
    <s v="MIX LEGUMES202209"/>
  </r>
  <r>
    <x v="4"/>
    <x v="31"/>
    <x v="304"/>
    <n v="8568.2880000000005"/>
    <n v="534"/>
    <x v="1"/>
    <n v="7.8536095325389557"/>
    <s v="MIX LEGUMES202209"/>
  </r>
  <r>
    <x v="4"/>
    <x v="32"/>
    <x v="305"/>
    <n v="4905.4463999999998"/>
    <n v="3842"/>
    <x v="1"/>
    <n v="1.4055720343839542"/>
    <s v="MIX LEGUMES202209"/>
  </r>
  <r>
    <x v="4"/>
    <x v="33"/>
    <x v="51"/>
    <n v="2192.8320000000003"/>
    <n v="3508"/>
    <x v="1"/>
    <n v="1.3122872531418315"/>
    <s v="MIX LEGUMES202209"/>
  </r>
  <r>
    <x v="4"/>
    <x v="34"/>
    <x v="306"/>
    <n v="8154.4319999999998"/>
    <n v="1578"/>
    <x v="1"/>
    <n v="9.0104220994475135"/>
    <s v="MIX LEGUMES202209"/>
  </r>
  <r>
    <x v="4"/>
    <x v="35"/>
    <x v="252"/>
    <n v="7045.0560000000005"/>
    <n v="24"/>
    <x v="1"/>
    <n v="2.8112753391859537"/>
    <s v="MIX LEGUMES202209"/>
  </r>
  <r>
    <x v="4"/>
    <x v="36"/>
    <x v="307"/>
    <n v="49600.512000000002"/>
    <n v="14825"/>
    <x v="3"/>
    <n v="10.277768752590138"/>
    <s v="VOLAILLE202209"/>
  </r>
  <r>
    <x v="4"/>
    <x v="37"/>
    <x v="308"/>
    <n v="3968.8704000000002"/>
    <n v="335"/>
    <x v="1"/>
    <n v="1.8434140269391548"/>
    <s v="MIX LEGUMES202209"/>
  </r>
  <r>
    <x v="4"/>
    <x v="38"/>
    <x v="262"/>
    <n v="11402.8128"/>
    <n v="28"/>
    <x v="1"/>
    <n v="7.5117343873517788"/>
    <s v="MIX LEGUMES202209"/>
  </r>
  <r>
    <x v="4"/>
    <x v="39"/>
    <x v="105"/>
    <n v="347.41440000000006"/>
    <n v="1300"/>
    <x v="1"/>
    <n v="1.336209230769231"/>
    <s v="MIX LEGUMES202209"/>
  </r>
  <r>
    <x v="4"/>
    <x v="41"/>
    <x v="309"/>
    <n v="7288.7040000000006"/>
    <n v="5972"/>
    <x v="1"/>
    <n v="5.5092244897959191"/>
    <s v="MIX LEGUMES202209"/>
  </r>
  <r>
    <x v="4"/>
    <x v="42"/>
    <x v="310"/>
    <n v="6564.6720000000005"/>
    <n v="179"/>
    <x v="1"/>
    <n v="24.313600000000001"/>
    <s v="MIX LEGUMES202209"/>
  </r>
  <r>
    <x v="4"/>
    <x v="43"/>
    <x v="304"/>
    <n v="3512.5920000000006"/>
    <n v="580"/>
    <x v="1"/>
    <n v="3.2196076993583871"/>
    <s v="MIX LEGUMES202209"/>
  </r>
  <r>
    <x v="4"/>
    <x v="44"/>
    <x v="311"/>
    <n v="6302.8368"/>
    <n v="724"/>
    <x v="1"/>
    <n v="21.009456"/>
    <s v="MIX LEGUMES202209"/>
  </r>
  <r>
    <x v="4"/>
    <x v="45"/>
    <x v="312"/>
    <n v="22786.272000000004"/>
    <n v="778"/>
    <x v="1"/>
    <n v="13.178873337189129"/>
    <s v="MIX LEGUMES202209"/>
  </r>
  <r>
    <x v="4"/>
    <x v="46"/>
    <x v="313"/>
    <n v="30703.536000000004"/>
    <n v="2200"/>
    <x v="1"/>
    <n v="13.867902439024393"/>
    <s v="MIX LEGUMES202209"/>
  </r>
  <r>
    <x v="4"/>
    <x v="47"/>
    <x v="119"/>
    <n v="6160.3200000000006"/>
    <n v="325"/>
    <x v="0"/>
    <n v="28.786542056074769"/>
    <s v="BOULANGERIE202209"/>
  </r>
  <r>
    <x v="4"/>
    <x v="48"/>
    <x v="314"/>
    <n v="2185.92"/>
    <n v="195"/>
    <x v="0"/>
    <n v="17.077500000000001"/>
    <s v="BOULANGERIE202209"/>
  </r>
  <r>
    <x v="4"/>
    <x v="51"/>
    <x v="315"/>
    <n v="30220.430400000005"/>
    <n v="64508"/>
    <x v="3"/>
    <n v="0.98688623865194969"/>
    <s v="VOLAILLE202209"/>
  </r>
  <r>
    <x v="4"/>
    <x v="52"/>
    <x v="194"/>
    <n v="368.06400000000002"/>
    <n v="529"/>
    <x v="2"/>
    <n v="5.258057142857143"/>
    <s v="CREMERIE202209"/>
  </r>
  <r>
    <x v="4"/>
    <x v="53"/>
    <x v="15"/>
    <n v="566.09280000000001"/>
    <n v="376"/>
    <x v="2"/>
    <n v="2.9030399999999998"/>
    <s v="CREMERIE202209"/>
  </r>
  <r>
    <x v="4"/>
    <x v="55"/>
    <x v="196"/>
    <n v="16062.494400000001"/>
    <n v="12"/>
    <x v="4"/>
    <n v="146.02267636363638"/>
    <s v="EMBALLAGES202209"/>
  </r>
  <r>
    <x v="4"/>
    <x v="56"/>
    <x v="316"/>
    <n v="5944.7520000000004"/>
    <n v="5"/>
    <x v="4"/>
    <n v="56.616685714285715"/>
    <s v="EMBALLAGES202209"/>
  </r>
  <r>
    <x v="4"/>
    <x v="57"/>
    <x v="264"/>
    <n v="7123.4208000000008"/>
    <n v="7"/>
    <x v="4"/>
    <n v="104.75618823529413"/>
    <s v="EMBALLAGES202209"/>
  </r>
  <r>
    <x v="4"/>
    <x v="58"/>
    <x v="64"/>
    <n v="273.71520000000004"/>
    <n v="655"/>
    <x v="2"/>
    <n v="2.4438857142857144"/>
    <s v="CREMERIE202209"/>
  </r>
  <r>
    <x v="4"/>
    <x v="59"/>
    <x v="128"/>
    <n v="82090.843200000003"/>
    <n v="140"/>
    <x v="1"/>
    <n v="59.228602597402599"/>
    <s v="MIX LEGUMES202209"/>
  </r>
  <r>
    <x v="4"/>
    <x v="60"/>
    <x v="317"/>
    <n v="72125.64"/>
    <n v="1961"/>
    <x v="1"/>
    <n v="10.520075845974329"/>
    <s v="MIX LEGUMES202209"/>
  </r>
  <r>
    <x v="4"/>
    <x v="61"/>
    <x v="318"/>
    <n v="1780.0128000000002"/>
    <n v="5"/>
    <x v="4"/>
    <n v="37.872612765957449"/>
    <s v="EMBALLAGES202209"/>
  </r>
  <r>
    <x v="4"/>
    <x v="63"/>
    <x v="147"/>
    <n v="1614.9024000000002"/>
    <n v="48943"/>
    <x v="2"/>
    <n v="0.49144930006086435"/>
    <s v="CREMERIE202209"/>
  </r>
  <r>
    <x v="4"/>
    <x v="64"/>
    <x v="319"/>
    <n v="273931.45919999998"/>
    <n v="1000"/>
    <x v="4"/>
    <n v="87.714204034582124"/>
    <s v="EMBALLAGES202209"/>
  </r>
  <r>
    <x v="4"/>
    <x v="65"/>
    <x v="320"/>
    <n v="14588.121600000002"/>
    <n v="21"/>
    <x v="4"/>
    <n v="46.164941772151906"/>
    <s v="EMBALLAGES202209"/>
  </r>
  <r>
    <x v="4"/>
    <x v="66"/>
    <x v="65"/>
    <n v="7997.4864000000007"/>
    <n v="130"/>
    <x v="4"/>
    <n v="49.673828571428572"/>
    <s v="EMBALLAGES202209"/>
  </r>
  <r>
    <x v="4"/>
    <x v="67"/>
    <x v="321"/>
    <n v="73234.972800000003"/>
    <n v="469"/>
    <x v="4"/>
    <n v="51.392963368421057"/>
    <s v="EMBALLAGES202209"/>
  </r>
  <r>
    <x v="4"/>
    <x v="68"/>
    <x v="310"/>
    <n v="32783.270400000001"/>
    <n v="35"/>
    <x v="4"/>
    <n v="121.41952000000001"/>
    <s v="EMBALLAGES202209"/>
  </r>
  <r>
    <x v="4"/>
    <x v="69"/>
    <x v="322"/>
    <n v="1854.3168000000001"/>
    <n v="529"/>
    <x v="2"/>
    <n v="28.52795076923077"/>
    <s v="CREMERIE202209"/>
  </r>
  <r>
    <x v="4"/>
    <x v="70"/>
    <x v="323"/>
    <n v="1710.72"/>
    <n v="20194"/>
    <x v="2"/>
    <n v="1.8434482758620689"/>
    <s v="CREMERIE202209"/>
  </r>
  <r>
    <x v="4"/>
    <x v="71"/>
    <x v="324"/>
    <n v="18642.960000000003"/>
    <n v="19140"/>
    <x v="3"/>
    <n v="1.1731034482758622"/>
    <s v="VOLAILLE202209"/>
  </r>
  <r>
    <x v="4"/>
    <x v="72"/>
    <x v="269"/>
    <n v="45479.491200000004"/>
    <n v="0"/>
    <x v="4"/>
    <n v="136.98641927710844"/>
    <s v="EMBALLAGES202209"/>
  </r>
  <r>
    <x v="4"/>
    <x v="74"/>
    <x v="325"/>
    <n v="14596.2"/>
    <n v="604"/>
    <x v="1"/>
    <n v="14.80344827586207"/>
    <s v="MIX LEGUMES202209"/>
  </r>
  <r>
    <x v="4"/>
    <x v="75"/>
    <x v="42"/>
    <n v="21832.243200000001"/>
    <n v="40"/>
    <x v="4"/>
    <n v="138.17875443037974"/>
    <s v="EMBALLAGES202209"/>
  </r>
  <r>
    <x v="4"/>
    <x v="77"/>
    <x v="326"/>
    <n v="5767.9776000000011"/>
    <n v="685"/>
    <x v="0"/>
    <n v="11.287627397260277"/>
    <s v="BOULANGERIE202209"/>
  </r>
  <r>
    <x v="4"/>
    <x v="78"/>
    <x v="185"/>
    <n v="2600.2943999999998"/>
    <n v="669"/>
    <x v="2"/>
    <n v="8.4700143322475565"/>
    <s v="CREMERIE202209"/>
  </r>
  <r>
    <x v="4"/>
    <x v="79"/>
    <x v="4"/>
    <n v="6284.5632000000005"/>
    <n v="93"/>
    <x v="1"/>
    <n v="7.5174200956937804"/>
    <s v="MIX LEGUMES202209"/>
  </r>
  <r>
    <x v="4"/>
    <x v="80"/>
    <x v="61"/>
    <n v="24029.9136"/>
    <n v="3"/>
    <x v="0"/>
    <n v="210.78871578947368"/>
    <s v="BOULANGERIE202209"/>
  </r>
  <r>
    <x v="4"/>
    <x v="82"/>
    <x v="236"/>
    <n v="10531.296000000002"/>
    <n v="0"/>
    <x v="2"/>
    <n v="5.3404137931034494"/>
    <s v="CREMERIE202209"/>
  </r>
  <r>
    <x v="4"/>
    <x v="83"/>
    <x v="2"/>
    <n v="0"/>
    <n v="696"/>
    <x v="2"/>
    <n v="0"/>
    <s v="CREMERIE202209"/>
  </r>
  <r>
    <x v="4"/>
    <x v="84"/>
    <x v="165"/>
    <n v="2072.2175999999999"/>
    <n v="184"/>
    <x v="0"/>
    <n v="54.532042105263159"/>
    <s v="BOULANGERIE202209"/>
  </r>
  <r>
    <x v="4"/>
    <x v="85"/>
    <x v="2"/>
    <n v="0"/>
    <n v="1601"/>
    <x v="2"/>
    <n v="0"/>
    <s v="CREMERIE202209"/>
  </r>
  <r>
    <x v="4"/>
    <x v="86"/>
    <x v="327"/>
    <n v="6547.3055999999997"/>
    <n v="260"/>
    <x v="1"/>
    <n v="2.9639228610230872"/>
    <s v="MIX LEGUMES202209"/>
  </r>
  <r>
    <x v="4"/>
    <x v="87"/>
    <x v="131"/>
    <n v="13206.758400000001"/>
    <n v="140"/>
    <x v="2"/>
    <n v="32.290362836185821"/>
    <s v="CREMERIE202209"/>
  </r>
  <r>
    <x v="4"/>
    <x v="88"/>
    <x v="328"/>
    <n v="2619.4752000000003"/>
    <n v="11206"/>
    <x v="2"/>
    <n v="1.1544624063464082"/>
    <s v="CREMERIE202209"/>
  </r>
  <r>
    <x v="4"/>
    <x v="108"/>
    <x v="329"/>
    <n v="64795.852800000008"/>
    <n v="56237"/>
    <x v="1"/>
    <n v="3.6365390503984738"/>
    <s v="MIX LEGUMES202209"/>
  </r>
  <r>
    <x v="4"/>
    <x v="89"/>
    <x v="240"/>
    <n v="6158.5919999999996"/>
    <n v="2311"/>
    <x v="1"/>
    <n v="5.0274220408163259"/>
    <s v="MIX LEGUMES202209"/>
  </r>
  <r>
    <x v="4"/>
    <x v="90"/>
    <x v="330"/>
    <n v="19948.032000000003"/>
    <n v="1634"/>
    <x v="2"/>
    <n v="14.518218340611355"/>
    <s v="CREMERIE202209"/>
  </r>
  <r>
    <x v="4"/>
    <x v="91"/>
    <x v="331"/>
    <n v="17642.5344"/>
    <n v="928"/>
    <x v="2"/>
    <n v="13.385837936267071"/>
    <s v="CREMERIE202209"/>
  </r>
  <r>
    <x v="4"/>
    <x v="92"/>
    <x v="332"/>
    <n v="4187.0304000000006"/>
    <n v="789"/>
    <x v="1"/>
    <n v="7.0488727272727285"/>
    <s v="MIX LEGUMES202209"/>
  </r>
  <r>
    <x v="4"/>
    <x v="94"/>
    <x v="333"/>
    <n v="49692.009600000005"/>
    <n v="5513"/>
    <x v="1"/>
    <n v="7.0087460648801132"/>
    <s v="MIX LEGUMES202209"/>
  </r>
  <r>
    <x v="4"/>
    <x v="95"/>
    <x v="334"/>
    <n v="1642.2912000000001"/>
    <n v="502"/>
    <x v="1"/>
    <n v="3.5701982608695655"/>
    <s v="MIX LEGUMES202209"/>
  </r>
  <r>
    <x v="4"/>
    <x v="96"/>
    <x v="185"/>
    <n v="2024.3520000000003"/>
    <n v="195"/>
    <x v="1"/>
    <n v="6.5939804560260598"/>
    <s v="MIX LEGUMES202209"/>
  </r>
  <r>
    <x v="4"/>
    <x v="98"/>
    <x v="48"/>
    <n v="3701.3760000000002"/>
    <n v="567"/>
    <x v="1"/>
    <n v="8.8549665071770338"/>
    <s v="MIX LEGUMES202209"/>
  </r>
  <r>
    <x v="4"/>
    <x v="99"/>
    <x v="284"/>
    <n v="8347.6224000000002"/>
    <n v="0"/>
    <x v="4"/>
    <n v="136.84626885245902"/>
    <s v="EMBALLAGES202209"/>
  </r>
  <r>
    <x v="4"/>
    <x v="100"/>
    <x v="335"/>
    <n v="124777.58400000002"/>
    <n v="2952"/>
    <x v="3"/>
    <n v="28.06513360323887"/>
    <s v="VOLAILLE202209"/>
  </r>
  <r>
    <x v="4"/>
    <x v="102"/>
    <x v="336"/>
    <n v="8728.3008000000009"/>
    <n v="467"/>
    <x v="0"/>
    <n v="32.690265168539327"/>
    <s v="BOULANGERIE202209"/>
  </r>
  <r>
    <x v="4"/>
    <x v="103"/>
    <x v="9"/>
    <n v="5484.6719999999996"/>
    <n v="7"/>
    <x v="0"/>
    <n v="51.2586168224299"/>
    <s v="BOULANGERIE202209"/>
  </r>
  <r>
    <x v="4"/>
    <x v="107"/>
    <x v="337"/>
    <n v="59097.600000000006"/>
    <n v="9652"/>
    <x v="3"/>
    <n v="7.0758620689655176"/>
    <s v="VOLAILLE202209"/>
  </r>
  <r>
    <x v="4"/>
    <x v="111"/>
    <x v="338"/>
    <n v="12777.523200000001"/>
    <n v="11248"/>
    <x v="1"/>
    <n v="1.4708786922988375"/>
    <s v="MIX LEGUMES202209"/>
  </r>
  <r>
    <x v="4"/>
    <x v="109"/>
    <x v="339"/>
    <n v="34103.246400000004"/>
    <n v="57462"/>
    <x v="0"/>
    <n v="1.0073623914456196"/>
    <s v="BOULANGERIE202209"/>
  </r>
  <r>
    <x v="4"/>
    <x v="112"/>
    <x v="238"/>
    <n v="31499.020800000002"/>
    <n v="608"/>
    <x v="4"/>
    <n v="43.506934806629836"/>
    <s v="EMBALLAGES202209"/>
  </r>
  <r>
    <x v="4"/>
    <x v="110"/>
    <x v="2"/>
    <n v="0"/>
    <n v="8571"/>
    <x v="0"/>
    <n v="0"/>
    <s v="BOULANGERIE202209"/>
  </r>
  <r>
    <x v="4"/>
    <x v="114"/>
    <x v="2"/>
    <n v="0"/>
    <n v="710"/>
    <x v="1"/>
    <n v="0"/>
    <s v="MIX LEGUMES202209"/>
  </r>
  <r>
    <x v="4"/>
    <x v="115"/>
    <x v="2"/>
    <n v="0"/>
    <n v="17"/>
    <x v="4"/>
    <n v="0"/>
    <s v="EMBALLAGES202209"/>
  </r>
  <r>
    <x v="4"/>
    <x v="113"/>
    <x v="340"/>
    <n v="11925.2736"/>
    <n v="307"/>
    <x v="1"/>
    <n v="5.9477673815461349"/>
    <s v="MIX LEGUMES202209"/>
  </r>
  <r>
    <x v="4"/>
    <x v="116"/>
    <x v="2"/>
    <n v="0"/>
    <n v="1165"/>
    <x v="1"/>
    <n v="0"/>
    <s v="MIX LEGUMES202209"/>
  </r>
  <r>
    <x v="4"/>
    <x v="117"/>
    <x v="2"/>
    <n v="0"/>
    <n v="1209"/>
    <x v="1"/>
    <n v="0"/>
    <s v="MIX LEGUMES202209"/>
  </r>
  <r>
    <x v="4"/>
    <x v="118"/>
    <x v="2"/>
    <n v="0"/>
    <n v="553"/>
    <x v="0"/>
    <n v="0"/>
    <s v="BOULANGERIE202209"/>
  </r>
  <r>
    <x v="4"/>
    <x v="119"/>
    <x v="2"/>
    <n v="0"/>
    <n v="460"/>
    <x v="2"/>
    <n v="0"/>
    <s v="CREMERIE202209"/>
  </r>
  <r>
    <x v="4"/>
    <x v="120"/>
    <x v="2"/>
    <n v="0"/>
    <n v="52"/>
    <x v="0"/>
    <n v="0"/>
    <s v="BOULANGERIE202209"/>
  </r>
  <r>
    <x v="4"/>
    <x v="121"/>
    <x v="2"/>
    <n v="0"/>
    <n v="0"/>
    <x v="4"/>
    <n v="0"/>
    <s v="EMBALLAGES202209"/>
  </r>
  <r>
    <x v="5"/>
    <x v="0"/>
    <x v="341"/>
    <n v="35307.532800000001"/>
    <n v="10146"/>
    <x v="0"/>
    <n v="6.7214035408338093"/>
    <s v="BOULANGERIE202210"/>
  </r>
  <r>
    <x v="5"/>
    <x v="1"/>
    <x v="342"/>
    <n v="32318.784"/>
    <n v="6042"/>
    <x v="1"/>
    <n v="5.492655336505778"/>
    <s v="MIX LEGUMES202210"/>
  </r>
  <r>
    <x v="5"/>
    <x v="3"/>
    <x v="178"/>
    <n v="30025.727999999999"/>
    <n v="2532"/>
    <x v="0"/>
    <n v="16.849454545454545"/>
    <s v="BOULANGERIE202210"/>
  </r>
  <r>
    <x v="5"/>
    <x v="4"/>
    <x v="183"/>
    <n v="1251.4176000000002"/>
    <n v="8520"/>
    <x v="2"/>
    <n v="0.66072734952481538"/>
    <s v="CREMERIE202210"/>
  </r>
  <r>
    <x v="5"/>
    <x v="5"/>
    <x v="64"/>
    <n v="2425.2912000000001"/>
    <n v="154"/>
    <x v="2"/>
    <n v="21.654385714285716"/>
    <s v="CREMERIE202210"/>
  </r>
  <r>
    <x v="5"/>
    <x v="6"/>
    <x v="62"/>
    <n v="7801.92"/>
    <n v="1420"/>
    <x v="2"/>
    <n v="14.007037701974866"/>
    <s v="CREMERIE202210"/>
  </r>
  <r>
    <x v="5"/>
    <x v="7"/>
    <x v="2"/>
    <n v="0"/>
    <n v="15285"/>
    <x v="2"/>
    <n v="0"/>
    <s v="CREMERIE202210"/>
  </r>
  <r>
    <x v="5"/>
    <x v="8"/>
    <x v="343"/>
    <n v="4178.3040000000001"/>
    <n v="850"/>
    <x v="2"/>
    <n v="23.084552486187846"/>
    <s v="CREMERIE202210"/>
  </r>
  <r>
    <x v="5"/>
    <x v="9"/>
    <x v="2"/>
    <n v="0"/>
    <n v="0"/>
    <x v="3"/>
    <n v="0"/>
    <s v="VOLAILLE202210"/>
  </r>
  <r>
    <x v="5"/>
    <x v="10"/>
    <x v="344"/>
    <n v="4417.2431999999999"/>
    <n v="121"/>
    <x v="4"/>
    <n v="25.983783529411763"/>
    <s v="EMBALLAGES202210"/>
  </r>
  <r>
    <x v="5"/>
    <x v="11"/>
    <x v="138"/>
    <n v="3903.9840000000004"/>
    <n v="0"/>
    <x v="4"/>
    <n v="25.85419867549669"/>
    <s v="EMBALLAGES202210"/>
  </r>
  <r>
    <x v="5"/>
    <x v="12"/>
    <x v="345"/>
    <n v="32507.654400000003"/>
    <n v="3016"/>
    <x v="3"/>
    <n v="18.575802514285716"/>
    <s v="VOLAILLE202210"/>
  </r>
  <r>
    <x v="5"/>
    <x v="13"/>
    <x v="197"/>
    <n v="2389.3056000000001"/>
    <n v="154"/>
    <x v="2"/>
    <n v="31.02994285714286"/>
    <s v="CREMERIE202210"/>
  </r>
  <r>
    <x v="5"/>
    <x v="14"/>
    <x v="346"/>
    <n v="1251.8063999999999"/>
    <n v="666"/>
    <x v="2"/>
    <n v="13.756114285714284"/>
    <s v="CREMERIE202210"/>
  </r>
  <r>
    <x v="5"/>
    <x v="15"/>
    <x v="162"/>
    <n v="4572.0288"/>
    <n v="877"/>
    <x v="2"/>
    <n v="10.583399999999999"/>
    <s v="CREMERIE202210"/>
  </r>
  <r>
    <x v="5"/>
    <x v="16"/>
    <x v="347"/>
    <n v="7099.7472000000007"/>
    <n v="4274"/>
    <x v="2"/>
    <n v="10.394944655929724"/>
    <s v="CREMERIE202210"/>
  </r>
  <r>
    <x v="5"/>
    <x v="17"/>
    <x v="62"/>
    <n v="6448.8960000000006"/>
    <n v="3383"/>
    <x v="2"/>
    <n v="11.57791023339318"/>
    <s v="CREMERIE202210"/>
  </r>
  <r>
    <x v="5"/>
    <x v="18"/>
    <x v="348"/>
    <n v="7620.4800000000005"/>
    <n v="522"/>
    <x v="0"/>
    <n v="3.9099435608004107"/>
    <s v="BOULANGERIE202210"/>
  </r>
  <r>
    <x v="5"/>
    <x v="20"/>
    <x v="349"/>
    <n v="2146.0896000000002"/>
    <n v="12027"/>
    <x v="2"/>
    <n v="0.94750092715231804"/>
    <s v="CREMERIE202210"/>
  </r>
  <r>
    <x v="5"/>
    <x v="21"/>
    <x v="350"/>
    <n v="9534.3263999999999"/>
    <n v="90907"/>
    <x v="2"/>
    <n v="0.94774616302186876"/>
    <s v="CREMERIE202210"/>
  </r>
  <r>
    <x v="5"/>
    <x v="22"/>
    <x v="55"/>
    <n v="2164.0608000000002"/>
    <n v="65355"/>
    <x v="2"/>
    <n v="0.47106242925555075"/>
    <s v="CREMERIE202210"/>
  </r>
  <r>
    <x v="5"/>
    <x v="24"/>
    <x v="351"/>
    <n v="48732.840000000004"/>
    <n v="39510"/>
    <x v="1"/>
    <n v="3.6308180599016544"/>
    <s v="MIX LEGUMES202210"/>
  </r>
  <r>
    <x v="5"/>
    <x v="25"/>
    <x v="352"/>
    <n v="71096.184000000008"/>
    <n v="1328"/>
    <x v="0"/>
    <n v="40.05418816901409"/>
    <s v="BOULANGERIE202210"/>
  </r>
  <r>
    <x v="5"/>
    <x v="26"/>
    <x v="353"/>
    <n v="20710.080000000002"/>
    <n v="1963"/>
    <x v="0"/>
    <n v="17.491621621621622"/>
    <s v="BOULANGERIE202210"/>
  </r>
  <r>
    <x v="5"/>
    <x v="27"/>
    <x v="354"/>
    <n v="78233.212800000008"/>
    <n v="22189"/>
    <x v="3"/>
    <n v="8.1688642372350433"/>
    <s v="VOLAILLE202210"/>
  </r>
  <r>
    <x v="5"/>
    <x v="28"/>
    <x v="355"/>
    <n v="26458.617600000001"/>
    <n v="85817"/>
    <x v="3"/>
    <n v="1.18425465938591"/>
    <s v="VOLAILLE202210"/>
  </r>
  <r>
    <x v="5"/>
    <x v="29"/>
    <x v="356"/>
    <n v="1629.9360000000001"/>
    <n v="553"/>
    <x v="0"/>
    <n v="49.392000000000003"/>
    <s v="BOULANGERIE202210"/>
  </r>
  <r>
    <x v="5"/>
    <x v="30"/>
    <x v="357"/>
    <n v="26258.688000000002"/>
    <n v="8227"/>
    <x v="1"/>
    <n v="4.2339064817800711"/>
    <s v="MIX LEGUMES202210"/>
  </r>
  <r>
    <x v="5"/>
    <x v="31"/>
    <x v="62"/>
    <n v="4375.2960000000003"/>
    <n v="557"/>
    <x v="1"/>
    <n v="7.8551095152603239"/>
    <s v="MIX LEGUMES202210"/>
  </r>
  <r>
    <x v="5"/>
    <x v="32"/>
    <x v="305"/>
    <n v="4905.4463999999998"/>
    <n v="3527"/>
    <x v="1"/>
    <n v="1.4055720343839542"/>
    <s v="MIX LEGUMES202210"/>
  </r>
  <r>
    <x v="5"/>
    <x v="33"/>
    <x v="358"/>
    <n v="8029.0655999999999"/>
    <n v="4065"/>
    <x v="1"/>
    <n v="1.4466784864864866"/>
    <s v="MIX LEGUMES202210"/>
  </r>
  <r>
    <x v="5"/>
    <x v="34"/>
    <x v="359"/>
    <n v="11499.84"/>
    <n v="1439"/>
    <x v="1"/>
    <n v="9.0124137931034483"/>
    <s v="MIX LEGUMES202210"/>
  </r>
  <r>
    <x v="5"/>
    <x v="35"/>
    <x v="360"/>
    <n v="6979.8240000000005"/>
    <n v="511"/>
    <x v="1"/>
    <n v="2.8110447039871125"/>
    <s v="MIX LEGUMES202210"/>
  </r>
  <r>
    <x v="5"/>
    <x v="36"/>
    <x v="361"/>
    <n v="80600.831999999995"/>
    <n v="20242"/>
    <x v="3"/>
    <n v="10.278096403978576"/>
    <s v="VOLAILLE202210"/>
  </r>
  <r>
    <x v="5"/>
    <x v="37"/>
    <x v="362"/>
    <n v="3353.0111999999999"/>
    <n v="279"/>
    <x v="1"/>
    <n v="1.8433266630016492"/>
    <s v="MIX LEGUMES202210"/>
  </r>
  <r>
    <x v="5"/>
    <x v="38"/>
    <x v="363"/>
    <n v="11193.595200000002"/>
    <n v="0"/>
    <x v="1"/>
    <n v="7.5124800000000009"/>
    <s v="MIX LEGUMES202210"/>
  </r>
  <r>
    <x v="5"/>
    <x v="39"/>
    <x v="364"/>
    <n v="1513.6416000000002"/>
    <n v="1207"/>
    <x v="1"/>
    <n v="1.3359590467784643"/>
    <s v="MIX LEGUMES202210"/>
  </r>
  <r>
    <x v="5"/>
    <x v="41"/>
    <x v="365"/>
    <n v="17339.443200000002"/>
    <n v="6752"/>
    <x v="1"/>
    <n v="5.5115839796567077"/>
    <s v="MIX LEGUMES202210"/>
  </r>
  <r>
    <x v="5"/>
    <x v="42"/>
    <x v="204"/>
    <n v="7639.92"/>
    <n v="469"/>
    <x v="1"/>
    <n v="24.330955414012738"/>
    <s v="MIX LEGUMES202210"/>
  </r>
  <r>
    <x v="5"/>
    <x v="43"/>
    <x v="326"/>
    <n v="1644.1920000000002"/>
    <n v="511"/>
    <x v="1"/>
    <n v="3.2175968688845407"/>
    <s v="MIX LEGUMES202210"/>
  </r>
  <r>
    <x v="5"/>
    <x v="44"/>
    <x v="366"/>
    <n v="12165.9408"/>
    <n v="655"/>
    <x v="1"/>
    <n v="21.048340484429065"/>
    <s v="MIX LEGUMES202210"/>
  </r>
  <r>
    <x v="5"/>
    <x v="45"/>
    <x v="367"/>
    <n v="12540.096000000001"/>
    <n v="1369"/>
    <x v="1"/>
    <n v="13.172369747899161"/>
    <s v="MIX LEGUMES202210"/>
  </r>
  <r>
    <x v="5"/>
    <x v="47"/>
    <x v="185"/>
    <n v="8838.7200000000012"/>
    <n v="437"/>
    <x v="0"/>
    <n v="28.790618892508146"/>
    <s v="BOULANGERIE202210"/>
  </r>
  <r>
    <x v="5"/>
    <x v="48"/>
    <x v="368"/>
    <n v="3298.7520000000004"/>
    <n v="202"/>
    <x v="0"/>
    <n v="17.091979274611401"/>
    <s v="BOULANGERIE202210"/>
  </r>
  <r>
    <x v="5"/>
    <x v="51"/>
    <x v="2"/>
    <n v="0"/>
    <n v="48498"/>
    <x v="3"/>
    <n v="0"/>
    <s v="VOLAILLE202210"/>
  </r>
  <r>
    <x v="5"/>
    <x v="52"/>
    <x v="6"/>
    <n v="883.35360000000003"/>
    <n v="265"/>
    <x v="2"/>
    <n v="5.258057142857143"/>
    <s v="CREMERIE202210"/>
  </r>
  <r>
    <x v="5"/>
    <x v="53"/>
    <x v="59"/>
    <n v="404.35199999999998"/>
    <n v="362"/>
    <x v="2"/>
    <n v="2.8882285714285714"/>
    <s v="CREMERIE202210"/>
  </r>
  <r>
    <x v="5"/>
    <x v="55"/>
    <x v="166"/>
    <n v="14353.7184"/>
    <n v="12"/>
    <x v="4"/>
    <n v="146.46651428571428"/>
    <s v="EMBALLAGES202210"/>
  </r>
  <r>
    <x v="5"/>
    <x v="56"/>
    <x v="369"/>
    <n v="5680.5408000000007"/>
    <n v="21"/>
    <x v="4"/>
    <n v="56.805408000000007"/>
    <s v="EMBALLAGES202210"/>
  </r>
  <r>
    <x v="5"/>
    <x v="57"/>
    <x v="370"/>
    <n v="6140.88"/>
    <n v="7"/>
    <x v="4"/>
    <n v="105.87724137931035"/>
    <s v="EMBALLAGES202210"/>
  </r>
  <r>
    <x v="5"/>
    <x v="58"/>
    <x v="123"/>
    <n v="718.50239999999997"/>
    <n v="669"/>
    <x v="2"/>
    <n v="2.4522266211604093"/>
    <s v="CREMERIE202210"/>
  </r>
  <r>
    <x v="5"/>
    <x v="59"/>
    <x v="371"/>
    <n v="73840.507200000007"/>
    <n v="140"/>
    <x v="1"/>
    <n v="59.262044301765656"/>
    <s v="MIX LEGUMES202210"/>
  </r>
  <r>
    <x v="5"/>
    <x v="60"/>
    <x v="372"/>
    <n v="51500.880000000005"/>
    <n v="1798"/>
    <x v="1"/>
    <n v="10.518970588235295"/>
    <s v="MIX LEGUMES202210"/>
  </r>
  <r>
    <x v="5"/>
    <x v="61"/>
    <x v="237"/>
    <n v="1602.0288"/>
    <n v="3"/>
    <x v="4"/>
    <n v="38.143542857142862"/>
    <s v="EMBALLAGES202210"/>
  </r>
  <r>
    <x v="5"/>
    <x v="63"/>
    <x v="373"/>
    <n v="2519.1215999999999"/>
    <n v="56683"/>
    <x v="2"/>
    <n v="0.49716234458259323"/>
    <s v="CREMERIE202210"/>
  </r>
  <r>
    <x v="5"/>
    <x v="64"/>
    <x v="374"/>
    <n v="186216.40800000002"/>
    <n v="1406"/>
    <x v="4"/>
    <n v="87.713804992934541"/>
    <s v="EMBALLAGES202210"/>
  </r>
  <r>
    <x v="5"/>
    <x v="65"/>
    <x v="375"/>
    <n v="13622.7312"/>
    <n v="24"/>
    <x v="4"/>
    <n v="46.178749830508472"/>
    <s v="EMBALLAGES202210"/>
  </r>
  <r>
    <x v="5"/>
    <x v="66"/>
    <x v="376"/>
    <n v="1506.7728000000002"/>
    <n v="121"/>
    <x v="4"/>
    <n v="48.605574193548392"/>
    <s v="EMBALLAGES202210"/>
  </r>
  <r>
    <x v="5"/>
    <x v="67"/>
    <x v="377"/>
    <n v="49618.483200000002"/>
    <n v="467"/>
    <x v="4"/>
    <n v="51.364889440993792"/>
    <s v="EMBALLAGES202210"/>
  </r>
  <r>
    <x v="5"/>
    <x v="68"/>
    <x v="155"/>
    <n v="28544.054400000001"/>
    <n v="35"/>
    <x v="4"/>
    <n v="121.46406127659574"/>
    <s v="EMBALLAGES202210"/>
  </r>
  <r>
    <x v="5"/>
    <x v="69"/>
    <x v="378"/>
    <n v="3773.2175999999999"/>
    <n v="632"/>
    <x v="2"/>
    <n v="29.024750769230767"/>
    <s v="CREMERIE202210"/>
  </r>
  <r>
    <x v="5"/>
    <x v="70"/>
    <x v="168"/>
    <n v="139.36320000000001"/>
    <n v="18820"/>
    <x v="2"/>
    <n v="1.858176"/>
    <s v="CREMERIE202210"/>
  </r>
  <r>
    <x v="5"/>
    <x v="71"/>
    <x v="379"/>
    <n v="10342.08"/>
    <n v="57072"/>
    <x v="3"/>
    <n v="1.173103448275862"/>
    <s v="VOLAILLE202210"/>
  </r>
  <r>
    <x v="5"/>
    <x v="72"/>
    <x v="201"/>
    <n v="45797.529600000009"/>
    <n v="12"/>
    <x v="4"/>
    <n v="136.70904358208958"/>
    <s v="EMBALLAGES202210"/>
  </r>
  <r>
    <x v="5"/>
    <x v="74"/>
    <x v="58"/>
    <n v="5666.76"/>
    <n v="383"/>
    <x v="1"/>
    <n v="14.795718015665797"/>
    <s v="MIX LEGUMES202210"/>
  </r>
  <r>
    <x v="5"/>
    <x v="75"/>
    <x v="261"/>
    <n v="16374.182400000002"/>
    <n v="42"/>
    <x v="4"/>
    <n v="137.59817142857145"/>
    <s v="EMBALLAGES202210"/>
  </r>
  <r>
    <x v="5"/>
    <x v="77"/>
    <x v="271"/>
    <n v="19270.310400000002"/>
    <n v="673"/>
    <x v="0"/>
    <n v="11.295609847596719"/>
    <s v="BOULANGERIE202210"/>
  </r>
  <r>
    <x v="5"/>
    <x v="78"/>
    <x v="201"/>
    <n v="2836.6848"/>
    <n v="836"/>
    <x v="2"/>
    <n v="8.4677158208955223"/>
    <s v="CREMERIE202210"/>
  </r>
  <r>
    <x v="5"/>
    <x v="79"/>
    <x v="380"/>
    <n v="5586.2784000000001"/>
    <n v="163"/>
    <x v="1"/>
    <n v="7.5185442799461644"/>
    <s v="MIX LEGUMES202210"/>
  </r>
  <r>
    <x v="5"/>
    <x v="80"/>
    <x v="64"/>
    <n v="23539.5072"/>
    <n v="33"/>
    <x v="0"/>
    <n v="210.17417142857144"/>
    <s v="BOULANGERIE202210"/>
  </r>
  <r>
    <x v="5"/>
    <x v="82"/>
    <x v="236"/>
    <n v="10531.296000000002"/>
    <n v="232"/>
    <x v="2"/>
    <n v="5.3404137931034494"/>
    <s v="CREMERIE202210"/>
  </r>
  <r>
    <x v="5"/>
    <x v="83"/>
    <x v="152"/>
    <n v="1449.2304000000001"/>
    <n v="3815"/>
    <x v="2"/>
    <n v="1.7936019801980201"/>
    <s v="CREMERIE202210"/>
  </r>
  <r>
    <x v="5"/>
    <x v="84"/>
    <x v="381"/>
    <n v="11944.3248"/>
    <n v="177"/>
    <x v="0"/>
    <n v="57.14987942583732"/>
    <s v="BOULANGERIE202210"/>
  </r>
  <r>
    <x v="5"/>
    <x v="85"/>
    <x v="2"/>
    <n v="0"/>
    <n v="6404"/>
    <x v="2"/>
    <n v="0"/>
    <s v="CREMERIE202210"/>
  </r>
  <r>
    <x v="5"/>
    <x v="86"/>
    <x v="348"/>
    <n v="5777.0496000000003"/>
    <n v="195"/>
    <x v="1"/>
    <n v="2.9641095946639302"/>
    <s v="MIX LEGUMES202210"/>
  </r>
  <r>
    <x v="5"/>
    <x v="87"/>
    <x v="310"/>
    <n v="8704.4544000000005"/>
    <n v="21"/>
    <x v="2"/>
    <n v="32.238720000000001"/>
    <s v="CREMERIE202210"/>
  </r>
  <r>
    <x v="5"/>
    <x v="88"/>
    <x v="382"/>
    <n v="8496.7487999999994"/>
    <n v="11735"/>
    <x v="2"/>
    <n v="1.2159056668574699"/>
    <s v="CREMERIE202210"/>
  </r>
  <r>
    <x v="5"/>
    <x v="108"/>
    <x v="383"/>
    <n v="26323.315200000001"/>
    <n v="68475"/>
    <x v="1"/>
    <n v="3.6363192706174887"/>
    <s v="MIX LEGUMES202210"/>
  </r>
  <r>
    <x v="5"/>
    <x v="89"/>
    <x v="219"/>
    <n v="5738.688000000001"/>
    <n v="2993"/>
    <x v="1"/>
    <n v="5.0251208406304739"/>
    <s v="MIX LEGUMES202210"/>
  </r>
  <r>
    <x v="5"/>
    <x v="90"/>
    <x v="240"/>
    <n v="17791.488000000001"/>
    <n v="1225"/>
    <x v="2"/>
    <n v="14.52366367346939"/>
    <s v="CREMERIE202210"/>
  </r>
  <r>
    <x v="5"/>
    <x v="91"/>
    <x v="280"/>
    <n v="9193.996799999999"/>
    <n v="819"/>
    <x v="2"/>
    <n v="13.382819213973798"/>
    <s v="CREMERIE202210"/>
  </r>
  <r>
    <x v="5"/>
    <x v="92"/>
    <x v="153"/>
    <n v="1779.9264000000001"/>
    <n v="743"/>
    <x v="1"/>
    <n v="7.0913402390438245"/>
    <s v="MIX LEGUMES202210"/>
  </r>
  <r>
    <x v="5"/>
    <x v="94"/>
    <x v="384"/>
    <n v="23374.872000000003"/>
    <n v="13447"/>
    <x v="1"/>
    <n v="7.0152677070828338"/>
    <s v="MIX LEGUMES202210"/>
  </r>
  <r>
    <x v="5"/>
    <x v="95"/>
    <x v="385"/>
    <n v="4070.5632000000001"/>
    <n v="1685"/>
    <x v="1"/>
    <n v="4.2357577523413115"/>
    <s v="MIX LEGUMES202210"/>
  </r>
  <r>
    <x v="5"/>
    <x v="96"/>
    <x v="64"/>
    <n v="736.12800000000004"/>
    <n v="214"/>
    <x v="1"/>
    <n v="6.572571428571429"/>
    <s v="MIX LEGUMES202210"/>
  </r>
  <r>
    <x v="5"/>
    <x v="98"/>
    <x v="386"/>
    <n v="3290.1120000000005"/>
    <n v="696"/>
    <x v="1"/>
    <n v="8.8443870967741951"/>
    <s v="MIX LEGUMES202210"/>
  </r>
  <r>
    <x v="5"/>
    <x v="100"/>
    <x v="387"/>
    <n v="38292.912000000004"/>
    <n v="4529"/>
    <x v="3"/>
    <n v="28.053415384615388"/>
    <s v="VOLAILLE202210"/>
  </r>
  <r>
    <x v="5"/>
    <x v="102"/>
    <x v="388"/>
    <n v="15875.049600000002"/>
    <n v="539"/>
    <x v="0"/>
    <n v="33.848719829424311"/>
    <s v="BOULANGERIE202210"/>
  </r>
  <r>
    <x v="5"/>
    <x v="103"/>
    <x v="369"/>
    <n v="5126.9760000000006"/>
    <n v="19"/>
    <x v="0"/>
    <n v="51.269760000000005"/>
    <s v="BOULANGERIE202210"/>
  </r>
  <r>
    <x v="5"/>
    <x v="107"/>
    <x v="389"/>
    <n v="90862.560000000012"/>
    <n v="9106"/>
    <x v="3"/>
    <n v="7.075421273944869"/>
    <s v="VOLAILLE202210"/>
  </r>
  <r>
    <x v="5"/>
    <x v="109"/>
    <x v="390"/>
    <n v="40834.152000000002"/>
    <n v="51226"/>
    <x v="0"/>
    <n v="1.0073552397868561"/>
    <s v="BOULANGERIE202210"/>
  </r>
  <r>
    <x v="5"/>
    <x v="112"/>
    <x v="391"/>
    <n v="58353.955200000004"/>
    <n v="722"/>
    <x v="4"/>
    <n v="43.51525369127517"/>
    <s v="EMBALLAGES202210"/>
  </r>
  <r>
    <x v="5"/>
    <x v="110"/>
    <x v="392"/>
    <n v="27642.297600000002"/>
    <n v="10311"/>
    <x v="0"/>
    <n v="12.916961495327104"/>
    <s v="BOULANGERIE202210"/>
  </r>
  <r>
    <x v="5"/>
    <x v="114"/>
    <x v="393"/>
    <n v="22900.32"/>
    <n v="2276"/>
    <x v="1"/>
    <n v="11.5425"/>
    <s v="MIX LEGUMES202210"/>
  </r>
  <r>
    <x v="5"/>
    <x v="115"/>
    <x v="2"/>
    <n v="0"/>
    <n v="24"/>
    <x v="4"/>
    <n v="0"/>
    <s v="EMBALLAGES202210"/>
  </r>
  <r>
    <x v="5"/>
    <x v="113"/>
    <x v="394"/>
    <n v="10103.3568"/>
    <n v="140"/>
    <x v="1"/>
    <n v="5.9466490876986464"/>
    <s v="MIX LEGUMES202210"/>
  </r>
  <r>
    <x v="5"/>
    <x v="122"/>
    <x v="2"/>
    <n v="0"/>
    <n v="0"/>
    <x v="4"/>
    <n v="0"/>
    <s v="EMBALLAGES202210"/>
  </r>
  <r>
    <x v="5"/>
    <x v="116"/>
    <x v="395"/>
    <n v="11787.12"/>
    <n v="720"/>
    <x v="1"/>
    <n v="29.84081012658228"/>
    <s v="MIX LEGUMES202210"/>
  </r>
  <r>
    <x v="5"/>
    <x v="117"/>
    <x v="396"/>
    <n v="34378.344000000005"/>
    <n v="720"/>
    <x v="1"/>
    <n v="34.516409638554222"/>
    <s v="MIX LEGUMES202210"/>
  </r>
  <r>
    <x v="5"/>
    <x v="118"/>
    <x v="397"/>
    <n v="9466.3296000000009"/>
    <n v="729"/>
    <x v="0"/>
    <n v="39.117064462809921"/>
    <s v="BOULANGERIE202210"/>
  </r>
  <r>
    <x v="5"/>
    <x v="121"/>
    <x v="92"/>
    <n v="13815.8784"/>
    <n v="200"/>
    <x v="4"/>
    <n v="34.197718811881188"/>
    <s v="EMBALLAGES202210"/>
  </r>
  <r>
    <x v="5"/>
    <x v="123"/>
    <x v="2"/>
    <n v="0"/>
    <n v="232"/>
    <x v="2"/>
    <n v="0"/>
    <s v="CREMERIE202210"/>
  </r>
  <r>
    <x v="5"/>
    <x v="124"/>
    <x v="2"/>
    <n v="0"/>
    <n v="116"/>
    <x v="2"/>
    <n v="0"/>
    <s v="CREMERIE202210"/>
  </r>
  <r>
    <x v="5"/>
    <x v="125"/>
    <x v="2"/>
    <n v="0"/>
    <n v="89"/>
    <x v="0"/>
    <n v="0"/>
    <s v="BOULANGERIE202210"/>
  </r>
  <r>
    <x v="5"/>
    <x v="126"/>
    <x v="2"/>
    <n v="0"/>
    <n v="353"/>
    <x v="3"/>
    <n v="0"/>
    <s v="VOLAILLE202210"/>
  </r>
  <r>
    <x v="6"/>
    <x v="0"/>
    <x v="398"/>
    <n v="26558.625600000003"/>
    <n v="10366"/>
    <x v="0"/>
    <n v="6.7220009111617323"/>
    <s v="BOULANGERIE202211"/>
  </r>
  <r>
    <x v="6"/>
    <x v="1"/>
    <x v="399"/>
    <n v="28495.584000000003"/>
    <n v="6415"/>
    <x v="1"/>
    <n v="5.4925952197378569"/>
    <s v="MIX LEGUMES202211"/>
  </r>
  <r>
    <x v="6"/>
    <x v="3"/>
    <x v="400"/>
    <n v="21776.472000000002"/>
    <n v="2383"/>
    <x v="0"/>
    <n v="16.841819025522042"/>
    <s v="BOULANGERIE202211"/>
  </r>
  <r>
    <x v="6"/>
    <x v="4"/>
    <x v="2"/>
    <n v="0"/>
    <n v="13141"/>
    <x v="2"/>
    <n v="0"/>
    <s v="CREMERIE202211"/>
  </r>
  <r>
    <x v="6"/>
    <x v="5"/>
    <x v="168"/>
    <n v="1621.8144000000002"/>
    <n v="158"/>
    <x v="2"/>
    <n v="21.624192000000004"/>
    <s v="CREMERIE202211"/>
  </r>
  <r>
    <x v="6"/>
    <x v="6"/>
    <x v="153"/>
    <n v="3511.8144000000002"/>
    <n v="1337"/>
    <x v="2"/>
    <n v="13.991292430278886"/>
    <s v="CREMERIE202211"/>
  </r>
  <r>
    <x v="6"/>
    <x v="7"/>
    <x v="201"/>
    <n v="269.35200000000003"/>
    <n v="16120"/>
    <x v="2"/>
    <n v="0.8040358208955225"/>
    <s v="CREMERIE202211"/>
  </r>
  <r>
    <x v="6"/>
    <x v="8"/>
    <x v="185"/>
    <n v="7070.9760000000006"/>
    <n v="696"/>
    <x v="2"/>
    <n v="23.032495114006515"/>
    <s v="CREMERIE202211"/>
  </r>
  <r>
    <x v="6"/>
    <x v="9"/>
    <x v="169"/>
    <n v="57309.120000000003"/>
    <n v="1448"/>
    <x v="3"/>
    <n v="15.59431836734694"/>
    <s v="VOLAILLE202211"/>
  </r>
  <r>
    <x v="6"/>
    <x v="10"/>
    <x v="125"/>
    <n v="1270.7280000000001"/>
    <n v="49"/>
    <x v="4"/>
    <n v="25.933224489795919"/>
    <s v="EMBALLAGES202211"/>
  </r>
  <r>
    <x v="6"/>
    <x v="11"/>
    <x v="138"/>
    <n v="3903.9840000000004"/>
    <n v="154"/>
    <x v="4"/>
    <n v="25.85419867549669"/>
    <s v="EMBALLAGES202211"/>
  </r>
  <r>
    <x v="6"/>
    <x v="12"/>
    <x v="401"/>
    <n v="67527.345600000001"/>
    <n v="2896"/>
    <x v="3"/>
    <n v="19.693014173228345"/>
    <s v="VOLAILLE202211"/>
  </r>
  <r>
    <x v="6"/>
    <x v="13"/>
    <x v="166"/>
    <n v="3040.9344000000001"/>
    <n v="181"/>
    <x v="2"/>
    <n v="31.029942857142856"/>
    <s v="CREMERIE202211"/>
  </r>
  <r>
    <x v="6"/>
    <x v="14"/>
    <x v="402"/>
    <n v="1893.7584000000002"/>
    <n v="752"/>
    <x v="2"/>
    <n v="13.823054014598542"/>
    <s v="CREMERIE202211"/>
  </r>
  <r>
    <x v="6"/>
    <x v="15"/>
    <x v="403"/>
    <n v="5604.4224000000004"/>
    <n v="947"/>
    <x v="2"/>
    <n v="10.594371266540643"/>
    <s v="CREMERIE202211"/>
  </r>
  <r>
    <x v="6"/>
    <x v="16"/>
    <x v="404"/>
    <n v="9852.7103999999999"/>
    <n v="5095"/>
    <x v="2"/>
    <n v="10.404129250263992"/>
    <s v="CREMERIE202211"/>
  </r>
  <r>
    <x v="6"/>
    <x v="17"/>
    <x v="405"/>
    <n v="15961.017600000001"/>
    <n v="3494"/>
    <x v="2"/>
    <n v="11.574341986947063"/>
    <s v="CREMERIE202211"/>
  </r>
  <r>
    <x v="6"/>
    <x v="18"/>
    <x v="406"/>
    <n v="5715.3600000000006"/>
    <n v="140"/>
    <x v="0"/>
    <n v="3.9092749658002739"/>
    <s v="BOULANGERIE202211"/>
  </r>
  <r>
    <x v="6"/>
    <x v="20"/>
    <x v="407"/>
    <n v="457.35840000000007"/>
    <n v="10691"/>
    <x v="2"/>
    <n v="0.94691180124223617"/>
    <s v="CREMERIE202211"/>
  </r>
  <r>
    <x v="6"/>
    <x v="21"/>
    <x v="408"/>
    <n v="6543.8496000000005"/>
    <n v="89200"/>
    <x v="2"/>
    <n v="0.94769726285300515"/>
    <s v="CREMERIE202211"/>
  </r>
  <r>
    <x v="6"/>
    <x v="22"/>
    <x v="409"/>
    <n v="3835.1232"/>
    <n v="72245"/>
    <x v="2"/>
    <n v="0.51019332180391108"/>
    <s v="CREMERIE202211"/>
  </r>
  <r>
    <x v="6"/>
    <x v="24"/>
    <x v="410"/>
    <n v="38876.76"/>
    <n v="34313"/>
    <x v="1"/>
    <n v="3.6309666573269825"/>
    <s v="MIX LEGUMES202211"/>
  </r>
  <r>
    <x v="6"/>
    <x v="25"/>
    <x v="411"/>
    <n v="67936.276800000007"/>
    <n v="1167"/>
    <x v="0"/>
    <n v="40.151463829787239"/>
    <s v="BOULANGERIE202211"/>
  </r>
  <r>
    <x v="6"/>
    <x v="26"/>
    <x v="34"/>
    <n v="25241.500800000002"/>
    <n v="1722"/>
    <x v="0"/>
    <n v="18.879207778608826"/>
    <s v="BOULANGERIE202211"/>
  </r>
  <r>
    <x v="6"/>
    <x v="27"/>
    <x v="412"/>
    <n v="144075.11040000001"/>
    <n v="24110"/>
    <x v="3"/>
    <n v="8.5820294496068623"/>
    <s v="VOLAILLE202211"/>
  </r>
  <r>
    <x v="6"/>
    <x v="28"/>
    <x v="413"/>
    <n v="108596.50560000002"/>
    <n v="87905"/>
    <x v="3"/>
    <n v="1.4132993089446768"/>
    <s v="VOLAILLE202211"/>
  </r>
  <r>
    <x v="6"/>
    <x v="29"/>
    <x v="414"/>
    <n v="22819.103999999999"/>
    <n v="557"/>
    <x v="0"/>
    <n v="50.151876923076919"/>
    <s v="BOULANGERIE202211"/>
  </r>
  <r>
    <x v="6"/>
    <x v="30"/>
    <x v="415"/>
    <n v="24048.36"/>
    <n v="8666"/>
    <x v="1"/>
    <n v="4.2338661971830991"/>
    <s v="MIX LEGUMES202211"/>
  </r>
  <r>
    <x v="6"/>
    <x v="31"/>
    <x v="416"/>
    <n v="8353.3680000000004"/>
    <n v="627"/>
    <x v="1"/>
    <n v="8.0013103448275871"/>
    <s v="MIX LEGUMES202211"/>
  </r>
  <r>
    <x v="6"/>
    <x v="32"/>
    <x v="417"/>
    <n v="9106.387200000001"/>
    <n v="3731"/>
    <x v="1"/>
    <n v="1.4057405372028406"/>
    <s v="MIX LEGUMES202211"/>
  </r>
  <r>
    <x v="6"/>
    <x v="33"/>
    <x v="418"/>
    <n v="7686.1440000000011"/>
    <n v="4288"/>
    <x v="1"/>
    <n v="1.4895627906976747"/>
    <s v="MIX LEGUMES202211"/>
  </r>
  <r>
    <x v="6"/>
    <x v="34"/>
    <x v="30"/>
    <n v="6899.9040000000005"/>
    <n v="1439"/>
    <x v="1"/>
    <n v="9.0077075718015678"/>
    <s v="MIX LEGUMES202211"/>
  </r>
  <r>
    <x v="6"/>
    <x v="35"/>
    <x v="236"/>
    <n v="5544.72"/>
    <n v="859"/>
    <x v="1"/>
    <n v="2.8117241379310345"/>
    <s v="MIX LEGUMES202211"/>
  </r>
  <r>
    <x v="6"/>
    <x v="36"/>
    <x v="2"/>
    <n v="0"/>
    <n v="14814"/>
    <x v="3"/>
    <n v="0"/>
    <s v="VOLAILLE202211"/>
  </r>
  <r>
    <x v="6"/>
    <x v="37"/>
    <x v="419"/>
    <n v="2839.7952"/>
    <n v="223"/>
    <x v="1"/>
    <n v="1.842826216742375"/>
    <s v="MIX LEGUMES202211"/>
  </r>
  <r>
    <x v="6"/>
    <x v="38"/>
    <x v="363"/>
    <n v="11193.595200000002"/>
    <n v="84"/>
    <x v="1"/>
    <n v="7.5124800000000009"/>
    <s v="MIX LEGUMES202211"/>
  </r>
  <r>
    <x v="6"/>
    <x v="39"/>
    <x v="420"/>
    <n v="2803.9824000000003"/>
    <n v="1522"/>
    <x v="1"/>
    <n v="1.3365025738798857"/>
    <s v="MIX LEGUMES202211"/>
  </r>
  <r>
    <x v="6"/>
    <x v="41"/>
    <x v="421"/>
    <n v="23093.683200000003"/>
    <n v="6496"/>
    <x v="1"/>
    <n v="5.5116189021479718"/>
    <s v="MIX LEGUMES202211"/>
  </r>
  <r>
    <x v="6"/>
    <x v="42"/>
    <x v="422"/>
    <n v="7074.0000000000009"/>
    <n v="288"/>
    <x v="1"/>
    <n v="24.393103448275866"/>
    <s v="MIX LEGUMES202211"/>
  </r>
  <r>
    <x v="6"/>
    <x v="44"/>
    <x v="423"/>
    <n v="19494.820800000001"/>
    <n v="759"/>
    <x v="1"/>
    <n v="21.052722246220302"/>
    <s v="MIX LEGUMES202211"/>
  </r>
  <r>
    <x v="6"/>
    <x v="45"/>
    <x v="424"/>
    <n v="11622.528000000002"/>
    <n v="1764"/>
    <x v="1"/>
    <n v="13.177469387755105"/>
    <s v="MIX LEGUMES202211"/>
  </r>
  <r>
    <x v="6"/>
    <x v="47"/>
    <x v="425"/>
    <n v="13592.880000000001"/>
    <n v="455"/>
    <x v="0"/>
    <n v="28.859617834394907"/>
    <s v="BOULANGERIE202211"/>
  </r>
  <r>
    <x v="6"/>
    <x v="48"/>
    <x v="426"/>
    <n v="1348.3152000000002"/>
    <n v="65"/>
    <x v="0"/>
    <n v="18.726600000000005"/>
    <s v="BOULANGERIE202211"/>
  </r>
  <r>
    <x v="6"/>
    <x v="51"/>
    <x v="427"/>
    <n v="109479.25440000001"/>
    <n v="82073"/>
    <x v="3"/>
    <n v="1.3946757165787664"/>
    <s v="VOLAILLE202211"/>
  </r>
  <r>
    <x v="6"/>
    <x v="52"/>
    <x v="87"/>
    <n v="294.45120000000003"/>
    <n v="307"/>
    <x v="2"/>
    <n v="5.258057142857143"/>
    <s v="CREMERIE202211"/>
  </r>
  <r>
    <x v="6"/>
    <x v="53"/>
    <x v="294"/>
    <n v="768.26880000000006"/>
    <n v="362"/>
    <x v="2"/>
    <n v="2.8991275471698117"/>
    <s v="CREMERIE202211"/>
  </r>
  <r>
    <x v="6"/>
    <x v="55"/>
    <x v="428"/>
    <n v="12644.942400000002"/>
    <n v="17"/>
    <x v="4"/>
    <n v="147.0342139534884"/>
    <s v="EMBALLAGES202211"/>
  </r>
  <r>
    <x v="6"/>
    <x v="56"/>
    <x v="144"/>
    <n v="4491.5904"/>
    <n v="17"/>
    <x v="4"/>
    <n v="56.855574683544305"/>
    <s v="EMBALLAGES202211"/>
  </r>
  <r>
    <x v="6"/>
    <x v="57"/>
    <x v="429"/>
    <n v="5403.974400000001"/>
    <n v="7"/>
    <x v="4"/>
    <n v="103.92258461538464"/>
    <s v="EMBALLAGES202211"/>
  </r>
  <r>
    <x v="6"/>
    <x v="58"/>
    <x v="142"/>
    <n v="684.28800000000012"/>
    <n v="655"/>
    <x v="2"/>
    <n v="2.4526451612903228"/>
    <s v="CREMERIE202211"/>
  </r>
  <r>
    <x v="6"/>
    <x v="59"/>
    <x v="430"/>
    <n v="65590.171199999997"/>
    <n v="188"/>
    <x v="1"/>
    <n v="59.250380487804875"/>
    <s v="MIX LEGUMES202211"/>
  </r>
  <r>
    <x v="6"/>
    <x v="60"/>
    <x v="431"/>
    <n v="42469.920000000006"/>
    <n v="1996"/>
    <x v="1"/>
    <n v="10.520168441912313"/>
    <s v="MIX LEGUMES202211"/>
  </r>
  <r>
    <x v="6"/>
    <x v="61"/>
    <x v="161"/>
    <n v="1512.9936000000002"/>
    <n v="7"/>
    <x v="4"/>
    <n v="37.824840000000009"/>
    <s v="EMBALLAGES202211"/>
  </r>
  <r>
    <x v="6"/>
    <x v="63"/>
    <x v="432"/>
    <n v="1190.3328000000001"/>
    <n v="60859"/>
    <x v="2"/>
    <n v="0.49700743215031323"/>
    <s v="CREMERIE202211"/>
  </r>
  <r>
    <x v="6"/>
    <x v="64"/>
    <x v="433"/>
    <n v="165661.37280000001"/>
    <n v="1469"/>
    <x v="4"/>
    <n v="87.697921016410803"/>
    <s v="EMBALLAGES202211"/>
  </r>
  <r>
    <x v="6"/>
    <x v="65"/>
    <x v="434"/>
    <n v="12550.075200000001"/>
    <n v="24"/>
    <x v="4"/>
    <n v="46.139982352941182"/>
    <s v="EMBALLAGES202211"/>
  </r>
  <r>
    <x v="6"/>
    <x v="66"/>
    <x v="435"/>
    <n v="14256.388800000002"/>
    <n v="128"/>
    <x v="4"/>
    <n v="49.847513286713294"/>
    <s v="EMBALLAGES202211"/>
  </r>
  <r>
    <x v="6"/>
    <x v="67"/>
    <x v="102"/>
    <n v="57848.472000000009"/>
    <n v="462"/>
    <x v="4"/>
    <n v="51.375197158081711"/>
    <s v="EMBALLAGES202211"/>
  </r>
  <r>
    <x v="6"/>
    <x v="68"/>
    <x v="15"/>
    <n v="23739.6096"/>
    <n v="38"/>
    <x v="4"/>
    <n v="121.74158769230769"/>
    <s v="EMBALLAGES202211"/>
  </r>
  <r>
    <x v="6"/>
    <x v="69"/>
    <x v="226"/>
    <n v="2697.7536000000005"/>
    <n v="632"/>
    <x v="2"/>
    <n v="29.008103225806458"/>
    <s v="CREMERIE202211"/>
  </r>
  <r>
    <x v="6"/>
    <x v="70"/>
    <x v="349"/>
    <n v="4250.0591999999997"/>
    <n v="20194"/>
    <x v="2"/>
    <n v="1.8764058278145694"/>
    <s v="CREMERIE202211"/>
  </r>
  <r>
    <x v="6"/>
    <x v="72"/>
    <x v="436"/>
    <n v="44207.337600000006"/>
    <n v="0"/>
    <x v="4"/>
    <n v="136.86482229102168"/>
    <s v="EMBALLAGES202211"/>
  </r>
  <r>
    <x v="6"/>
    <x v="75"/>
    <x v="185"/>
    <n v="40035.988800000006"/>
    <n v="35"/>
    <x v="4"/>
    <n v="130.41038697068407"/>
    <s v="EMBALLAGES202211"/>
  </r>
  <r>
    <x v="6"/>
    <x v="77"/>
    <x v="437"/>
    <n v="11667.067200000001"/>
    <n v="952"/>
    <x v="0"/>
    <n v="11.294353533397871"/>
    <s v="BOULANGERIE202211"/>
  </r>
  <r>
    <x v="6"/>
    <x v="78"/>
    <x v="201"/>
    <n v="2836.6848"/>
    <n v="543"/>
    <x v="2"/>
    <n v="8.4677158208955223"/>
    <s v="CREMERIE202211"/>
  </r>
  <r>
    <x v="6"/>
    <x v="79"/>
    <x v="438"/>
    <n v="4364.2800000000007"/>
    <n v="0"/>
    <x v="1"/>
    <n v="7.5246206896551735"/>
    <s v="MIX LEGUMES202211"/>
  </r>
  <r>
    <x v="6"/>
    <x v="80"/>
    <x v="144"/>
    <n v="16673.817600000002"/>
    <n v="28"/>
    <x v="0"/>
    <n v="211.06098227848105"/>
    <s v="BOULANGERIE202211"/>
  </r>
  <r>
    <x v="6"/>
    <x v="82"/>
    <x v="198"/>
    <n v="9292.32"/>
    <n v="232"/>
    <x v="2"/>
    <n v="5.3404137931034485"/>
    <s v="CREMERIE202211"/>
  </r>
  <r>
    <x v="6"/>
    <x v="83"/>
    <x v="439"/>
    <n v="2698.5744"/>
    <n v="3007"/>
    <x v="2"/>
    <n v="1.7942648936170214"/>
    <s v="CREMERIE202211"/>
  </r>
  <r>
    <x v="6"/>
    <x v="84"/>
    <x v="440"/>
    <n v="20022.681600000004"/>
    <n v="184"/>
    <x v="0"/>
    <n v="60.674792727272738"/>
    <s v="BOULANGERIE202211"/>
  </r>
  <r>
    <x v="6"/>
    <x v="85"/>
    <x v="113"/>
    <n v="3061.2816000000003"/>
    <n v="6404"/>
    <x v="2"/>
    <n v="1.9121059337913806"/>
    <s v="CREMERIE202211"/>
  </r>
  <r>
    <x v="6"/>
    <x v="86"/>
    <x v="441"/>
    <n v="5199.3360000000002"/>
    <n v="0"/>
    <x v="1"/>
    <n v="2.9642736602052451"/>
    <s v="MIX LEGUMES202211"/>
  </r>
  <r>
    <x v="6"/>
    <x v="87"/>
    <x v="303"/>
    <n v="8029.1088"/>
    <n v="0"/>
    <x v="2"/>
    <n v="32.245416867469878"/>
    <s v="CREMERIE202211"/>
  </r>
  <r>
    <x v="6"/>
    <x v="88"/>
    <x v="442"/>
    <n v="8879.4144000000015"/>
    <n v="11921"/>
    <x v="2"/>
    <n v="1.2269468564322235"/>
    <s v="CREMERIE202211"/>
  </r>
  <r>
    <x v="6"/>
    <x v="108"/>
    <x v="443"/>
    <n v="72895.334399999992"/>
    <n v="65703"/>
    <x v="1"/>
    <n v="3.6365844050885503"/>
    <s v="MIX LEGUMES202211"/>
  </r>
  <r>
    <x v="6"/>
    <x v="89"/>
    <x v="444"/>
    <n v="13087.008000000002"/>
    <n v="3425"/>
    <x v="1"/>
    <n v="5.0257327188940097"/>
    <s v="MIX LEGUMES202211"/>
  </r>
  <r>
    <x v="6"/>
    <x v="90"/>
    <x v="2"/>
    <n v="0"/>
    <n v="0"/>
    <x v="2"/>
    <n v="0"/>
    <s v="CREMERIE202211"/>
  </r>
  <r>
    <x v="6"/>
    <x v="91"/>
    <x v="2"/>
    <n v="0"/>
    <n v="0"/>
    <x v="2"/>
    <n v="0"/>
    <s v="CREMERIE202211"/>
  </r>
  <r>
    <x v="6"/>
    <x v="92"/>
    <x v="445"/>
    <n v="7626.8736000000008"/>
    <n v="632"/>
    <x v="1"/>
    <n v="7.1412674157303382"/>
    <s v="MIX LEGUMES202211"/>
  </r>
  <r>
    <x v="6"/>
    <x v="94"/>
    <x v="110"/>
    <n v="8799.3216000000011"/>
    <n v="10942"/>
    <x v="1"/>
    <n v="7.0226030327214692"/>
    <s v="MIX LEGUMES202211"/>
  </r>
  <r>
    <x v="6"/>
    <x v="95"/>
    <x v="446"/>
    <n v="11293.560000000001"/>
    <n v="1657"/>
    <x v="1"/>
    <n v="4.4568113654301502"/>
    <s v="MIX LEGUMES202211"/>
  </r>
  <r>
    <x v="6"/>
    <x v="96"/>
    <x v="15"/>
    <n v="1398.5568000000001"/>
    <n v="242"/>
    <x v="1"/>
    <n v="7.1720861538461538"/>
    <s v="MIX LEGUMES202211"/>
  </r>
  <r>
    <x v="6"/>
    <x v="98"/>
    <x v="66"/>
    <n v="10939.622400000002"/>
    <n v="659"/>
    <x v="1"/>
    <n v="8.8579938461538479"/>
    <s v="MIX LEGUMES202211"/>
  </r>
  <r>
    <x v="6"/>
    <x v="100"/>
    <x v="11"/>
    <n v="36469.440000000002"/>
    <n v="3351"/>
    <x v="3"/>
    <n v="28.053415384615388"/>
    <s v="VOLAILLE202211"/>
  </r>
  <r>
    <x v="6"/>
    <x v="102"/>
    <x v="294"/>
    <n v="8992.6848000000009"/>
    <n v="516"/>
    <x v="0"/>
    <n v="33.934659622641512"/>
    <s v="BOULANGERIE202211"/>
  </r>
  <r>
    <x v="6"/>
    <x v="103"/>
    <x v="296"/>
    <n v="4173.12"/>
    <n v="5"/>
    <x v="0"/>
    <n v="50.89170731707317"/>
    <s v="BOULANGERIE202211"/>
  </r>
  <r>
    <x v="6"/>
    <x v="107"/>
    <x v="447"/>
    <n v="26429.760000000002"/>
    <n v="6682"/>
    <x v="3"/>
    <n v="7.0743468950749469"/>
    <s v="VOLAILLE202211"/>
  </r>
  <r>
    <x v="6"/>
    <x v="109"/>
    <x v="448"/>
    <n v="62148.686400000006"/>
    <n v="55848"/>
    <x v="0"/>
    <n v="1.0073700262586314"/>
    <s v="BOULANGERIE202211"/>
  </r>
  <r>
    <x v="6"/>
    <x v="112"/>
    <x v="449"/>
    <n v="26753.976000000002"/>
    <n v="701"/>
    <x v="4"/>
    <n v="43.502400000000002"/>
    <s v="EMBALLAGES202211"/>
  </r>
  <r>
    <x v="6"/>
    <x v="110"/>
    <x v="450"/>
    <n v="38285.481599999999"/>
    <n v="10656"/>
    <x v="0"/>
    <n v="12.921188525143435"/>
    <s v="BOULANGERIE202211"/>
  </r>
  <r>
    <x v="6"/>
    <x v="114"/>
    <x v="451"/>
    <n v="57371.328000000001"/>
    <n v="1775"/>
    <x v="1"/>
    <n v="11.543526760563381"/>
    <s v="MIX LEGUMES202211"/>
  </r>
  <r>
    <x v="6"/>
    <x v="115"/>
    <x v="381"/>
    <n v="5579.2800000000007"/>
    <n v="142"/>
    <x v="4"/>
    <n v="26.695119617224883"/>
    <s v="EMBALLAGES202211"/>
  </r>
  <r>
    <x v="6"/>
    <x v="113"/>
    <x v="452"/>
    <n v="9275.2128000000012"/>
    <n v="186"/>
    <x v="1"/>
    <n v="5.9456492307692317"/>
    <s v="MIX LEGUMES202211"/>
  </r>
  <r>
    <x v="6"/>
    <x v="122"/>
    <x v="233"/>
    <n v="5010.7248000000009"/>
    <n v="0"/>
    <x v="4"/>
    <n v="92.791200000000018"/>
    <s v="EMBALLAGES202211"/>
  </r>
  <r>
    <x v="6"/>
    <x v="116"/>
    <x v="453"/>
    <n v="34668"/>
    <n v="743"/>
    <x v="1"/>
    <n v="29.886206896551723"/>
    <s v="MIX LEGUMES202211"/>
  </r>
  <r>
    <x v="6"/>
    <x v="117"/>
    <x v="454"/>
    <n v="52569"/>
    <n v="696"/>
    <x v="1"/>
    <n v="34.906374501992033"/>
    <s v="MIX LEGUMES202211"/>
  </r>
  <r>
    <x v="6"/>
    <x v="118"/>
    <x v="187"/>
    <n v="20206.9728"/>
    <n v="613"/>
    <x v="0"/>
    <n v="39.160800000000002"/>
    <s v="BOULANGERIE202211"/>
  </r>
  <r>
    <x v="6"/>
    <x v="121"/>
    <x v="24"/>
    <n v="6987.3408000000009"/>
    <n v="151"/>
    <x v="4"/>
    <n v="34.084589268292689"/>
    <s v="EMBALLAGES202211"/>
  </r>
  <r>
    <x v="6"/>
    <x v="123"/>
    <x v="2"/>
    <n v="0"/>
    <n v="1369"/>
    <x v="2"/>
    <n v="0"/>
    <s v="CREMERIE202211"/>
  </r>
  <r>
    <x v="6"/>
    <x v="124"/>
    <x v="455"/>
    <n v="22271.760000000002"/>
    <n v="1137"/>
    <x v="2"/>
    <n v="27.428275862068968"/>
    <s v="CREMERIE202211"/>
  </r>
  <r>
    <x v="6"/>
    <x v="127"/>
    <x v="2"/>
    <n v="0"/>
    <n v="0"/>
    <x v="1"/>
    <n v="0"/>
    <s v="MIX LEGUMES202211"/>
  </r>
  <r>
    <x v="6"/>
    <x v="128"/>
    <x v="2"/>
    <n v="0"/>
    <n v="0"/>
    <x v="2"/>
    <n v="0"/>
    <s v="CREMERIE202211"/>
  </r>
  <r>
    <x v="6"/>
    <x v="125"/>
    <x v="456"/>
    <n v="4341.0384000000004"/>
    <n v="799"/>
    <x v="0"/>
    <n v="18.163340585774058"/>
    <s v="BOULANGERIE202211"/>
  </r>
  <r>
    <x v="6"/>
    <x v="129"/>
    <x v="2"/>
    <n v="0"/>
    <n v="0"/>
    <x v="0"/>
    <n v="0"/>
    <s v="BOULANGERIE202211"/>
  </r>
  <r>
    <x v="6"/>
    <x v="126"/>
    <x v="457"/>
    <n v="47254.752000000008"/>
    <n v="1244"/>
    <x v="3"/>
    <n v="43.115649635036505"/>
    <s v="VOLAILLE202211"/>
  </r>
  <r>
    <x v="6"/>
    <x v="130"/>
    <x v="2"/>
    <n v="0"/>
    <n v="418"/>
    <x v="4"/>
    <n v="0"/>
    <s v="EMBALLAGES202211"/>
  </r>
  <r>
    <x v="7"/>
    <x v="0"/>
    <x v="458"/>
    <n v="38746.512000000002"/>
    <n v="9691"/>
    <x v="0"/>
    <n v="7.1885922077922082"/>
    <s v="BOULANGERIE202212"/>
  </r>
  <r>
    <x v="7"/>
    <x v="1"/>
    <x v="459"/>
    <n v="32439.268800000002"/>
    <n v="7508"/>
    <x v="1"/>
    <n v="5.9467037213565543"/>
    <s v="MIX LEGUMES202212"/>
  </r>
  <r>
    <x v="7"/>
    <x v="3"/>
    <x v="460"/>
    <n v="29189.376000000004"/>
    <n v="2441"/>
    <x v="0"/>
    <n v="17.787553930530166"/>
    <s v="BOULANGERIE202212"/>
  </r>
  <r>
    <x v="7"/>
    <x v="4"/>
    <x v="2"/>
    <n v="0"/>
    <n v="12139"/>
    <x v="2"/>
    <n v="0"/>
    <s v="CREMERIE202212"/>
  </r>
  <r>
    <x v="7"/>
    <x v="5"/>
    <x v="356"/>
    <n v="710.0784000000001"/>
    <n v="184"/>
    <x v="2"/>
    <n v="21.517527272727275"/>
    <s v="CREMERIE202212"/>
  </r>
  <r>
    <x v="7"/>
    <x v="6"/>
    <x v="5"/>
    <n v="390.18239999999997"/>
    <n v="1657"/>
    <x v="2"/>
    <n v="13.935085714285714"/>
    <s v="CREMERIE202212"/>
  </r>
  <r>
    <x v="7"/>
    <x v="7"/>
    <x v="461"/>
    <n v="1279.4544000000001"/>
    <n v="15452"/>
    <x v="2"/>
    <n v="0.80620945179584125"/>
    <s v="CREMERIE202212"/>
  </r>
  <r>
    <x v="7"/>
    <x v="8"/>
    <x v="160"/>
    <n v="10511.510399999999"/>
    <n v="933"/>
    <x v="2"/>
    <n v="23.568408968609862"/>
    <s v="CREMERIE202212"/>
  </r>
  <r>
    <x v="7"/>
    <x v="9"/>
    <x v="22"/>
    <n v="34732.800000000003"/>
    <n v="1337"/>
    <x v="3"/>
    <n v="15.58922800718133"/>
    <s v="VOLAILLE202212"/>
  </r>
  <r>
    <x v="7"/>
    <x v="12"/>
    <x v="462"/>
    <n v="66808.972800000003"/>
    <n v="2562"/>
    <x v="3"/>
    <n v="19.696041509433964"/>
    <s v="VOLAILLE202212"/>
  </r>
  <r>
    <x v="7"/>
    <x v="13"/>
    <x v="87"/>
    <n v="1777.5936000000002"/>
    <n v="230"/>
    <x v="2"/>
    <n v="31.742742857142861"/>
    <s v="CREMERIE202212"/>
  </r>
  <r>
    <x v="7"/>
    <x v="14"/>
    <x v="463"/>
    <n v="481.46400000000006"/>
    <n v="826"/>
    <x v="2"/>
    <n v="13.756114285714288"/>
    <s v="CREMERIE202212"/>
  </r>
  <r>
    <x v="7"/>
    <x v="15"/>
    <x v="59"/>
    <n v="1503.3600000000001"/>
    <n v="1142"/>
    <x v="2"/>
    <n v="10.738285714285714"/>
    <s v="CREMERIE202212"/>
  </r>
  <r>
    <x v="7"/>
    <x v="16"/>
    <x v="464"/>
    <n v="6237.9072000000006"/>
    <n v="5861"/>
    <x v="2"/>
    <n v="10.663089230769232"/>
    <s v="CREMERIE202212"/>
  </r>
  <r>
    <x v="7"/>
    <x v="17"/>
    <x v="465"/>
    <n v="12890.750400000001"/>
    <n v="4135"/>
    <x v="2"/>
    <n v="11.869935911602211"/>
    <s v="CREMERIE202212"/>
  </r>
  <r>
    <x v="7"/>
    <x v="20"/>
    <x v="11"/>
    <n v="1231.3728000000001"/>
    <n v="10617"/>
    <x v="2"/>
    <n v="0.94720984615384618"/>
    <s v="CREMERIE202212"/>
  </r>
  <r>
    <x v="7"/>
    <x v="21"/>
    <x v="466"/>
    <n v="5875.4160000000002"/>
    <n v="87669"/>
    <x v="2"/>
    <n v="0.94764774193548384"/>
    <s v="CREMERIE202212"/>
  </r>
  <r>
    <x v="7"/>
    <x v="22"/>
    <x v="16"/>
    <n v="320.76000000000005"/>
    <n v="80806"/>
    <x v="2"/>
    <n v="0.51157894736842113"/>
    <s v="CREMERIE202212"/>
  </r>
  <r>
    <x v="7"/>
    <x v="24"/>
    <x v="467"/>
    <n v="86480.265600000013"/>
    <n v="36817"/>
    <x v="1"/>
    <n v="4.1485304422910874"/>
    <s v="MIX LEGUMES202212"/>
  </r>
  <r>
    <x v="7"/>
    <x v="25"/>
    <x v="468"/>
    <n v="78166.512000000002"/>
    <n v="1017"/>
    <x v="0"/>
    <n v="40.188438046272495"/>
    <s v="BOULANGERIE202212"/>
  </r>
  <r>
    <x v="7"/>
    <x v="26"/>
    <x v="469"/>
    <n v="14005.656000000001"/>
    <n v="1856"/>
    <x v="0"/>
    <n v="19.212148148148149"/>
    <s v="BOULANGERIE202212"/>
  </r>
  <r>
    <x v="7"/>
    <x v="27"/>
    <x v="470"/>
    <n v="256275.6624"/>
    <n v="19656"/>
    <x v="3"/>
    <n v="8.7088613314303185"/>
    <s v="VOLAILLE202212"/>
  </r>
  <r>
    <x v="7"/>
    <x v="28"/>
    <x v="471"/>
    <n v="117954.14400000001"/>
    <n v="84356"/>
    <x v="3"/>
    <n v="1.4673103448275864"/>
    <s v="VOLAILLE202212"/>
  </r>
  <r>
    <x v="7"/>
    <x v="29"/>
    <x v="127"/>
    <n v="18162.144"/>
    <n v="601"/>
    <x v="0"/>
    <n v="50.17166850828729"/>
    <s v="BOULANGERIE202212"/>
  </r>
  <r>
    <x v="7"/>
    <x v="30"/>
    <x v="472"/>
    <n v="19097.251200000002"/>
    <n v="9438"/>
    <x v="1"/>
    <n v="4.2334850809133231"/>
    <s v="MIX LEGUMES202212"/>
  </r>
  <r>
    <x v="7"/>
    <x v="31"/>
    <x v="48"/>
    <n v="3341.3472000000002"/>
    <n v="604"/>
    <x v="1"/>
    <n v="7.9936535885167466"/>
    <s v="MIX LEGUMES202212"/>
  </r>
  <r>
    <x v="7"/>
    <x v="32"/>
    <x v="473"/>
    <n v="3861.7344000000003"/>
    <n v="4251"/>
    <x v="1"/>
    <n v="1.405800655260284"/>
    <s v="MIX LEGUMES202212"/>
  </r>
  <r>
    <x v="7"/>
    <x v="33"/>
    <x v="474"/>
    <n v="6858.4319999999998"/>
    <n v="4808"/>
    <x v="1"/>
    <n v="1.5080105540897097"/>
    <s v="MIX LEGUMES202212"/>
  </r>
  <r>
    <x v="7"/>
    <x v="34"/>
    <x v="475"/>
    <n v="19027.007999999998"/>
    <n v="1392"/>
    <x v="1"/>
    <n v="9.0089999999999986"/>
    <s v="MIX LEGUMES202212"/>
  </r>
  <r>
    <x v="7"/>
    <x v="35"/>
    <x v="72"/>
    <n v="3131.136"/>
    <n v="1114"/>
    <x v="1"/>
    <n v="2.810714542190305"/>
    <s v="MIX LEGUMES202212"/>
  </r>
  <r>
    <x v="7"/>
    <x v="36"/>
    <x v="476"/>
    <n v="141270.48000000001"/>
    <n v="17505"/>
    <x v="3"/>
    <n v="14.412413793103449"/>
    <s v="VOLAILLE202212"/>
  </r>
  <r>
    <x v="7"/>
    <x v="37"/>
    <x v="331"/>
    <n v="2429.2224000000006"/>
    <n v="446"/>
    <x v="1"/>
    <n v="1.8431125948406681"/>
    <s v="MIX LEGUMES202212"/>
  </r>
  <r>
    <x v="7"/>
    <x v="38"/>
    <x v="477"/>
    <n v="10565.942400000002"/>
    <n v="516"/>
    <x v="1"/>
    <n v="7.5148950213371277"/>
    <s v="MIX LEGUMES202212"/>
  </r>
  <r>
    <x v="7"/>
    <x v="39"/>
    <x v="478"/>
    <n v="769.21920000000011"/>
    <n v="1188"/>
    <x v="1"/>
    <n v="1.3354500000000002"/>
    <s v="MIX LEGUMES202212"/>
  </r>
  <r>
    <x v="7"/>
    <x v="41"/>
    <x v="479"/>
    <n v="46380.297600000005"/>
    <n v="7401"/>
    <x v="1"/>
    <n v="5.7608120233511375"/>
    <s v="MIX LEGUMES202212"/>
  </r>
  <r>
    <x v="7"/>
    <x v="42"/>
    <x v="480"/>
    <n v="10922.256000000001"/>
    <n v="481"/>
    <x v="1"/>
    <n v="24.380035714285718"/>
    <s v="MIX LEGUMES202212"/>
  </r>
  <r>
    <x v="7"/>
    <x v="44"/>
    <x v="21"/>
    <n v="24771.614400000002"/>
    <n v="773"/>
    <x v="1"/>
    <n v="21.046401359388277"/>
    <s v="MIX LEGUMES202212"/>
  </r>
  <r>
    <x v="7"/>
    <x v="45"/>
    <x v="481"/>
    <n v="31044.384000000002"/>
    <n v="1984"/>
    <x v="1"/>
    <n v="13.182328662420383"/>
    <s v="MIX LEGUMES202212"/>
  </r>
  <r>
    <x v="7"/>
    <x v="47"/>
    <x v="482"/>
    <n v="13860.720000000001"/>
    <n v="411"/>
    <x v="0"/>
    <n v="28.816465696465698"/>
    <s v="BOULANGERIE202212"/>
  </r>
  <r>
    <x v="7"/>
    <x v="51"/>
    <x v="483"/>
    <n v="78261.37920000001"/>
    <n v="86114"/>
    <x v="3"/>
    <n v="1.3946854474819119"/>
    <s v="VOLAILLE202212"/>
  </r>
  <r>
    <x v="7"/>
    <x v="52"/>
    <x v="6"/>
    <n v="883.35360000000003"/>
    <n v="321"/>
    <x v="2"/>
    <n v="5.258057142857143"/>
    <s v="CREMERIE202212"/>
  </r>
  <r>
    <x v="7"/>
    <x v="53"/>
    <x v="6"/>
    <n v="485.22239999999999"/>
    <n v="529"/>
    <x v="2"/>
    <n v="2.8882285714285714"/>
    <s v="CREMERIE202212"/>
  </r>
  <r>
    <x v="7"/>
    <x v="55"/>
    <x v="194"/>
    <n v="10252.656000000001"/>
    <n v="14"/>
    <x v="4"/>
    <n v="146.46651428571431"/>
    <s v="EMBALLAGES202212"/>
  </r>
  <r>
    <x v="7"/>
    <x v="56"/>
    <x v="46"/>
    <n v="3566.8512000000001"/>
    <n v="12"/>
    <x v="4"/>
    <n v="56.616685714285715"/>
    <s v="EMBALLAGES202212"/>
  </r>
  <r>
    <x v="7"/>
    <x v="57"/>
    <x v="276"/>
    <n v="4667.0688"/>
    <n v="10"/>
    <x v="4"/>
    <n v="103.71263999999999"/>
    <s v="EMBALLAGES202212"/>
  </r>
  <r>
    <x v="7"/>
    <x v="58"/>
    <x v="343"/>
    <n v="444.78719999999998"/>
    <n v="794"/>
    <x v="2"/>
    <n v="2.4573878453038671"/>
    <s v="CREMERIE202212"/>
  </r>
  <r>
    <x v="7"/>
    <x v="59"/>
    <x v="75"/>
    <n v="54452.217600000004"/>
    <n v="188"/>
    <x v="1"/>
    <n v="59.251596953210012"/>
    <s v="MIX LEGUMES202212"/>
  </r>
  <r>
    <x v="7"/>
    <x v="60"/>
    <x v="374"/>
    <n v="22333.32"/>
    <n v="1914"/>
    <x v="1"/>
    <n v="10.519698539802167"/>
    <s v="MIX LEGUMES202212"/>
  </r>
  <r>
    <x v="7"/>
    <x v="61"/>
    <x v="15"/>
    <n v="7813.152"/>
    <n v="7"/>
    <x v="4"/>
    <n v="40.067446153846156"/>
    <s v="EMBALLAGES202212"/>
  </r>
  <r>
    <x v="7"/>
    <x v="63"/>
    <x v="201"/>
    <n v="166.10400000000001"/>
    <n v="59300"/>
    <x v="2"/>
    <n v="0.49583283582089555"/>
    <s v="CREMERIE202212"/>
  </r>
  <r>
    <x v="7"/>
    <x v="64"/>
    <x v="484"/>
    <n v="270471.70080000005"/>
    <n v="1228"/>
    <x v="4"/>
    <n v="87.701589105058389"/>
    <s v="EMBALLAGES202212"/>
  </r>
  <r>
    <x v="7"/>
    <x v="65"/>
    <x v="303"/>
    <n v="11477.4192"/>
    <n v="10"/>
    <x v="4"/>
    <n v="46.094053012048192"/>
    <s v="EMBALLAGES202212"/>
  </r>
  <r>
    <x v="7"/>
    <x v="66"/>
    <x v="127"/>
    <n v="18081.2736"/>
    <n v="93"/>
    <x v="4"/>
    <n v="49.948269613259669"/>
    <s v="EMBALLAGES202212"/>
  </r>
  <r>
    <x v="7"/>
    <x v="67"/>
    <x v="485"/>
    <n v="97209.288000000015"/>
    <n v="432"/>
    <x v="4"/>
    <n v="51.406286620835544"/>
    <s v="EMBALLAGES202212"/>
  </r>
  <r>
    <x v="7"/>
    <x v="68"/>
    <x v="42"/>
    <n v="19217.779200000004"/>
    <n v="31"/>
    <x v="4"/>
    <n v="121.63151392405067"/>
    <s v="EMBALLAGES202212"/>
  </r>
  <r>
    <x v="7"/>
    <x v="69"/>
    <x v="292"/>
    <n v="539.5680000000001"/>
    <n v="956"/>
    <x v="2"/>
    <n v="28.398315789473688"/>
    <s v="CREMERIE202212"/>
  </r>
  <r>
    <x v="7"/>
    <x v="70"/>
    <x v="486"/>
    <n v="1184.4576000000002"/>
    <n v="16964"/>
    <x v="2"/>
    <n v="1.8741417721518989"/>
    <s v="CREMERIE202212"/>
  </r>
  <r>
    <x v="7"/>
    <x v="72"/>
    <x v="436"/>
    <n v="44207.337600000006"/>
    <n v="0"/>
    <x v="4"/>
    <n v="136.86482229102168"/>
    <s v="EMBALLAGES202212"/>
  </r>
  <r>
    <x v="7"/>
    <x v="75"/>
    <x v="434"/>
    <n v="35486.424000000006"/>
    <n v="42"/>
    <x v="4"/>
    <n v="130.46479411764707"/>
    <s v="EMBALLAGES202212"/>
  </r>
  <r>
    <x v="7"/>
    <x v="77"/>
    <x v="226"/>
    <n v="1048.7232000000001"/>
    <n v="720"/>
    <x v="0"/>
    <n v="11.276593548387098"/>
    <s v="BOULANGERIE202212"/>
  </r>
  <r>
    <x v="7"/>
    <x v="78"/>
    <x v="381"/>
    <n v="1796.6448"/>
    <n v="766"/>
    <x v="2"/>
    <n v="8.5963866028708136"/>
    <s v="CREMERIE202212"/>
  </r>
  <r>
    <x v="7"/>
    <x v="79"/>
    <x v="438"/>
    <n v="4364.2800000000007"/>
    <n v="93"/>
    <x v="1"/>
    <n v="7.5246206896551735"/>
    <s v="MIX LEGUMES202212"/>
  </r>
  <r>
    <x v="7"/>
    <x v="80"/>
    <x v="429"/>
    <n v="10788.9408"/>
    <n v="26"/>
    <x v="0"/>
    <n v="207.47963076923077"/>
    <s v="BOULANGERIE202212"/>
  </r>
  <r>
    <x v="7"/>
    <x v="82"/>
    <x v="487"/>
    <n v="8053.344000000001"/>
    <n v="1508"/>
    <x v="2"/>
    <n v="5.3404137931034485"/>
    <s v="CREMERIE202212"/>
  </r>
  <r>
    <x v="7"/>
    <x v="83"/>
    <x v="488"/>
    <n v="5347.2096000000001"/>
    <n v="2979"/>
    <x v="2"/>
    <n v="1.7949679758308157"/>
    <s v="CREMERIE202212"/>
  </r>
  <r>
    <x v="7"/>
    <x v="84"/>
    <x v="489"/>
    <n v="8883.3024000000005"/>
    <n v="212"/>
    <x v="0"/>
    <n v="60.430628571428578"/>
    <s v="BOULANGERIE202212"/>
  </r>
  <r>
    <x v="7"/>
    <x v="85"/>
    <x v="490"/>
    <n v="2821.6943999999999"/>
    <n v="4594"/>
    <x v="2"/>
    <n v="1.9117170731707316"/>
    <s v="CREMERIE202212"/>
  </r>
  <r>
    <x v="7"/>
    <x v="86"/>
    <x v="441"/>
    <n v="5199.3360000000002"/>
    <n v="293"/>
    <x v="1"/>
    <n v="2.9642736602052451"/>
    <s v="MIX LEGUMES202212"/>
  </r>
  <r>
    <x v="7"/>
    <x v="87"/>
    <x v="491"/>
    <n v="29523.009600000001"/>
    <n v="82"/>
    <x v="2"/>
    <n v="32.876402672605792"/>
    <s v="CREMERIE202212"/>
  </r>
  <r>
    <x v="7"/>
    <x v="88"/>
    <x v="492"/>
    <n v="3951.7632000000003"/>
    <n v="12116"/>
    <x v="2"/>
    <n v="1.228782089552239"/>
    <s v="CREMERIE202212"/>
  </r>
  <r>
    <x v="7"/>
    <x v="108"/>
    <x v="493"/>
    <n v="27458.611199999999"/>
    <n v="62919"/>
    <x v="1"/>
    <n v="4.1093401975456452"/>
    <s v="MIX LEGUMES202212"/>
  </r>
  <r>
    <x v="7"/>
    <x v="89"/>
    <x v="494"/>
    <n v="18615.916799999999"/>
    <n v="3564"/>
    <x v="1"/>
    <n v="5.1624838602329453"/>
    <s v="MIX LEGUMES202212"/>
  </r>
  <r>
    <x v="7"/>
    <x v="92"/>
    <x v="250"/>
    <n v="6235.7472000000007"/>
    <n v="632"/>
    <x v="1"/>
    <n v="7.1428948453608259"/>
    <s v="MIX LEGUMES202212"/>
  </r>
  <r>
    <x v="7"/>
    <x v="94"/>
    <x v="495"/>
    <n v="38808.460800000008"/>
    <n v="10858"/>
    <x v="1"/>
    <n v="7.743108699122109"/>
    <s v="MIX LEGUMES202212"/>
  </r>
  <r>
    <x v="7"/>
    <x v="95"/>
    <x v="496"/>
    <n v="8880.9264000000003"/>
    <n v="1573"/>
    <x v="1"/>
    <n v="4.460535610246108"/>
    <s v="MIX LEGUMES202212"/>
  </r>
  <r>
    <x v="7"/>
    <x v="96"/>
    <x v="153"/>
    <n v="1826.5824"/>
    <n v="901"/>
    <x v="1"/>
    <n v="7.277220717131474"/>
    <s v="MIX LEGUMES202212"/>
  </r>
  <r>
    <x v="7"/>
    <x v="98"/>
    <x v="478"/>
    <n v="5099.6736000000001"/>
    <n v="780"/>
    <x v="1"/>
    <n v="8.8536000000000001"/>
    <s v="MIX LEGUMES202212"/>
  </r>
  <r>
    <x v="7"/>
    <x v="100"/>
    <x v="497"/>
    <n v="67468.464000000007"/>
    <n v="4659"/>
    <x v="3"/>
    <n v="28.065084858569055"/>
    <s v="VOLAILLE202212"/>
  </r>
  <r>
    <x v="7"/>
    <x v="102"/>
    <x v="33"/>
    <n v="29344.550400000004"/>
    <n v="594"/>
    <x v="0"/>
    <n v="33.963600000000007"/>
    <s v="BOULANGERIE202212"/>
  </r>
  <r>
    <x v="7"/>
    <x v="103"/>
    <x v="197"/>
    <n v="3934.6559999999999"/>
    <n v="14"/>
    <x v="0"/>
    <n v="51.099428571428568"/>
    <s v="BOULANGERIE202212"/>
  </r>
  <r>
    <x v="7"/>
    <x v="107"/>
    <x v="498"/>
    <n v="97675.200000000012"/>
    <n v="6682"/>
    <x v="3"/>
    <n v="7.0758620689655185"/>
    <s v="VOLAILLE202212"/>
  </r>
  <r>
    <x v="7"/>
    <x v="109"/>
    <x v="499"/>
    <n v="64897.156800000004"/>
    <n v="54901"/>
    <x v="0"/>
    <n v="1.007375691533948"/>
    <s v="BOULANGERIE202212"/>
  </r>
  <r>
    <x v="7"/>
    <x v="112"/>
    <x v="12"/>
    <n v="605.75040000000001"/>
    <n v="17"/>
    <x v="4"/>
    <n v="43.267885714285718"/>
    <s v="EMBALLAGES202212"/>
  </r>
  <r>
    <x v="7"/>
    <x v="110"/>
    <x v="500"/>
    <n v="24854.083200000001"/>
    <n v="10009"/>
    <x v="0"/>
    <n v="12.917922661122661"/>
    <s v="BOULANGERIE202212"/>
  </r>
  <r>
    <x v="7"/>
    <x v="114"/>
    <x v="501"/>
    <n v="36640.512000000002"/>
    <n v="1671"/>
    <x v="1"/>
    <n v="11.543954631379963"/>
    <s v="MIX LEGUMES202212"/>
  </r>
  <r>
    <x v="7"/>
    <x v="115"/>
    <x v="264"/>
    <n v="1797.768"/>
    <n v="72"/>
    <x v="4"/>
    <n v="26.437764705882355"/>
    <s v="EMBALLAGES202212"/>
  </r>
  <r>
    <x v="7"/>
    <x v="113"/>
    <x v="330"/>
    <n v="8171.0208000000011"/>
    <n v="103"/>
    <x v="1"/>
    <n v="5.9468855895196517"/>
    <s v="MIX LEGUMES202212"/>
  </r>
  <r>
    <x v="7"/>
    <x v="122"/>
    <x v="233"/>
    <n v="5010.7248000000009"/>
    <n v="0"/>
    <x v="4"/>
    <n v="92.791200000000018"/>
    <s v="EMBALLAGES202212"/>
  </r>
  <r>
    <x v="7"/>
    <x v="116"/>
    <x v="353"/>
    <n v="36216.2016"/>
    <n v="604"/>
    <x v="1"/>
    <n v="30.588008108108109"/>
    <s v="MIX LEGUMES202212"/>
  </r>
  <r>
    <x v="7"/>
    <x v="117"/>
    <x v="502"/>
    <n v="53666.539199999999"/>
    <n v="696"/>
    <x v="1"/>
    <n v="35.099110006540222"/>
    <s v="MIX LEGUMES202212"/>
  </r>
  <r>
    <x v="7"/>
    <x v="118"/>
    <x v="76"/>
    <n v="30583.526400000002"/>
    <n v="796"/>
    <x v="0"/>
    <n v="39.209649230769237"/>
    <s v="BOULANGERIE202212"/>
  </r>
  <r>
    <x v="7"/>
    <x v="121"/>
    <x v="503"/>
    <n v="16833.139200000001"/>
    <n v="168"/>
    <x v="4"/>
    <n v="34.213697560975611"/>
    <s v="EMBALLAGES202212"/>
  </r>
  <r>
    <x v="7"/>
    <x v="123"/>
    <x v="504"/>
    <n v="20019.743999999999"/>
    <n v="836"/>
    <x v="2"/>
    <n v="29.747019316493311"/>
    <s v="CREMERIE202212"/>
  </r>
  <r>
    <x v="7"/>
    <x v="124"/>
    <x v="59"/>
    <n v="3818.0160000000001"/>
    <n v="232"/>
    <x v="2"/>
    <n v="27.271542857142858"/>
    <s v="CREMERIE202212"/>
  </r>
  <r>
    <x v="7"/>
    <x v="127"/>
    <x v="495"/>
    <n v="23906.5344"/>
    <n v="244"/>
    <x v="1"/>
    <n v="4.7698592178770953"/>
    <s v="MIX LEGUMES202212"/>
  </r>
  <r>
    <x v="7"/>
    <x v="128"/>
    <x v="154"/>
    <n v="40790.131200000003"/>
    <n v="26"/>
    <x v="2"/>
    <n v="48.272344615384618"/>
    <s v="CREMERIE202212"/>
  </r>
  <r>
    <x v="7"/>
    <x v="125"/>
    <x v="75"/>
    <n v="16689.801600000003"/>
    <n v="785"/>
    <x v="0"/>
    <n v="18.160828726877043"/>
    <s v="BOULANGERIE202212"/>
  </r>
  <r>
    <x v="7"/>
    <x v="129"/>
    <x v="232"/>
    <n v="20594.995200000001"/>
    <n v="116"/>
    <x v="0"/>
    <n v="23.11447272727273"/>
    <s v="BOULANGERIE202212"/>
  </r>
  <r>
    <x v="7"/>
    <x v="126"/>
    <x v="178"/>
    <n v="76889.088000000018"/>
    <n v="1225"/>
    <x v="3"/>
    <n v="43.147636363636373"/>
    <s v="VOLAILLE202212"/>
  </r>
  <r>
    <x v="7"/>
    <x v="130"/>
    <x v="127"/>
    <n v="16450.387200000001"/>
    <n v="666"/>
    <x v="4"/>
    <n v="45.443058563535914"/>
    <s v="EMBALLAGES202212"/>
  </r>
  <r>
    <x v="7"/>
    <x v="131"/>
    <x v="2"/>
    <n v="0"/>
    <n v="966"/>
    <x v="0"/>
    <n v="0"/>
    <s v="BOULANGERIE202212"/>
  </r>
  <r>
    <x v="8"/>
    <x v="0"/>
    <x v="505"/>
    <n v="61969.5792"/>
    <n v="1332"/>
    <x v="0"/>
    <n v="7.2879665059390799"/>
    <s v="BOULANGERIE202301"/>
  </r>
  <r>
    <x v="8"/>
    <x v="1"/>
    <x v="97"/>
    <n v="16366.5792"/>
    <n v="854"/>
    <x v="1"/>
    <n v="6.2088691957511379"/>
    <s v="MIX LEGUMES202301"/>
  </r>
  <r>
    <x v="8"/>
    <x v="3"/>
    <x v="506"/>
    <n v="23644.094400000002"/>
    <n v="369"/>
    <x v="0"/>
    <n v="18.229833770239015"/>
    <s v="BOULANGERIE202301"/>
  </r>
  <r>
    <x v="8"/>
    <x v="4"/>
    <x v="2"/>
    <n v="0"/>
    <n v="2784"/>
    <x v="2"/>
    <n v="0"/>
    <s v="CREMERIE202301"/>
  </r>
  <r>
    <x v="8"/>
    <x v="5"/>
    <x v="125"/>
    <n v="1065.2256000000002"/>
    <n v="21"/>
    <x v="2"/>
    <n v="21.739297959183677"/>
    <s v="CREMERIE202301"/>
  </r>
  <r>
    <x v="8"/>
    <x v="6"/>
    <x v="294"/>
    <n v="3706.9056000000005"/>
    <n v="279"/>
    <x v="2"/>
    <n v="13.988323018867927"/>
    <s v="CREMERIE202301"/>
  </r>
  <r>
    <x v="8"/>
    <x v="7"/>
    <x v="221"/>
    <n v="942.75360000000001"/>
    <n v="1671"/>
    <x v="2"/>
    <n v="0.80577230769230768"/>
    <s v="CREMERIE202301"/>
  </r>
  <r>
    <x v="8"/>
    <x v="8"/>
    <x v="107"/>
    <n v="8228.9519999999993"/>
    <n v="0"/>
    <x v="2"/>
    <n v="23.646413793103445"/>
    <s v="CREMERIE202301"/>
  </r>
  <r>
    <x v="8"/>
    <x v="9"/>
    <x v="232"/>
    <n v="13893.12"/>
    <n v="0"/>
    <x v="3"/>
    <n v="15.592727272727274"/>
    <s v="VOLAILLE202301"/>
  </r>
  <r>
    <x v="8"/>
    <x v="12"/>
    <x v="507"/>
    <n v="41111.8848"/>
    <n v="822"/>
    <x v="3"/>
    <n v="20.182564948453606"/>
    <s v="VOLAILLE202301"/>
  </r>
  <r>
    <x v="8"/>
    <x v="13"/>
    <x v="463"/>
    <n v="1128.9023999999999"/>
    <n v="7"/>
    <x v="2"/>
    <n v="32.254354285714285"/>
    <s v="CREMERIE202301"/>
  </r>
  <r>
    <x v="8"/>
    <x v="14"/>
    <x v="346"/>
    <n v="1251.8063999999999"/>
    <n v="96"/>
    <x v="2"/>
    <n v="13.756114285714284"/>
    <s v="CREMERIE202301"/>
  </r>
  <r>
    <x v="8"/>
    <x v="15"/>
    <x v="92"/>
    <n v="4374.7776000000003"/>
    <n v="84"/>
    <x v="2"/>
    <n v="10.828657425742575"/>
    <s v="CREMERIE202301"/>
  </r>
  <r>
    <x v="8"/>
    <x v="16"/>
    <x v="59"/>
    <n v="1550.0160000000001"/>
    <n v="975"/>
    <x v="2"/>
    <n v="11.071542857142857"/>
    <s v="CREMERIE202301"/>
  </r>
  <r>
    <x v="8"/>
    <x v="17"/>
    <x v="203"/>
    <n v="5789.1455999999998"/>
    <n v="516"/>
    <x v="2"/>
    <n v="12.213387341772151"/>
    <s v="CREMERIE202301"/>
  </r>
  <r>
    <x v="8"/>
    <x v="20"/>
    <x v="131"/>
    <n v="386.98560000000003"/>
    <n v="1411"/>
    <x v="2"/>
    <n v="0.94617506112469441"/>
    <s v="CREMERIE202301"/>
  </r>
  <r>
    <x v="8"/>
    <x v="21"/>
    <x v="508"/>
    <n v="11264.8752"/>
    <n v="11099"/>
    <x v="2"/>
    <n v="0.94774316002019188"/>
    <s v="CREMERIE202301"/>
  </r>
  <r>
    <x v="8"/>
    <x v="22"/>
    <x v="509"/>
    <n v="2459.1600000000003"/>
    <n v="11484"/>
    <x v="2"/>
    <n v="0.512004996876952"/>
    <s v="CREMERIE202301"/>
  </r>
  <r>
    <x v="8"/>
    <x v="24"/>
    <x v="510"/>
    <n v="55791.028800000007"/>
    <n v="5708"/>
    <x v="1"/>
    <n v="4.5116471615720526"/>
    <s v="MIX LEGUMES202301"/>
  </r>
  <r>
    <x v="8"/>
    <x v="25"/>
    <x v="323"/>
    <n v="37310.976000000002"/>
    <n v="184"/>
    <x v="0"/>
    <n v="40.205793103448279"/>
    <s v="BOULANGERIE202301"/>
  </r>
  <r>
    <x v="8"/>
    <x v="26"/>
    <x v="511"/>
    <n v="10564.689600000002"/>
    <n v="279"/>
    <x v="0"/>
    <n v="19.456150276243097"/>
    <s v="BOULANGERIE202301"/>
  </r>
  <r>
    <x v="8"/>
    <x v="27"/>
    <x v="512"/>
    <n v="152767.29600000003"/>
    <n v="3536"/>
    <x v="3"/>
    <n v="8.7515637030247504"/>
    <s v="VOLAILLE202301"/>
  </r>
  <r>
    <x v="8"/>
    <x v="28"/>
    <x v="513"/>
    <n v="20477.3184"/>
    <n v="13364"/>
    <x v="3"/>
    <n v="1.4746736569206396"/>
    <s v="VOLAILLE202301"/>
  </r>
  <r>
    <x v="8"/>
    <x v="29"/>
    <x v="190"/>
    <n v="11293.128000000001"/>
    <n v="79"/>
    <x v="0"/>
    <n v="49.969592920353982"/>
    <s v="BOULANGERIE202301"/>
  </r>
  <r>
    <x v="8"/>
    <x v="30"/>
    <x v="514"/>
    <n v="50749.113600000004"/>
    <n v="1379"/>
    <x v="1"/>
    <n v="4.2340325045886873"/>
    <s v="MIX LEGUMES202301"/>
  </r>
  <r>
    <x v="8"/>
    <x v="31"/>
    <x v="515"/>
    <n v="6906.6864000000005"/>
    <n v="24"/>
    <x v="1"/>
    <n v="8.040379976717114"/>
    <s v="MIX LEGUMES202301"/>
  </r>
  <r>
    <x v="8"/>
    <x v="32"/>
    <x v="466"/>
    <n v="8714.9951999999994"/>
    <n v="650"/>
    <x v="1"/>
    <n v="1.4056443870967741"/>
    <s v="MIX LEGUMES202301"/>
  </r>
  <r>
    <x v="8"/>
    <x v="33"/>
    <x v="516"/>
    <n v="5188.9680000000008"/>
    <n v="761"/>
    <x v="1"/>
    <n v="1.5190187353629978"/>
    <s v="MIX LEGUMES202301"/>
  </r>
  <r>
    <x v="8"/>
    <x v="34"/>
    <x v="517"/>
    <n v="25748.236800000002"/>
    <n v="372"/>
    <x v="1"/>
    <n v="10.670632739328637"/>
    <s v="MIX LEGUMES202301"/>
  </r>
  <r>
    <x v="8"/>
    <x v="36"/>
    <x v="518"/>
    <n v="17387.136000000002"/>
    <n v="1207"/>
    <x v="3"/>
    <n v="14.405249378624692"/>
    <s v="VOLAILLE202301"/>
  </r>
  <r>
    <x v="8"/>
    <x v="37"/>
    <x v="250"/>
    <n v="1608.0768"/>
    <n v="56"/>
    <x v="1"/>
    <n v="1.8420123711340206"/>
    <s v="MIX LEGUMES202301"/>
  </r>
  <r>
    <x v="8"/>
    <x v="38"/>
    <x v="178"/>
    <n v="13589.553600000001"/>
    <n v="0"/>
    <x v="1"/>
    <n v="7.6260121212121215"/>
    <s v="MIX LEGUMES202301"/>
  </r>
  <r>
    <x v="8"/>
    <x v="39"/>
    <x v="519"/>
    <n v="5012.4528"/>
    <n v="260"/>
    <x v="1"/>
    <n v="1.33665408"/>
    <s v="MIX LEGUMES202301"/>
  </r>
  <r>
    <x v="8"/>
    <x v="41"/>
    <x v="520"/>
    <n v="42218.668800000007"/>
    <n v="1021"/>
    <x v="1"/>
    <n v="5.9080141057934519"/>
    <s v="MIX LEGUMES202301"/>
  </r>
  <r>
    <x v="8"/>
    <x v="42"/>
    <x v="521"/>
    <n v="24858.014400000004"/>
    <n v="75"/>
    <x v="1"/>
    <n v="22.97413530499076"/>
    <s v="MIX LEGUMES202301"/>
  </r>
  <r>
    <x v="8"/>
    <x v="44"/>
    <x v="306"/>
    <n v="19055.088"/>
    <n v="140"/>
    <x v="1"/>
    <n v="21.05534585635359"/>
    <s v="MIX LEGUMES202301"/>
  </r>
  <r>
    <x v="8"/>
    <x v="45"/>
    <x v="228"/>
    <n v="13457.664000000001"/>
    <n v="430"/>
    <x v="1"/>
    <n v="13.180865817825662"/>
    <s v="MIX LEGUMES202301"/>
  </r>
  <r>
    <x v="8"/>
    <x v="47"/>
    <x v="522"/>
    <n v="7365.6"/>
    <n v="79"/>
    <x v="0"/>
    <n v="28.771875000000001"/>
    <s v="BOULANGERIE202301"/>
  </r>
  <r>
    <x v="8"/>
    <x v="51"/>
    <x v="2"/>
    <n v="0"/>
    <n v="14923"/>
    <x v="3"/>
    <n v="0"/>
    <s v="VOLAILLE202301"/>
  </r>
  <r>
    <x v="8"/>
    <x v="52"/>
    <x v="122"/>
    <n v="662.51520000000005"/>
    <n v="42"/>
    <x v="2"/>
    <n v="5.258057142857143"/>
    <s v="CREMERIE202301"/>
  </r>
  <r>
    <x v="8"/>
    <x v="53"/>
    <x v="127"/>
    <n v="1051.3152000000002"/>
    <n v="209"/>
    <x v="2"/>
    <n v="2.9041856353591164"/>
    <s v="CREMERIE202301"/>
  </r>
  <r>
    <x v="8"/>
    <x v="55"/>
    <x v="87"/>
    <n v="8202.1248000000014"/>
    <n v="5"/>
    <x v="4"/>
    <n v="146.46651428571431"/>
    <s v="EMBALLAGES202301"/>
  </r>
  <r>
    <x v="8"/>
    <x v="56"/>
    <x v="429"/>
    <n v="2906.3232000000003"/>
    <n v="0"/>
    <x v="4"/>
    <n v="55.890830769230774"/>
    <s v="EMBALLAGES202301"/>
  </r>
  <r>
    <x v="8"/>
    <x v="57"/>
    <x v="463"/>
    <n v="3684.5280000000002"/>
    <n v="3"/>
    <x v="4"/>
    <n v="105.27222857142858"/>
    <s v="EMBALLAGES202301"/>
  </r>
  <r>
    <x v="8"/>
    <x v="58"/>
    <x v="127"/>
    <n v="889.57439999999997"/>
    <n v="70"/>
    <x v="2"/>
    <n v="2.4573878453038671"/>
    <s v="CREMERIE202301"/>
  </r>
  <r>
    <x v="8"/>
    <x v="59"/>
    <x v="523"/>
    <n v="43314.264000000003"/>
    <n v="0"/>
    <x v="1"/>
    <n v="59.253439124487009"/>
    <s v="MIX LEGUMES202301"/>
  </r>
  <r>
    <x v="8"/>
    <x v="60"/>
    <x v="524"/>
    <n v="21967.200000000001"/>
    <n v="256"/>
    <x v="1"/>
    <n v="10.520689655172415"/>
    <s v="MIX LEGUMES202301"/>
  </r>
  <r>
    <x v="8"/>
    <x v="61"/>
    <x v="234"/>
    <n v="7534.1232000000009"/>
    <n v="3"/>
    <x v="4"/>
    <n v="40.075123404255322"/>
    <s v="EMBALLAGES202301"/>
  </r>
  <r>
    <x v="8"/>
    <x v="63"/>
    <x v="525"/>
    <n v="1162.6848"/>
    <n v="6905"/>
    <x v="2"/>
    <n v="0.49708627618640444"/>
    <s v="CREMERIE202301"/>
  </r>
  <r>
    <x v="8"/>
    <x v="64"/>
    <x v="526"/>
    <n v="278205.27840000001"/>
    <n v="179"/>
    <x v="4"/>
    <n v="87.706582093316527"/>
    <s v="EMBALLAGES202301"/>
  </r>
  <r>
    <x v="8"/>
    <x v="65"/>
    <x v="527"/>
    <n v="11906.481600000001"/>
    <n v="0"/>
    <x v="4"/>
    <n v="46.1491534883721"/>
    <s v="EMBALLAGES202301"/>
  </r>
  <r>
    <x v="8"/>
    <x v="66"/>
    <x v="434"/>
    <n v="13560.955200000002"/>
    <n v="10"/>
    <x v="4"/>
    <n v="49.856452941176478"/>
    <s v="EMBALLAGES202301"/>
  </r>
  <r>
    <x v="8"/>
    <x v="67"/>
    <x v="528"/>
    <n v="75381.926400000011"/>
    <n v="61"/>
    <x v="4"/>
    <n v="51.385089570552154"/>
    <s v="EMBALLAGES202301"/>
  </r>
  <r>
    <x v="8"/>
    <x v="68"/>
    <x v="314"/>
    <n v="15543.792000000001"/>
    <n v="7"/>
    <x v="4"/>
    <n v="121.43587500000001"/>
    <s v="EMBALLAGES202301"/>
  </r>
  <r>
    <x v="8"/>
    <x v="69"/>
    <x v="6"/>
    <n v="4856.2848000000004"/>
    <n v="186"/>
    <x v="2"/>
    <n v="28.906457142857146"/>
    <s v="CREMERIE202301"/>
  </r>
  <r>
    <x v="8"/>
    <x v="70"/>
    <x v="486"/>
    <n v="1184.4576000000002"/>
    <n v="3490"/>
    <x v="2"/>
    <n v="1.8741417721518989"/>
    <s v="CREMERIE202301"/>
  </r>
  <r>
    <x v="8"/>
    <x v="72"/>
    <x v="436"/>
    <n v="44207.337600000006"/>
    <n v="0"/>
    <x v="4"/>
    <n v="136.86482229102168"/>
    <s v="EMBALLAGES202301"/>
  </r>
  <r>
    <x v="8"/>
    <x v="75"/>
    <x v="172"/>
    <n v="30026.980800000001"/>
    <n v="0"/>
    <x v="4"/>
    <n v="130.55209043478263"/>
    <s v="EMBALLAGES202301"/>
  </r>
  <r>
    <x v="8"/>
    <x v="77"/>
    <x v="251"/>
    <n v="21236.644800000002"/>
    <n v="186"/>
    <x v="0"/>
    <n v="11.29608765957447"/>
    <s v="BOULANGERIE202301"/>
  </r>
  <r>
    <x v="8"/>
    <x v="78"/>
    <x v="142"/>
    <n v="2417.8175999999999"/>
    <n v="0"/>
    <x v="2"/>
    <n v="8.6660129032258055"/>
    <s v="CREMERIE202301"/>
  </r>
  <r>
    <x v="8"/>
    <x v="79"/>
    <x v="529"/>
    <n v="3578.7312000000002"/>
    <n v="0"/>
    <x v="1"/>
    <n v="7.5183428571428577"/>
    <s v="MIX LEGUMES202301"/>
  </r>
  <r>
    <x v="8"/>
    <x v="80"/>
    <x v="13"/>
    <n v="5394.4704000000002"/>
    <n v="12"/>
    <x v="0"/>
    <n v="207.47963076923077"/>
    <s v="BOULANGERIE202301"/>
  </r>
  <r>
    <x v="8"/>
    <x v="83"/>
    <x v="2"/>
    <n v="0"/>
    <n v="0"/>
    <x v="2"/>
    <n v="0"/>
    <s v="CREMERIE202301"/>
  </r>
  <r>
    <x v="8"/>
    <x v="84"/>
    <x v="42"/>
    <n v="9728.1648000000005"/>
    <n v="72"/>
    <x v="0"/>
    <n v="61.57066329113924"/>
    <s v="BOULANGERIE202301"/>
  </r>
  <r>
    <x v="8"/>
    <x v="85"/>
    <x v="77"/>
    <n v="159.71039999999999"/>
    <n v="0"/>
    <x v="2"/>
    <n v="1.9013142857142857"/>
    <s v="CREMERIE202301"/>
  </r>
  <r>
    <x v="8"/>
    <x v="86"/>
    <x v="406"/>
    <n v="4332.7872000000007"/>
    <n v="0"/>
    <x v="1"/>
    <n v="2.9636027359781125"/>
    <s v="MIX LEGUMES202301"/>
  </r>
  <r>
    <x v="8"/>
    <x v="87"/>
    <x v="530"/>
    <n v="26852.990400000002"/>
    <n v="0"/>
    <x v="2"/>
    <n v="32.867797307221544"/>
    <s v="CREMERIE202301"/>
  </r>
  <r>
    <x v="8"/>
    <x v="88"/>
    <x v="531"/>
    <n v="11290.752"/>
    <n v="1128"/>
    <x v="2"/>
    <n v="1.2288585111014367"/>
    <s v="CREMERIE202301"/>
  </r>
  <r>
    <x v="8"/>
    <x v="108"/>
    <x v="443"/>
    <n v="90288.691200000001"/>
    <n v="7796"/>
    <x v="1"/>
    <n v="4.5042998852581695"/>
    <s v="MIX LEGUMES202301"/>
  </r>
  <r>
    <x v="8"/>
    <x v="89"/>
    <x v="532"/>
    <n v="23701.5936"/>
    <n v="613"/>
    <x v="1"/>
    <n v="5.2705344896597728"/>
    <s v="MIX LEGUMES202301"/>
  </r>
  <r>
    <x v="8"/>
    <x v="92"/>
    <x v="364"/>
    <n v="8289.3024000000005"/>
    <n v="93"/>
    <x v="1"/>
    <n v="7.316242188879083"/>
    <s v="MIX LEGUMES202301"/>
  </r>
  <r>
    <x v="8"/>
    <x v="94"/>
    <x v="150"/>
    <n v="54588.600000000006"/>
    <n v="1671"/>
    <x v="1"/>
    <n v="7.8737343141497194"/>
    <s v="MIX LEGUMES202301"/>
  </r>
  <r>
    <x v="8"/>
    <x v="95"/>
    <x v="1"/>
    <n v="10819.699200000001"/>
    <n v="460"/>
    <x v="1"/>
    <n v="4.4654144449030131"/>
    <s v="MIX LEGUMES202301"/>
  </r>
  <r>
    <x v="8"/>
    <x v="96"/>
    <x v="533"/>
    <n v="10870.675200000001"/>
    <n v="93"/>
    <x v="1"/>
    <n v="7.6018707692307705"/>
    <s v="MIX LEGUMES202301"/>
  </r>
  <r>
    <x v="8"/>
    <x v="98"/>
    <x v="534"/>
    <n v="7501.9823999999999"/>
    <n v="65"/>
    <x v="1"/>
    <n v="9.0823031476997578"/>
    <s v="MIX LEGUMES202301"/>
  </r>
  <r>
    <x v="8"/>
    <x v="100"/>
    <x v="535"/>
    <n v="186775.63200000001"/>
    <n v="1968"/>
    <x v="3"/>
    <n v="28.069677186654644"/>
    <s v="VOLAILLE202301"/>
  </r>
  <r>
    <x v="8"/>
    <x v="102"/>
    <x v="310"/>
    <n v="9150.4511999999995"/>
    <n v="126"/>
    <x v="0"/>
    <n v="33.890560000000001"/>
    <s v="BOULANGERIE202301"/>
  </r>
  <r>
    <x v="8"/>
    <x v="103"/>
    <x v="46"/>
    <n v="3219.2640000000006"/>
    <n v="3"/>
    <x v="0"/>
    <n v="51.099428571428582"/>
    <s v="BOULANGERIE202301"/>
  </r>
  <r>
    <x v="8"/>
    <x v="107"/>
    <x v="536"/>
    <n v="207990.72"/>
    <n v="986"/>
    <x v="3"/>
    <n v="7.0757176390542611"/>
    <s v="VOLAILLE202301"/>
  </r>
  <r>
    <x v="8"/>
    <x v="109"/>
    <x v="537"/>
    <n v="93896.150400000013"/>
    <n v="8909"/>
    <x v="0"/>
    <n v="1.0073721464665431"/>
    <s v="BOULANGERIE202301"/>
  </r>
  <r>
    <x v="8"/>
    <x v="110"/>
    <x v="538"/>
    <n v="28931.472000000005"/>
    <n v="1569"/>
    <x v="0"/>
    <n v="12.921604287628409"/>
    <s v="BOULANGERIE202301"/>
  </r>
  <r>
    <x v="8"/>
    <x v="114"/>
    <x v="439"/>
    <n v="17356.031999999999"/>
    <n v="335"/>
    <x v="1"/>
    <n v="11.53991489361702"/>
    <s v="MIX LEGUMES202301"/>
  </r>
  <r>
    <x v="8"/>
    <x v="115"/>
    <x v="172"/>
    <n v="6137.2080000000005"/>
    <n v="19"/>
    <x v="4"/>
    <n v="26.683513043478264"/>
    <s v="EMBALLAGES202301"/>
  </r>
  <r>
    <x v="8"/>
    <x v="113"/>
    <x v="539"/>
    <n v="7563.7151999999996"/>
    <n v="28"/>
    <x v="1"/>
    <n v="5.9463169811320755"/>
    <s v="MIX LEGUMES202301"/>
  </r>
  <r>
    <x v="8"/>
    <x v="122"/>
    <x v="233"/>
    <n v="5010.7248000000009"/>
    <n v="0"/>
    <x v="4"/>
    <n v="92.791200000000018"/>
    <s v="EMBALLAGES202301"/>
  </r>
  <r>
    <x v="8"/>
    <x v="116"/>
    <x v="438"/>
    <n v="17753.04"/>
    <n v="70"/>
    <x v="1"/>
    <n v="30.608689655172416"/>
    <s v="MIX LEGUMES202301"/>
  </r>
  <r>
    <x v="8"/>
    <x v="117"/>
    <x v="4"/>
    <n v="29317.075199999999"/>
    <n v="47"/>
    <x v="1"/>
    <n v="35.068271770334924"/>
    <s v="MIX LEGUMES202301"/>
  </r>
  <r>
    <x v="8"/>
    <x v="118"/>
    <x v="540"/>
    <n v="22482.532800000001"/>
    <n v="149"/>
    <x v="0"/>
    <n v="39.168175609756098"/>
    <s v="BOULANGERIE202301"/>
  </r>
  <r>
    <x v="8"/>
    <x v="121"/>
    <x v="541"/>
    <n v="27466.430400000001"/>
    <n v="10"/>
    <x v="4"/>
    <n v="35.532251487710219"/>
    <s v="EMBALLAGES202301"/>
  </r>
  <r>
    <x v="8"/>
    <x v="123"/>
    <x v="188"/>
    <n v="78007.968000000008"/>
    <n v="163"/>
    <x v="2"/>
    <n v="29.751322654462246"/>
    <s v="CREMERIE202301"/>
  </r>
  <r>
    <x v="8"/>
    <x v="124"/>
    <x v="542"/>
    <n v="73814.975999999995"/>
    <n v="209"/>
    <x v="2"/>
    <n v="27.420124814264486"/>
    <s v="CREMERIE202301"/>
  </r>
  <r>
    <x v="8"/>
    <x v="127"/>
    <x v="543"/>
    <n v="50128.847999999998"/>
    <n v="163"/>
    <x v="1"/>
    <n v="5.1261732283464569"/>
    <s v="MIX LEGUMES202301"/>
  </r>
  <r>
    <x v="8"/>
    <x v="128"/>
    <x v="544"/>
    <n v="39557.462400000004"/>
    <n v="38"/>
    <x v="2"/>
    <n v="48.299709890109895"/>
    <s v="CREMERIE202301"/>
  </r>
  <r>
    <x v="8"/>
    <x v="125"/>
    <x v="545"/>
    <n v="13065.235200000001"/>
    <n v="100"/>
    <x v="0"/>
    <n v="18.146160000000002"/>
    <s v="BOULANGERIE202301"/>
  </r>
  <r>
    <x v="8"/>
    <x v="129"/>
    <x v="546"/>
    <n v="17913.355199999998"/>
    <n v="98"/>
    <x v="0"/>
    <n v="23.114006709677415"/>
    <s v="BOULANGERIE202301"/>
  </r>
  <r>
    <x v="8"/>
    <x v="126"/>
    <x v="62"/>
    <n v="24027.84"/>
    <n v="56"/>
    <x v="3"/>
    <n v="43.137953321364449"/>
    <s v="VOLAILLE202301"/>
  </r>
  <r>
    <x v="8"/>
    <x v="130"/>
    <x v="547"/>
    <n v="27972.864000000001"/>
    <n v="82"/>
    <x v="4"/>
    <n v="42.447441578148712"/>
    <s v="EMBALLAGES202301"/>
  </r>
  <r>
    <x v="8"/>
    <x v="131"/>
    <x v="530"/>
    <n v="4242.5856000000003"/>
    <n v="223"/>
    <x v="0"/>
    <n v="5.1928832313341493"/>
    <s v="BOULANGERIE202301"/>
  </r>
  <r>
    <x v="8"/>
    <x v="132"/>
    <x v="2"/>
    <n v="0"/>
    <n v="0"/>
    <x v="1"/>
    <n v="0"/>
    <s v="MIX LEGUMES2023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8">
  <r>
    <x v="0"/>
    <x v="0"/>
    <x v="0"/>
    <n v="5540246188047"/>
    <d v="2022-05-15T00:00:00"/>
    <n v="116"/>
  </r>
  <r>
    <x v="1"/>
    <x v="0"/>
    <x v="1"/>
    <n v="5540246174174"/>
    <d v="2022-04-06T00:00:00"/>
    <n v="47"/>
  </r>
  <r>
    <x v="1"/>
    <x v="0"/>
    <x v="2"/>
    <n v="5540246193316"/>
    <d v="2022-04-07T00:00:00"/>
    <n v="446"/>
  </r>
  <r>
    <x v="2"/>
    <x v="0"/>
    <x v="3"/>
    <n v="5540246192505"/>
    <d v="2022-04-18T00:00:00"/>
    <n v="18338"/>
  </r>
  <r>
    <x v="2"/>
    <x v="0"/>
    <x v="4"/>
    <n v="5540246171933"/>
    <d v="2022-04-07T00:00:00"/>
    <n v="279"/>
  </r>
  <r>
    <x v="2"/>
    <x v="0"/>
    <x v="4"/>
    <n v="5540246172669"/>
    <d v="2022-04-07T00:00:00"/>
    <n v="140"/>
  </r>
  <r>
    <x v="2"/>
    <x v="0"/>
    <x v="4"/>
    <n v="5540246176294"/>
    <d v="2022-04-07T00:00:00"/>
    <n v="2228"/>
  </r>
  <r>
    <x v="2"/>
    <x v="0"/>
    <x v="4"/>
    <n v="5540246176295"/>
    <d v="2022-04-07T00:00:00"/>
    <n v="5568"/>
  </r>
  <r>
    <x v="2"/>
    <x v="0"/>
    <x v="4"/>
    <n v="5540246184808"/>
    <d v="2022-04-07T00:00:00"/>
    <n v="836"/>
  </r>
  <r>
    <x v="2"/>
    <x v="0"/>
    <x v="4"/>
    <n v="5540246187987"/>
    <d v="2022-04-07T00:00:00"/>
    <n v="1114"/>
  </r>
  <r>
    <x v="2"/>
    <x v="0"/>
    <x v="4"/>
    <n v="5540246188200"/>
    <d v="2022-04-07T00:00:00"/>
    <n v="372"/>
  </r>
  <r>
    <x v="2"/>
    <x v="0"/>
    <x v="5"/>
    <n v="5540246183589"/>
    <d v="2022-04-14T00:00:00"/>
    <n v="1300"/>
  </r>
  <r>
    <x v="2"/>
    <x v="0"/>
    <x v="6"/>
    <n v="5540246191596"/>
    <d v="2022-04-13T00:00:00"/>
    <n v="75"/>
  </r>
  <r>
    <x v="2"/>
    <x v="0"/>
    <x v="7"/>
    <n v="5540246177132"/>
    <d v="2022-04-10T00:00:00"/>
    <n v="6032"/>
  </r>
  <r>
    <x v="2"/>
    <x v="0"/>
    <x v="7"/>
    <n v="5540246177133"/>
    <d v="2022-04-10T00:00:00"/>
    <n v="3898"/>
  </r>
  <r>
    <x v="2"/>
    <x v="0"/>
    <x v="7"/>
    <n v="5540246192518"/>
    <d v="2022-04-10T00:00:00"/>
    <n v="16704"/>
  </r>
  <r>
    <x v="3"/>
    <x v="0"/>
    <x v="8"/>
    <n v="5540246191594"/>
    <d v="2022-04-10T00:00:00"/>
    <n v="279"/>
  </r>
  <r>
    <x v="3"/>
    <x v="0"/>
    <x v="8"/>
    <n v="5540246191598"/>
    <d v="2022-04-10T00:00:00"/>
    <n v="696"/>
  </r>
  <r>
    <x v="3"/>
    <x v="0"/>
    <x v="8"/>
    <n v="5540246192102"/>
    <d v="2022-04-10T00:00:00"/>
    <n v="4009"/>
  </r>
  <r>
    <x v="3"/>
    <x v="0"/>
    <x v="9"/>
    <n v="5540246175050"/>
    <d v="2022-04-12T00:00:00"/>
    <n v="279"/>
  </r>
  <r>
    <x v="3"/>
    <x v="0"/>
    <x v="10"/>
    <n v="5540246185429"/>
    <d v="2022-04-10T00:00:00"/>
    <n v="140"/>
  </r>
  <r>
    <x v="3"/>
    <x v="0"/>
    <x v="10"/>
    <n v="5540246185562"/>
    <d v="2022-04-10T00:00:00"/>
    <n v="279"/>
  </r>
  <r>
    <x v="3"/>
    <x v="0"/>
    <x v="10"/>
    <n v="5540246186325"/>
    <d v="2022-04-10T00:00:00"/>
    <n v="279"/>
  </r>
  <r>
    <x v="3"/>
    <x v="0"/>
    <x v="11"/>
    <n v="5540246193249"/>
    <d v="2022-04-19T00:00:00"/>
    <n v="1392"/>
  </r>
  <r>
    <x v="3"/>
    <x v="0"/>
    <x v="12"/>
    <n v="5540246187995"/>
    <d v="2022-08-14T00:00:00"/>
    <n v="2320"/>
  </r>
  <r>
    <x v="3"/>
    <x v="0"/>
    <x v="13"/>
    <n v="5540246183547"/>
    <d v="2022-04-14T00:00:00"/>
    <n v="11136"/>
  </r>
  <r>
    <x v="4"/>
    <x v="0"/>
    <x v="14"/>
    <n v="5540246171933"/>
    <d v="2022-04-11T00:00:00"/>
    <n v="279"/>
  </r>
  <r>
    <x v="4"/>
    <x v="0"/>
    <x v="14"/>
    <n v="5540246174174"/>
    <d v="2022-04-11T00:00:00"/>
    <n v="58"/>
  </r>
  <r>
    <x v="4"/>
    <x v="0"/>
    <x v="14"/>
    <n v="5540246176294"/>
    <d v="2022-04-11T00:00:00"/>
    <n v="1485"/>
  </r>
  <r>
    <x v="4"/>
    <x v="0"/>
    <x v="14"/>
    <n v="5540246176295"/>
    <d v="2022-04-11T00:00:00"/>
    <n v="4455"/>
  </r>
  <r>
    <x v="4"/>
    <x v="0"/>
    <x v="14"/>
    <n v="5540246184808"/>
    <d v="2022-04-11T00:00:00"/>
    <n v="1044"/>
  </r>
  <r>
    <x v="4"/>
    <x v="0"/>
    <x v="14"/>
    <n v="5540246187987"/>
    <d v="2022-04-11T00:00:00"/>
    <n v="2228"/>
  </r>
  <r>
    <x v="4"/>
    <x v="0"/>
    <x v="14"/>
    <n v="5540246188200"/>
    <d v="2022-04-11T00:00:00"/>
    <n v="743"/>
  </r>
  <r>
    <x v="4"/>
    <x v="0"/>
    <x v="15"/>
    <n v="5540246173472"/>
    <d v="2022-04-14T00:00:00"/>
    <n v="140"/>
  </r>
  <r>
    <x v="4"/>
    <x v="0"/>
    <x v="15"/>
    <n v="5540246174095"/>
    <d v="2022-04-14T00:00:00"/>
    <n v="140"/>
  </r>
  <r>
    <x v="4"/>
    <x v="0"/>
    <x v="15"/>
    <n v="5540246175047"/>
    <d v="2022-04-14T00:00:00"/>
    <n v="209"/>
  </r>
  <r>
    <x v="4"/>
    <x v="0"/>
    <x v="15"/>
    <n v="5540246175050"/>
    <d v="2022-04-14T00:00:00"/>
    <n v="279"/>
  </r>
  <r>
    <x v="4"/>
    <x v="0"/>
    <x v="16"/>
    <n v="5540246186010"/>
    <d v="2022-04-21T00:00:00"/>
    <n v="42"/>
  </r>
  <r>
    <x v="4"/>
    <x v="0"/>
    <x v="16"/>
    <n v="5540246186011"/>
    <d v="2022-04-21T00:00:00"/>
    <n v="128"/>
  </r>
  <r>
    <x v="5"/>
    <x v="0"/>
    <x v="17"/>
    <n v="5540246188047"/>
    <d v="2022-05-15T00:00:00"/>
    <n v="116"/>
  </r>
  <r>
    <x v="6"/>
    <x v="0"/>
    <x v="18"/>
    <n v="5540246171933"/>
    <d v="2022-04-12T00:00:00"/>
    <n v="836"/>
  </r>
  <r>
    <x v="6"/>
    <x v="0"/>
    <x v="18"/>
    <n v="5540246176294"/>
    <d v="2022-04-12T00:00:00"/>
    <n v="1485"/>
  </r>
  <r>
    <x v="6"/>
    <x v="0"/>
    <x v="18"/>
    <n v="5540246176295"/>
    <d v="2022-04-12T00:00:00"/>
    <n v="4455"/>
  </r>
  <r>
    <x v="6"/>
    <x v="0"/>
    <x v="18"/>
    <n v="5540246184808"/>
    <d v="2022-04-12T00:00:00"/>
    <n v="1044"/>
  </r>
  <r>
    <x v="6"/>
    <x v="0"/>
    <x v="18"/>
    <n v="5540246187987"/>
    <d v="2022-04-12T00:00:00"/>
    <n v="2228"/>
  </r>
  <r>
    <x v="7"/>
    <x v="0"/>
    <x v="19"/>
    <n v="5540246173492"/>
    <d v="2022-04-19T00:00:00"/>
    <n v="4176"/>
  </r>
  <r>
    <x v="7"/>
    <x v="0"/>
    <x v="20"/>
    <n v="5540246181016"/>
    <d v="2022-04-21T00:00:00"/>
    <n v="2729"/>
  </r>
  <r>
    <x v="7"/>
    <x v="0"/>
    <x v="21"/>
    <n v="5540246191594"/>
    <d v="2022-04-12T00:00:00"/>
    <n v="655"/>
  </r>
  <r>
    <x v="7"/>
    <x v="0"/>
    <x v="21"/>
    <n v="5540246191598"/>
    <d v="2022-04-12T00:00:00"/>
    <n v="1072"/>
  </r>
  <r>
    <x v="7"/>
    <x v="0"/>
    <x v="22"/>
    <n v="5540246174174"/>
    <d v="2022-04-13T00:00:00"/>
    <n v="58"/>
  </r>
  <r>
    <x v="7"/>
    <x v="0"/>
    <x v="22"/>
    <n v="5540246176295"/>
    <d v="2022-04-13T00:00:00"/>
    <n v="7424"/>
  </r>
  <r>
    <x v="7"/>
    <x v="0"/>
    <x v="22"/>
    <n v="5540246187987"/>
    <d v="2022-04-13T00:00:00"/>
    <n v="2228"/>
  </r>
  <r>
    <x v="7"/>
    <x v="0"/>
    <x v="23"/>
    <n v="5540246183560"/>
    <d v="2022-04-21T00:00:00"/>
    <n v="223"/>
  </r>
  <r>
    <x v="7"/>
    <x v="0"/>
    <x v="23"/>
    <n v="5540246192209"/>
    <d v="2022-04-21T00:00:00"/>
    <n v="1114"/>
  </r>
  <r>
    <x v="7"/>
    <x v="0"/>
    <x v="24"/>
    <n v="5540246185562"/>
    <d v="2022-04-14T00:00:00"/>
    <n v="140"/>
  </r>
  <r>
    <x v="7"/>
    <x v="0"/>
    <x v="24"/>
    <n v="5540246186325"/>
    <d v="2022-04-14T00:00:00"/>
    <n v="140"/>
  </r>
  <r>
    <x v="7"/>
    <x v="0"/>
    <x v="25"/>
    <n v="5540246177132"/>
    <d v="2022-04-18T00:00:00"/>
    <n v="8816"/>
  </r>
  <r>
    <x v="7"/>
    <x v="0"/>
    <x v="25"/>
    <n v="5540246177133"/>
    <d v="2022-04-18T00:00:00"/>
    <n v="2784"/>
  </r>
  <r>
    <x v="7"/>
    <x v="0"/>
    <x v="25"/>
    <n v="5540246183542"/>
    <d v="2022-04-18T00:00:00"/>
    <n v="140"/>
  </r>
  <r>
    <x v="7"/>
    <x v="0"/>
    <x v="26"/>
    <n v="5540246186351"/>
    <d v="2022-04-17T00:00:00"/>
    <n v="564"/>
  </r>
  <r>
    <x v="7"/>
    <x v="0"/>
    <x v="27"/>
    <n v="5540246173686"/>
    <d v="2022-04-19T00:00:00"/>
    <n v="406"/>
  </r>
  <r>
    <x v="7"/>
    <x v="0"/>
    <x v="28"/>
    <n v="5540246192907"/>
    <d v="2022-04-28T00:00:00"/>
    <n v="11136"/>
  </r>
  <r>
    <x v="8"/>
    <x v="0"/>
    <x v="29"/>
    <n v="5540246171933"/>
    <d v="2022-04-14T00:00:00"/>
    <n v="1114"/>
  </r>
  <r>
    <x v="8"/>
    <x v="0"/>
    <x v="29"/>
    <n v="5540246174174"/>
    <d v="2022-04-14T00:00:00"/>
    <n v="348"/>
  </r>
  <r>
    <x v="8"/>
    <x v="0"/>
    <x v="29"/>
    <n v="5540246176294"/>
    <d v="2022-04-14T00:00:00"/>
    <n v="1485"/>
  </r>
  <r>
    <x v="8"/>
    <x v="0"/>
    <x v="29"/>
    <n v="5540246176295"/>
    <d v="2022-04-14T00:00:00"/>
    <n v="2228"/>
  </r>
  <r>
    <x v="8"/>
    <x v="0"/>
    <x v="29"/>
    <n v="5540246184808"/>
    <d v="2022-04-14T00:00:00"/>
    <n v="1044"/>
  </r>
  <r>
    <x v="8"/>
    <x v="0"/>
    <x v="29"/>
    <n v="5540246187987"/>
    <d v="2022-04-14T00:00:00"/>
    <n v="1114"/>
  </r>
  <r>
    <x v="8"/>
    <x v="0"/>
    <x v="29"/>
    <n v="5540246188200"/>
    <d v="2022-04-14T00:00:00"/>
    <n v="743"/>
  </r>
  <r>
    <x v="8"/>
    <x v="0"/>
    <x v="30"/>
    <n v="5540246172669"/>
    <d v="2022-04-17T00:00:00"/>
    <n v="140"/>
  </r>
  <r>
    <x v="8"/>
    <x v="0"/>
    <x v="31"/>
    <n v="5540246175050"/>
    <d v="2022-04-19T00:00:00"/>
    <n v="279"/>
  </r>
  <r>
    <x v="9"/>
    <x v="0"/>
    <x v="32"/>
    <n v="5540246171933"/>
    <d v="2022-04-17T00:00:00"/>
    <n v="1114"/>
  </r>
  <r>
    <x v="9"/>
    <x v="0"/>
    <x v="32"/>
    <n v="5540246172978"/>
    <d v="2022-04-17T00:00:00"/>
    <n v="836"/>
  </r>
  <r>
    <x v="9"/>
    <x v="0"/>
    <x v="32"/>
    <n v="5540246174174"/>
    <d v="2022-04-17T00:00:00"/>
    <n v="464"/>
  </r>
  <r>
    <x v="9"/>
    <x v="0"/>
    <x v="32"/>
    <n v="5540246176295"/>
    <d v="2022-04-17T00:00:00"/>
    <n v="1485"/>
  </r>
  <r>
    <x v="9"/>
    <x v="0"/>
    <x v="32"/>
    <n v="5540246188200"/>
    <d v="2022-04-17T00:00:00"/>
    <n v="372"/>
  </r>
  <r>
    <x v="9"/>
    <x v="0"/>
    <x v="33"/>
    <n v="5540246183554"/>
    <d v="2022-04-19T00:00:00"/>
    <n v="891"/>
  </r>
  <r>
    <x v="9"/>
    <x v="0"/>
    <x v="34"/>
    <n v="5540246191594"/>
    <d v="2022-04-14T00:00:00"/>
    <n v="1504"/>
  </r>
  <r>
    <x v="9"/>
    <x v="0"/>
    <x v="34"/>
    <n v="5540246191598"/>
    <d v="2022-04-14T00:00:00"/>
    <n v="2924"/>
  </r>
  <r>
    <x v="9"/>
    <x v="0"/>
    <x v="35"/>
    <n v="5540246186352"/>
    <d v="2022-04-18T00:00:00"/>
    <n v="940"/>
  </r>
  <r>
    <x v="9"/>
    <x v="0"/>
    <x v="36"/>
    <n v="5540246185429"/>
    <d v="2022-04-18T00:00:00"/>
    <n v="140"/>
  </r>
  <r>
    <x v="9"/>
    <x v="0"/>
    <x v="36"/>
    <n v="5540246186325"/>
    <d v="2022-04-18T00:00:00"/>
    <n v="209"/>
  </r>
  <r>
    <x v="9"/>
    <x v="0"/>
    <x v="37"/>
    <n v="5540246180522"/>
    <d v="2022-04-18T00:00:00"/>
    <n v="1727"/>
  </r>
  <r>
    <x v="9"/>
    <x v="0"/>
    <x v="37"/>
    <n v="5540246193409"/>
    <d v="2022-04-18T00:00:00"/>
    <n v="130"/>
  </r>
  <r>
    <x v="9"/>
    <x v="0"/>
    <x v="38"/>
    <n v="5540246190727"/>
    <d v="2022-05-03T00:00:00"/>
    <n v="877"/>
  </r>
  <r>
    <x v="9"/>
    <x v="0"/>
    <x v="39"/>
    <n v="5540246192264"/>
    <d v="2022-05-05T00:00:00"/>
    <n v="1300"/>
  </r>
  <r>
    <x v="9"/>
    <x v="0"/>
    <x v="39"/>
    <n v="5540246192265"/>
    <d v="2022-05-05T00:00:00"/>
    <n v="483"/>
  </r>
  <r>
    <x v="10"/>
    <x v="0"/>
    <x v="40"/>
    <n v="5540246184617"/>
    <d v="2022-04-27T00:00:00"/>
    <n v="13753"/>
  </r>
  <r>
    <x v="10"/>
    <x v="0"/>
    <x v="41"/>
    <n v="5540246172978"/>
    <d v="2022-04-18T00:00:00"/>
    <n v="1671"/>
  </r>
  <r>
    <x v="10"/>
    <x v="0"/>
    <x v="41"/>
    <n v="5540246174174"/>
    <d v="2022-04-18T00:00:00"/>
    <n v="464"/>
  </r>
  <r>
    <x v="10"/>
    <x v="0"/>
    <x v="41"/>
    <n v="5540246176295"/>
    <d v="2022-04-18T00:00:00"/>
    <n v="2970"/>
  </r>
  <r>
    <x v="10"/>
    <x v="0"/>
    <x v="41"/>
    <n v="5540246184808"/>
    <d v="2022-04-18T00:00:00"/>
    <n v="1044"/>
  </r>
  <r>
    <x v="10"/>
    <x v="0"/>
    <x v="42"/>
    <n v="5540246192505"/>
    <d v="2022-04-19T00:00:00"/>
    <n v="4585"/>
  </r>
  <r>
    <x v="11"/>
    <x v="0"/>
    <x v="43"/>
    <n v="5540246172669"/>
    <d v="2022-04-19T00:00:00"/>
    <n v="279"/>
  </r>
  <r>
    <x v="11"/>
    <x v="0"/>
    <x v="43"/>
    <n v="5540246172978"/>
    <d v="2022-04-19T00:00:00"/>
    <n v="836"/>
  </r>
  <r>
    <x v="11"/>
    <x v="0"/>
    <x v="43"/>
    <n v="5540246184808"/>
    <d v="2022-04-19T00:00:00"/>
    <n v="1044"/>
  </r>
  <r>
    <x v="11"/>
    <x v="0"/>
    <x v="43"/>
    <n v="5540246187987"/>
    <d v="2022-04-19T00:00:00"/>
    <n v="3341"/>
  </r>
  <r>
    <x v="11"/>
    <x v="0"/>
    <x v="43"/>
    <n v="5540246188200"/>
    <d v="2022-04-19T00:00:00"/>
    <n v="743"/>
  </r>
  <r>
    <x v="11"/>
    <x v="0"/>
    <x v="43"/>
    <n v="5540246191594"/>
    <d v="2022-04-19T00:00:00"/>
    <n v="696"/>
  </r>
  <r>
    <x v="11"/>
    <x v="0"/>
    <x v="43"/>
    <n v="5540246191598"/>
    <d v="2022-04-19T00:00:00"/>
    <n v="1462"/>
  </r>
  <r>
    <x v="12"/>
    <x v="0"/>
    <x v="44"/>
    <n v="5540246183589"/>
    <d v="2022-04-18T00:00:00"/>
    <n v="1300"/>
  </r>
  <r>
    <x v="12"/>
    <x v="0"/>
    <x v="45"/>
    <n v="5540246184617"/>
    <d v="2022-04-20T00:00:00"/>
    <n v="9169"/>
  </r>
  <r>
    <x v="12"/>
    <x v="0"/>
    <x v="46"/>
    <n v="5540246171933"/>
    <d v="2022-04-20T00:00:00"/>
    <n v="557"/>
  </r>
  <r>
    <x v="12"/>
    <x v="0"/>
    <x v="46"/>
    <n v="5540246172978"/>
    <d v="2022-04-20T00:00:00"/>
    <n v="1253"/>
  </r>
  <r>
    <x v="12"/>
    <x v="0"/>
    <x v="46"/>
    <n v="5540246176295"/>
    <d v="2022-04-20T00:00:00"/>
    <n v="4455"/>
  </r>
  <r>
    <x v="12"/>
    <x v="0"/>
    <x v="46"/>
    <n v="5540246184808"/>
    <d v="2022-04-20T00:00:00"/>
    <n v="1044"/>
  </r>
  <r>
    <x v="12"/>
    <x v="0"/>
    <x v="46"/>
    <n v="5540246188200"/>
    <d v="2022-04-20T00:00:00"/>
    <n v="372"/>
  </r>
  <r>
    <x v="12"/>
    <x v="0"/>
    <x v="47"/>
    <n v="5540246177132"/>
    <d v="2022-04-24T00:00:00"/>
    <n v="11600"/>
  </r>
  <r>
    <x v="12"/>
    <x v="0"/>
    <x v="47"/>
    <n v="5540246177133"/>
    <d v="2022-04-24T00:00:00"/>
    <n v="4455"/>
  </r>
  <r>
    <x v="12"/>
    <x v="0"/>
    <x v="48"/>
    <n v="5540246183547"/>
    <d v="2022-04-27T00:00:00"/>
    <n v="6682"/>
  </r>
  <r>
    <x v="12"/>
    <x v="0"/>
    <x v="49"/>
    <n v="5540246173492"/>
    <d v="2022-04-26T00:00:00"/>
    <n v="940"/>
  </r>
  <r>
    <x v="12"/>
    <x v="0"/>
    <x v="50"/>
    <n v="5540246183130"/>
    <d v="2022-04-25T00:00:00"/>
    <n v="2819"/>
  </r>
  <r>
    <x v="12"/>
    <x v="0"/>
    <x v="51"/>
    <n v="5540246183587"/>
    <d v="2022-04-27T00:00:00"/>
    <n v="1003"/>
  </r>
  <r>
    <x v="12"/>
    <x v="0"/>
    <x v="52"/>
    <n v="5540246184036"/>
    <d v="2022-04-27T00:00:00"/>
    <n v="130"/>
  </r>
  <r>
    <x v="12"/>
    <x v="0"/>
    <x v="53"/>
    <n v="5540246188583"/>
    <d v="2022-04-21T00:00:00"/>
    <n v="3898"/>
  </r>
  <r>
    <x v="13"/>
    <x v="0"/>
    <x v="54"/>
    <n v="5540246171933"/>
    <d v="2022-04-21T00:00:00"/>
    <n v="836"/>
  </r>
  <r>
    <x v="13"/>
    <x v="0"/>
    <x v="54"/>
    <n v="5540246172669"/>
    <d v="2022-04-21T00:00:00"/>
    <n v="279"/>
  </r>
  <r>
    <x v="13"/>
    <x v="0"/>
    <x v="54"/>
    <n v="5540246172978"/>
    <d v="2022-04-21T00:00:00"/>
    <n v="836"/>
  </r>
  <r>
    <x v="13"/>
    <x v="0"/>
    <x v="54"/>
    <n v="5540246176294"/>
    <d v="2022-04-21T00:00:00"/>
    <n v="4455"/>
  </r>
  <r>
    <x v="13"/>
    <x v="0"/>
    <x v="54"/>
    <n v="5540246176295"/>
    <d v="2022-04-21T00:00:00"/>
    <n v="7424"/>
  </r>
  <r>
    <x v="13"/>
    <x v="0"/>
    <x v="54"/>
    <n v="5540246184808"/>
    <d v="2022-04-21T00:00:00"/>
    <n v="2088"/>
  </r>
  <r>
    <x v="13"/>
    <x v="0"/>
    <x v="54"/>
    <n v="5540246187987"/>
    <d v="2022-04-21T00:00:00"/>
    <n v="4455"/>
  </r>
  <r>
    <x v="13"/>
    <x v="0"/>
    <x v="54"/>
    <n v="5540246188200"/>
    <d v="2022-04-21T00:00:00"/>
    <n v="372"/>
  </r>
  <r>
    <x v="14"/>
    <x v="0"/>
    <x v="55"/>
    <n v="5540246176294"/>
    <d v="2022-04-24T00:00:00"/>
    <n v="1485"/>
  </r>
  <r>
    <x v="14"/>
    <x v="0"/>
    <x v="55"/>
    <n v="5540246176295"/>
    <d v="2022-04-24T00:00:00"/>
    <n v="7424"/>
  </r>
  <r>
    <x v="14"/>
    <x v="0"/>
    <x v="55"/>
    <n v="5540246184808"/>
    <d v="2022-04-24T00:00:00"/>
    <n v="2088"/>
  </r>
  <r>
    <x v="14"/>
    <x v="0"/>
    <x v="55"/>
    <n v="5540246188200"/>
    <d v="2022-04-24T00:00:00"/>
    <n v="743"/>
  </r>
  <r>
    <x v="14"/>
    <x v="0"/>
    <x v="56"/>
    <n v="5540246172539"/>
    <d v="2022-04-24T00:00:00"/>
    <n v="47"/>
  </r>
  <r>
    <x v="14"/>
    <x v="0"/>
    <x v="57"/>
    <n v="5540246185429"/>
    <d v="2022-04-27T00:00:00"/>
    <n v="140"/>
  </r>
  <r>
    <x v="14"/>
    <x v="0"/>
    <x v="57"/>
    <n v="5540246185562"/>
    <d v="2022-04-27T00:00:00"/>
    <n v="279"/>
  </r>
  <r>
    <x v="14"/>
    <x v="0"/>
    <x v="57"/>
    <n v="5540246186325"/>
    <d v="2022-04-27T00:00:00"/>
    <n v="279"/>
  </r>
  <r>
    <x v="14"/>
    <x v="0"/>
    <x v="58"/>
    <n v="5540246183547"/>
    <d v="2022-05-03T00:00:00"/>
    <n v="6682"/>
  </r>
  <r>
    <x v="14"/>
    <x v="0"/>
    <x v="58"/>
    <n v="5540246185278"/>
    <d v="2022-05-03T00:00:00"/>
    <n v="3358"/>
  </r>
  <r>
    <x v="14"/>
    <x v="0"/>
    <x v="59"/>
    <n v="5540246181061"/>
    <d v="2022-05-05T00:00:00"/>
    <n v="5513"/>
  </r>
  <r>
    <x v="14"/>
    <x v="0"/>
    <x v="60"/>
    <n v="5540246193505"/>
    <d v="2022-05-05T00:00:00"/>
    <n v="15962"/>
  </r>
  <r>
    <x v="14"/>
    <x v="0"/>
    <x v="61"/>
    <n v="5540246193505"/>
    <d v="2022-05-10T00:00:00"/>
    <n v="19154"/>
  </r>
  <r>
    <x v="15"/>
    <x v="0"/>
    <x v="62"/>
    <n v="5540246171933"/>
    <d v="2022-04-25T00:00:00"/>
    <n v="1671"/>
  </r>
  <r>
    <x v="15"/>
    <x v="0"/>
    <x v="62"/>
    <n v="5540246172978"/>
    <d v="2022-04-25T00:00:00"/>
    <n v="836"/>
  </r>
  <r>
    <x v="15"/>
    <x v="0"/>
    <x v="62"/>
    <n v="5540246174174"/>
    <d v="2022-04-25T00:00:00"/>
    <n v="464"/>
  </r>
  <r>
    <x v="15"/>
    <x v="0"/>
    <x v="62"/>
    <n v="5540246176294"/>
    <d v="2022-04-25T00:00:00"/>
    <n v="4455"/>
  </r>
  <r>
    <x v="15"/>
    <x v="0"/>
    <x v="62"/>
    <n v="5540246176295"/>
    <d v="2022-04-25T00:00:00"/>
    <n v="7424"/>
  </r>
  <r>
    <x v="15"/>
    <x v="0"/>
    <x v="62"/>
    <n v="5540246184808"/>
    <d v="2022-04-25T00:00:00"/>
    <n v="2088"/>
  </r>
  <r>
    <x v="15"/>
    <x v="0"/>
    <x v="62"/>
    <n v="5540246188200"/>
    <d v="2022-04-25T00:00:00"/>
    <n v="743"/>
  </r>
  <r>
    <x v="15"/>
    <x v="0"/>
    <x v="63"/>
    <n v="5540246173472"/>
    <d v="2022-04-28T00:00:00"/>
    <n v="140"/>
  </r>
  <r>
    <x v="15"/>
    <x v="0"/>
    <x v="63"/>
    <n v="5540246174095"/>
    <d v="2022-04-28T00:00:00"/>
    <n v="56"/>
  </r>
  <r>
    <x v="15"/>
    <x v="0"/>
    <x v="63"/>
    <n v="5540246175049"/>
    <d v="2022-04-28T00:00:00"/>
    <n v="279"/>
  </r>
  <r>
    <x v="15"/>
    <x v="0"/>
    <x v="63"/>
    <n v="5540246175050"/>
    <d v="2022-04-28T00:00:00"/>
    <n v="279"/>
  </r>
  <r>
    <x v="15"/>
    <x v="0"/>
    <x v="63"/>
    <n v="5540246190743"/>
    <d v="2022-04-28T00:00:00"/>
    <n v="279"/>
  </r>
  <r>
    <x v="15"/>
    <x v="0"/>
    <x v="64"/>
    <n v="5540246188224"/>
    <d v="2022-05-05T00:00:00"/>
    <n v="1207"/>
  </r>
  <r>
    <x v="15"/>
    <x v="0"/>
    <x v="65"/>
    <n v="5540246183556"/>
    <d v="2022-04-28T00:00:00"/>
    <n v="1782"/>
  </r>
  <r>
    <x v="15"/>
    <x v="0"/>
    <x v="65"/>
    <n v="5540246183558"/>
    <d v="2022-04-28T00:00:00"/>
    <n v="1300"/>
  </r>
  <r>
    <x v="15"/>
    <x v="0"/>
    <x v="65"/>
    <n v="5540246192209"/>
    <d v="2022-04-28T00:00:00"/>
    <n v="1114"/>
  </r>
  <r>
    <x v="15"/>
    <x v="0"/>
    <x v="65"/>
    <n v="5540246192462"/>
    <d v="2022-04-28T00:00:00"/>
    <n v="2228"/>
  </r>
  <r>
    <x v="15"/>
    <x v="0"/>
    <x v="65"/>
    <n v="5540246192594"/>
    <d v="2022-04-28T00:00:00"/>
    <n v="743"/>
  </r>
  <r>
    <x v="15"/>
    <x v="0"/>
    <x v="66"/>
    <n v="5540246170256"/>
    <d v="2022-05-02T00:00:00"/>
    <n v="3351"/>
  </r>
  <r>
    <x v="15"/>
    <x v="0"/>
    <x v="67"/>
    <n v="5540246191596"/>
    <d v="2022-04-27T00:00:00"/>
    <n v="149"/>
  </r>
  <r>
    <x v="15"/>
    <x v="0"/>
    <x v="68"/>
    <n v="5540246180522"/>
    <d v="2022-05-04T00:00:00"/>
    <n v="1337"/>
  </r>
  <r>
    <x v="15"/>
    <x v="0"/>
    <x v="69"/>
    <n v="5540246175049"/>
    <d v="2022-04-24T00:00:00"/>
    <n v="557"/>
  </r>
  <r>
    <x v="15"/>
    <x v="0"/>
    <x v="69"/>
    <n v="5540246175050"/>
    <d v="2022-04-24T00:00:00"/>
    <n v="557"/>
  </r>
  <r>
    <x v="16"/>
    <x v="0"/>
    <x v="70"/>
    <n v="5540246172978"/>
    <d v="2022-04-26T00:00:00"/>
    <n v="836"/>
  </r>
  <r>
    <x v="16"/>
    <x v="0"/>
    <x v="70"/>
    <n v="5540246184808"/>
    <d v="2022-04-26T00:00:00"/>
    <n v="2088"/>
  </r>
  <r>
    <x v="16"/>
    <x v="0"/>
    <x v="70"/>
    <n v="5540246188175"/>
    <d v="2022-04-26T00:00:00"/>
    <n v="116"/>
  </r>
  <r>
    <x v="16"/>
    <x v="0"/>
    <x v="70"/>
    <n v="5540246188200"/>
    <d v="2022-04-26T00:00:00"/>
    <n v="743"/>
  </r>
  <r>
    <x v="16"/>
    <x v="0"/>
    <x v="70"/>
    <n v="5540246192102"/>
    <d v="2022-04-26T00:00:00"/>
    <n v="4009"/>
  </r>
  <r>
    <x v="16"/>
    <x v="0"/>
    <x v="71"/>
    <n v="5540246184617"/>
    <d v="2022-04-27T00:00:00"/>
    <n v="18338"/>
  </r>
  <r>
    <x v="16"/>
    <x v="0"/>
    <x v="72"/>
    <n v="5540246187987"/>
    <d v="2022-04-26T00:00:00"/>
    <n v="2228"/>
  </r>
  <r>
    <x v="16"/>
    <x v="0"/>
    <x v="73"/>
    <n v="5540246193566"/>
    <d v="2022-04-27T00:00:00"/>
    <n v="14292"/>
  </r>
  <r>
    <x v="16"/>
    <x v="0"/>
    <x v="74"/>
    <n v="5540246171759"/>
    <d v="2022-04-28T00:00:00"/>
    <n v="5012"/>
  </r>
  <r>
    <x v="16"/>
    <x v="0"/>
    <x v="74"/>
    <n v="5540246177132"/>
    <d v="2022-04-28T00:00:00"/>
    <n v="3898"/>
  </r>
  <r>
    <x v="16"/>
    <x v="0"/>
    <x v="74"/>
    <n v="5540246177133"/>
    <d v="2022-04-28T00:00:00"/>
    <n v="2784"/>
  </r>
  <r>
    <x v="16"/>
    <x v="0"/>
    <x v="75"/>
    <n v="5540246181016"/>
    <d v="2022-05-02T00:00:00"/>
    <n v="12473"/>
  </r>
  <r>
    <x v="16"/>
    <x v="0"/>
    <x v="76"/>
    <n v="5540246192264"/>
    <d v="2022-05-26T00:00:00"/>
    <n v="1485"/>
  </r>
  <r>
    <x v="16"/>
    <x v="0"/>
    <x v="76"/>
    <n v="5540246192265"/>
    <d v="2022-05-26T00:00:00"/>
    <n v="297"/>
  </r>
  <r>
    <x v="17"/>
    <x v="0"/>
    <x v="77"/>
    <n v="5540246172978"/>
    <d v="2022-04-27T00:00:00"/>
    <n v="836"/>
  </r>
  <r>
    <x v="17"/>
    <x v="0"/>
    <x v="77"/>
    <n v="5540246187987"/>
    <d v="2022-04-27T00:00:00"/>
    <n v="4455"/>
  </r>
  <r>
    <x v="17"/>
    <x v="0"/>
    <x v="77"/>
    <n v="5540246188200"/>
    <d v="2022-04-27T00:00:00"/>
    <n v="372"/>
  </r>
  <r>
    <x v="17"/>
    <x v="0"/>
    <x v="78"/>
    <n v="5540246173472"/>
    <d v="2022-05-02T00:00:00"/>
    <n v="418"/>
  </r>
  <r>
    <x v="17"/>
    <x v="0"/>
    <x v="78"/>
    <n v="5540246175050"/>
    <d v="2022-05-02T00:00:00"/>
    <n v="279"/>
  </r>
  <r>
    <x v="17"/>
    <x v="0"/>
    <x v="79"/>
    <n v="5540246182684"/>
    <d v="2022-05-04T00:00:00"/>
    <n v="186"/>
  </r>
  <r>
    <x v="17"/>
    <x v="0"/>
    <x v="79"/>
    <n v="5540246183844"/>
    <d v="2022-05-04T00:00:00"/>
    <n v="232"/>
  </r>
  <r>
    <x v="18"/>
    <x v="0"/>
    <x v="80"/>
    <n v="5540246171933"/>
    <d v="2022-04-28T00:00:00"/>
    <n v="836"/>
  </r>
  <r>
    <x v="18"/>
    <x v="0"/>
    <x v="80"/>
    <n v="5540246172978"/>
    <d v="2022-04-28T00:00:00"/>
    <n v="1253"/>
  </r>
  <r>
    <x v="18"/>
    <x v="0"/>
    <x v="80"/>
    <n v="5540246174174"/>
    <d v="2022-04-28T00:00:00"/>
    <n v="348"/>
  </r>
  <r>
    <x v="18"/>
    <x v="0"/>
    <x v="80"/>
    <n v="5540246176294"/>
    <d v="2022-04-28T00:00:00"/>
    <n v="2970"/>
  </r>
  <r>
    <x v="18"/>
    <x v="0"/>
    <x v="80"/>
    <n v="5540246176295"/>
    <d v="2022-04-28T00:00:00"/>
    <n v="5940"/>
  </r>
  <r>
    <x v="18"/>
    <x v="0"/>
    <x v="80"/>
    <n v="5540246184808"/>
    <d v="2022-04-28T00:00:00"/>
    <n v="5220"/>
  </r>
  <r>
    <x v="18"/>
    <x v="0"/>
    <x v="80"/>
    <n v="5540246187987"/>
    <d v="2022-04-28T00:00:00"/>
    <n v="5568"/>
  </r>
  <r>
    <x v="18"/>
    <x v="0"/>
    <x v="80"/>
    <n v="5540246188175"/>
    <d v="2022-04-28T00:00:00"/>
    <n v="116"/>
  </r>
  <r>
    <x v="18"/>
    <x v="0"/>
    <x v="80"/>
    <n v="5540246188200"/>
    <d v="2022-04-28T00:00:00"/>
    <n v="372"/>
  </r>
  <r>
    <x v="18"/>
    <x v="0"/>
    <x v="80"/>
    <n v="5540246192102"/>
    <d v="2022-04-28T00:00:00"/>
    <n v="4009"/>
  </r>
  <r>
    <x v="18"/>
    <x v="0"/>
    <x v="81"/>
    <n v="5540246170256"/>
    <d v="2022-05-09T00:00:00"/>
    <n v="2645"/>
  </r>
  <r>
    <x v="18"/>
    <x v="0"/>
    <x v="81"/>
    <n v="5540246171888"/>
    <d v="2022-05-09T00:00:00"/>
    <n v="910"/>
  </r>
  <r>
    <x v="18"/>
    <x v="0"/>
    <x v="82"/>
    <n v="5540246177376"/>
    <d v="2022-05-15T00:00:00"/>
    <n v="1244"/>
  </r>
  <r>
    <x v="18"/>
    <x v="0"/>
    <x v="83"/>
    <n v="5540246177132"/>
    <d v="2022-05-02T00:00:00"/>
    <n v="9280"/>
  </r>
  <r>
    <x v="18"/>
    <x v="0"/>
    <x v="83"/>
    <n v="5540246177133"/>
    <d v="2022-05-02T00:00:00"/>
    <n v="3898"/>
  </r>
  <r>
    <x v="19"/>
    <x v="0"/>
    <x v="84"/>
    <n v="5540246172978"/>
    <d v="2022-05-02T00:00:00"/>
    <n v="1253"/>
  </r>
  <r>
    <x v="19"/>
    <x v="0"/>
    <x v="84"/>
    <n v="5540246174174"/>
    <d v="2022-05-02T00:00:00"/>
    <n v="348"/>
  </r>
  <r>
    <x v="19"/>
    <x v="0"/>
    <x v="84"/>
    <n v="5540246176294"/>
    <d v="2022-05-02T00:00:00"/>
    <n v="2228"/>
  </r>
  <r>
    <x v="19"/>
    <x v="0"/>
    <x v="84"/>
    <n v="5540246176295"/>
    <d v="2022-05-02T00:00:00"/>
    <n v="7424"/>
  </r>
  <r>
    <x v="19"/>
    <x v="0"/>
    <x v="84"/>
    <n v="5540246184808"/>
    <d v="2022-05-02T00:00:00"/>
    <n v="2088"/>
  </r>
  <r>
    <x v="19"/>
    <x v="0"/>
    <x v="84"/>
    <n v="5540246187987"/>
    <d v="2022-05-02T00:00:00"/>
    <n v="4455"/>
  </r>
  <r>
    <x v="19"/>
    <x v="0"/>
    <x v="84"/>
    <n v="5540246188200"/>
    <d v="2022-05-02T00:00:00"/>
    <n v="1114"/>
  </r>
  <r>
    <x v="19"/>
    <x v="0"/>
    <x v="85"/>
    <n v="5540246174095"/>
    <d v="2022-05-08T00:00:00"/>
    <n v="84"/>
  </r>
  <r>
    <x v="19"/>
    <x v="0"/>
    <x v="85"/>
    <n v="5540246190743"/>
    <d v="2022-05-08T00:00:00"/>
    <n v="279"/>
  </r>
  <r>
    <x v="19"/>
    <x v="0"/>
    <x v="86"/>
    <n v="5540246173906"/>
    <d v="2022-05-09T00:00:00"/>
    <n v="1634"/>
  </r>
  <r>
    <x v="19"/>
    <x v="0"/>
    <x v="86"/>
    <n v="5540246181016"/>
    <d v="2022-05-09T00:00:00"/>
    <n v="8909"/>
  </r>
  <r>
    <x v="20"/>
    <x v="0"/>
    <x v="87"/>
    <n v="5540246184808"/>
    <d v="2022-05-02T00:00:00"/>
    <n v="3132"/>
  </r>
  <r>
    <x v="20"/>
    <x v="0"/>
    <x v="88"/>
    <n v="5540246172669"/>
    <d v="2022-05-03T00:00:00"/>
    <n v="279"/>
  </r>
  <r>
    <x v="20"/>
    <x v="0"/>
    <x v="88"/>
    <n v="5540246174174"/>
    <d v="2022-05-03T00:00:00"/>
    <n v="348"/>
  </r>
  <r>
    <x v="20"/>
    <x v="0"/>
    <x v="88"/>
    <n v="5540246176294"/>
    <d v="2022-05-03T00:00:00"/>
    <n v="1856"/>
  </r>
  <r>
    <x v="20"/>
    <x v="0"/>
    <x v="88"/>
    <n v="5540246176295"/>
    <d v="2022-05-03T00:00:00"/>
    <n v="7424"/>
  </r>
  <r>
    <x v="20"/>
    <x v="0"/>
    <x v="88"/>
    <n v="5540246188175"/>
    <d v="2022-05-03T00:00:00"/>
    <n v="232"/>
  </r>
  <r>
    <x v="20"/>
    <x v="0"/>
    <x v="88"/>
    <n v="5540246188200"/>
    <d v="2022-05-03T00:00:00"/>
    <n v="743"/>
  </r>
  <r>
    <x v="20"/>
    <x v="0"/>
    <x v="89"/>
    <n v="5540246188583"/>
    <d v="2022-05-04T00:00:00"/>
    <n v="2784"/>
  </r>
  <r>
    <x v="20"/>
    <x v="0"/>
    <x v="90"/>
    <n v="5540246175047"/>
    <d v="2022-05-08T00:00:00"/>
    <n v="418"/>
  </r>
  <r>
    <x v="20"/>
    <x v="0"/>
    <x v="91"/>
    <n v="5540246174095"/>
    <d v="2022-05-10T00:00:00"/>
    <n v="140"/>
  </r>
  <r>
    <x v="20"/>
    <x v="0"/>
    <x v="91"/>
    <n v="5540246175049"/>
    <d v="2022-05-10T00:00:00"/>
    <n v="418"/>
  </r>
  <r>
    <x v="20"/>
    <x v="0"/>
    <x v="91"/>
    <n v="5540246175050"/>
    <d v="2022-05-10T00:00:00"/>
    <n v="836"/>
  </r>
  <r>
    <x v="20"/>
    <x v="0"/>
    <x v="92"/>
    <n v="5540246173472"/>
    <d v="2022-05-17T00:00:00"/>
    <n v="557"/>
  </r>
  <r>
    <x v="20"/>
    <x v="0"/>
    <x v="93"/>
    <n v="5540246184617"/>
    <d v="2022-05-08T00:00:00"/>
    <n v="18338"/>
  </r>
  <r>
    <x v="20"/>
    <x v="0"/>
    <x v="94"/>
    <n v="5540246170256"/>
    <d v="2022-05-08T00:00:00"/>
    <n v="1764"/>
  </r>
  <r>
    <x v="20"/>
    <x v="0"/>
    <x v="94"/>
    <n v="5540246171888"/>
    <d v="2022-05-08T00:00:00"/>
    <n v="1560"/>
  </r>
  <r>
    <x v="21"/>
    <x v="1"/>
    <x v="95"/>
    <n v="5540246172978"/>
    <d v="2022-05-04T00:00:00"/>
    <n v="836"/>
  </r>
  <r>
    <x v="21"/>
    <x v="1"/>
    <x v="95"/>
    <n v="5540246174174"/>
    <d v="2022-05-04T00:00:00"/>
    <n v="232"/>
  </r>
  <r>
    <x v="21"/>
    <x v="1"/>
    <x v="95"/>
    <n v="5540246176295"/>
    <d v="2022-05-04T00:00:00"/>
    <n v="7424"/>
  </r>
  <r>
    <x v="21"/>
    <x v="1"/>
    <x v="95"/>
    <n v="5540246184808"/>
    <d v="2022-05-04T00:00:00"/>
    <n v="2088"/>
  </r>
  <r>
    <x v="21"/>
    <x v="1"/>
    <x v="95"/>
    <n v="5540246187987"/>
    <d v="2022-05-04T00:00:00"/>
    <n v="4455"/>
  </r>
  <r>
    <x v="21"/>
    <x v="1"/>
    <x v="96"/>
    <n v="5540246177132"/>
    <d v="2022-05-04T00:00:00"/>
    <n v="9280"/>
  </r>
  <r>
    <x v="21"/>
    <x v="1"/>
    <x v="96"/>
    <n v="5540246177133"/>
    <d v="2022-05-04T00:00:00"/>
    <n v="5012"/>
  </r>
  <r>
    <x v="21"/>
    <x v="1"/>
    <x v="96"/>
    <n v="5540246183562"/>
    <d v="2022-05-04T00:00:00"/>
    <n v="1021"/>
  </r>
  <r>
    <x v="21"/>
    <x v="1"/>
    <x v="97"/>
    <n v="5540246174095"/>
    <d v="2022-05-15T00:00:00"/>
    <n v="70"/>
  </r>
  <r>
    <x v="21"/>
    <x v="1"/>
    <x v="97"/>
    <n v="5540246175047"/>
    <d v="2022-05-15T00:00:00"/>
    <n v="140"/>
  </r>
  <r>
    <x v="21"/>
    <x v="1"/>
    <x v="97"/>
    <n v="5540246175049"/>
    <d v="2022-05-15T00:00:00"/>
    <n v="418"/>
  </r>
  <r>
    <x v="21"/>
    <x v="1"/>
    <x v="97"/>
    <n v="5540246175050"/>
    <d v="2022-05-15T00:00:00"/>
    <n v="696"/>
  </r>
  <r>
    <x v="21"/>
    <x v="1"/>
    <x v="97"/>
    <n v="5540246190743"/>
    <d v="2022-05-15T00:00:00"/>
    <n v="140"/>
  </r>
  <r>
    <x v="21"/>
    <x v="1"/>
    <x v="98"/>
    <n v="5540246188224"/>
    <d v="2022-05-15T00:00:00"/>
    <n v="1207"/>
  </r>
  <r>
    <x v="21"/>
    <x v="1"/>
    <x v="99"/>
    <n v="5540246183130"/>
    <d v="2022-05-09T00:00:00"/>
    <n v="2256"/>
  </r>
  <r>
    <x v="21"/>
    <x v="1"/>
    <x v="99"/>
    <n v="5540246183537"/>
    <d v="2022-05-09T00:00:00"/>
    <n v="961"/>
  </r>
  <r>
    <x v="21"/>
    <x v="1"/>
    <x v="99"/>
    <n v="5540246183538"/>
    <d v="2022-05-09T00:00:00"/>
    <n v="919"/>
  </r>
  <r>
    <x v="21"/>
    <x v="1"/>
    <x v="100"/>
    <n v="5540246183558"/>
    <d v="2022-05-08T00:00:00"/>
    <n v="1300"/>
  </r>
  <r>
    <x v="21"/>
    <x v="1"/>
    <x v="100"/>
    <n v="5540246183560"/>
    <d v="2022-05-08T00:00:00"/>
    <n v="223"/>
  </r>
  <r>
    <x v="21"/>
    <x v="1"/>
    <x v="101"/>
    <n v="5540246183589"/>
    <d v="2022-05-10T00:00:00"/>
    <n v="1300"/>
  </r>
  <r>
    <x v="21"/>
    <x v="1"/>
    <x v="102"/>
    <n v="5540246184617"/>
    <d v="2022-05-05T00:00:00"/>
    <n v="27506"/>
  </r>
  <r>
    <x v="21"/>
    <x v="1"/>
    <x v="103"/>
    <n v="5540246173685"/>
    <d v="2022-05-10T00:00:00"/>
    <n v="882"/>
  </r>
  <r>
    <x v="22"/>
    <x v="1"/>
    <x v="104"/>
    <n v="5540246171888"/>
    <d v="2022-05-03T00:00:00"/>
    <n v="369"/>
  </r>
  <r>
    <x v="22"/>
    <x v="1"/>
    <x v="105"/>
    <n v="5540246171933"/>
    <d v="2022-05-05T00:00:00"/>
    <n v="279"/>
  </r>
  <r>
    <x v="22"/>
    <x v="1"/>
    <x v="105"/>
    <n v="5540246176295"/>
    <d v="2022-05-05T00:00:00"/>
    <n v="7424"/>
  </r>
  <r>
    <x v="22"/>
    <x v="1"/>
    <x v="105"/>
    <n v="5540246187987"/>
    <d v="2022-05-05T00:00:00"/>
    <n v="2228"/>
  </r>
  <r>
    <x v="22"/>
    <x v="1"/>
    <x v="105"/>
    <n v="5540246188200"/>
    <d v="2022-05-05T00:00:00"/>
    <n v="1114"/>
  </r>
  <r>
    <x v="22"/>
    <x v="1"/>
    <x v="106"/>
    <n v="5540246172539"/>
    <d v="2022-05-05T00:00:00"/>
    <n v="70"/>
  </r>
  <r>
    <x v="22"/>
    <x v="1"/>
    <x v="106"/>
    <n v="5540246172978"/>
    <d v="2022-05-05T00:00:00"/>
    <n v="836"/>
  </r>
  <r>
    <x v="22"/>
    <x v="1"/>
    <x v="106"/>
    <n v="5540246184808"/>
    <d v="2022-05-05T00:00:00"/>
    <n v="2088"/>
  </r>
  <r>
    <x v="22"/>
    <x v="1"/>
    <x v="107"/>
    <n v="5540246184617"/>
    <d v="2022-05-09T00:00:00"/>
    <n v="27506"/>
  </r>
  <r>
    <x v="23"/>
    <x v="1"/>
    <x v="108"/>
    <n v="5540246191598"/>
    <d v="2022-05-05T00:00:00"/>
    <n v="1935"/>
  </r>
  <r>
    <x v="23"/>
    <x v="1"/>
    <x v="109"/>
    <n v="5540246172978"/>
    <d v="2022-05-08T00:00:00"/>
    <n v="836"/>
  </r>
  <r>
    <x v="23"/>
    <x v="1"/>
    <x v="109"/>
    <n v="5540246174174"/>
    <d v="2022-05-08T00:00:00"/>
    <n v="348"/>
  </r>
  <r>
    <x v="23"/>
    <x v="1"/>
    <x v="109"/>
    <n v="5540246184808"/>
    <d v="2022-05-08T00:00:00"/>
    <n v="4176"/>
  </r>
  <r>
    <x v="23"/>
    <x v="1"/>
    <x v="110"/>
    <n v="5540246171933"/>
    <d v="2022-05-08T00:00:00"/>
    <n v="557"/>
  </r>
  <r>
    <x v="23"/>
    <x v="1"/>
    <x v="110"/>
    <n v="5540246187987"/>
    <d v="2022-05-08T00:00:00"/>
    <n v="4455"/>
  </r>
  <r>
    <x v="23"/>
    <x v="1"/>
    <x v="111"/>
    <n v="5540246192907"/>
    <d v="2022-05-18T00:00:00"/>
    <n v="7796"/>
  </r>
  <r>
    <x v="23"/>
    <x v="1"/>
    <x v="112"/>
    <n v="5540246171759"/>
    <d v="2022-05-09T00:00:00"/>
    <n v="2506"/>
  </r>
  <r>
    <x v="23"/>
    <x v="1"/>
    <x v="112"/>
    <n v="5540246177132"/>
    <d v="2022-05-09T00:00:00"/>
    <n v="7888"/>
  </r>
  <r>
    <x v="23"/>
    <x v="1"/>
    <x v="112"/>
    <n v="5540246177133"/>
    <d v="2022-05-09T00:00:00"/>
    <n v="5012"/>
  </r>
  <r>
    <x v="23"/>
    <x v="1"/>
    <x v="112"/>
    <n v="5540246183562"/>
    <d v="2022-05-09T00:00:00"/>
    <n v="3132"/>
  </r>
  <r>
    <x v="23"/>
    <x v="1"/>
    <x v="113"/>
    <n v="5540246183844"/>
    <d v="2022-05-08T00:00:00"/>
    <n v="93"/>
  </r>
  <r>
    <x v="24"/>
    <x v="1"/>
    <x v="114"/>
    <n v="5540246172978"/>
    <d v="2022-05-09T00:00:00"/>
    <n v="836"/>
  </r>
  <r>
    <x v="24"/>
    <x v="1"/>
    <x v="114"/>
    <n v="5540246174174"/>
    <d v="2022-05-09T00:00:00"/>
    <n v="232"/>
  </r>
  <r>
    <x v="24"/>
    <x v="1"/>
    <x v="114"/>
    <n v="5540246184808"/>
    <d v="2022-05-09T00:00:00"/>
    <n v="2088"/>
  </r>
  <r>
    <x v="24"/>
    <x v="1"/>
    <x v="115"/>
    <n v="5540246176294"/>
    <d v="2022-05-09T00:00:00"/>
    <n v="2970"/>
  </r>
  <r>
    <x v="24"/>
    <x v="1"/>
    <x v="115"/>
    <n v="5540246176295"/>
    <d v="2022-05-09T00:00:00"/>
    <n v="7424"/>
  </r>
  <r>
    <x v="24"/>
    <x v="1"/>
    <x v="115"/>
    <n v="5540246187987"/>
    <d v="2022-05-09T00:00:00"/>
    <n v="4455"/>
  </r>
  <r>
    <x v="24"/>
    <x v="1"/>
    <x v="116"/>
    <n v="5540246181061"/>
    <d v="2022-05-19T00:00:00"/>
    <n v="4410"/>
  </r>
  <r>
    <x v="24"/>
    <x v="1"/>
    <x v="116"/>
    <n v="5540246185278"/>
    <d v="2022-05-19T00:00:00"/>
    <n v="1120"/>
  </r>
  <r>
    <x v="24"/>
    <x v="1"/>
    <x v="117"/>
    <n v="5540246187987"/>
    <d v="2022-05-05T00:00:00"/>
    <n v="446"/>
  </r>
  <r>
    <x v="24"/>
    <x v="1"/>
    <x v="118"/>
    <n v="5540246190097"/>
    <d v="2022-05-15T00:00:00"/>
    <n v="6419"/>
  </r>
  <r>
    <x v="24"/>
    <x v="1"/>
    <x v="119"/>
    <n v="5540246185429"/>
    <d v="2022-05-09T00:00:00"/>
    <n v="209"/>
  </r>
  <r>
    <x v="24"/>
    <x v="1"/>
    <x v="119"/>
    <n v="5540246186325"/>
    <d v="2022-05-09T00:00:00"/>
    <n v="140"/>
  </r>
  <r>
    <x v="24"/>
    <x v="1"/>
    <x v="120"/>
    <n v="5540246184036"/>
    <d v="2022-05-16T00:00:00"/>
    <n v="260"/>
  </r>
  <r>
    <x v="24"/>
    <x v="1"/>
    <x v="120"/>
    <n v="5540246191596"/>
    <d v="2022-05-16T00:00:00"/>
    <n v="75"/>
  </r>
  <r>
    <x v="24"/>
    <x v="1"/>
    <x v="121"/>
    <n v="5540246190835"/>
    <d v="2022-05-18T00:00:00"/>
    <n v="47"/>
  </r>
  <r>
    <x v="24"/>
    <x v="1"/>
    <x v="122"/>
    <n v="5540246190835"/>
    <d v="2022-05-25T00:00:00"/>
    <n v="47"/>
  </r>
  <r>
    <x v="24"/>
    <x v="1"/>
    <x v="123"/>
    <n v="5540246190727"/>
    <d v="2022-05-30T00:00:00"/>
    <n v="877"/>
  </r>
  <r>
    <x v="24"/>
    <x v="1"/>
    <x v="124"/>
    <n v="5540246187995"/>
    <d v="2022-05-09T00:00:00"/>
    <n v="1337"/>
  </r>
  <r>
    <x v="24"/>
    <x v="1"/>
    <x v="125"/>
    <n v="5540246171796"/>
    <d v="2022-05-05T00:00:00"/>
    <n v="1123"/>
  </r>
  <r>
    <x v="24"/>
    <x v="1"/>
    <x v="126"/>
    <n v="5540246182684"/>
    <d v="2022-05-19T00:00:00"/>
    <n v="232"/>
  </r>
  <r>
    <x v="24"/>
    <x v="1"/>
    <x v="126"/>
    <n v="5540246183844"/>
    <d v="2022-05-19T00:00:00"/>
    <n v="93"/>
  </r>
  <r>
    <x v="24"/>
    <x v="1"/>
    <x v="127"/>
    <n v="5540246192505"/>
    <d v="2022-05-15T00:00:00"/>
    <n v="18338"/>
  </r>
  <r>
    <x v="25"/>
    <x v="1"/>
    <x v="128"/>
    <n v="5540246173686"/>
    <d v="2022-06-12T00:00:00"/>
    <n v="502"/>
  </r>
  <r>
    <x v="26"/>
    <x v="1"/>
    <x v="129"/>
    <n v="5540246172539"/>
    <d v="2022-05-10T00:00:00"/>
    <n v="47"/>
  </r>
  <r>
    <x v="26"/>
    <x v="1"/>
    <x v="129"/>
    <n v="5540246172978"/>
    <d v="2022-05-10T00:00:00"/>
    <n v="1253"/>
  </r>
  <r>
    <x v="26"/>
    <x v="1"/>
    <x v="129"/>
    <n v="5540246174174"/>
    <d v="2022-05-10T00:00:00"/>
    <n v="464"/>
  </r>
  <r>
    <x v="26"/>
    <x v="1"/>
    <x v="130"/>
    <n v="5540246171933"/>
    <d v="2022-05-10T00:00:00"/>
    <n v="669"/>
  </r>
  <r>
    <x v="26"/>
    <x v="1"/>
    <x v="130"/>
    <n v="5540246176294"/>
    <d v="2022-05-10T00:00:00"/>
    <n v="1485"/>
  </r>
  <r>
    <x v="26"/>
    <x v="1"/>
    <x v="130"/>
    <n v="5540246176295"/>
    <d v="2022-05-10T00:00:00"/>
    <n v="5940"/>
  </r>
  <r>
    <x v="26"/>
    <x v="1"/>
    <x v="130"/>
    <n v="5540246187987"/>
    <d v="2022-05-10T00:00:00"/>
    <n v="3341"/>
  </r>
  <r>
    <x v="26"/>
    <x v="1"/>
    <x v="131"/>
    <n v="5540246188200"/>
    <d v="2022-05-09T00:00:00"/>
    <n v="1856"/>
  </r>
  <r>
    <x v="26"/>
    <x v="1"/>
    <x v="132"/>
    <n v="5540246175047"/>
    <d v="2022-05-19T00:00:00"/>
    <n v="279"/>
  </r>
  <r>
    <x v="26"/>
    <x v="1"/>
    <x v="132"/>
    <n v="5540246175049"/>
    <d v="2022-05-19T00:00:00"/>
    <n v="557"/>
  </r>
  <r>
    <x v="26"/>
    <x v="1"/>
    <x v="132"/>
    <n v="5540246175050"/>
    <d v="2022-05-19T00:00:00"/>
    <n v="557"/>
  </r>
  <r>
    <x v="26"/>
    <x v="1"/>
    <x v="132"/>
    <n v="5540246190743"/>
    <d v="2022-05-19T00:00:00"/>
    <n v="418"/>
  </r>
  <r>
    <x v="26"/>
    <x v="1"/>
    <x v="133"/>
    <n v="5540246171796"/>
    <d v="2022-05-12T00:00:00"/>
    <n v="1123"/>
  </r>
  <r>
    <x v="27"/>
    <x v="1"/>
    <x v="134"/>
    <n v="5540246171933"/>
    <d v="2022-05-12T00:00:00"/>
    <n v="279"/>
  </r>
  <r>
    <x v="27"/>
    <x v="1"/>
    <x v="134"/>
    <n v="5540246188200"/>
    <d v="2022-05-12T00:00:00"/>
    <n v="1485"/>
  </r>
  <r>
    <x v="27"/>
    <x v="1"/>
    <x v="135"/>
    <n v="5540246184617"/>
    <d v="2022-05-09T00:00:00"/>
    <n v="22922"/>
  </r>
  <r>
    <x v="27"/>
    <x v="1"/>
    <x v="136"/>
    <n v="5540246186351"/>
    <d v="2022-05-17T00:00:00"/>
    <n v="564"/>
  </r>
  <r>
    <x v="27"/>
    <x v="1"/>
    <x v="136"/>
    <n v="5540246186352"/>
    <d v="2022-05-17T00:00:00"/>
    <n v="1880"/>
  </r>
  <r>
    <x v="27"/>
    <x v="1"/>
    <x v="137"/>
    <n v="5540246170256"/>
    <d v="2022-05-18T00:00:00"/>
    <n v="3527"/>
  </r>
  <r>
    <x v="27"/>
    <x v="1"/>
    <x v="137"/>
    <n v="5540246171888"/>
    <d v="2022-05-18T00:00:00"/>
    <n v="260"/>
  </r>
  <r>
    <x v="27"/>
    <x v="1"/>
    <x v="138"/>
    <n v="5540246190092"/>
    <d v="2022-06-12T00:00:00"/>
    <n v="116"/>
  </r>
  <r>
    <x v="28"/>
    <x v="1"/>
    <x v="139"/>
    <n v="5540246171933"/>
    <d v="2022-05-15T00:00:00"/>
    <n v="836"/>
  </r>
  <r>
    <x v="28"/>
    <x v="1"/>
    <x v="140"/>
    <n v="5540246188175"/>
    <d v="2022-05-15T00:00:00"/>
    <n v="93"/>
  </r>
  <r>
    <x v="28"/>
    <x v="1"/>
    <x v="140"/>
    <n v="5540246192102"/>
    <d v="2022-05-15T00:00:00"/>
    <n v="4009"/>
  </r>
  <r>
    <x v="28"/>
    <x v="1"/>
    <x v="141"/>
    <n v="5540246171759"/>
    <d v="2022-05-16T00:00:00"/>
    <n v="6264"/>
  </r>
  <r>
    <x v="28"/>
    <x v="1"/>
    <x v="141"/>
    <n v="5540246177132"/>
    <d v="2022-05-16T00:00:00"/>
    <n v="7888"/>
  </r>
  <r>
    <x v="28"/>
    <x v="1"/>
    <x v="141"/>
    <n v="5540246177133"/>
    <d v="2022-05-16T00:00:00"/>
    <n v="6125"/>
  </r>
  <r>
    <x v="28"/>
    <x v="1"/>
    <x v="142"/>
    <n v="5540246188583"/>
    <d v="2022-05-18T00:00:00"/>
    <n v="2784"/>
  </r>
  <r>
    <x v="28"/>
    <x v="1"/>
    <x v="143"/>
    <n v="5540246192264"/>
    <d v="2022-06-12T00:00:00"/>
    <n v="483"/>
  </r>
  <r>
    <x v="28"/>
    <x v="1"/>
    <x v="143"/>
    <n v="5540246192265"/>
    <d v="2022-06-12T00:00:00"/>
    <n v="1300"/>
  </r>
  <r>
    <x v="28"/>
    <x v="1"/>
    <x v="144"/>
    <n v="5540246192264"/>
    <d v="2022-06-19T00:00:00"/>
    <n v="928"/>
  </r>
  <r>
    <x v="28"/>
    <x v="1"/>
    <x v="144"/>
    <n v="5540246192265"/>
    <d v="2022-06-19T00:00:00"/>
    <n v="854"/>
  </r>
  <r>
    <x v="28"/>
    <x v="1"/>
    <x v="145"/>
    <n v="5540246186011"/>
    <d v="2022-05-10T00:00:00"/>
    <n v="47"/>
  </r>
  <r>
    <x v="28"/>
    <x v="1"/>
    <x v="146"/>
    <n v="5540246192264"/>
    <d v="2022-06-26T00:00:00"/>
    <n v="372"/>
  </r>
  <r>
    <x v="28"/>
    <x v="1"/>
    <x v="146"/>
    <n v="5540246192265"/>
    <d v="2022-06-26T00:00:00"/>
    <n v="1411"/>
  </r>
  <r>
    <x v="29"/>
    <x v="1"/>
    <x v="147"/>
    <n v="5540246172669"/>
    <d v="2022-05-16T00:00:00"/>
    <n v="279"/>
  </r>
  <r>
    <x v="29"/>
    <x v="1"/>
    <x v="147"/>
    <n v="5540246172978"/>
    <d v="2022-05-16T00:00:00"/>
    <n v="1253"/>
  </r>
  <r>
    <x v="29"/>
    <x v="1"/>
    <x v="147"/>
    <n v="5540246188175"/>
    <d v="2022-05-16T00:00:00"/>
    <n v="93"/>
  </r>
  <r>
    <x v="29"/>
    <x v="1"/>
    <x v="148"/>
    <n v="5540246171933"/>
    <d v="2022-05-16T00:00:00"/>
    <n v="557"/>
  </r>
  <r>
    <x v="29"/>
    <x v="1"/>
    <x v="148"/>
    <n v="5540246176295"/>
    <d v="2022-05-16T00:00:00"/>
    <n v="4455"/>
  </r>
  <r>
    <x v="29"/>
    <x v="1"/>
    <x v="148"/>
    <n v="5540246188200"/>
    <d v="2022-05-16T00:00:00"/>
    <n v="1485"/>
  </r>
  <r>
    <x v="29"/>
    <x v="1"/>
    <x v="149"/>
    <n v="5540246183589"/>
    <d v="2022-05-22T00:00:00"/>
    <n v="1300"/>
  </r>
  <r>
    <x v="29"/>
    <x v="1"/>
    <x v="149"/>
    <n v="5540246186351"/>
    <d v="2022-05-22T00:00:00"/>
    <n v="1128"/>
  </r>
  <r>
    <x v="29"/>
    <x v="1"/>
    <x v="149"/>
    <n v="5540246186352"/>
    <d v="2022-05-22T00:00:00"/>
    <n v="1880"/>
  </r>
  <r>
    <x v="29"/>
    <x v="1"/>
    <x v="150"/>
    <n v="5540246183554"/>
    <d v="2022-05-25T00:00:00"/>
    <n v="891"/>
  </r>
  <r>
    <x v="29"/>
    <x v="1"/>
    <x v="150"/>
    <n v="5540246183556"/>
    <d v="2022-05-25T00:00:00"/>
    <n v="1782"/>
  </r>
  <r>
    <x v="29"/>
    <x v="1"/>
    <x v="150"/>
    <n v="5540246183558"/>
    <d v="2022-05-25T00:00:00"/>
    <n v="2599"/>
  </r>
  <r>
    <x v="29"/>
    <x v="1"/>
    <x v="150"/>
    <n v="5540246192209"/>
    <d v="2022-05-25T00:00:00"/>
    <n v="2228"/>
  </r>
  <r>
    <x v="29"/>
    <x v="1"/>
    <x v="150"/>
    <n v="5540246192462"/>
    <d v="2022-05-25T00:00:00"/>
    <n v="2228"/>
  </r>
  <r>
    <x v="29"/>
    <x v="1"/>
    <x v="150"/>
    <n v="5540246192594"/>
    <d v="2022-05-25T00:00:00"/>
    <n v="743"/>
  </r>
  <r>
    <x v="29"/>
    <x v="1"/>
    <x v="150"/>
    <n v="5540246192831"/>
    <d v="2022-05-25T00:00:00"/>
    <n v="1300"/>
  </r>
  <r>
    <x v="29"/>
    <x v="1"/>
    <x v="151"/>
    <n v="5540246185429"/>
    <d v="2022-05-17T00:00:00"/>
    <n v="140"/>
  </r>
  <r>
    <x v="29"/>
    <x v="1"/>
    <x v="152"/>
    <n v="5540246183130"/>
    <d v="2022-05-25T00:00:00"/>
    <n v="2819"/>
  </r>
  <r>
    <x v="29"/>
    <x v="1"/>
    <x v="152"/>
    <n v="5540246183537"/>
    <d v="2022-05-25T00:00:00"/>
    <n v="961"/>
  </r>
  <r>
    <x v="29"/>
    <x v="1"/>
    <x v="152"/>
    <n v="5540246183541"/>
    <d v="2022-05-25T00:00:00"/>
    <n v="1044"/>
  </r>
  <r>
    <x v="29"/>
    <x v="1"/>
    <x v="152"/>
    <n v="5540246183555"/>
    <d v="2022-05-25T00:00:00"/>
    <n v="543"/>
  </r>
  <r>
    <x v="29"/>
    <x v="1"/>
    <x v="153"/>
    <n v="5540246180522"/>
    <d v="2022-06-06T00:00:00"/>
    <n v="891"/>
  </r>
  <r>
    <x v="29"/>
    <x v="1"/>
    <x v="154"/>
    <n v="5540246170256"/>
    <d v="2022-06-01T00:00:00"/>
    <n v="2822"/>
  </r>
  <r>
    <x v="29"/>
    <x v="1"/>
    <x v="154"/>
    <n v="5540246171888"/>
    <d v="2022-06-01T00:00:00"/>
    <n v="780"/>
  </r>
  <r>
    <x v="29"/>
    <x v="1"/>
    <x v="155"/>
    <n v="5540246170256"/>
    <d v="2022-06-13T00:00:00"/>
    <n v="2822"/>
  </r>
  <r>
    <x v="29"/>
    <x v="1"/>
    <x v="155"/>
    <n v="5540246171888"/>
    <d v="2022-06-13T00:00:00"/>
    <n v="780"/>
  </r>
  <r>
    <x v="29"/>
    <x v="1"/>
    <x v="156"/>
    <n v="5540246170256"/>
    <d v="2022-06-21T00:00:00"/>
    <n v="3174"/>
  </r>
  <r>
    <x v="29"/>
    <x v="1"/>
    <x v="156"/>
    <n v="5540246171888"/>
    <d v="2022-06-21T00:00:00"/>
    <n v="520"/>
  </r>
  <r>
    <x v="30"/>
    <x v="1"/>
    <x v="157"/>
    <n v="5540246184808"/>
    <d v="2022-05-17T00:00:00"/>
    <n v="1044"/>
  </r>
  <r>
    <x v="30"/>
    <x v="1"/>
    <x v="158"/>
    <n v="5540246171933"/>
    <d v="2022-05-17T00:00:00"/>
    <n v="1114"/>
  </r>
  <r>
    <x v="30"/>
    <x v="1"/>
    <x v="158"/>
    <n v="5540246187987"/>
    <d v="2022-05-17T00:00:00"/>
    <n v="2228"/>
  </r>
  <r>
    <x v="30"/>
    <x v="1"/>
    <x v="158"/>
    <n v="5540246188200"/>
    <d v="2022-05-17T00:00:00"/>
    <n v="1485"/>
  </r>
  <r>
    <x v="30"/>
    <x v="1"/>
    <x v="159"/>
    <n v="5540246175372"/>
    <d v="2022-05-24T00:00:00"/>
    <n v="3341"/>
  </r>
  <r>
    <x v="30"/>
    <x v="1"/>
    <x v="160"/>
    <n v="5540246193505"/>
    <d v="2022-05-19T00:00:00"/>
    <n v="35636"/>
  </r>
  <r>
    <x v="31"/>
    <x v="1"/>
    <x v="161"/>
    <n v="5540246188175"/>
    <d v="2022-05-18T00:00:00"/>
    <n v="93"/>
  </r>
  <r>
    <x v="31"/>
    <x v="1"/>
    <x v="162"/>
    <n v="5540246171933"/>
    <d v="2022-05-18T00:00:00"/>
    <n v="1114"/>
  </r>
  <r>
    <x v="31"/>
    <x v="1"/>
    <x v="162"/>
    <n v="5540246187987"/>
    <d v="2022-05-18T00:00:00"/>
    <n v="1671"/>
  </r>
  <r>
    <x v="31"/>
    <x v="1"/>
    <x v="162"/>
    <n v="5540246188200"/>
    <d v="2022-05-18T00:00:00"/>
    <n v="1114"/>
  </r>
  <r>
    <x v="31"/>
    <x v="1"/>
    <x v="163"/>
    <n v="5540246175461"/>
    <d v="2022-05-22T00:00:00"/>
    <n v="15034"/>
  </r>
  <r>
    <x v="31"/>
    <x v="1"/>
    <x v="163"/>
    <n v="5540246177132"/>
    <d v="2022-05-22T00:00:00"/>
    <n v="8816"/>
  </r>
  <r>
    <x v="31"/>
    <x v="1"/>
    <x v="163"/>
    <n v="5540246177133"/>
    <d v="2022-05-22T00:00:00"/>
    <n v="546"/>
  </r>
  <r>
    <x v="31"/>
    <x v="1"/>
    <x v="163"/>
    <n v="5540246183562"/>
    <d v="2022-05-22T00:00:00"/>
    <n v="1044"/>
  </r>
  <r>
    <x v="31"/>
    <x v="1"/>
    <x v="164"/>
    <n v="5540246188512"/>
    <d v="2022-06-15T00:00:00"/>
    <n v="232"/>
  </r>
  <r>
    <x v="31"/>
    <x v="1"/>
    <x v="164"/>
    <n v="5540246190092"/>
    <d v="2022-06-15T00:00:00"/>
    <n v="116"/>
  </r>
  <r>
    <x v="32"/>
    <x v="1"/>
    <x v="165"/>
    <n v="5540246172669"/>
    <d v="2022-05-19T00:00:00"/>
    <n v="140"/>
  </r>
  <r>
    <x v="32"/>
    <x v="1"/>
    <x v="165"/>
    <n v="5540246174174"/>
    <d v="2022-05-19T00:00:00"/>
    <n v="348"/>
  </r>
  <r>
    <x v="32"/>
    <x v="1"/>
    <x v="166"/>
    <n v="5540246171933"/>
    <d v="2022-05-19T00:00:00"/>
    <n v="557"/>
  </r>
  <r>
    <x v="32"/>
    <x v="1"/>
    <x v="166"/>
    <n v="5540246176294"/>
    <d v="2022-05-19T00:00:00"/>
    <n v="2970"/>
  </r>
  <r>
    <x v="32"/>
    <x v="1"/>
    <x v="166"/>
    <n v="5540246176295"/>
    <d v="2022-05-19T00:00:00"/>
    <n v="7424"/>
  </r>
  <r>
    <x v="32"/>
    <x v="1"/>
    <x v="166"/>
    <n v="5540246187987"/>
    <d v="2022-05-19T00:00:00"/>
    <n v="4455"/>
  </r>
  <r>
    <x v="32"/>
    <x v="1"/>
    <x v="166"/>
    <n v="5540246188200"/>
    <d v="2022-05-19T00:00:00"/>
    <n v="1485"/>
  </r>
  <r>
    <x v="32"/>
    <x v="1"/>
    <x v="167"/>
    <n v="5540246181061"/>
    <d v="2022-06-07T00:00:00"/>
    <n v="2068"/>
  </r>
  <r>
    <x v="32"/>
    <x v="1"/>
    <x v="167"/>
    <n v="5540246183547"/>
    <d v="2022-06-07T00:00:00"/>
    <n v="15591"/>
  </r>
  <r>
    <x v="32"/>
    <x v="1"/>
    <x v="167"/>
    <n v="5540246185278"/>
    <d v="2022-06-07T00:00:00"/>
    <n v="1120"/>
  </r>
  <r>
    <x v="32"/>
    <x v="1"/>
    <x v="168"/>
    <n v="5540246173906"/>
    <d v="2022-06-08T00:00:00"/>
    <n v="2311"/>
  </r>
  <r>
    <x v="32"/>
    <x v="1"/>
    <x v="168"/>
    <n v="5540246181016"/>
    <d v="2022-06-08T00:00:00"/>
    <n v="13364"/>
  </r>
  <r>
    <x v="33"/>
    <x v="1"/>
    <x v="169"/>
    <n v="5540246176294"/>
    <d v="2022-05-22T00:00:00"/>
    <n v="2970"/>
  </r>
  <r>
    <x v="33"/>
    <x v="1"/>
    <x v="169"/>
    <n v="5540246176295"/>
    <d v="2022-05-22T00:00:00"/>
    <n v="4455"/>
  </r>
  <r>
    <x v="33"/>
    <x v="1"/>
    <x v="170"/>
    <n v="5540246174174"/>
    <d v="2022-05-22T00:00:00"/>
    <n v="696"/>
  </r>
  <r>
    <x v="33"/>
    <x v="1"/>
    <x v="170"/>
    <n v="5540246188175"/>
    <d v="2022-05-22T00:00:00"/>
    <n v="232"/>
  </r>
  <r>
    <x v="33"/>
    <x v="1"/>
    <x v="171"/>
    <n v="5540246193878"/>
    <d v="2022-06-07T00:00:00"/>
    <n v="11136"/>
  </r>
  <r>
    <x v="33"/>
    <x v="1"/>
    <x v="172"/>
    <n v="5540246175047"/>
    <d v="2022-05-26T00:00:00"/>
    <n v="279"/>
  </r>
  <r>
    <x v="33"/>
    <x v="1"/>
    <x v="172"/>
    <n v="5540246175049"/>
    <d v="2022-05-26T00:00:00"/>
    <n v="557"/>
  </r>
  <r>
    <x v="33"/>
    <x v="1"/>
    <x v="172"/>
    <n v="5540246175050"/>
    <d v="2022-05-26T00:00:00"/>
    <n v="418"/>
  </r>
  <r>
    <x v="33"/>
    <x v="1"/>
    <x v="172"/>
    <n v="5540246190743"/>
    <d v="2022-05-26T00:00:00"/>
    <n v="279"/>
  </r>
  <r>
    <x v="33"/>
    <x v="1"/>
    <x v="173"/>
    <n v="5540246186010"/>
    <d v="2022-06-01T00:00:00"/>
    <n v="84"/>
  </r>
  <r>
    <x v="33"/>
    <x v="1"/>
    <x v="173"/>
    <n v="5540246186011"/>
    <d v="2022-06-01T00:00:00"/>
    <n v="128"/>
  </r>
  <r>
    <x v="33"/>
    <x v="1"/>
    <x v="173"/>
    <n v="5540246186017"/>
    <d v="2022-06-01T00:00:00"/>
    <n v="42"/>
  </r>
  <r>
    <x v="33"/>
    <x v="1"/>
    <x v="174"/>
    <n v="5540246186325"/>
    <d v="2022-05-24T00:00:00"/>
    <n v="140"/>
  </r>
  <r>
    <x v="33"/>
    <x v="1"/>
    <x v="175"/>
    <n v="5540246182684"/>
    <d v="2022-06-01T00:00:00"/>
    <n v="232"/>
  </r>
  <r>
    <x v="33"/>
    <x v="1"/>
    <x v="175"/>
    <n v="5540246183844"/>
    <d v="2022-06-01T00:00:00"/>
    <n v="140"/>
  </r>
  <r>
    <x v="33"/>
    <x v="1"/>
    <x v="176"/>
    <n v="5540246184036"/>
    <d v="2022-05-31T00:00:00"/>
    <n v="130"/>
  </r>
  <r>
    <x v="33"/>
    <x v="1"/>
    <x v="176"/>
    <n v="5540246191596"/>
    <d v="2022-05-31T00:00:00"/>
    <n v="223"/>
  </r>
  <r>
    <x v="33"/>
    <x v="1"/>
    <x v="176"/>
    <n v="5540246193505"/>
    <d v="2022-05-31T00:00:00"/>
    <n v="29696"/>
  </r>
  <r>
    <x v="34"/>
    <x v="1"/>
    <x v="177"/>
    <n v="5540246187998"/>
    <d v="2022-08-14T00:00:00"/>
    <n v="1392"/>
  </r>
  <r>
    <x v="34"/>
    <x v="1"/>
    <x v="178"/>
    <n v="5540246187995"/>
    <d v="2022-06-11T00:00:00"/>
    <n v="928"/>
  </r>
  <r>
    <x v="35"/>
    <x v="1"/>
    <x v="179"/>
    <n v="5540246176294"/>
    <d v="2022-05-24T00:00:00"/>
    <n v="2228"/>
  </r>
  <r>
    <x v="35"/>
    <x v="1"/>
    <x v="179"/>
    <n v="5540246176295"/>
    <d v="2022-05-24T00:00:00"/>
    <n v="7424"/>
  </r>
  <r>
    <x v="35"/>
    <x v="1"/>
    <x v="179"/>
    <n v="5540246187987"/>
    <d v="2022-05-24T00:00:00"/>
    <n v="2228"/>
  </r>
  <r>
    <x v="35"/>
    <x v="1"/>
    <x v="179"/>
    <n v="5540246188200"/>
    <d v="2022-05-24T00:00:00"/>
    <n v="1485"/>
  </r>
  <r>
    <x v="35"/>
    <x v="1"/>
    <x v="180"/>
    <n v="5540246172669"/>
    <d v="2022-05-24T00:00:00"/>
    <n v="209"/>
  </r>
  <r>
    <x v="35"/>
    <x v="1"/>
    <x v="180"/>
    <n v="5540246174174"/>
    <d v="2022-05-24T00:00:00"/>
    <n v="464"/>
  </r>
  <r>
    <x v="35"/>
    <x v="1"/>
    <x v="181"/>
    <n v="5540246175049"/>
    <d v="2022-05-30T00:00:00"/>
    <n v="557"/>
  </r>
  <r>
    <x v="35"/>
    <x v="1"/>
    <x v="181"/>
    <n v="5540246175050"/>
    <d v="2022-05-30T00:00:00"/>
    <n v="557"/>
  </r>
  <r>
    <x v="35"/>
    <x v="1"/>
    <x v="181"/>
    <n v="5540246190743"/>
    <d v="2022-05-30T00:00:00"/>
    <n v="557"/>
  </r>
  <r>
    <x v="35"/>
    <x v="1"/>
    <x v="182"/>
    <n v="5540246192518"/>
    <d v="2022-05-26T00:00:00"/>
    <n v="20463"/>
  </r>
  <r>
    <x v="35"/>
    <x v="1"/>
    <x v="183"/>
    <n v="5540246176699"/>
    <d v="2022-05-24T00:00:00"/>
    <n v="4176"/>
  </r>
  <r>
    <x v="36"/>
    <x v="1"/>
    <x v="184"/>
    <n v="5540246190097"/>
    <d v="2022-05-31T00:00:00"/>
    <n v="2795"/>
  </r>
  <r>
    <x v="36"/>
    <x v="1"/>
    <x v="185"/>
    <n v="5540246176295"/>
    <d v="2022-05-25T00:00:00"/>
    <n v="4455"/>
  </r>
  <r>
    <x v="36"/>
    <x v="1"/>
    <x v="186"/>
    <n v="5540246183589"/>
    <d v="2022-06-02T00:00:00"/>
    <n v="1300"/>
  </r>
  <r>
    <x v="36"/>
    <x v="1"/>
    <x v="186"/>
    <n v="5540246186351"/>
    <d v="2022-06-02T00:00:00"/>
    <n v="564"/>
  </r>
  <r>
    <x v="36"/>
    <x v="1"/>
    <x v="186"/>
    <n v="5540246186352"/>
    <d v="2022-06-02T00:00:00"/>
    <n v="2819"/>
  </r>
  <r>
    <x v="36"/>
    <x v="1"/>
    <x v="187"/>
    <n v="5540246171759"/>
    <d v="2022-05-30T00:00:00"/>
    <n v="5012"/>
  </r>
  <r>
    <x v="36"/>
    <x v="1"/>
    <x v="187"/>
    <n v="5540246177132"/>
    <d v="2022-05-30T00:00:00"/>
    <n v="7424"/>
  </r>
  <r>
    <x v="36"/>
    <x v="1"/>
    <x v="187"/>
    <n v="5540246177133"/>
    <d v="2022-05-30T00:00:00"/>
    <n v="8445"/>
  </r>
  <r>
    <x v="36"/>
    <x v="1"/>
    <x v="188"/>
    <n v="5540246188583"/>
    <d v="2022-05-29T00:00:00"/>
    <n v="2784"/>
  </r>
  <r>
    <x v="37"/>
    <x v="1"/>
    <x v="189"/>
    <n v="5540246171933"/>
    <d v="2022-05-26T00:00:00"/>
    <n v="557"/>
  </r>
  <r>
    <x v="37"/>
    <x v="1"/>
    <x v="189"/>
    <n v="5540246176294"/>
    <d v="2022-05-26T00:00:00"/>
    <n v="3712"/>
  </r>
  <r>
    <x v="37"/>
    <x v="1"/>
    <x v="189"/>
    <n v="5540246176295"/>
    <d v="2022-05-26T00:00:00"/>
    <n v="7424"/>
  </r>
  <r>
    <x v="37"/>
    <x v="1"/>
    <x v="189"/>
    <n v="5540246187987"/>
    <d v="2022-05-26T00:00:00"/>
    <n v="4455"/>
  </r>
  <r>
    <x v="37"/>
    <x v="1"/>
    <x v="189"/>
    <n v="5540246188200"/>
    <d v="2022-05-26T00:00:00"/>
    <n v="743"/>
  </r>
  <r>
    <x v="37"/>
    <x v="1"/>
    <x v="190"/>
    <n v="5540246172669"/>
    <d v="2022-05-26T00:00:00"/>
    <n v="279"/>
  </r>
  <r>
    <x v="37"/>
    <x v="1"/>
    <x v="190"/>
    <n v="5540246172978"/>
    <d v="2022-05-26T00:00:00"/>
    <n v="1253"/>
  </r>
  <r>
    <x v="37"/>
    <x v="1"/>
    <x v="190"/>
    <n v="5540246174174"/>
    <d v="2022-05-26T00:00:00"/>
    <n v="464"/>
  </r>
  <r>
    <x v="37"/>
    <x v="1"/>
    <x v="190"/>
    <n v="5540246176699"/>
    <d v="2022-05-26T00:00:00"/>
    <n v="2088"/>
  </r>
  <r>
    <x v="38"/>
    <x v="1"/>
    <x v="191"/>
    <n v="5540246172978"/>
    <d v="2022-05-29T00:00:00"/>
    <n v="418"/>
  </r>
  <r>
    <x v="38"/>
    <x v="1"/>
    <x v="191"/>
    <n v="5540246174174"/>
    <d v="2022-05-29T00:00:00"/>
    <n v="232"/>
  </r>
  <r>
    <x v="38"/>
    <x v="1"/>
    <x v="192"/>
    <n v="5540246171933"/>
    <d v="2022-05-29T00:00:00"/>
    <n v="557"/>
  </r>
  <r>
    <x v="38"/>
    <x v="1"/>
    <x v="192"/>
    <n v="5540246187987"/>
    <d v="2022-05-29T00:00:00"/>
    <n v="2228"/>
  </r>
  <r>
    <x v="38"/>
    <x v="1"/>
    <x v="193"/>
    <n v="5540246193999"/>
    <d v="2022-05-30T00:00:00"/>
    <n v="23490"/>
  </r>
  <r>
    <x v="38"/>
    <x v="1"/>
    <x v="194"/>
    <n v="5540246183130"/>
    <d v="2022-06-01T00:00:00"/>
    <n v="1128"/>
  </r>
  <r>
    <x v="38"/>
    <x v="1"/>
    <x v="194"/>
    <n v="5540246183455"/>
    <d v="2022-06-01T00:00:00"/>
    <n v="1044"/>
  </r>
  <r>
    <x v="38"/>
    <x v="1"/>
    <x v="195"/>
    <n v="5540246171759"/>
    <d v="2022-06-02T00:00:00"/>
    <n v="2506"/>
  </r>
  <r>
    <x v="38"/>
    <x v="1"/>
    <x v="195"/>
    <n v="5540246177132"/>
    <d v="2022-06-02T00:00:00"/>
    <n v="6496"/>
  </r>
  <r>
    <x v="38"/>
    <x v="1"/>
    <x v="195"/>
    <n v="5540246183562"/>
    <d v="2022-06-02T00:00:00"/>
    <n v="2088"/>
  </r>
  <r>
    <x v="39"/>
    <x v="1"/>
    <x v="196"/>
    <n v="5540246190097"/>
    <d v="2022-06-16T00:00:00"/>
    <n v="5555"/>
  </r>
  <r>
    <x v="39"/>
    <x v="1"/>
    <x v="197"/>
    <n v="5540246172669"/>
    <d v="2022-05-30T00:00:00"/>
    <n v="557"/>
  </r>
  <r>
    <x v="39"/>
    <x v="1"/>
    <x v="197"/>
    <n v="5540246188175"/>
    <d v="2022-05-30T00:00:00"/>
    <n v="232"/>
  </r>
  <r>
    <x v="39"/>
    <x v="1"/>
    <x v="198"/>
    <n v="5540246188200"/>
    <d v="2022-05-30T00:00:00"/>
    <n v="743"/>
  </r>
  <r>
    <x v="39"/>
    <x v="1"/>
    <x v="199"/>
    <n v="5540246185429"/>
    <d v="2022-05-30T00:00:00"/>
    <n v="140"/>
  </r>
  <r>
    <x v="39"/>
    <x v="1"/>
    <x v="199"/>
    <n v="5540246186325"/>
    <d v="2022-05-30T00:00:00"/>
    <n v="279"/>
  </r>
  <r>
    <x v="39"/>
    <x v="1"/>
    <x v="200"/>
    <n v="5540246183558"/>
    <d v="2022-06-09T00:00:00"/>
    <n v="3898"/>
  </r>
  <r>
    <x v="39"/>
    <x v="1"/>
    <x v="201"/>
    <n v="5540246188224"/>
    <d v="2022-06-15T00:00:00"/>
    <n v="2413"/>
  </r>
  <r>
    <x v="39"/>
    <x v="1"/>
    <x v="202"/>
    <n v="5540246192907"/>
    <d v="2022-06-20T00:00:00"/>
    <n v="14477"/>
  </r>
  <r>
    <x v="39"/>
    <x v="1"/>
    <x v="203"/>
    <n v="5540246193878"/>
    <d v="2022-06-07T00:00:00"/>
    <n v="11136"/>
  </r>
  <r>
    <x v="39"/>
    <x v="1"/>
    <x v="204"/>
    <n v="5540246186352"/>
    <d v="2022-06-13T00:00:00"/>
    <n v="8457"/>
  </r>
  <r>
    <x v="40"/>
    <x v="1"/>
    <x v="205"/>
    <n v="5540246172978"/>
    <d v="2022-05-31T00:00:00"/>
    <n v="1253"/>
  </r>
  <r>
    <x v="40"/>
    <x v="1"/>
    <x v="205"/>
    <n v="5540246176699"/>
    <d v="2022-05-31T00:00:00"/>
    <n v="3132"/>
  </r>
  <r>
    <x v="40"/>
    <x v="1"/>
    <x v="205"/>
    <n v="5540246192102"/>
    <d v="2022-05-31T00:00:00"/>
    <n v="4009"/>
  </r>
  <r>
    <x v="40"/>
    <x v="1"/>
    <x v="206"/>
    <n v="5540246176294"/>
    <d v="2022-05-31T00:00:00"/>
    <n v="2228"/>
  </r>
  <r>
    <x v="40"/>
    <x v="1"/>
    <x v="206"/>
    <n v="5540246176295"/>
    <d v="2022-05-31T00:00:00"/>
    <n v="7424"/>
  </r>
  <r>
    <x v="40"/>
    <x v="1"/>
    <x v="206"/>
    <n v="5540246188200"/>
    <d v="2022-05-31T00:00:00"/>
    <n v="1485"/>
  </r>
  <r>
    <x v="41"/>
    <x v="1"/>
    <x v="207"/>
    <n v="5540246192264"/>
    <d v="2022-06-26T00:00:00"/>
    <n v="372"/>
  </r>
  <r>
    <x v="41"/>
    <x v="1"/>
    <x v="207"/>
    <n v="5540246192265"/>
    <d v="2022-06-26T00:00:00"/>
    <n v="1411"/>
  </r>
  <r>
    <x v="41"/>
    <x v="1"/>
    <x v="208"/>
    <n v="5540246176295"/>
    <d v="2022-06-01T00:00:00"/>
    <n v="7424"/>
  </r>
  <r>
    <x v="41"/>
    <x v="1"/>
    <x v="208"/>
    <n v="5540246187987"/>
    <d v="2022-06-01T00:00:00"/>
    <n v="2228"/>
  </r>
  <r>
    <x v="41"/>
    <x v="1"/>
    <x v="209"/>
    <n v="5540246185429"/>
    <d v="2022-06-02T00:00:00"/>
    <n v="140"/>
  </r>
  <r>
    <x v="41"/>
    <x v="1"/>
    <x v="210"/>
    <n v="5540246171759"/>
    <d v="2022-06-07T00:00:00"/>
    <n v="3759"/>
  </r>
  <r>
    <x v="41"/>
    <x v="1"/>
    <x v="210"/>
    <n v="5540246177132"/>
    <d v="2022-06-07T00:00:00"/>
    <n v="8352"/>
  </r>
  <r>
    <x v="41"/>
    <x v="1"/>
    <x v="210"/>
    <n v="5540246183562"/>
    <d v="2022-06-07T00:00:00"/>
    <n v="696"/>
  </r>
  <r>
    <x v="41"/>
    <x v="1"/>
    <x v="210"/>
    <n v="5540246192518"/>
    <d v="2022-06-07T00:00:00"/>
    <n v="8770"/>
  </r>
  <r>
    <x v="41"/>
    <x v="1"/>
    <x v="211"/>
    <n v="5540246181061"/>
    <d v="2022-06-19T00:00:00"/>
    <n v="6615"/>
  </r>
  <r>
    <x v="41"/>
    <x v="1"/>
    <x v="211"/>
    <n v="5540246183547"/>
    <d v="2022-06-19T00:00:00"/>
    <n v="10023"/>
  </r>
  <r>
    <x v="41"/>
    <x v="1"/>
    <x v="211"/>
    <n v="5540246185278"/>
    <d v="2022-06-19T00:00:00"/>
    <n v="1120"/>
  </r>
  <r>
    <x v="42"/>
    <x v="1"/>
    <x v="212"/>
    <n v="5540246187987"/>
    <d v="2022-06-02T00:00:00"/>
    <n v="2228"/>
  </r>
  <r>
    <x v="42"/>
    <x v="1"/>
    <x v="213"/>
    <n v="5540246176699"/>
    <d v="2022-06-02T00:00:00"/>
    <n v="1044"/>
  </r>
  <r>
    <x v="43"/>
    <x v="2"/>
    <x v="214"/>
    <n v="5540246172978"/>
    <d v="2022-06-02T00:00:00"/>
    <n v="836"/>
  </r>
  <r>
    <x v="43"/>
    <x v="2"/>
    <x v="214"/>
    <n v="5540246176699"/>
    <d v="2022-06-02T00:00:00"/>
    <n v="4176"/>
  </r>
  <r>
    <x v="43"/>
    <x v="2"/>
    <x v="215"/>
    <n v="5540246171933"/>
    <d v="2022-06-05T00:00:00"/>
    <n v="1114"/>
  </r>
  <r>
    <x v="43"/>
    <x v="2"/>
    <x v="215"/>
    <n v="5540246187987"/>
    <d v="2022-06-05T00:00:00"/>
    <n v="4455"/>
  </r>
  <r>
    <x v="43"/>
    <x v="2"/>
    <x v="215"/>
    <n v="5540246188200"/>
    <d v="2022-06-05T00:00:00"/>
    <n v="2228"/>
  </r>
  <r>
    <x v="43"/>
    <x v="2"/>
    <x v="216"/>
    <n v="5540246172978"/>
    <d v="2022-06-05T00:00:00"/>
    <n v="418"/>
  </r>
  <r>
    <x v="43"/>
    <x v="2"/>
    <x v="216"/>
    <n v="5540246174174"/>
    <d v="2022-06-05T00:00:00"/>
    <n v="696"/>
  </r>
  <r>
    <x v="43"/>
    <x v="2"/>
    <x v="216"/>
    <n v="5540246176699"/>
    <d v="2022-06-05T00:00:00"/>
    <n v="2088"/>
  </r>
  <r>
    <x v="43"/>
    <x v="2"/>
    <x v="216"/>
    <n v="5540246188175"/>
    <d v="2022-06-05T00:00:00"/>
    <n v="232"/>
  </r>
  <r>
    <x v="43"/>
    <x v="2"/>
    <x v="217"/>
    <n v="5540246173472"/>
    <d v="2022-06-08T00:00:00"/>
    <n v="279"/>
  </r>
  <r>
    <x v="43"/>
    <x v="2"/>
    <x v="217"/>
    <n v="5540246174095"/>
    <d v="2022-06-08T00:00:00"/>
    <n v="70"/>
  </r>
  <r>
    <x v="43"/>
    <x v="2"/>
    <x v="217"/>
    <n v="5540246175049"/>
    <d v="2022-06-08T00:00:00"/>
    <n v="836"/>
  </r>
  <r>
    <x v="43"/>
    <x v="2"/>
    <x v="217"/>
    <n v="5540246175050"/>
    <d v="2022-06-08T00:00:00"/>
    <n v="557"/>
  </r>
  <r>
    <x v="43"/>
    <x v="2"/>
    <x v="218"/>
    <n v="5540246171888"/>
    <d v="2022-06-07T00:00:00"/>
    <n v="650"/>
  </r>
  <r>
    <x v="43"/>
    <x v="2"/>
    <x v="219"/>
    <n v="5540246170256"/>
    <d v="2022-06-28T00:00:00"/>
    <n v="1235"/>
  </r>
  <r>
    <x v="43"/>
    <x v="2"/>
    <x v="219"/>
    <n v="5540246171888"/>
    <d v="2022-06-28T00:00:00"/>
    <n v="260"/>
  </r>
  <r>
    <x v="43"/>
    <x v="2"/>
    <x v="220"/>
    <n v="5540246184036"/>
    <d v="2022-06-15T00:00:00"/>
    <n v="130"/>
  </r>
  <r>
    <x v="43"/>
    <x v="2"/>
    <x v="220"/>
    <n v="5540246191596"/>
    <d v="2022-06-15T00:00:00"/>
    <n v="223"/>
  </r>
  <r>
    <x v="43"/>
    <x v="2"/>
    <x v="220"/>
    <n v="5540246193505"/>
    <d v="2022-06-15T00:00:00"/>
    <n v="26727"/>
  </r>
  <r>
    <x v="43"/>
    <x v="2"/>
    <x v="221"/>
    <n v="5540246188583"/>
    <d v="2022-06-07T00:00:00"/>
    <n v="3898"/>
  </r>
  <r>
    <x v="43"/>
    <x v="2"/>
    <x v="222"/>
    <n v="5540246188583"/>
    <d v="2022-06-22T00:00:00"/>
    <n v="3898"/>
  </r>
  <r>
    <x v="44"/>
    <x v="2"/>
    <x v="223"/>
    <n v="5540246171933"/>
    <d v="2022-06-06T00:00:00"/>
    <n v="1114"/>
  </r>
  <r>
    <x v="44"/>
    <x v="2"/>
    <x v="223"/>
    <n v="5540246176294"/>
    <d v="2022-06-06T00:00:00"/>
    <n v="2228"/>
  </r>
  <r>
    <x v="44"/>
    <x v="2"/>
    <x v="223"/>
    <n v="5540246176295"/>
    <d v="2022-06-06T00:00:00"/>
    <n v="4455"/>
  </r>
  <r>
    <x v="44"/>
    <x v="2"/>
    <x v="224"/>
    <n v="5540246172539"/>
    <d v="2022-06-06T00:00:00"/>
    <n v="24"/>
  </r>
  <r>
    <x v="44"/>
    <x v="2"/>
    <x v="224"/>
    <n v="5540246176699"/>
    <d v="2022-06-06T00:00:00"/>
    <n v="3132"/>
  </r>
  <r>
    <x v="44"/>
    <x v="2"/>
    <x v="225"/>
    <n v="5540246183587"/>
    <d v="2022-06-20T00:00:00"/>
    <n v="1003"/>
  </r>
  <r>
    <x v="44"/>
    <x v="2"/>
    <x v="225"/>
    <n v="5540246183589"/>
    <d v="2022-06-20T00:00:00"/>
    <n v="1949"/>
  </r>
  <r>
    <x v="44"/>
    <x v="2"/>
    <x v="225"/>
    <n v="5540246186351"/>
    <d v="2022-06-20T00:00:00"/>
    <n v="564"/>
  </r>
  <r>
    <x v="44"/>
    <x v="2"/>
    <x v="225"/>
    <n v="5540246186352"/>
    <d v="2022-06-20T00:00:00"/>
    <n v="1880"/>
  </r>
  <r>
    <x v="44"/>
    <x v="2"/>
    <x v="225"/>
    <n v="5540246191718"/>
    <d v="2022-06-20T00:00:00"/>
    <n v="2339"/>
  </r>
  <r>
    <x v="44"/>
    <x v="2"/>
    <x v="226"/>
    <n v="5540246183558"/>
    <d v="2022-06-21T00:00:00"/>
    <n v="3898"/>
  </r>
  <r>
    <x v="44"/>
    <x v="2"/>
    <x v="226"/>
    <n v="5540246183560"/>
    <d v="2022-06-21T00:00:00"/>
    <n v="223"/>
  </r>
  <r>
    <x v="44"/>
    <x v="2"/>
    <x v="226"/>
    <n v="5540246192209"/>
    <d v="2022-06-21T00:00:00"/>
    <n v="1114"/>
  </r>
  <r>
    <x v="44"/>
    <x v="2"/>
    <x v="226"/>
    <n v="5540246192462"/>
    <d v="2022-06-21T00:00:00"/>
    <n v="1114"/>
  </r>
  <r>
    <x v="44"/>
    <x v="2"/>
    <x v="227"/>
    <n v="5540246183130"/>
    <d v="2022-06-14T00:00:00"/>
    <n v="2819"/>
  </r>
  <r>
    <x v="44"/>
    <x v="2"/>
    <x v="227"/>
    <n v="5540246183455"/>
    <d v="2022-06-14T00:00:00"/>
    <n v="1044"/>
  </r>
  <r>
    <x v="44"/>
    <x v="2"/>
    <x v="227"/>
    <n v="5540246183538"/>
    <d v="2022-06-14T00:00:00"/>
    <n v="919"/>
  </r>
  <r>
    <x v="44"/>
    <x v="2"/>
    <x v="227"/>
    <n v="5540246192571"/>
    <d v="2022-06-14T00:00:00"/>
    <n v="669"/>
  </r>
  <r>
    <x v="45"/>
    <x v="2"/>
    <x v="228"/>
    <n v="5540246172978"/>
    <d v="2022-06-07T00:00:00"/>
    <n v="418"/>
  </r>
  <r>
    <x v="45"/>
    <x v="2"/>
    <x v="228"/>
    <n v="5540246174174"/>
    <d v="2022-06-07T00:00:00"/>
    <n v="464"/>
  </r>
  <r>
    <x v="45"/>
    <x v="2"/>
    <x v="229"/>
    <n v="5540246171933"/>
    <d v="2022-06-07T00:00:00"/>
    <n v="836"/>
  </r>
  <r>
    <x v="45"/>
    <x v="2"/>
    <x v="229"/>
    <n v="5540246176294"/>
    <d v="2022-06-07T00:00:00"/>
    <n v="2970"/>
  </r>
  <r>
    <x v="45"/>
    <x v="2"/>
    <x v="229"/>
    <n v="5540246176295"/>
    <d v="2022-06-07T00:00:00"/>
    <n v="7424"/>
  </r>
  <r>
    <x v="45"/>
    <x v="2"/>
    <x v="229"/>
    <n v="5540246187987"/>
    <d v="2022-06-07T00:00:00"/>
    <n v="4455"/>
  </r>
  <r>
    <x v="45"/>
    <x v="2"/>
    <x v="229"/>
    <n v="5540246188200"/>
    <d v="2022-06-07T00:00:00"/>
    <n v="743"/>
  </r>
  <r>
    <x v="45"/>
    <x v="2"/>
    <x v="230"/>
    <n v="5540246185429"/>
    <d v="2022-06-08T00:00:00"/>
    <n v="140"/>
  </r>
  <r>
    <x v="45"/>
    <x v="2"/>
    <x v="230"/>
    <n v="5540246186325"/>
    <d v="2022-06-08T00:00:00"/>
    <n v="279"/>
  </r>
  <r>
    <x v="45"/>
    <x v="2"/>
    <x v="231"/>
    <n v="5540246173472"/>
    <d v="2022-06-14T00:00:00"/>
    <n v="557"/>
  </r>
  <r>
    <x v="45"/>
    <x v="2"/>
    <x v="231"/>
    <n v="5540246175049"/>
    <d v="2022-06-14T00:00:00"/>
    <n v="557"/>
  </r>
  <r>
    <x v="45"/>
    <x v="2"/>
    <x v="231"/>
    <n v="5540246175050"/>
    <d v="2022-06-14T00:00:00"/>
    <n v="557"/>
  </r>
  <r>
    <x v="46"/>
    <x v="2"/>
    <x v="232"/>
    <n v="5540246172978"/>
    <d v="2022-06-08T00:00:00"/>
    <n v="1253"/>
  </r>
  <r>
    <x v="46"/>
    <x v="2"/>
    <x v="232"/>
    <n v="5540246188175"/>
    <d v="2022-06-08T00:00:00"/>
    <n v="232"/>
  </r>
  <r>
    <x v="46"/>
    <x v="2"/>
    <x v="233"/>
    <n v="5540246176294"/>
    <d v="2022-06-08T00:00:00"/>
    <n v="1485"/>
  </r>
  <r>
    <x v="46"/>
    <x v="2"/>
    <x v="233"/>
    <n v="5540246176295"/>
    <d v="2022-06-08T00:00:00"/>
    <n v="5940"/>
  </r>
  <r>
    <x v="46"/>
    <x v="2"/>
    <x v="233"/>
    <n v="5540246187987"/>
    <d v="2022-06-08T00:00:00"/>
    <n v="2228"/>
  </r>
  <r>
    <x v="46"/>
    <x v="2"/>
    <x v="233"/>
    <n v="5540246188200"/>
    <d v="2022-06-08T00:00:00"/>
    <n v="743"/>
  </r>
  <r>
    <x v="46"/>
    <x v="2"/>
    <x v="234"/>
    <n v="5540246177132"/>
    <d v="2022-06-09T00:00:00"/>
    <n v="15312"/>
  </r>
  <r>
    <x v="46"/>
    <x v="2"/>
    <x v="235"/>
    <n v="5540246173906"/>
    <d v="2022-06-20T00:00:00"/>
    <n v="2450"/>
  </r>
  <r>
    <x v="46"/>
    <x v="2"/>
    <x v="235"/>
    <n v="5540246181016"/>
    <d v="2022-06-20T00:00:00"/>
    <n v="8018"/>
  </r>
  <r>
    <x v="46"/>
    <x v="2"/>
    <x v="236"/>
    <n v="5540246183541"/>
    <d v="2022-06-14T00:00:00"/>
    <n v="2088"/>
  </r>
  <r>
    <x v="47"/>
    <x v="2"/>
    <x v="237"/>
    <n v="5540246176699"/>
    <d v="2022-06-08T00:00:00"/>
    <n v="4176"/>
  </r>
  <r>
    <x v="47"/>
    <x v="2"/>
    <x v="238"/>
    <n v="5540246171933"/>
    <d v="2022-06-09T00:00:00"/>
    <n v="1114"/>
  </r>
  <r>
    <x v="47"/>
    <x v="2"/>
    <x v="238"/>
    <n v="5540246176294"/>
    <d v="2022-06-09T00:00:00"/>
    <n v="4455"/>
  </r>
  <r>
    <x v="47"/>
    <x v="2"/>
    <x v="238"/>
    <n v="5540246176295"/>
    <d v="2022-06-09T00:00:00"/>
    <n v="14848"/>
  </r>
  <r>
    <x v="47"/>
    <x v="2"/>
    <x v="238"/>
    <n v="5540246187987"/>
    <d v="2022-06-09T00:00:00"/>
    <n v="6682"/>
  </r>
  <r>
    <x v="47"/>
    <x v="2"/>
    <x v="238"/>
    <n v="5540246188200"/>
    <d v="2022-06-09T00:00:00"/>
    <n v="2228"/>
  </r>
  <r>
    <x v="47"/>
    <x v="2"/>
    <x v="239"/>
    <n v="5540246172978"/>
    <d v="2022-06-09T00:00:00"/>
    <n v="1671"/>
  </r>
  <r>
    <x v="47"/>
    <x v="2"/>
    <x v="239"/>
    <n v="5540246174174"/>
    <d v="2022-06-09T00:00:00"/>
    <n v="464"/>
  </r>
  <r>
    <x v="47"/>
    <x v="2"/>
    <x v="239"/>
    <n v="5540246176699"/>
    <d v="2022-06-09T00:00:00"/>
    <n v="4176"/>
  </r>
  <r>
    <x v="47"/>
    <x v="2"/>
    <x v="240"/>
    <n v="5540246183547"/>
    <d v="2022-06-08T00:00:00"/>
    <n v="2228"/>
  </r>
  <r>
    <x v="47"/>
    <x v="2"/>
    <x v="241"/>
    <n v="5540246173472"/>
    <d v="2022-06-19T00:00:00"/>
    <n v="279"/>
  </r>
  <r>
    <x v="47"/>
    <x v="2"/>
    <x v="241"/>
    <n v="5540246174095"/>
    <d v="2022-06-19T00:00:00"/>
    <n v="70"/>
  </r>
  <r>
    <x v="47"/>
    <x v="2"/>
    <x v="241"/>
    <n v="5540246175047"/>
    <d v="2022-06-19T00:00:00"/>
    <n v="140"/>
  </r>
  <r>
    <x v="47"/>
    <x v="2"/>
    <x v="241"/>
    <n v="5540246175049"/>
    <d v="2022-06-19T00:00:00"/>
    <n v="279"/>
  </r>
  <r>
    <x v="47"/>
    <x v="2"/>
    <x v="241"/>
    <n v="5540246175050"/>
    <d v="2022-06-19T00:00:00"/>
    <n v="836"/>
  </r>
  <r>
    <x v="47"/>
    <x v="2"/>
    <x v="242"/>
    <n v="5540246171759"/>
    <d v="2022-06-13T00:00:00"/>
    <n v="2506"/>
  </r>
  <r>
    <x v="47"/>
    <x v="2"/>
    <x v="242"/>
    <n v="5540246177132"/>
    <d v="2022-06-13T00:00:00"/>
    <n v="10208"/>
  </r>
  <r>
    <x v="47"/>
    <x v="2"/>
    <x v="242"/>
    <n v="5540246177133"/>
    <d v="2022-06-13T00:00:00"/>
    <n v="3341"/>
  </r>
  <r>
    <x v="48"/>
    <x v="2"/>
    <x v="243"/>
    <n v="5540246171933"/>
    <d v="2022-06-12T00:00:00"/>
    <n v="1114"/>
  </r>
  <r>
    <x v="48"/>
    <x v="2"/>
    <x v="243"/>
    <n v="5540246176294"/>
    <d v="2022-06-12T00:00:00"/>
    <n v="1485"/>
  </r>
  <r>
    <x v="48"/>
    <x v="2"/>
    <x v="243"/>
    <n v="5540246176295"/>
    <d v="2022-06-12T00:00:00"/>
    <n v="11136"/>
  </r>
  <r>
    <x v="48"/>
    <x v="2"/>
    <x v="243"/>
    <n v="5540246187987"/>
    <d v="2022-06-12T00:00:00"/>
    <n v="4455"/>
  </r>
  <r>
    <x v="48"/>
    <x v="2"/>
    <x v="243"/>
    <n v="5540246188200"/>
    <d v="2022-06-12T00:00:00"/>
    <n v="1485"/>
  </r>
  <r>
    <x v="48"/>
    <x v="2"/>
    <x v="244"/>
    <n v="5540246172539"/>
    <d v="2022-06-12T00:00:00"/>
    <n v="47"/>
  </r>
  <r>
    <x v="48"/>
    <x v="2"/>
    <x v="244"/>
    <n v="5540246172978"/>
    <d v="2022-06-12T00:00:00"/>
    <n v="2506"/>
  </r>
  <r>
    <x v="48"/>
    <x v="2"/>
    <x v="244"/>
    <n v="5540246176699"/>
    <d v="2022-06-12T00:00:00"/>
    <n v="2088"/>
  </r>
  <r>
    <x v="49"/>
    <x v="2"/>
    <x v="245"/>
    <n v="5540246176295"/>
    <d v="2022-06-13T00:00:00"/>
    <n v="4455"/>
  </r>
  <r>
    <x v="49"/>
    <x v="2"/>
    <x v="245"/>
    <n v="5540246187987"/>
    <d v="2022-06-13T00:00:00"/>
    <n v="2228"/>
  </r>
  <r>
    <x v="49"/>
    <x v="2"/>
    <x v="245"/>
    <n v="5540246188200"/>
    <d v="2022-06-13T00:00:00"/>
    <n v="1485"/>
  </r>
  <r>
    <x v="49"/>
    <x v="2"/>
    <x v="246"/>
    <n v="5540246188175"/>
    <d v="2022-06-13T00:00:00"/>
    <n v="93"/>
  </r>
  <r>
    <x v="49"/>
    <x v="2"/>
    <x v="247"/>
    <n v="5540246182684"/>
    <d v="2022-06-22T00:00:00"/>
    <n v="140"/>
  </r>
  <r>
    <x v="49"/>
    <x v="2"/>
    <x v="247"/>
    <n v="5540246183844"/>
    <d v="2022-06-22T00:00:00"/>
    <n v="186"/>
  </r>
  <r>
    <x v="49"/>
    <x v="2"/>
    <x v="248"/>
    <n v="5540246193316"/>
    <d v="2022-06-23T00:00:00"/>
    <n v="223"/>
  </r>
  <r>
    <x v="49"/>
    <x v="2"/>
    <x v="249"/>
    <n v="5540246177132"/>
    <d v="2022-06-15T00:00:00"/>
    <n v="6032"/>
  </r>
  <r>
    <x v="49"/>
    <x v="2"/>
    <x v="249"/>
    <n v="5540246177133"/>
    <d v="2022-06-15T00:00:00"/>
    <n v="9466"/>
  </r>
  <r>
    <x v="50"/>
    <x v="2"/>
    <x v="250"/>
    <n v="5540246176294"/>
    <d v="2022-06-14T00:00:00"/>
    <n v="2228"/>
  </r>
  <r>
    <x v="50"/>
    <x v="2"/>
    <x v="250"/>
    <n v="5540246176295"/>
    <d v="2022-06-14T00:00:00"/>
    <n v="3712"/>
  </r>
  <r>
    <x v="50"/>
    <x v="2"/>
    <x v="251"/>
    <n v="5540246172978"/>
    <d v="2022-06-14T00:00:00"/>
    <n v="1504"/>
  </r>
  <r>
    <x v="50"/>
    <x v="2"/>
    <x v="251"/>
    <n v="5540246176699"/>
    <d v="2022-06-14T00:00:00"/>
    <n v="2088"/>
  </r>
  <r>
    <x v="50"/>
    <x v="2"/>
    <x v="251"/>
    <n v="5540246192102"/>
    <d v="2022-06-14T00:00:00"/>
    <n v="4009"/>
  </r>
  <r>
    <x v="50"/>
    <x v="2"/>
    <x v="252"/>
    <n v="5540246185429"/>
    <d v="2022-06-14T00:00:00"/>
    <n v="70"/>
  </r>
  <r>
    <x v="50"/>
    <x v="2"/>
    <x v="252"/>
    <n v="5540246185562"/>
    <d v="2022-06-14T00:00:00"/>
    <n v="209"/>
  </r>
  <r>
    <x v="50"/>
    <x v="2"/>
    <x v="253"/>
    <n v="5540246188583"/>
    <d v="2022-06-23T00:00:00"/>
    <n v="4455"/>
  </r>
  <r>
    <x v="51"/>
    <x v="2"/>
    <x v="254"/>
    <n v="5540246187987"/>
    <d v="2022-06-15T00:00:00"/>
    <n v="2228"/>
  </r>
  <r>
    <x v="51"/>
    <x v="2"/>
    <x v="255"/>
    <n v="5540246192264"/>
    <d v="2022-07-14T00:00:00"/>
    <n v="1485"/>
  </r>
  <r>
    <x v="51"/>
    <x v="2"/>
    <x v="255"/>
    <n v="5540246192265"/>
    <d v="2022-07-14T00:00:00"/>
    <n v="297"/>
  </r>
  <r>
    <x v="51"/>
    <x v="2"/>
    <x v="256"/>
    <n v="5540246180522"/>
    <d v="2022-06-26T00:00:00"/>
    <n v="279"/>
  </r>
  <r>
    <x v="51"/>
    <x v="2"/>
    <x v="256"/>
    <n v="5540246193409"/>
    <d v="2022-06-26T00:00:00"/>
    <n v="65"/>
  </r>
  <r>
    <x v="51"/>
    <x v="2"/>
    <x v="257"/>
    <n v="5540246171759"/>
    <d v="2022-06-19T00:00:00"/>
    <n v="2506"/>
  </r>
  <r>
    <x v="51"/>
    <x v="2"/>
    <x v="257"/>
    <n v="5540246177132"/>
    <d v="2022-06-19T00:00:00"/>
    <n v="7888"/>
  </r>
  <r>
    <x v="51"/>
    <x v="2"/>
    <x v="257"/>
    <n v="5540246177133"/>
    <d v="2022-06-19T00:00:00"/>
    <n v="3341"/>
  </r>
  <r>
    <x v="51"/>
    <x v="2"/>
    <x v="257"/>
    <n v="5540246192518"/>
    <d v="2022-06-19T00:00:00"/>
    <n v="5847"/>
  </r>
  <r>
    <x v="51"/>
    <x v="2"/>
    <x v="258"/>
    <n v="5540246183587"/>
    <d v="2022-07-05T00:00:00"/>
    <n v="502"/>
  </r>
  <r>
    <x v="51"/>
    <x v="2"/>
    <x v="259"/>
    <n v="5540246190097"/>
    <d v="2022-06-28T00:00:00"/>
    <n v="2319"/>
  </r>
  <r>
    <x v="52"/>
    <x v="2"/>
    <x v="260"/>
    <n v="5540246176295"/>
    <d v="2022-06-16T00:00:00"/>
    <n v="7424"/>
  </r>
  <r>
    <x v="52"/>
    <x v="2"/>
    <x v="260"/>
    <n v="5540246187987"/>
    <d v="2022-06-16T00:00:00"/>
    <n v="3341"/>
  </r>
  <r>
    <x v="52"/>
    <x v="2"/>
    <x v="260"/>
    <n v="5540246188200"/>
    <d v="2022-06-16T00:00:00"/>
    <n v="2228"/>
  </r>
  <r>
    <x v="52"/>
    <x v="2"/>
    <x v="261"/>
    <n v="5540246172978"/>
    <d v="2022-06-16T00:00:00"/>
    <n v="836"/>
  </r>
  <r>
    <x v="52"/>
    <x v="2"/>
    <x v="262"/>
    <n v="5540246188200"/>
    <d v="2022-06-15T00:00:00"/>
    <n v="483"/>
  </r>
  <r>
    <x v="53"/>
    <x v="2"/>
    <x v="263"/>
    <n v="5540246176295"/>
    <d v="2022-06-19T00:00:00"/>
    <n v="7424"/>
  </r>
  <r>
    <x v="53"/>
    <x v="2"/>
    <x v="263"/>
    <n v="5540246187987"/>
    <d v="2022-06-19T00:00:00"/>
    <n v="4455"/>
  </r>
  <r>
    <x v="53"/>
    <x v="2"/>
    <x v="264"/>
    <n v="5540246172669"/>
    <d v="2022-06-19T00:00:00"/>
    <n v="279"/>
  </r>
  <r>
    <x v="53"/>
    <x v="2"/>
    <x v="264"/>
    <n v="5540246174174"/>
    <d v="2022-06-19T00:00:00"/>
    <n v="464"/>
  </r>
  <r>
    <x v="53"/>
    <x v="2"/>
    <x v="264"/>
    <n v="5540246176699"/>
    <d v="2022-06-19T00:00:00"/>
    <n v="2088"/>
  </r>
  <r>
    <x v="53"/>
    <x v="2"/>
    <x v="264"/>
    <n v="5540246188175"/>
    <d v="2022-06-19T00:00:00"/>
    <n v="116"/>
  </r>
  <r>
    <x v="53"/>
    <x v="2"/>
    <x v="265"/>
    <n v="5540246185429"/>
    <d v="2022-06-19T00:00:00"/>
    <n v="70"/>
  </r>
  <r>
    <x v="53"/>
    <x v="2"/>
    <x v="265"/>
    <n v="5540246186325"/>
    <d v="2022-06-19T00:00:00"/>
    <n v="279"/>
  </r>
  <r>
    <x v="53"/>
    <x v="2"/>
    <x v="266"/>
    <n v="5540246173906"/>
    <d v="2022-06-27T00:00:00"/>
    <n v="1634"/>
  </r>
  <r>
    <x v="53"/>
    <x v="2"/>
    <x v="266"/>
    <n v="5540246181016"/>
    <d v="2022-06-27T00:00:00"/>
    <n v="6237"/>
  </r>
  <r>
    <x v="53"/>
    <x v="2"/>
    <x v="267"/>
    <n v="5540246177376"/>
    <d v="2022-07-04T00:00:00"/>
    <n v="1420"/>
  </r>
  <r>
    <x v="54"/>
    <x v="2"/>
    <x v="268"/>
    <n v="5540246176699"/>
    <d v="2022-06-20T00:00:00"/>
    <n v="4176"/>
  </r>
  <r>
    <x v="54"/>
    <x v="2"/>
    <x v="268"/>
    <n v="5540246188175"/>
    <d v="2022-06-20T00:00:00"/>
    <n v="93"/>
  </r>
  <r>
    <x v="54"/>
    <x v="2"/>
    <x v="269"/>
    <n v="5540246171933"/>
    <d v="2022-06-20T00:00:00"/>
    <n v="557"/>
  </r>
  <r>
    <x v="54"/>
    <x v="2"/>
    <x v="270"/>
    <n v="5540246171759"/>
    <d v="2022-06-23T00:00:00"/>
    <n v="2506"/>
  </r>
  <r>
    <x v="54"/>
    <x v="2"/>
    <x v="270"/>
    <n v="5540246177132"/>
    <d v="2022-06-23T00:00:00"/>
    <n v="6960"/>
  </r>
  <r>
    <x v="54"/>
    <x v="2"/>
    <x v="270"/>
    <n v="5540246177133"/>
    <d v="2022-06-23T00:00:00"/>
    <n v="7796"/>
  </r>
  <r>
    <x v="54"/>
    <x v="2"/>
    <x v="271"/>
    <n v="5540246183562"/>
    <d v="2022-06-20T00:00:00"/>
    <n v="12528"/>
  </r>
  <r>
    <x v="54"/>
    <x v="2"/>
    <x v="272"/>
    <n v="5540246181061"/>
    <d v="2022-06-28T00:00:00"/>
    <n v="3308"/>
  </r>
  <r>
    <x v="54"/>
    <x v="2"/>
    <x v="272"/>
    <n v="5540246183547"/>
    <d v="2022-06-28T00:00:00"/>
    <n v="1114"/>
  </r>
  <r>
    <x v="54"/>
    <x v="2"/>
    <x v="272"/>
    <n v="5540246185278"/>
    <d v="2022-06-28T00:00:00"/>
    <n v="2239"/>
  </r>
  <r>
    <x v="55"/>
    <x v="2"/>
    <x v="273"/>
    <n v="5540246192907"/>
    <d v="2022-06-19T00:00:00"/>
    <n v="2228"/>
  </r>
  <r>
    <x v="55"/>
    <x v="2"/>
    <x v="274"/>
    <n v="5540246171933"/>
    <d v="2022-06-21T00:00:00"/>
    <n v="557"/>
  </r>
  <r>
    <x v="55"/>
    <x v="2"/>
    <x v="274"/>
    <n v="5540246176294"/>
    <d v="2022-06-21T00:00:00"/>
    <n v="2970"/>
  </r>
  <r>
    <x v="55"/>
    <x v="2"/>
    <x v="274"/>
    <n v="5540246176295"/>
    <d v="2022-06-21T00:00:00"/>
    <n v="7424"/>
  </r>
  <r>
    <x v="55"/>
    <x v="2"/>
    <x v="274"/>
    <n v="5540246187987"/>
    <d v="2022-06-21T00:00:00"/>
    <n v="2228"/>
  </r>
  <r>
    <x v="55"/>
    <x v="2"/>
    <x v="274"/>
    <n v="5540246188200"/>
    <d v="2022-06-21T00:00:00"/>
    <n v="743"/>
  </r>
  <r>
    <x v="55"/>
    <x v="2"/>
    <x v="275"/>
    <n v="5540246176699"/>
    <d v="2022-06-21T00:00:00"/>
    <n v="4176"/>
  </r>
  <r>
    <x v="56"/>
    <x v="2"/>
    <x v="276"/>
    <n v="5540246172978"/>
    <d v="2022-06-22T00:00:00"/>
    <n v="836"/>
  </r>
  <r>
    <x v="56"/>
    <x v="2"/>
    <x v="277"/>
    <n v="5540246176295"/>
    <d v="2022-06-22T00:00:00"/>
    <n v="7424"/>
  </r>
  <r>
    <x v="56"/>
    <x v="2"/>
    <x v="277"/>
    <n v="5540246187987"/>
    <d v="2022-06-22T00:00:00"/>
    <n v="2228"/>
  </r>
  <r>
    <x v="56"/>
    <x v="2"/>
    <x v="277"/>
    <n v="5540246188200"/>
    <d v="2022-06-22T00:00:00"/>
    <n v="743"/>
  </r>
  <r>
    <x v="56"/>
    <x v="2"/>
    <x v="278"/>
    <n v="5540246170256"/>
    <d v="2022-07-05T00:00:00"/>
    <n v="2998"/>
  </r>
  <r>
    <x v="56"/>
    <x v="2"/>
    <x v="278"/>
    <n v="5540246171888"/>
    <d v="2022-07-05T00:00:00"/>
    <n v="650"/>
  </r>
  <r>
    <x v="57"/>
    <x v="2"/>
    <x v="279"/>
    <n v="5540246172978"/>
    <d v="2022-06-23T00:00:00"/>
    <n v="418"/>
  </r>
  <r>
    <x v="57"/>
    <x v="2"/>
    <x v="279"/>
    <n v="5540246174174"/>
    <d v="2022-06-23T00:00:00"/>
    <n v="232"/>
  </r>
  <r>
    <x v="57"/>
    <x v="2"/>
    <x v="279"/>
    <n v="5540246176699"/>
    <d v="2022-06-23T00:00:00"/>
    <n v="4176"/>
  </r>
  <r>
    <x v="57"/>
    <x v="2"/>
    <x v="279"/>
    <n v="5540246188175"/>
    <d v="2022-06-23T00:00:00"/>
    <n v="93"/>
  </r>
  <r>
    <x v="57"/>
    <x v="2"/>
    <x v="280"/>
    <n v="5540246176295"/>
    <d v="2022-06-23T00:00:00"/>
    <n v="7424"/>
  </r>
  <r>
    <x v="57"/>
    <x v="2"/>
    <x v="280"/>
    <n v="5540246187987"/>
    <d v="2022-06-23T00:00:00"/>
    <n v="4455"/>
  </r>
  <r>
    <x v="57"/>
    <x v="2"/>
    <x v="280"/>
    <n v="5540246188200"/>
    <d v="2022-06-23T00:00:00"/>
    <n v="743"/>
  </r>
  <r>
    <x v="58"/>
    <x v="2"/>
    <x v="281"/>
    <n v="5540246172978"/>
    <d v="2022-06-26T00:00:00"/>
    <n v="418"/>
  </r>
  <r>
    <x v="58"/>
    <x v="2"/>
    <x v="281"/>
    <n v="5540246174174"/>
    <d v="2022-06-26T00:00:00"/>
    <n v="232"/>
  </r>
  <r>
    <x v="58"/>
    <x v="2"/>
    <x v="282"/>
    <n v="5540246171933"/>
    <d v="2022-06-26T00:00:00"/>
    <n v="279"/>
  </r>
  <r>
    <x v="58"/>
    <x v="2"/>
    <x v="282"/>
    <n v="5540246176294"/>
    <d v="2022-06-26T00:00:00"/>
    <n v="1485"/>
  </r>
  <r>
    <x v="58"/>
    <x v="2"/>
    <x v="282"/>
    <n v="5540246176295"/>
    <d v="2022-06-26T00:00:00"/>
    <n v="7424"/>
  </r>
  <r>
    <x v="58"/>
    <x v="2"/>
    <x v="282"/>
    <n v="5540246187987"/>
    <d v="2022-06-26T00:00:00"/>
    <n v="2228"/>
  </r>
  <r>
    <x v="58"/>
    <x v="2"/>
    <x v="283"/>
    <n v="5540246185429"/>
    <d v="2022-06-27T00:00:00"/>
    <n v="140"/>
  </r>
  <r>
    <x v="58"/>
    <x v="2"/>
    <x v="283"/>
    <n v="5540246186325"/>
    <d v="2022-06-27T00:00:00"/>
    <n v="140"/>
  </r>
  <r>
    <x v="58"/>
    <x v="2"/>
    <x v="284"/>
    <n v="5540246174095"/>
    <d v="2022-06-29T00:00:00"/>
    <n v="140"/>
  </r>
  <r>
    <x v="58"/>
    <x v="2"/>
    <x v="284"/>
    <n v="5540246175050"/>
    <d v="2022-06-29T00:00:00"/>
    <n v="279"/>
  </r>
  <r>
    <x v="59"/>
    <x v="2"/>
    <x v="285"/>
    <n v="5540246176699"/>
    <d v="2022-06-27T00:00:00"/>
    <n v="2088"/>
  </r>
  <r>
    <x v="59"/>
    <x v="2"/>
    <x v="286"/>
    <n v="5540246194478"/>
    <d v="2022-08-16T00:00:00"/>
    <n v="724"/>
  </r>
  <r>
    <x v="59"/>
    <x v="2"/>
    <x v="287"/>
    <n v="5540246171759"/>
    <d v="2022-06-30T00:00:00"/>
    <n v="3759"/>
  </r>
  <r>
    <x v="59"/>
    <x v="2"/>
    <x v="287"/>
    <n v="5540246177132"/>
    <d v="2022-06-30T00:00:00"/>
    <n v="7424"/>
  </r>
  <r>
    <x v="59"/>
    <x v="2"/>
    <x v="287"/>
    <n v="5540246177133"/>
    <d v="2022-06-30T00:00:00"/>
    <n v="2784"/>
  </r>
  <r>
    <x v="59"/>
    <x v="2"/>
    <x v="287"/>
    <n v="5540246183542"/>
    <d v="2022-06-30T00:00:00"/>
    <n v="1253"/>
  </r>
  <r>
    <x v="59"/>
    <x v="2"/>
    <x v="287"/>
    <n v="5540246192518"/>
    <d v="2022-06-30T00:00:00"/>
    <n v="5847"/>
  </r>
  <r>
    <x v="60"/>
    <x v="2"/>
    <x v="288"/>
    <n v="5540246171933"/>
    <d v="2022-06-28T00:00:00"/>
    <n v="557"/>
  </r>
  <r>
    <x v="61"/>
    <x v="2"/>
    <x v="289"/>
    <n v="5540246171933"/>
    <d v="2022-06-29T00:00:00"/>
    <n v="557"/>
  </r>
  <r>
    <x v="61"/>
    <x v="2"/>
    <x v="289"/>
    <n v="5540246176294"/>
    <d v="2022-06-29T00:00:00"/>
    <n v="1485"/>
  </r>
  <r>
    <x v="61"/>
    <x v="2"/>
    <x v="289"/>
    <n v="5540246176295"/>
    <d v="2022-06-29T00:00:00"/>
    <n v="5568"/>
  </r>
  <r>
    <x v="61"/>
    <x v="2"/>
    <x v="289"/>
    <n v="5540246187987"/>
    <d v="2022-06-29T00:00:00"/>
    <n v="1114"/>
  </r>
  <r>
    <x v="61"/>
    <x v="2"/>
    <x v="289"/>
    <n v="5540246188200"/>
    <d v="2022-06-29T00:00:00"/>
    <n v="1485"/>
  </r>
  <r>
    <x v="61"/>
    <x v="2"/>
    <x v="290"/>
    <n v="5540246172978"/>
    <d v="2022-06-29T00:00:00"/>
    <n v="418"/>
  </r>
  <r>
    <x v="61"/>
    <x v="2"/>
    <x v="290"/>
    <n v="5540246174174"/>
    <d v="2022-06-29T00:00:00"/>
    <n v="232"/>
  </r>
  <r>
    <x v="61"/>
    <x v="2"/>
    <x v="290"/>
    <n v="5540246176699"/>
    <d v="2022-06-29T00:00:00"/>
    <n v="2088"/>
  </r>
  <r>
    <x v="62"/>
    <x v="2"/>
    <x v="291"/>
    <n v="5540246171933"/>
    <d v="2022-06-30T00:00:00"/>
    <n v="1114"/>
  </r>
  <r>
    <x v="62"/>
    <x v="2"/>
    <x v="291"/>
    <n v="5540246176294"/>
    <d v="2022-06-30T00:00:00"/>
    <n v="2228"/>
  </r>
  <r>
    <x v="62"/>
    <x v="2"/>
    <x v="291"/>
    <n v="5540246176295"/>
    <d v="2022-06-30T00:00:00"/>
    <n v="11136"/>
  </r>
  <r>
    <x v="62"/>
    <x v="2"/>
    <x v="291"/>
    <n v="5540246187987"/>
    <d v="2022-06-30T00:00:00"/>
    <n v="5568"/>
  </r>
  <r>
    <x v="62"/>
    <x v="2"/>
    <x v="291"/>
    <n v="5540246188200"/>
    <d v="2022-06-30T00:00:00"/>
    <n v="743"/>
  </r>
  <r>
    <x v="62"/>
    <x v="2"/>
    <x v="292"/>
    <n v="5540246172539"/>
    <d v="2022-06-30T00:00:00"/>
    <n v="35"/>
  </r>
  <r>
    <x v="62"/>
    <x v="2"/>
    <x v="292"/>
    <n v="5540246172669"/>
    <d v="2022-06-30T00:00:00"/>
    <n v="140"/>
  </r>
  <r>
    <x v="62"/>
    <x v="2"/>
    <x v="292"/>
    <n v="5540246172978"/>
    <d v="2022-06-30T00:00:00"/>
    <n v="836"/>
  </r>
  <r>
    <x v="62"/>
    <x v="2"/>
    <x v="292"/>
    <n v="5540246174174"/>
    <d v="2022-06-30T00:00:00"/>
    <n v="464"/>
  </r>
  <r>
    <x v="62"/>
    <x v="2"/>
    <x v="292"/>
    <n v="5540246176699"/>
    <d v="2022-06-30T00:00:00"/>
    <n v="4176"/>
  </r>
  <r>
    <x v="62"/>
    <x v="2"/>
    <x v="292"/>
    <n v="5540246188175"/>
    <d v="2022-06-30T00:00:00"/>
    <n v="232"/>
  </r>
  <r>
    <x v="62"/>
    <x v="2"/>
    <x v="292"/>
    <n v="5540246192102"/>
    <d v="2022-06-30T00:00:00"/>
    <n v="2005"/>
  </r>
  <r>
    <x v="62"/>
    <x v="2"/>
    <x v="293"/>
    <n v="5540246174095"/>
    <d v="2022-07-05T00:00:00"/>
    <n v="70"/>
  </r>
  <r>
    <x v="62"/>
    <x v="2"/>
    <x v="293"/>
    <n v="5540246175047"/>
    <d v="2022-07-05T00:00:00"/>
    <n v="140"/>
  </r>
  <r>
    <x v="62"/>
    <x v="2"/>
    <x v="293"/>
    <n v="5540246175049"/>
    <d v="2022-07-05T00:00:00"/>
    <n v="557"/>
  </r>
  <r>
    <x v="62"/>
    <x v="2"/>
    <x v="293"/>
    <n v="5540246175050"/>
    <d v="2022-07-05T00:00:00"/>
    <n v="836"/>
  </r>
  <r>
    <x v="62"/>
    <x v="2"/>
    <x v="293"/>
    <n v="5540246190743"/>
    <d v="2022-07-05T00:00:00"/>
    <n v="140"/>
  </r>
  <r>
    <x v="63"/>
    <x v="2"/>
    <x v="294"/>
    <n v="5540246171933"/>
    <d v="2022-07-03T00:00:00"/>
    <n v="557"/>
  </r>
  <r>
    <x v="63"/>
    <x v="2"/>
    <x v="294"/>
    <n v="5540246176294"/>
    <d v="2022-07-03T00:00:00"/>
    <n v="2970"/>
  </r>
  <r>
    <x v="63"/>
    <x v="2"/>
    <x v="294"/>
    <n v="5540246176295"/>
    <d v="2022-07-03T00:00:00"/>
    <n v="7424"/>
  </r>
  <r>
    <x v="63"/>
    <x v="2"/>
    <x v="294"/>
    <n v="5540246187987"/>
    <d v="2022-07-03T00:00:00"/>
    <n v="6682"/>
  </r>
  <r>
    <x v="63"/>
    <x v="2"/>
    <x v="294"/>
    <n v="5540246188200"/>
    <d v="2022-07-03T00:00:00"/>
    <n v="1485"/>
  </r>
  <r>
    <x v="63"/>
    <x v="2"/>
    <x v="295"/>
    <n v="5540246172978"/>
    <d v="2022-07-03T00:00:00"/>
    <n v="836"/>
  </r>
  <r>
    <x v="63"/>
    <x v="2"/>
    <x v="295"/>
    <n v="5540246174174"/>
    <d v="2022-07-03T00:00:00"/>
    <n v="464"/>
  </r>
  <r>
    <x v="63"/>
    <x v="2"/>
    <x v="295"/>
    <n v="5540246176699"/>
    <d v="2022-07-03T00:00:00"/>
    <n v="3132"/>
  </r>
  <r>
    <x v="63"/>
    <x v="2"/>
    <x v="296"/>
    <n v="5540246185429"/>
    <d v="2022-07-04T00:00:00"/>
    <n v="140"/>
  </r>
  <r>
    <x v="63"/>
    <x v="2"/>
    <x v="296"/>
    <n v="5540246186325"/>
    <d v="2022-07-04T00:00:00"/>
    <n v="140"/>
  </r>
  <r>
    <x v="63"/>
    <x v="2"/>
    <x v="297"/>
    <n v="5540246182684"/>
    <d v="2022-07-07T00:00:00"/>
    <n v="325"/>
  </r>
  <r>
    <x v="63"/>
    <x v="2"/>
    <x v="297"/>
    <n v="5540246183844"/>
    <d v="2022-07-07T00:00:00"/>
    <n v="93"/>
  </r>
  <r>
    <x v="63"/>
    <x v="2"/>
    <x v="298"/>
    <n v="5540246192209"/>
    <d v="2022-07-07T00:00:00"/>
    <n v="1114"/>
  </r>
  <r>
    <x v="63"/>
    <x v="2"/>
    <x v="298"/>
    <n v="5540246192831"/>
    <d v="2022-07-07T00:00:00"/>
    <n v="1300"/>
  </r>
  <r>
    <x v="64"/>
    <x v="2"/>
    <x v="299"/>
    <n v="5540246172669"/>
    <d v="2022-07-04T00:00:00"/>
    <n v="140"/>
  </r>
  <r>
    <x v="64"/>
    <x v="2"/>
    <x v="299"/>
    <n v="5540246174174"/>
    <d v="2022-07-04T00:00:00"/>
    <n v="232"/>
  </r>
  <r>
    <x v="64"/>
    <x v="2"/>
    <x v="299"/>
    <n v="5540246176699"/>
    <d v="2022-07-04T00:00:00"/>
    <n v="4176"/>
  </r>
  <r>
    <x v="64"/>
    <x v="2"/>
    <x v="299"/>
    <n v="5540246188175"/>
    <d v="2022-07-04T00:00:00"/>
    <n v="116"/>
  </r>
  <r>
    <x v="64"/>
    <x v="2"/>
    <x v="300"/>
    <n v="5540246176295"/>
    <d v="2022-07-04T00:00:00"/>
    <n v="4455"/>
  </r>
  <r>
    <x v="64"/>
    <x v="2"/>
    <x v="300"/>
    <n v="5540246187987"/>
    <d v="2022-07-04T00:00:00"/>
    <n v="4455"/>
  </r>
  <r>
    <x v="64"/>
    <x v="2"/>
    <x v="300"/>
    <n v="5540246188200"/>
    <d v="2022-07-04T00:00:00"/>
    <n v="743"/>
  </r>
  <r>
    <x v="64"/>
    <x v="2"/>
    <x v="301"/>
    <n v="5540246174095"/>
    <d v="2022-07-07T00:00:00"/>
    <n v="70"/>
  </r>
  <r>
    <x v="64"/>
    <x v="2"/>
    <x v="301"/>
    <n v="5540246175047"/>
    <d v="2022-07-07T00:00:00"/>
    <n v="140"/>
  </r>
  <r>
    <x v="64"/>
    <x v="2"/>
    <x v="301"/>
    <n v="5540246175049"/>
    <d v="2022-07-07T00:00:00"/>
    <n v="279"/>
  </r>
  <r>
    <x v="64"/>
    <x v="2"/>
    <x v="301"/>
    <n v="5540246175050"/>
    <d v="2022-07-07T00:00:00"/>
    <n v="279"/>
  </r>
  <r>
    <x v="64"/>
    <x v="2"/>
    <x v="301"/>
    <n v="5540246190743"/>
    <d v="2022-07-07T00:00:00"/>
    <n v="140"/>
  </r>
  <r>
    <x v="64"/>
    <x v="2"/>
    <x v="302"/>
    <n v="5540246177132"/>
    <d v="2022-07-04T00:00:00"/>
    <n v="6496"/>
  </r>
  <r>
    <x v="64"/>
    <x v="2"/>
    <x v="302"/>
    <n v="5540246177133"/>
    <d v="2022-07-04T00:00:00"/>
    <n v="4455"/>
  </r>
  <r>
    <x v="64"/>
    <x v="2"/>
    <x v="302"/>
    <n v="5540246183542"/>
    <d v="2022-07-04T00:00:00"/>
    <n v="1253"/>
  </r>
  <r>
    <x v="64"/>
    <x v="2"/>
    <x v="302"/>
    <n v="5540246192148"/>
    <d v="2022-07-04T00:00:00"/>
    <n v="5220"/>
  </r>
  <r>
    <x v="64"/>
    <x v="2"/>
    <x v="302"/>
    <n v="5540246192518"/>
    <d v="2022-07-04T00:00:00"/>
    <n v="5847"/>
  </r>
  <r>
    <x v="64"/>
    <x v="2"/>
    <x v="303"/>
    <n v="5540246173686"/>
    <d v="2022-07-12T00:00:00"/>
    <n v="223"/>
  </r>
  <r>
    <x v="65"/>
    <x v="3"/>
    <x v="304"/>
    <n v="5540246171933"/>
    <d v="2022-07-05T00:00:00"/>
    <n v="836"/>
  </r>
  <r>
    <x v="65"/>
    <x v="3"/>
    <x v="304"/>
    <n v="5540246176294"/>
    <d v="2022-07-05T00:00:00"/>
    <n v="1485"/>
  </r>
  <r>
    <x v="65"/>
    <x v="3"/>
    <x v="304"/>
    <n v="5540246176295"/>
    <d v="2022-07-05T00:00:00"/>
    <n v="4455"/>
  </r>
  <r>
    <x v="65"/>
    <x v="3"/>
    <x v="304"/>
    <n v="5540246188200"/>
    <d v="2022-07-05T00:00:00"/>
    <n v="743"/>
  </r>
  <r>
    <x v="65"/>
    <x v="3"/>
    <x v="305"/>
    <n v="5540246172978"/>
    <d v="2022-07-05T00:00:00"/>
    <n v="836"/>
  </r>
  <r>
    <x v="65"/>
    <x v="3"/>
    <x v="305"/>
    <n v="5540246176699"/>
    <d v="2022-07-05T00:00:00"/>
    <n v="2088"/>
  </r>
  <r>
    <x v="66"/>
    <x v="3"/>
    <x v="306"/>
    <n v="5540246172669"/>
    <d v="2022-07-06T00:00:00"/>
    <n v="140"/>
  </r>
  <r>
    <x v="66"/>
    <x v="3"/>
    <x v="306"/>
    <n v="5540246188175"/>
    <d v="2022-07-06T00:00:00"/>
    <n v="116"/>
  </r>
  <r>
    <x v="66"/>
    <x v="3"/>
    <x v="307"/>
    <n v="5540246171933"/>
    <d v="2022-07-06T00:00:00"/>
    <n v="279"/>
  </r>
  <r>
    <x v="66"/>
    <x v="3"/>
    <x v="307"/>
    <n v="5540246187987"/>
    <d v="2022-07-06T00:00:00"/>
    <n v="2228"/>
  </r>
  <r>
    <x v="66"/>
    <x v="3"/>
    <x v="307"/>
    <n v="5540246188200"/>
    <d v="2022-07-06T00:00:00"/>
    <n v="743"/>
  </r>
  <r>
    <x v="66"/>
    <x v="3"/>
    <x v="308"/>
    <n v="5540246183130"/>
    <d v="2022-07-11T00:00:00"/>
    <n v="1128"/>
  </r>
  <r>
    <x v="66"/>
    <x v="3"/>
    <x v="308"/>
    <n v="5540246183537"/>
    <d v="2022-07-11T00:00:00"/>
    <n v="961"/>
  </r>
  <r>
    <x v="66"/>
    <x v="3"/>
    <x v="309"/>
    <n v="5540246170256"/>
    <d v="2022-07-12T00:00:00"/>
    <n v="3174"/>
  </r>
  <r>
    <x v="66"/>
    <x v="3"/>
    <x v="309"/>
    <n v="5540246171888"/>
    <d v="2022-07-12T00:00:00"/>
    <n v="520"/>
  </r>
  <r>
    <x v="67"/>
    <x v="3"/>
    <x v="310"/>
    <n v="5540246172978"/>
    <d v="2022-07-07T00:00:00"/>
    <n v="836"/>
  </r>
  <r>
    <x v="67"/>
    <x v="3"/>
    <x v="310"/>
    <n v="5540246174174"/>
    <d v="2022-07-07T00:00:00"/>
    <n v="348"/>
  </r>
  <r>
    <x v="67"/>
    <x v="3"/>
    <x v="311"/>
    <n v="5540246171933"/>
    <d v="2022-07-07T00:00:00"/>
    <n v="836"/>
  </r>
  <r>
    <x v="67"/>
    <x v="3"/>
    <x v="311"/>
    <n v="5540246176294"/>
    <d v="2022-07-07T00:00:00"/>
    <n v="1485"/>
  </r>
  <r>
    <x v="67"/>
    <x v="3"/>
    <x v="311"/>
    <n v="5540246176295"/>
    <d v="2022-07-07T00:00:00"/>
    <n v="3712"/>
  </r>
  <r>
    <x v="67"/>
    <x v="3"/>
    <x v="311"/>
    <n v="5540246187987"/>
    <d v="2022-07-07T00:00:00"/>
    <n v="3341"/>
  </r>
  <r>
    <x v="67"/>
    <x v="3"/>
    <x v="311"/>
    <n v="5540246188200"/>
    <d v="2022-07-07T00:00:00"/>
    <n v="743"/>
  </r>
  <r>
    <x v="67"/>
    <x v="3"/>
    <x v="312"/>
    <n v="5540246175047"/>
    <d v="2022-07-12T00:00:00"/>
    <n v="418"/>
  </r>
  <r>
    <x v="67"/>
    <x v="3"/>
    <x v="312"/>
    <n v="5540246175049"/>
    <d v="2022-07-12T00:00:00"/>
    <n v="557"/>
  </r>
  <r>
    <x v="67"/>
    <x v="3"/>
    <x v="312"/>
    <n v="5540246175050"/>
    <d v="2022-07-12T00:00:00"/>
    <n v="557"/>
  </r>
  <r>
    <x v="67"/>
    <x v="3"/>
    <x v="313"/>
    <n v="5540246188583"/>
    <d v="2022-07-10T00:00:00"/>
    <n v="2228"/>
  </r>
  <r>
    <x v="67"/>
    <x v="3"/>
    <x v="314"/>
    <n v="5540246192264"/>
    <d v="2022-08-02T00:00:00"/>
    <n v="1485"/>
  </r>
  <r>
    <x v="67"/>
    <x v="3"/>
    <x v="314"/>
    <n v="5540246192265"/>
    <d v="2022-08-02T00:00:00"/>
    <n v="297"/>
  </r>
  <r>
    <x v="67"/>
    <x v="3"/>
    <x v="315"/>
    <n v="5540246181061"/>
    <d v="2022-07-13T00:00:00"/>
    <n v="2998"/>
  </r>
  <r>
    <x v="67"/>
    <x v="3"/>
    <x v="315"/>
    <n v="5540246183547"/>
    <d v="2022-07-13T00:00:00"/>
    <n v="3341"/>
  </r>
  <r>
    <x v="67"/>
    <x v="3"/>
    <x v="315"/>
    <n v="5540246185278"/>
    <d v="2022-07-13T00:00:00"/>
    <n v="1120"/>
  </r>
  <r>
    <x v="67"/>
    <x v="3"/>
    <x v="316"/>
    <n v="5540246192907"/>
    <d v="2022-07-19T00:00:00"/>
    <n v="6682"/>
  </r>
  <r>
    <x v="67"/>
    <x v="3"/>
    <x v="317"/>
    <n v="5540246177132"/>
    <d v="2022-07-10T00:00:00"/>
    <n v="3248"/>
  </r>
  <r>
    <x v="67"/>
    <x v="3"/>
    <x v="317"/>
    <n v="5540246177133"/>
    <d v="2022-07-10T00:00:00"/>
    <n v="5568"/>
  </r>
  <r>
    <x v="67"/>
    <x v="3"/>
    <x v="317"/>
    <n v="5540246192148"/>
    <d v="2022-07-10T00:00:00"/>
    <n v="11136"/>
  </r>
  <r>
    <x v="67"/>
    <x v="3"/>
    <x v="317"/>
    <n v="5540246192518"/>
    <d v="2022-07-10T00:00:00"/>
    <n v="2924"/>
  </r>
  <r>
    <x v="67"/>
    <x v="3"/>
    <x v="318"/>
    <n v="5540246193316"/>
    <d v="2022-07-14T00:00:00"/>
    <n v="335"/>
  </r>
  <r>
    <x v="68"/>
    <x v="3"/>
    <x v="319"/>
    <n v="5540246171933"/>
    <d v="2022-07-10T00:00:00"/>
    <n v="1114"/>
  </r>
  <r>
    <x v="68"/>
    <x v="3"/>
    <x v="319"/>
    <n v="5540246176294"/>
    <d v="2022-07-10T00:00:00"/>
    <n v="1485"/>
  </r>
  <r>
    <x v="68"/>
    <x v="3"/>
    <x v="319"/>
    <n v="5540246176295"/>
    <d v="2022-07-10T00:00:00"/>
    <n v="4455"/>
  </r>
  <r>
    <x v="68"/>
    <x v="3"/>
    <x v="319"/>
    <n v="5540246188200"/>
    <d v="2022-07-10T00:00:00"/>
    <n v="1485"/>
  </r>
  <r>
    <x v="68"/>
    <x v="3"/>
    <x v="320"/>
    <n v="5540246172669"/>
    <d v="2022-07-10T00:00:00"/>
    <n v="279"/>
  </r>
  <r>
    <x v="68"/>
    <x v="3"/>
    <x v="320"/>
    <n v="5540246174174"/>
    <d v="2022-07-10T00:00:00"/>
    <n v="464"/>
  </r>
  <r>
    <x v="68"/>
    <x v="3"/>
    <x v="320"/>
    <n v="5540246188175"/>
    <d v="2022-07-10T00:00:00"/>
    <n v="116"/>
  </r>
  <r>
    <x v="68"/>
    <x v="3"/>
    <x v="321"/>
    <n v="5540246180522"/>
    <d v="2022-07-10T00:00:00"/>
    <n v="557"/>
  </r>
  <r>
    <x v="68"/>
    <x v="3"/>
    <x v="322"/>
    <n v="5540246180522"/>
    <d v="2022-07-20T00:00:00"/>
    <n v="891"/>
  </r>
  <r>
    <x v="69"/>
    <x v="3"/>
    <x v="323"/>
    <n v="5540246171933"/>
    <d v="2022-07-11T00:00:00"/>
    <n v="557"/>
  </r>
  <r>
    <x v="69"/>
    <x v="3"/>
    <x v="323"/>
    <n v="5540246187987"/>
    <d v="2022-07-11T00:00:00"/>
    <n v="2228"/>
  </r>
  <r>
    <x v="69"/>
    <x v="3"/>
    <x v="323"/>
    <n v="5540246188200"/>
    <d v="2022-07-11T00:00:00"/>
    <n v="1485"/>
  </r>
  <r>
    <x v="69"/>
    <x v="3"/>
    <x v="324"/>
    <n v="5540246172539"/>
    <d v="2022-07-11T00:00:00"/>
    <n v="47"/>
  </r>
  <r>
    <x v="69"/>
    <x v="3"/>
    <x v="324"/>
    <n v="5540246172669"/>
    <d v="2022-07-11T00:00:00"/>
    <n v="279"/>
  </r>
  <r>
    <x v="69"/>
    <x v="3"/>
    <x v="324"/>
    <n v="5540246172978"/>
    <d v="2022-07-11T00:00:00"/>
    <n v="1671"/>
  </r>
  <r>
    <x v="69"/>
    <x v="3"/>
    <x v="324"/>
    <n v="5540246174174"/>
    <d v="2022-07-11T00:00:00"/>
    <n v="464"/>
  </r>
  <r>
    <x v="69"/>
    <x v="3"/>
    <x v="324"/>
    <n v="5540246176699"/>
    <d v="2022-07-11T00:00:00"/>
    <n v="6264"/>
  </r>
  <r>
    <x v="69"/>
    <x v="3"/>
    <x v="324"/>
    <n v="5540246192102"/>
    <d v="2022-07-11T00:00:00"/>
    <n v="4009"/>
  </r>
  <r>
    <x v="69"/>
    <x v="3"/>
    <x v="325"/>
    <n v="5540246173906"/>
    <d v="2022-07-18T00:00:00"/>
    <n v="2450"/>
  </r>
  <r>
    <x v="69"/>
    <x v="3"/>
    <x v="325"/>
    <n v="5540246181016"/>
    <d v="2022-07-18T00:00:00"/>
    <n v="10691"/>
  </r>
  <r>
    <x v="69"/>
    <x v="3"/>
    <x v="326"/>
    <n v="5540246174095"/>
    <d v="2022-07-14T00:00:00"/>
    <n v="70"/>
  </r>
  <r>
    <x v="69"/>
    <x v="3"/>
    <x v="326"/>
    <n v="5540246175049"/>
    <d v="2022-07-14T00:00:00"/>
    <n v="836"/>
  </r>
  <r>
    <x v="69"/>
    <x v="3"/>
    <x v="326"/>
    <n v="5540246175050"/>
    <d v="2022-07-14T00:00:00"/>
    <n v="557"/>
  </r>
  <r>
    <x v="69"/>
    <x v="3"/>
    <x v="326"/>
    <n v="5540246190743"/>
    <d v="2022-07-14T00:00:00"/>
    <n v="279"/>
  </r>
  <r>
    <x v="69"/>
    <x v="3"/>
    <x v="327"/>
    <n v="5540246176699"/>
    <d v="2022-07-07T00:00:00"/>
    <n v="5012"/>
  </r>
  <r>
    <x v="69"/>
    <x v="3"/>
    <x v="328"/>
    <n v="5540246171759"/>
    <d v="2022-07-12T00:00:00"/>
    <n v="1253"/>
  </r>
  <r>
    <x v="69"/>
    <x v="3"/>
    <x v="328"/>
    <n v="5540246192148"/>
    <d v="2022-07-12T00:00:00"/>
    <n v="30624"/>
  </r>
  <r>
    <x v="69"/>
    <x v="3"/>
    <x v="328"/>
    <n v="5540246192518"/>
    <d v="2022-07-12T00:00:00"/>
    <n v="8770"/>
  </r>
  <r>
    <x v="70"/>
    <x v="3"/>
    <x v="329"/>
    <n v="5540246172978"/>
    <d v="2022-07-12T00:00:00"/>
    <n v="418"/>
  </r>
  <r>
    <x v="70"/>
    <x v="3"/>
    <x v="329"/>
    <n v="5540246188175"/>
    <d v="2022-07-12T00:00:00"/>
    <n v="116"/>
  </r>
  <r>
    <x v="71"/>
    <x v="3"/>
    <x v="330"/>
    <n v="5540246183130"/>
    <d v="2022-07-18T00:00:00"/>
    <n v="1692"/>
  </r>
  <r>
    <x v="71"/>
    <x v="3"/>
    <x v="331"/>
    <n v="5540246185429"/>
    <d v="2022-07-14T00:00:00"/>
    <n v="84"/>
  </r>
  <r>
    <x v="72"/>
    <x v="3"/>
    <x v="332"/>
    <n v="5540246176295"/>
    <d v="2022-07-14T00:00:00"/>
    <n v="4455"/>
  </r>
  <r>
    <x v="72"/>
    <x v="3"/>
    <x v="332"/>
    <n v="5540246187987"/>
    <d v="2022-07-14T00:00:00"/>
    <n v="1671"/>
  </r>
  <r>
    <x v="72"/>
    <x v="3"/>
    <x v="332"/>
    <n v="5540246188200"/>
    <d v="2022-07-14T00:00:00"/>
    <n v="446"/>
  </r>
  <r>
    <x v="72"/>
    <x v="3"/>
    <x v="333"/>
    <n v="5540246172978"/>
    <d v="2022-07-14T00:00:00"/>
    <n v="1671"/>
  </r>
  <r>
    <x v="72"/>
    <x v="3"/>
    <x v="333"/>
    <n v="5540246176699"/>
    <d v="2022-07-14T00:00:00"/>
    <n v="3132"/>
  </r>
  <r>
    <x v="72"/>
    <x v="3"/>
    <x v="334"/>
    <n v="5540246194478"/>
    <d v="2022-09-13T00:00:00"/>
    <n v="1225"/>
  </r>
  <r>
    <x v="73"/>
    <x v="3"/>
    <x v="335"/>
    <n v="5540246187987"/>
    <d v="2022-07-17T00:00:00"/>
    <n v="1671"/>
  </r>
  <r>
    <x v="73"/>
    <x v="3"/>
    <x v="335"/>
    <n v="5540246188200"/>
    <d v="2022-07-17T00:00:00"/>
    <n v="743"/>
  </r>
  <r>
    <x v="73"/>
    <x v="3"/>
    <x v="336"/>
    <n v="5540246188175"/>
    <d v="2022-07-17T00:00:00"/>
    <n v="116"/>
  </r>
  <r>
    <x v="73"/>
    <x v="3"/>
    <x v="337"/>
    <n v="5540246175049"/>
    <d v="2022-07-20T00:00:00"/>
    <n v="279"/>
  </r>
  <r>
    <x v="73"/>
    <x v="3"/>
    <x v="337"/>
    <n v="5540246190743"/>
    <d v="2022-07-20T00:00:00"/>
    <n v="140"/>
  </r>
  <r>
    <x v="73"/>
    <x v="3"/>
    <x v="338"/>
    <n v="5540246191736"/>
    <d v="2022-07-26T00:00:00"/>
    <n v="325"/>
  </r>
  <r>
    <x v="73"/>
    <x v="3"/>
    <x v="339"/>
    <n v="5540246173685"/>
    <d v="2022-08-23T00:00:00"/>
    <n v="576"/>
  </r>
  <r>
    <x v="73"/>
    <x v="3"/>
    <x v="339"/>
    <n v="5540246173686"/>
    <d v="2022-08-23T00:00:00"/>
    <n v="274"/>
  </r>
  <r>
    <x v="74"/>
    <x v="3"/>
    <x v="340"/>
    <n v="5540246172978"/>
    <d v="2022-07-18T00:00:00"/>
    <n v="1671"/>
  </r>
  <r>
    <x v="74"/>
    <x v="3"/>
    <x v="340"/>
    <n v="5540246176699"/>
    <d v="2022-07-18T00:00:00"/>
    <n v="3132"/>
  </r>
  <r>
    <x v="74"/>
    <x v="3"/>
    <x v="341"/>
    <n v="5540246185429"/>
    <d v="2022-07-19T00:00:00"/>
    <n v="209"/>
  </r>
  <r>
    <x v="75"/>
    <x v="3"/>
    <x v="342"/>
    <n v="5540246174174"/>
    <d v="2022-07-19T00:00:00"/>
    <n v="232"/>
  </r>
  <r>
    <x v="75"/>
    <x v="3"/>
    <x v="343"/>
    <n v="5540246182684"/>
    <d v="2022-07-27T00:00:00"/>
    <n v="140"/>
  </r>
  <r>
    <x v="75"/>
    <x v="3"/>
    <x v="343"/>
    <n v="5540246183844"/>
    <d v="2022-07-27T00:00:00"/>
    <n v="140"/>
  </r>
  <r>
    <x v="75"/>
    <x v="3"/>
    <x v="343"/>
    <n v="5540246194467"/>
    <d v="2022-07-27T00:00:00"/>
    <n v="17818"/>
  </r>
  <r>
    <x v="75"/>
    <x v="3"/>
    <x v="344"/>
    <n v="5540246194632"/>
    <d v="2022-07-31T00:00:00"/>
    <n v="1838"/>
  </r>
  <r>
    <x v="76"/>
    <x v="3"/>
    <x v="345"/>
    <n v="5540246176294"/>
    <d v="2022-07-20T00:00:00"/>
    <n v="743"/>
  </r>
  <r>
    <x v="76"/>
    <x v="3"/>
    <x v="345"/>
    <n v="5540246176295"/>
    <d v="2022-07-20T00:00:00"/>
    <n v="2970"/>
  </r>
  <r>
    <x v="76"/>
    <x v="3"/>
    <x v="346"/>
    <n v="5540246183558"/>
    <d v="2022-07-24T00:00:00"/>
    <n v="1300"/>
  </r>
  <r>
    <x v="77"/>
    <x v="3"/>
    <x v="347"/>
    <n v="5540246172978"/>
    <d v="2022-07-21T00:00:00"/>
    <n v="1671"/>
  </r>
  <r>
    <x v="77"/>
    <x v="3"/>
    <x v="347"/>
    <n v="5540246176699"/>
    <d v="2022-07-21T00:00:00"/>
    <n v="1044"/>
  </r>
  <r>
    <x v="77"/>
    <x v="3"/>
    <x v="348"/>
    <n v="5540246176294"/>
    <d v="2022-07-21T00:00:00"/>
    <n v="743"/>
  </r>
  <r>
    <x v="77"/>
    <x v="3"/>
    <x v="348"/>
    <n v="5540246176295"/>
    <d v="2022-07-21T00:00:00"/>
    <n v="3712"/>
  </r>
  <r>
    <x v="78"/>
    <x v="3"/>
    <x v="349"/>
    <n v="5540246172978"/>
    <d v="2022-07-24T00:00:00"/>
    <n v="836"/>
  </r>
  <r>
    <x v="78"/>
    <x v="3"/>
    <x v="349"/>
    <n v="5540246174174"/>
    <d v="2022-07-24T00:00:00"/>
    <n v="232"/>
  </r>
  <r>
    <x v="78"/>
    <x v="3"/>
    <x v="349"/>
    <n v="5540246188175"/>
    <d v="2022-07-24T00:00:00"/>
    <n v="116"/>
  </r>
  <r>
    <x v="78"/>
    <x v="3"/>
    <x v="350"/>
    <n v="5540246171933"/>
    <d v="2022-07-24T00:00:00"/>
    <n v="557"/>
  </r>
  <r>
    <x v="78"/>
    <x v="3"/>
    <x v="350"/>
    <n v="5540246188200"/>
    <d v="2022-07-24T00:00:00"/>
    <n v="372"/>
  </r>
  <r>
    <x v="78"/>
    <x v="3"/>
    <x v="351"/>
    <n v="5540246188583"/>
    <d v="2022-07-24T00:00:00"/>
    <n v="2228"/>
  </r>
  <r>
    <x v="78"/>
    <x v="3"/>
    <x v="352"/>
    <n v="5540246170256"/>
    <d v="2022-08-02T00:00:00"/>
    <n v="1940"/>
  </r>
  <r>
    <x v="78"/>
    <x v="3"/>
    <x v="352"/>
    <n v="5540246171888"/>
    <d v="2022-08-02T00:00:00"/>
    <n v="1040"/>
  </r>
  <r>
    <x v="79"/>
    <x v="3"/>
    <x v="353"/>
    <n v="5540246171933"/>
    <d v="2022-07-25T00:00:00"/>
    <n v="279"/>
  </r>
  <r>
    <x v="79"/>
    <x v="3"/>
    <x v="353"/>
    <n v="5540246188200"/>
    <d v="2022-07-25T00:00:00"/>
    <n v="372"/>
  </r>
  <r>
    <x v="79"/>
    <x v="3"/>
    <x v="354"/>
    <n v="5540246174174"/>
    <d v="2022-07-25T00:00:00"/>
    <n v="232"/>
  </r>
  <r>
    <x v="79"/>
    <x v="3"/>
    <x v="354"/>
    <n v="5540246176699"/>
    <d v="2022-07-25T00:00:00"/>
    <n v="2088"/>
  </r>
  <r>
    <x v="79"/>
    <x v="3"/>
    <x v="355"/>
    <n v="5540246175047"/>
    <d v="2022-08-03T00:00:00"/>
    <n v="209"/>
  </r>
  <r>
    <x v="79"/>
    <x v="3"/>
    <x v="355"/>
    <n v="5540246175049"/>
    <d v="2022-08-03T00:00:00"/>
    <n v="279"/>
  </r>
  <r>
    <x v="79"/>
    <x v="3"/>
    <x v="356"/>
    <n v="5540246194330"/>
    <d v="2022-08-02T00:00:00"/>
    <n v="13753"/>
  </r>
  <r>
    <x v="80"/>
    <x v="3"/>
    <x v="357"/>
    <n v="5540246172978"/>
    <d v="2022-07-26T00:00:00"/>
    <n v="836"/>
  </r>
  <r>
    <x v="80"/>
    <x v="3"/>
    <x v="357"/>
    <n v="5540246174174"/>
    <d v="2022-07-26T00:00:00"/>
    <n v="464"/>
  </r>
  <r>
    <x v="80"/>
    <x v="3"/>
    <x v="357"/>
    <n v="5540246176699"/>
    <d v="2022-07-26T00:00:00"/>
    <n v="2088"/>
  </r>
  <r>
    <x v="80"/>
    <x v="3"/>
    <x v="358"/>
    <n v="5540246171933"/>
    <d v="2022-07-26T00:00:00"/>
    <n v="1114"/>
  </r>
  <r>
    <x v="80"/>
    <x v="3"/>
    <x v="358"/>
    <n v="5540246188200"/>
    <d v="2022-07-26T00:00:00"/>
    <n v="743"/>
  </r>
  <r>
    <x v="80"/>
    <x v="3"/>
    <x v="359"/>
    <n v="5540246192209"/>
    <d v="2022-08-04T00:00:00"/>
    <n v="1114"/>
  </r>
  <r>
    <x v="81"/>
    <x v="3"/>
    <x v="360"/>
    <n v="5540246188200"/>
    <d v="2022-07-27T00:00:00"/>
    <n v="372"/>
  </r>
  <r>
    <x v="81"/>
    <x v="3"/>
    <x v="361"/>
    <n v="5540246186325"/>
    <d v="2022-07-29T00:00:00"/>
    <n v="418"/>
  </r>
  <r>
    <x v="82"/>
    <x v="3"/>
    <x v="362"/>
    <n v="5540246176294"/>
    <d v="2022-07-28T00:00:00"/>
    <n v="1114"/>
  </r>
  <r>
    <x v="82"/>
    <x v="3"/>
    <x v="362"/>
    <n v="5540246176295"/>
    <d v="2022-07-28T00:00:00"/>
    <n v="4455"/>
  </r>
  <r>
    <x v="82"/>
    <x v="3"/>
    <x v="362"/>
    <n v="5540246188200"/>
    <d v="2022-07-28T00:00:00"/>
    <n v="372"/>
  </r>
  <r>
    <x v="82"/>
    <x v="3"/>
    <x v="363"/>
    <n v="5540246172978"/>
    <d v="2022-07-28T00:00:00"/>
    <n v="836"/>
  </r>
  <r>
    <x v="82"/>
    <x v="3"/>
    <x v="363"/>
    <n v="5540246174174"/>
    <d v="2022-07-28T00:00:00"/>
    <n v="232"/>
  </r>
  <r>
    <x v="82"/>
    <x v="3"/>
    <x v="363"/>
    <n v="5540246176699"/>
    <d v="2022-07-28T00:00:00"/>
    <n v="2088"/>
  </r>
  <r>
    <x v="82"/>
    <x v="3"/>
    <x v="364"/>
    <n v="5540246171759"/>
    <d v="2022-08-01T00:00:00"/>
    <n v="1253"/>
  </r>
  <r>
    <x v="82"/>
    <x v="3"/>
    <x v="364"/>
    <n v="5540246177133"/>
    <d v="2022-08-01T00:00:00"/>
    <n v="2228"/>
  </r>
  <r>
    <x v="82"/>
    <x v="3"/>
    <x v="364"/>
    <n v="5540246192148"/>
    <d v="2022-08-01T00:00:00"/>
    <n v="25056"/>
  </r>
  <r>
    <x v="82"/>
    <x v="3"/>
    <x v="364"/>
    <n v="5540246192518"/>
    <d v="2022-08-01T00:00:00"/>
    <n v="4385"/>
  </r>
  <r>
    <x v="82"/>
    <x v="3"/>
    <x v="365"/>
    <n v="5540246183130"/>
    <d v="2022-08-07T00:00:00"/>
    <n v="1128"/>
  </r>
  <r>
    <x v="82"/>
    <x v="3"/>
    <x v="365"/>
    <n v="5540246183537"/>
    <d v="2022-08-07T00:00:00"/>
    <n v="961"/>
  </r>
  <r>
    <x v="82"/>
    <x v="3"/>
    <x v="365"/>
    <n v="5540246183538"/>
    <d v="2022-08-07T00:00:00"/>
    <n v="919"/>
  </r>
  <r>
    <x v="82"/>
    <x v="3"/>
    <x v="366"/>
    <n v="5540246184036"/>
    <d v="2022-08-08T00:00:00"/>
    <n v="130"/>
  </r>
  <r>
    <x v="83"/>
    <x v="3"/>
    <x v="367"/>
    <n v="5540246174174"/>
    <d v="2022-07-31T00:00:00"/>
    <n v="464"/>
  </r>
  <r>
    <x v="83"/>
    <x v="3"/>
    <x v="367"/>
    <n v="5540246176699"/>
    <d v="2022-07-31T00:00:00"/>
    <n v="836"/>
  </r>
  <r>
    <x v="83"/>
    <x v="3"/>
    <x v="367"/>
    <n v="5540246188175"/>
    <d v="2022-07-31T00:00:00"/>
    <n v="232"/>
  </r>
  <r>
    <x v="83"/>
    <x v="3"/>
    <x v="367"/>
    <n v="5540246192102"/>
    <d v="2022-07-31T00:00:00"/>
    <n v="2005"/>
  </r>
  <r>
    <x v="83"/>
    <x v="3"/>
    <x v="368"/>
    <n v="5540246176294"/>
    <d v="2022-07-31T00:00:00"/>
    <n v="1485"/>
  </r>
  <r>
    <x v="83"/>
    <x v="3"/>
    <x v="368"/>
    <n v="5540246176295"/>
    <d v="2022-07-31T00:00:00"/>
    <n v="7424"/>
  </r>
  <r>
    <x v="83"/>
    <x v="3"/>
    <x v="368"/>
    <n v="5540246187987"/>
    <d v="2022-07-31T00:00:00"/>
    <n v="2228"/>
  </r>
  <r>
    <x v="83"/>
    <x v="3"/>
    <x v="368"/>
    <n v="5540246188200"/>
    <d v="2022-07-31T00:00:00"/>
    <n v="743"/>
  </r>
  <r>
    <x v="84"/>
    <x v="3"/>
    <x v="369"/>
    <n v="5540246176294"/>
    <d v="2022-08-01T00:00:00"/>
    <n v="743"/>
  </r>
  <r>
    <x v="84"/>
    <x v="3"/>
    <x v="369"/>
    <n v="5540246176295"/>
    <d v="2022-08-01T00:00:00"/>
    <n v="1485"/>
  </r>
  <r>
    <x v="84"/>
    <x v="3"/>
    <x v="369"/>
    <n v="5540246188200"/>
    <d v="2022-08-01T00:00:00"/>
    <n v="557"/>
  </r>
  <r>
    <x v="84"/>
    <x v="3"/>
    <x v="370"/>
    <n v="5540246172978"/>
    <d v="2022-08-01T00:00:00"/>
    <n v="836"/>
  </r>
  <r>
    <x v="84"/>
    <x v="3"/>
    <x v="370"/>
    <n v="5540246176699"/>
    <d v="2022-08-01T00:00:00"/>
    <n v="2088"/>
  </r>
  <r>
    <x v="84"/>
    <x v="3"/>
    <x v="370"/>
    <n v="5540246188175"/>
    <d v="2022-08-01T00:00:00"/>
    <n v="116"/>
  </r>
  <r>
    <x v="85"/>
    <x v="3"/>
    <x v="371"/>
    <n v="5540246172978"/>
    <d v="2022-08-02T00:00:00"/>
    <n v="836"/>
  </r>
  <r>
    <x v="85"/>
    <x v="3"/>
    <x v="371"/>
    <n v="5540246176699"/>
    <d v="2022-08-02T00:00:00"/>
    <n v="1044"/>
  </r>
  <r>
    <x v="85"/>
    <x v="3"/>
    <x v="371"/>
    <n v="5540246188175"/>
    <d v="2022-08-02T00:00:00"/>
    <n v="116"/>
  </r>
  <r>
    <x v="85"/>
    <x v="3"/>
    <x v="372"/>
    <n v="5540246187987"/>
    <d v="2022-08-02T00:00:00"/>
    <n v="1114"/>
  </r>
  <r>
    <x v="85"/>
    <x v="3"/>
    <x v="373"/>
    <n v="5540246185562"/>
    <d v="2022-08-04T00:00:00"/>
    <n v="70"/>
  </r>
  <r>
    <x v="85"/>
    <x v="3"/>
    <x v="374"/>
    <n v="5540246173472"/>
    <d v="2022-08-11T00:00:00"/>
    <n v="418"/>
  </r>
  <r>
    <x v="85"/>
    <x v="3"/>
    <x v="374"/>
    <n v="5540246175047"/>
    <d v="2022-08-11T00:00:00"/>
    <n v="279"/>
  </r>
  <r>
    <x v="85"/>
    <x v="3"/>
    <x v="374"/>
    <n v="5540246175049"/>
    <d v="2022-08-11T00:00:00"/>
    <n v="418"/>
  </r>
  <r>
    <x v="85"/>
    <x v="3"/>
    <x v="374"/>
    <n v="5540246175050"/>
    <d v="2022-08-11T00:00:00"/>
    <n v="418"/>
  </r>
  <r>
    <x v="85"/>
    <x v="3"/>
    <x v="374"/>
    <n v="5540246190743"/>
    <d v="2022-08-11T00:00:00"/>
    <n v="140"/>
  </r>
  <r>
    <x v="86"/>
    <x v="4"/>
    <x v="375"/>
    <n v="5540246171933"/>
    <d v="2022-08-03T00:00:00"/>
    <n v="335"/>
  </r>
  <r>
    <x v="86"/>
    <x v="4"/>
    <x v="375"/>
    <n v="5540246176294"/>
    <d v="2022-08-03T00:00:00"/>
    <n v="743"/>
  </r>
  <r>
    <x v="86"/>
    <x v="4"/>
    <x v="375"/>
    <n v="5540246187987"/>
    <d v="2022-08-03T00:00:00"/>
    <n v="1671"/>
  </r>
  <r>
    <x v="86"/>
    <x v="4"/>
    <x v="376"/>
    <n v="5540246172978"/>
    <d v="2022-08-03T00:00:00"/>
    <n v="836"/>
  </r>
  <r>
    <x v="86"/>
    <x v="4"/>
    <x v="376"/>
    <n v="5540246176699"/>
    <d v="2022-08-03T00:00:00"/>
    <n v="836"/>
  </r>
  <r>
    <x v="86"/>
    <x v="4"/>
    <x v="377"/>
    <n v="5540246183587"/>
    <d v="2022-08-21T00:00:00"/>
    <n v="502"/>
  </r>
  <r>
    <x v="86"/>
    <x v="4"/>
    <x v="377"/>
    <n v="5540246183589"/>
    <d v="2022-08-21T00:00:00"/>
    <n v="650"/>
  </r>
  <r>
    <x v="86"/>
    <x v="4"/>
    <x v="378"/>
    <n v="5540246180522"/>
    <d v="2022-08-11T00:00:00"/>
    <n v="891"/>
  </r>
  <r>
    <x v="86"/>
    <x v="4"/>
    <x v="379"/>
    <n v="5540246194632"/>
    <d v="2022-08-14T00:00:00"/>
    <n v="669"/>
  </r>
  <r>
    <x v="87"/>
    <x v="4"/>
    <x v="380"/>
    <n v="5540246176294"/>
    <d v="2022-08-04T00:00:00"/>
    <n v="743"/>
  </r>
  <r>
    <x v="87"/>
    <x v="4"/>
    <x v="380"/>
    <n v="5540246176295"/>
    <d v="2022-08-04T00:00:00"/>
    <n v="2970"/>
  </r>
  <r>
    <x v="87"/>
    <x v="4"/>
    <x v="380"/>
    <n v="5540246187987"/>
    <d v="2022-08-04T00:00:00"/>
    <n v="1671"/>
  </r>
  <r>
    <x v="87"/>
    <x v="4"/>
    <x v="380"/>
    <n v="5540246188200"/>
    <d v="2022-08-04T00:00:00"/>
    <n v="372"/>
  </r>
  <r>
    <x v="87"/>
    <x v="4"/>
    <x v="381"/>
    <n v="5540246172669"/>
    <d v="2022-08-04T00:00:00"/>
    <n v="279"/>
  </r>
  <r>
    <x v="87"/>
    <x v="4"/>
    <x v="381"/>
    <n v="5540246172978"/>
    <d v="2022-08-04T00:00:00"/>
    <n v="836"/>
  </r>
  <r>
    <x v="87"/>
    <x v="4"/>
    <x v="381"/>
    <n v="5540246174174"/>
    <d v="2022-08-04T00:00:00"/>
    <n v="232"/>
  </r>
  <r>
    <x v="88"/>
    <x v="4"/>
    <x v="382"/>
    <n v="5540246171933"/>
    <d v="2022-08-07T00:00:00"/>
    <n v="1114"/>
  </r>
  <r>
    <x v="88"/>
    <x v="4"/>
    <x v="382"/>
    <n v="5540246176294"/>
    <d v="2022-08-07T00:00:00"/>
    <n v="1485"/>
  </r>
  <r>
    <x v="88"/>
    <x v="4"/>
    <x v="382"/>
    <n v="5540246176295"/>
    <d v="2022-08-07T00:00:00"/>
    <n v="5940"/>
  </r>
  <r>
    <x v="88"/>
    <x v="4"/>
    <x v="382"/>
    <n v="5540246187987"/>
    <d v="2022-08-07T00:00:00"/>
    <n v="3898"/>
  </r>
  <r>
    <x v="88"/>
    <x v="4"/>
    <x v="382"/>
    <n v="5540246188200"/>
    <d v="2022-08-07T00:00:00"/>
    <n v="743"/>
  </r>
  <r>
    <x v="88"/>
    <x v="4"/>
    <x v="383"/>
    <n v="5540246171933"/>
    <d v="2022-08-04T00:00:00"/>
    <n v="557"/>
  </r>
  <r>
    <x v="88"/>
    <x v="4"/>
    <x v="383"/>
    <n v="5540246176294"/>
    <d v="2022-08-04T00:00:00"/>
    <n v="743"/>
  </r>
  <r>
    <x v="88"/>
    <x v="4"/>
    <x v="383"/>
    <n v="5540246176295"/>
    <d v="2022-08-04T00:00:00"/>
    <n v="2228"/>
  </r>
  <r>
    <x v="88"/>
    <x v="4"/>
    <x v="383"/>
    <n v="5540246187987"/>
    <d v="2022-08-04T00:00:00"/>
    <n v="2228"/>
  </r>
  <r>
    <x v="88"/>
    <x v="4"/>
    <x v="383"/>
    <n v="5540246188200"/>
    <d v="2022-08-04T00:00:00"/>
    <n v="186"/>
  </r>
  <r>
    <x v="88"/>
    <x v="4"/>
    <x v="384"/>
    <n v="5540246176699"/>
    <d v="2022-08-04T00:00:00"/>
    <n v="1253"/>
  </r>
  <r>
    <x v="88"/>
    <x v="4"/>
    <x v="385"/>
    <n v="5540246172978"/>
    <d v="2022-08-07T00:00:00"/>
    <n v="836"/>
  </r>
  <r>
    <x v="88"/>
    <x v="4"/>
    <x v="385"/>
    <n v="5540246174174"/>
    <d v="2022-08-07T00:00:00"/>
    <n v="232"/>
  </r>
  <r>
    <x v="88"/>
    <x v="4"/>
    <x v="385"/>
    <n v="5540246176699"/>
    <d v="2022-08-07T00:00:00"/>
    <n v="2088"/>
  </r>
  <r>
    <x v="88"/>
    <x v="4"/>
    <x v="386"/>
    <n v="5540246174095"/>
    <d v="2022-08-08T00:00:00"/>
    <n v="70"/>
  </r>
  <r>
    <x v="88"/>
    <x v="4"/>
    <x v="387"/>
    <n v="5540246181061"/>
    <d v="2022-08-09T00:00:00"/>
    <n v="3871"/>
  </r>
  <r>
    <x v="88"/>
    <x v="4"/>
    <x v="387"/>
    <n v="5540246183547"/>
    <d v="2022-08-09T00:00:00"/>
    <n v="2228"/>
  </r>
  <r>
    <x v="88"/>
    <x v="4"/>
    <x v="387"/>
    <n v="5540246185278"/>
    <d v="2022-08-09T00:00:00"/>
    <n v="1120"/>
  </r>
  <r>
    <x v="88"/>
    <x v="4"/>
    <x v="388"/>
    <n v="5540246183558"/>
    <d v="2022-08-15T00:00:00"/>
    <n v="2599"/>
  </r>
  <r>
    <x v="88"/>
    <x v="4"/>
    <x v="388"/>
    <n v="5540246183560"/>
    <d v="2022-08-15T00:00:00"/>
    <n v="223"/>
  </r>
  <r>
    <x v="88"/>
    <x v="4"/>
    <x v="388"/>
    <n v="5540246192209"/>
    <d v="2022-08-15T00:00:00"/>
    <n v="1114"/>
  </r>
  <r>
    <x v="88"/>
    <x v="4"/>
    <x v="388"/>
    <n v="5540246192462"/>
    <d v="2022-08-15T00:00:00"/>
    <n v="1114"/>
  </r>
  <r>
    <x v="88"/>
    <x v="4"/>
    <x v="389"/>
    <n v="5540246192264"/>
    <d v="2022-08-30T00:00:00"/>
    <n v="1485"/>
  </r>
  <r>
    <x v="88"/>
    <x v="4"/>
    <x v="389"/>
    <n v="5540246192265"/>
    <d v="2022-08-30T00:00:00"/>
    <n v="297"/>
  </r>
  <r>
    <x v="88"/>
    <x v="4"/>
    <x v="390"/>
    <n v="5540246188583"/>
    <d v="2022-08-07T00:00:00"/>
    <n v="2228"/>
  </r>
  <r>
    <x v="88"/>
    <x v="4"/>
    <x v="391"/>
    <n v="5540246170256"/>
    <d v="2022-08-10T00:00:00"/>
    <n v="3880"/>
  </r>
  <r>
    <x v="89"/>
    <x v="4"/>
    <x v="392"/>
    <n v="5540246172978"/>
    <d v="2022-08-08T00:00:00"/>
    <n v="836"/>
  </r>
  <r>
    <x v="89"/>
    <x v="4"/>
    <x v="392"/>
    <n v="5540246176699"/>
    <d v="2022-08-08T00:00:00"/>
    <n v="2088"/>
  </r>
  <r>
    <x v="89"/>
    <x v="4"/>
    <x v="393"/>
    <n v="5540246185429"/>
    <d v="2022-08-10T00:00:00"/>
    <n v="195"/>
  </r>
  <r>
    <x v="89"/>
    <x v="4"/>
    <x v="394"/>
    <n v="5540246194330"/>
    <d v="2022-08-11T00:00:00"/>
    <n v="9169"/>
  </r>
  <r>
    <x v="89"/>
    <x v="4"/>
    <x v="395"/>
    <n v="5540246171759"/>
    <d v="2022-08-08T00:00:00"/>
    <n v="5012"/>
  </r>
  <r>
    <x v="89"/>
    <x v="4"/>
    <x v="395"/>
    <n v="5540246177133"/>
    <d v="2022-08-08T00:00:00"/>
    <n v="4455"/>
  </r>
  <r>
    <x v="89"/>
    <x v="4"/>
    <x v="395"/>
    <n v="5540246192148"/>
    <d v="2022-08-08T00:00:00"/>
    <n v="16704"/>
  </r>
  <r>
    <x v="89"/>
    <x v="4"/>
    <x v="396"/>
    <n v="5540246176294"/>
    <d v="2022-08-09T00:00:00"/>
    <n v="743"/>
  </r>
  <r>
    <x v="90"/>
    <x v="4"/>
    <x v="397"/>
    <n v="5540246176295"/>
    <d v="2022-08-09T00:00:00"/>
    <n v="4455"/>
  </r>
  <r>
    <x v="90"/>
    <x v="4"/>
    <x v="397"/>
    <n v="5540246188200"/>
    <d v="2022-08-09T00:00:00"/>
    <n v="743"/>
  </r>
  <r>
    <x v="90"/>
    <x v="4"/>
    <x v="398"/>
    <n v="5540246174174"/>
    <d v="2022-08-09T00:00:00"/>
    <n v="232"/>
  </r>
  <r>
    <x v="90"/>
    <x v="4"/>
    <x v="398"/>
    <n v="5540246176699"/>
    <d v="2022-08-09T00:00:00"/>
    <n v="2088"/>
  </r>
  <r>
    <x v="90"/>
    <x v="4"/>
    <x v="398"/>
    <n v="5540246192102"/>
    <d v="2022-08-09T00:00:00"/>
    <n v="2005"/>
  </r>
  <r>
    <x v="90"/>
    <x v="4"/>
    <x v="399"/>
    <n v="5540246174095"/>
    <d v="2022-08-14T00:00:00"/>
    <n v="70"/>
  </r>
  <r>
    <x v="90"/>
    <x v="4"/>
    <x v="399"/>
    <n v="5540246175047"/>
    <d v="2022-08-14T00:00:00"/>
    <n v="279"/>
  </r>
  <r>
    <x v="90"/>
    <x v="4"/>
    <x v="399"/>
    <n v="5540246175049"/>
    <d v="2022-08-14T00:00:00"/>
    <n v="557"/>
  </r>
  <r>
    <x v="90"/>
    <x v="4"/>
    <x v="399"/>
    <n v="5540246175050"/>
    <d v="2022-08-14T00:00:00"/>
    <n v="557"/>
  </r>
  <r>
    <x v="90"/>
    <x v="4"/>
    <x v="399"/>
    <n v="5540246190743"/>
    <d v="2022-08-14T00:00:00"/>
    <n v="279"/>
  </r>
  <r>
    <x v="91"/>
    <x v="4"/>
    <x v="400"/>
    <n v="5540246176294"/>
    <d v="2022-08-10T00:00:00"/>
    <n v="1485"/>
  </r>
  <r>
    <x v="91"/>
    <x v="4"/>
    <x v="400"/>
    <n v="5540246176295"/>
    <d v="2022-08-10T00:00:00"/>
    <n v="7424"/>
  </r>
  <r>
    <x v="91"/>
    <x v="4"/>
    <x v="400"/>
    <n v="5540246187987"/>
    <d v="2022-08-10T00:00:00"/>
    <n v="2228"/>
  </r>
  <r>
    <x v="91"/>
    <x v="4"/>
    <x v="400"/>
    <n v="5540246188200"/>
    <d v="2022-08-10T00:00:00"/>
    <n v="1485"/>
  </r>
  <r>
    <x v="91"/>
    <x v="4"/>
    <x v="401"/>
    <n v="5540246172539"/>
    <d v="2022-08-10T00:00:00"/>
    <n v="35"/>
  </r>
  <r>
    <x v="91"/>
    <x v="4"/>
    <x v="401"/>
    <n v="5540246174174"/>
    <d v="2022-08-10T00:00:00"/>
    <n v="464"/>
  </r>
  <r>
    <x v="91"/>
    <x v="4"/>
    <x v="401"/>
    <n v="5540246176699"/>
    <d v="2022-08-10T00:00:00"/>
    <n v="3132"/>
  </r>
  <r>
    <x v="91"/>
    <x v="4"/>
    <x v="402"/>
    <n v="5540246183130"/>
    <d v="2022-08-15T00:00:00"/>
    <n v="1128"/>
  </r>
  <r>
    <x v="91"/>
    <x v="4"/>
    <x v="402"/>
    <n v="5540246183552"/>
    <d v="2022-08-15T00:00:00"/>
    <n v="2172"/>
  </r>
  <r>
    <x v="91"/>
    <x v="4"/>
    <x v="403"/>
    <n v="5540246193316"/>
    <d v="2022-08-14T00:00:00"/>
    <n v="335"/>
  </r>
  <r>
    <x v="92"/>
    <x v="4"/>
    <x v="404"/>
    <n v="5540246172669"/>
    <d v="2022-08-11T00:00:00"/>
    <n v="279"/>
  </r>
  <r>
    <x v="92"/>
    <x v="4"/>
    <x v="404"/>
    <n v="5540246172978"/>
    <d v="2022-08-11T00:00:00"/>
    <n v="2506"/>
  </r>
  <r>
    <x v="92"/>
    <x v="4"/>
    <x v="404"/>
    <n v="5540246176699"/>
    <d v="2022-08-11T00:00:00"/>
    <n v="3132"/>
  </r>
  <r>
    <x v="92"/>
    <x v="4"/>
    <x v="404"/>
    <n v="5540246188175"/>
    <d v="2022-08-11T00:00:00"/>
    <n v="232"/>
  </r>
  <r>
    <x v="92"/>
    <x v="4"/>
    <x v="404"/>
    <n v="5540246192102"/>
    <d v="2022-08-11T00:00:00"/>
    <n v="2005"/>
  </r>
  <r>
    <x v="92"/>
    <x v="4"/>
    <x v="405"/>
    <n v="5540246171933"/>
    <d v="2022-08-11T00:00:00"/>
    <n v="1114"/>
  </r>
  <r>
    <x v="92"/>
    <x v="4"/>
    <x v="405"/>
    <n v="5540246176295"/>
    <d v="2022-08-11T00:00:00"/>
    <n v="11136"/>
  </r>
  <r>
    <x v="92"/>
    <x v="4"/>
    <x v="405"/>
    <n v="5540246187987"/>
    <d v="2022-08-11T00:00:00"/>
    <n v="3341"/>
  </r>
  <r>
    <x v="92"/>
    <x v="4"/>
    <x v="405"/>
    <n v="5540246188200"/>
    <d v="2022-08-11T00:00:00"/>
    <n v="1485"/>
  </r>
  <r>
    <x v="93"/>
    <x v="4"/>
    <x v="406"/>
    <n v="5540246176294"/>
    <d v="2022-08-14T00:00:00"/>
    <n v="1485"/>
  </r>
  <r>
    <x v="93"/>
    <x v="4"/>
    <x v="406"/>
    <n v="5540246176295"/>
    <d v="2022-08-14T00:00:00"/>
    <n v="7424"/>
  </r>
  <r>
    <x v="93"/>
    <x v="4"/>
    <x v="406"/>
    <n v="5540246187987"/>
    <d v="2022-08-14T00:00:00"/>
    <n v="4455"/>
  </r>
  <r>
    <x v="93"/>
    <x v="4"/>
    <x v="406"/>
    <n v="5540246188200"/>
    <d v="2022-08-14T00:00:00"/>
    <n v="743"/>
  </r>
  <r>
    <x v="93"/>
    <x v="4"/>
    <x v="407"/>
    <n v="5540246172978"/>
    <d v="2022-08-14T00:00:00"/>
    <n v="836"/>
  </r>
  <r>
    <x v="93"/>
    <x v="4"/>
    <x v="407"/>
    <n v="5540246174174"/>
    <d v="2022-08-14T00:00:00"/>
    <n v="696"/>
  </r>
  <r>
    <x v="93"/>
    <x v="4"/>
    <x v="407"/>
    <n v="5540246176699"/>
    <d v="2022-08-14T00:00:00"/>
    <n v="3132"/>
  </r>
  <r>
    <x v="93"/>
    <x v="4"/>
    <x v="407"/>
    <n v="5540246188175"/>
    <d v="2022-08-14T00:00:00"/>
    <n v="232"/>
  </r>
  <r>
    <x v="93"/>
    <x v="4"/>
    <x v="408"/>
    <n v="5540246173472"/>
    <d v="2022-08-17T00:00:00"/>
    <n v="418"/>
  </r>
  <r>
    <x v="93"/>
    <x v="4"/>
    <x v="408"/>
    <n v="5540246175049"/>
    <d v="2022-08-17T00:00:00"/>
    <n v="279"/>
  </r>
  <r>
    <x v="93"/>
    <x v="4"/>
    <x v="408"/>
    <n v="5540246175050"/>
    <d v="2022-08-17T00:00:00"/>
    <n v="279"/>
  </r>
  <r>
    <x v="93"/>
    <x v="4"/>
    <x v="408"/>
    <n v="5540246190743"/>
    <d v="2022-08-17T00:00:00"/>
    <n v="418"/>
  </r>
  <r>
    <x v="93"/>
    <x v="4"/>
    <x v="409"/>
    <n v="5540246185429"/>
    <d v="2022-08-16T00:00:00"/>
    <n v="140"/>
  </r>
  <r>
    <x v="93"/>
    <x v="4"/>
    <x v="409"/>
    <n v="5540246185562"/>
    <d v="2022-08-16T00:00:00"/>
    <n v="140"/>
  </r>
  <r>
    <x v="93"/>
    <x v="4"/>
    <x v="410"/>
    <n v="5540246194330"/>
    <d v="2022-08-18T00:00:00"/>
    <n v="4585"/>
  </r>
  <r>
    <x v="94"/>
    <x v="4"/>
    <x v="411"/>
    <n v="5540246172539"/>
    <d v="2022-08-15T00:00:00"/>
    <n v="24"/>
  </r>
  <r>
    <x v="94"/>
    <x v="4"/>
    <x v="411"/>
    <n v="5540246172978"/>
    <d v="2022-08-15T00:00:00"/>
    <n v="836"/>
  </r>
  <r>
    <x v="94"/>
    <x v="4"/>
    <x v="411"/>
    <n v="5540246174174"/>
    <d v="2022-08-15T00:00:00"/>
    <n v="232"/>
  </r>
  <r>
    <x v="94"/>
    <x v="4"/>
    <x v="411"/>
    <n v="5540246176699"/>
    <d v="2022-08-15T00:00:00"/>
    <n v="2088"/>
  </r>
  <r>
    <x v="94"/>
    <x v="4"/>
    <x v="412"/>
    <n v="5540246171933"/>
    <d v="2022-08-15T00:00:00"/>
    <n v="1114"/>
  </r>
  <r>
    <x v="94"/>
    <x v="4"/>
    <x v="412"/>
    <n v="5540246176295"/>
    <d v="2022-08-15T00:00:00"/>
    <n v="4455"/>
  </r>
  <r>
    <x v="94"/>
    <x v="4"/>
    <x v="412"/>
    <n v="5540246188200"/>
    <d v="2022-08-15T00:00:00"/>
    <n v="743"/>
  </r>
  <r>
    <x v="94"/>
    <x v="4"/>
    <x v="413"/>
    <n v="5540246183547"/>
    <d v="2022-08-24T00:00:00"/>
    <n v="5568"/>
  </r>
  <r>
    <x v="94"/>
    <x v="4"/>
    <x v="413"/>
    <n v="5540246185278"/>
    <d v="2022-08-24T00:00:00"/>
    <n v="2239"/>
  </r>
  <r>
    <x v="94"/>
    <x v="4"/>
    <x v="414"/>
    <n v="5540246171759"/>
    <d v="2022-08-17T00:00:00"/>
    <n v="1253"/>
  </r>
  <r>
    <x v="94"/>
    <x v="4"/>
    <x v="414"/>
    <n v="5540246177133"/>
    <d v="2022-08-17T00:00:00"/>
    <n v="3341"/>
  </r>
  <r>
    <x v="94"/>
    <x v="4"/>
    <x v="414"/>
    <n v="5540246192148"/>
    <d v="2022-08-17T00:00:00"/>
    <n v="27840"/>
  </r>
  <r>
    <x v="94"/>
    <x v="4"/>
    <x v="415"/>
    <n v="5540246194790"/>
    <d v="2022-09-08T00:00:00"/>
    <n v="2631"/>
  </r>
  <r>
    <x v="94"/>
    <x v="4"/>
    <x v="416"/>
    <n v="5540246194632"/>
    <d v="2022-08-21T00:00:00"/>
    <n v="836"/>
  </r>
  <r>
    <x v="94"/>
    <x v="4"/>
    <x v="417"/>
    <n v="5540246177376"/>
    <d v="2022-08-30T00:00:00"/>
    <n v="1420"/>
  </r>
  <r>
    <x v="94"/>
    <x v="4"/>
    <x v="418"/>
    <n v="5540246194467"/>
    <d v="2022-08-28T00:00:00"/>
    <n v="17818"/>
  </r>
  <r>
    <x v="94"/>
    <x v="4"/>
    <x v="419"/>
    <n v="5540246191596"/>
    <d v="2022-08-30T00:00:00"/>
    <n v="149"/>
  </r>
  <r>
    <x v="95"/>
    <x v="4"/>
    <x v="420"/>
    <n v="5540246174174"/>
    <d v="2022-08-16T00:00:00"/>
    <n v="232"/>
  </r>
  <r>
    <x v="95"/>
    <x v="4"/>
    <x v="420"/>
    <n v="5540246176699"/>
    <d v="2022-08-16T00:00:00"/>
    <n v="3132"/>
  </r>
  <r>
    <x v="95"/>
    <x v="4"/>
    <x v="421"/>
    <n v="5540246171933"/>
    <d v="2022-08-16T00:00:00"/>
    <n v="557"/>
  </r>
  <r>
    <x v="95"/>
    <x v="4"/>
    <x v="422"/>
    <n v="5540246187995"/>
    <d v="2022-10-09T00:00:00"/>
    <n v="1170"/>
  </r>
  <r>
    <x v="95"/>
    <x v="4"/>
    <x v="422"/>
    <n v="5540246187997"/>
    <d v="2022-10-09T00:00:00"/>
    <n v="376"/>
  </r>
  <r>
    <x v="95"/>
    <x v="4"/>
    <x v="422"/>
    <n v="5540246187998"/>
    <d v="2022-10-09T00:00:00"/>
    <n v="627"/>
  </r>
  <r>
    <x v="96"/>
    <x v="4"/>
    <x v="423"/>
    <n v="5540246176295"/>
    <d v="2022-08-17T00:00:00"/>
    <n v="4455"/>
  </r>
  <r>
    <x v="96"/>
    <x v="4"/>
    <x v="424"/>
    <n v="5540246172978"/>
    <d v="2022-08-17T00:00:00"/>
    <n v="836"/>
  </r>
  <r>
    <x v="96"/>
    <x v="4"/>
    <x v="424"/>
    <n v="5540246176699"/>
    <d v="2022-08-17T00:00:00"/>
    <n v="2088"/>
  </r>
  <r>
    <x v="96"/>
    <x v="4"/>
    <x v="424"/>
    <n v="5540246192102"/>
    <d v="2022-08-17T00:00:00"/>
    <n v="2005"/>
  </r>
  <r>
    <x v="96"/>
    <x v="4"/>
    <x v="425"/>
    <n v="5540246188224"/>
    <d v="2022-08-23T00:00:00"/>
    <n v="1207"/>
  </r>
  <r>
    <x v="96"/>
    <x v="4"/>
    <x v="426"/>
    <n v="5540246193878"/>
    <d v="2022-08-31T00:00:00"/>
    <n v="6682"/>
  </r>
  <r>
    <x v="96"/>
    <x v="4"/>
    <x v="427"/>
    <n v="5540246171759"/>
    <d v="2022-08-23T00:00:00"/>
    <n v="2506"/>
  </r>
  <r>
    <x v="96"/>
    <x v="4"/>
    <x v="427"/>
    <n v="5540246177133"/>
    <d v="2022-08-23T00:00:00"/>
    <n v="4455"/>
  </r>
  <r>
    <x v="96"/>
    <x v="4"/>
    <x v="427"/>
    <n v="5540246192148"/>
    <d v="2022-08-23T00:00:00"/>
    <n v="23664"/>
  </r>
  <r>
    <x v="96"/>
    <x v="4"/>
    <x v="428"/>
    <n v="5540246194632"/>
    <d v="2022-08-29T00:00:00"/>
    <n v="836"/>
  </r>
  <r>
    <x v="97"/>
    <x v="4"/>
    <x v="429"/>
    <n v="5540246171933"/>
    <d v="2022-08-18T00:00:00"/>
    <n v="836"/>
  </r>
  <r>
    <x v="97"/>
    <x v="4"/>
    <x v="429"/>
    <n v="5540246176295"/>
    <d v="2022-08-18T00:00:00"/>
    <n v="4455"/>
  </r>
  <r>
    <x v="97"/>
    <x v="4"/>
    <x v="429"/>
    <n v="5540246188200"/>
    <d v="2022-08-18T00:00:00"/>
    <n v="1485"/>
  </r>
  <r>
    <x v="97"/>
    <x v="4"/>
    <x v="430"/>
    <n v="5540246172669"/>
    <d v="2022-08-18T00:00:00"/>
    <n v="140"/>
  </r>
  <r>
    <x v="97"/>
    <x v="4"/>
    <x v="430"/>
    <n v="5540246172978"/>
    <d v="2022-08-18T00:00:00"/>
    <n v="1671"/>
  </r>
  <r>
    <x v="97"/>
    <x v="4"/>
    <x v="430"/>
    <n v="5540246174174"/>
    <d v="2022-08-18T00:00:00"/>
    <n v="232"/>
  </r>
  <r>
    <x v="97"/>
    <x v="4"/>
    <x v="430"/>
    <n v="5540246176699"/>
    <d v="2022-08-18T00:00:00"/>
    <n v="2088"/>
  </r>
  <r>
    <x v="97"/>
    <x v="4"/>
    <x v="431"/>
    <n v="5540246180522"/>
    <d v="2022-08-31T00:00:00"/>
    <n v="891"/>
  </r>
  <r>
    <x v="97"/>
    <x v="4"/>
    <x v="432"/>
    <n v="5540246190727"/>
    <d v="2022-09-07T00:00:00"/>
    <n v="439"/>
  </r>
  <r>
    <x v="97"/>
    <x v="4"/>
    <x v="433"/>
    <n v="5540246183558"/>
    <d v="2022-09-01T00:00:00"/>
    <n v="2599"/>
  </r>
  <r>
    <x v="97"/>
    <x v="4"/>
    <x v="433"/>
    <n v="5540246192209"/>
    <d v="2022-09-01T00:00:00"/>
    <n v="1114"/>
  </r>
  <r>
    <x v="97"/>
    <x v="4"/>
    <x v="433"/>
    <n v="5540246192831"/>
    <d v="2022-09-01T00:00:00"/>
    <n v="1300"/>
  </r>
  <r>
    <x v="97"/>
    <x v="4"/>
    <x v="434"/>
    <n v="5540246181061"/>
    <d v="2022-08-31T00:00:00"/>
    <n v="5513"/>
  </r>
  <r>
    <x v="97"/>
    <x v="4"/>
    <x v="434"/>
    <n v="5540246183547"/>
    <d v="2022-08-31T00:00:00"/>
    <n v="5568"/>
  </r>
  <r>
    <x v="97"/>
    <x v="4"/>
    <x v="434"/>
    <n v="5540246185278"/>
    <d v="2022-08-31T00:00:00"/>
    <n v="1120"/>
  </r>
  <r>
    <x v="97"/>
    <x v="4"/>
    <x v="435"/>
    <n v="5540246170256"/>
    <d v="2022-09-01T00:00:00"/>
    <n v="3351"/>
  </r>
  <r>
    <x v="98"/>
    <x v="4"/>
    <x v="436"/>
    <n v="5540246171933"/>
    <d v="2022-08-21T00:00:00"/>
    <n v="836"/>
  </r>
  <r>
    <x v="98"/>
    <x v="4"/>
    <x v="437"/>
    <n v="5540246172669"/>
    <d v="2022-08-21T00:00:00"/>
    <n v="140"/>
  </r>
  <r>
    <x v="98"/>
    <x v="4"/>
    <x v="437"/>
    <n v="5540246172978"/>
    <d v="2022-08-21T00:00:00"/>
    <n v="836"/>
  </r>
  <r>
    <x v="98"/>
    <x v="4"/>
    <x v="437"/>
    <n v="5540246174174"/>
    <d v="2022-08-21T00:00:00"/>
    <n v="232"/>
  </r>
  <r>
    <x v="98"/>
    <x v="4"/>
    <x v="437"/>
    <n v="5540246176699"/>
    <d v="2022-08-21T00:00:00"/>
    <n v="2088"/>
  </r>
  <r>
    <x v="98"/>
    <x v="4"/>
    <x v="437"/>
    <n v="5540246188175"/>
    <d v="2022-08-21T00:00:00"/>
    <n v="116"/>
  </r>
  <r>
    <x v="98"/>
    <x v="4"/>
    <x v="438"/>
    <n v="5540246174095"/>
    <d v="2022-08-24T00:00:00"/>
    <n v="140"/>
  </r>
  <r>
    <x v="98"/>
    <x v="4"/>
    <x v="439"/>
    <n v="5540246185429"/>
    <d v="2022-08-23T00:00:00"/>
    <n v="140"/>
  </r>
  <r>
    <x v="98"/>
    <x v="4"/>
    <x v="439"/>
    <n v="5540246186325"/>
    <d v="2022-08-23T00:00:00"/>
    <n v="140"/>
  </r>
  <r>
    <x v="98"/>
    <x v="4"/>
    <x v="440"/>
    <n v="5540246194330"/>
    <d v="2022-08-24T00:00:00"/>
    <n v="4585"/>
  </r>
  <r>
    <x v="99"/>
    <x v="4"/>
    <x v="441"/>
    <n v="5540246187987"/>
    <d v="2022-08-21T00:00:00"/>
    <n v="3341"/>
  </r>
  <r>
    <x v="99"/>
    <x v="4"/>
    <x v="442"/>
    <n v="5540246187987"/>
    <d v="2022-08-22T00:00:00"/>
    <n v="1114"/>
  </r>
  <r>
    <x v="99"/>
    <x v="4"/>
    <x v="443"/>
    <n v="5540246172978"/>
    <d v="2022-08-22T00:00:00"/>
    <n v="836"/>
  </r>
  <r>
    <x v="99"/>
    <x v="4"/>
    <x v="443"/>
    <n v="5540246176699"/>
    <d v="2022-08-22T00:00:00"/>
    <n v="1044"/>
  </r>
  <r>
    <x v="99"/>
    <x v="4"/>
    <x v="443"/>
    <n v="5540246188175"/>
    <d v="2022-08-22T00:00:00"/>
    <n v="70"/>
  </r>
  <r>
    <x v="99"/>
    <x v="4"/>
    <x v="444"/>
    <n v="5540246195096"/>
    <d v="2022-08-25T00:00:00"/>
    <n v="1253"/>
  </r>
  <r>
    <x v="99"/>
    <x v="4"/>
    <x v="445"/>
    <n v="5540246183130"/>
    <d v="2022-08-29T00:00:00"/>
    <n v="2256"/>
  </r>
  <r>
    <x v="99"/>
    <x v="4"/>
    <x v="445"/>
    <n v="5540246183538"/>
    <d v="2022-08-29T00:00:00"/>
    <n v="919"/>
  </r>
  <r>
    <x v="99"/>
    <x v="4"/>
    <x v="445"/>
    <n v="5540246183555"/>
    <d v="2022-08-29T00:00:00"/>
    <n v="543"/>
  </r>
  <r>
    <x v="99"/>
    <x v="4"/>
    <x v="446"/>
    <n v="5540246171759"/>
    <d v="2022-08-28T00:00:00"/>
    <n v="2506"/>
  </r>
  <r>
    <x v="99"/>
    <x v="4"/>
    <x v="446"/>
    <n v="5540246177133"/>
    <d v="2022-08-28T00:00:00"/>
    <n v="2228"/>
  </r>
  <r>
    <x v="99"/>
    <x v="4"/>
    <x v="446"/>
    <n v="5540246192148"/>
    <d v="2022-08-28T00:00:00"/>
    <n v="27840"/>
  </r>
  <r>
    <x v="99"/>
    <x v="4"/>
    <x v="447"/>
    <n v="5540246194632"/>
    <d v="2022-09-01T00:00:00"/>
    <n v="1003"/>
  </r>
  <r>
    <x v="99"/>
    <x v="4"/>
    <x v="448"/>
    <n v="5540246173906"/>
    <d v="2022-08-31T00:00:00"/>
    <n v="1634"/>
  </r>
  <r>
    <x v="99"/>
    <x v="4"/>
    <x v="448"/>
    <n v="5540246181016"/>
    <d v="2022-08-31T00:00:00"/>
    <n v="3564"/>
  </r>
  <r>
    <x v="99"/>
    <x v="4"/>
    <x v="449"/>
    <n v="5540246183844"/>
    <d v="2022-08-28T00:00:00"/>
    <n v="140"/>
  </r>
  <r>
    <x v="100"/>
    <x v="4"/>
    <x v="450"/>
    <n v="5540246176294"/>
    <d v="2022-08-23T00:00:00"/>
    <n v="2970"/>
  </r>
  <r>
    <x v="100"/>
    <x v="4"/>
    <x v="450"/>
    <n v="5540246176295"/>
    <d v="2022-08-23T00:00:00"/>
    <n v="7424"/>
  </r>
  <r>
    <x v="100"/>
    <x v="4"/>
    <x v="450"/>
    <n v="5540246187987"/>
    <d v="2022-08-23T00:00:00"/>
    <n v="4455"/>
  </r>
  <r>
    <x v="100"/>
    <x v="4"/>
    <x v="450"/>
    <n v="5540246188200"/>
    <d v="2022-08-23T00:00:00"/>
    <n v="1485"/>
  </r>
  <r>
    <x v="100"/>
    <x v="4"/>
    <x v="451"/>
    <n v="5540246172978"/>
    <d v="2022-08-23T00:00:00"/>
    <n v="836"/>
  </r>
  <r>
    <x v="100"/>
    <x v="4"/>
    <x v="451"/>
    <n v="5540246174174"/>
    <d v="2022-08-23T00:00:00"/>
    <n v="232"/>
  </r>
  <r>
    <x v="100"/>
    <x v="4"/>
    <x v="451"/>
    <n v="5540246176699"/>
    <d v="2022-08-23T00:00:00"/>
    <n v="2088"/>
  </r>
  <r>
    <x v="100"/>
    <x v="4"/>
    <x v="452"/>
    <n v="5540246173472"/>
    <d v="2022-08-29T00:00:00"/>
    <n v="279"/>
  </r>
  <r>
    <x v="100"/>
    <x v="4"/>
    <x v="452"/>
    <n v="5540246175049"/>
    <d v="2022-08-29T00:00:00"/>
    <n v="696"/>
  </r>
  <r>
    <x v="100"/>
    <x v="4"/>
    <x v="452"/>
    <n v="5540246175050"/>
    <d v="2022-08-29T00:00:00"/>
    <n v="557"/>
  </r>
  <r>
    <x v="101"/>
    <x v="4"/>
    <x v="453"/>
    <n v="5540246171933"/>
    <d v="2022-08-24T00:00:00"/>
    <n v="557"/>
  </r>
  <r>
    <x v="101"/>
    <x v="4"/>
    <x v="453"/>
    <n v="5540246176294"/>
    <d v="2022-08-24T00:00:00"/>
    <n v="1485"/>
  </r>
  <r>
    <x v="101"/>
    <x v="4"/>
    <x v="453"/>
    <n v="5540246176295"/>
    <d v="2022-08-24T00:00:00"/>
    <n v="5568"/>
  </r>
  <r>
    <x v="101"/>
    <x v="4"/>
    <x v="453"/>
    <n v="5540246188200"/>
    <d v="2022-08-24T00:00:00"/>
    <n v="743"/>
  </r>
  <r>
    <x v="101"/>
    <x v="4"/>
    <x v="454"/>
    <n v="5540246172539"/>
    <d v="2022-08-24T00:00:00"/>
    <n v="24"/>
  </r>
  <r>
    <x v="101"/>
    <x v="4"/>
    <x v="454"/>
    <n v="5540246172669"/>
    <d v="2022-08-24T00:00:00"/>
    <n v="279"/>
  </r>
  <r>
    <x v="101"/>
    <x v="4"/>
    <x v="454"/>
    <n v="5540246172978"/>
    <d v="2022-08-24T00:00:00"/>
    <n v="836"/>
  </r>
  <r>
    <x v="101"/>
    <x v="4"/>
    <x v="454"/>
    <n v="5540246174174"/>
    <d v="2022-08-24T00:00:00"/>
    <n v="232"/>
  </r>
  <r>
    <x v="101"/>
    <x v="4"/>
    <x v="454"/>
    <n v="5540246176699"/>
    <d v="2022-08-24T00:00:00"/>
    <n v="2088"/>
  </r>
  <r>
    <x v="102"/>
    <x v="4"/>
    <x v="455"/>
    <n v="5540246171933"/>
    <d v="2022-08-25T00:00:00"/>
    <n v="557"/>
  </r>
  <r>
    <x v="102"/>
    <x v="4"/>
    <x v="455"/>
    <n v="5540246188200"/>
    <d v="2022-08-25T00:00:00"/>
    <n v="743"/>
  </r>
  <r>
    <x v="102"/>
    <x v="4"/>
    <x v="456"/>
    <n v="5540246172978"/>
    <d v="2022-08-25T00:00:00"/>
    <n v="836"/>
  </r>
  <r>
    <x v="102"/>
    <x v="4"/>
    <x v="456"/>
    <n v="5540246174174"/>
    <d v="2022-08-25T00:00:00"/>
    <n v="232"/>
  </r>
  <r>
    <x v="102"/>
    <x v="4"/>
    <x v="456"/>
    <n v="5540246176699"/>
    <d v="2022-08-25T00:00:00"/>
    <n v="3132"/>
  </r>
  <r>
    <x v="102"/>
    <x v="4"/>
    <x v="456"/>
    <n v="5540246188175"/>
    <d v="2022-08-25T00:00:00"/>
    <n v="163"/>
  </r>
  <r>
    <x v="102"/>
    <x v="4"/>
    <x v="457"/>
    <n v="5540246173472"/>
    <d v="2022-08-25T00:00:00"/>
    <n v="140"/>
  </r>
  <r>
    <x v="103"/>
    <x v="4"/>
    <x v="458"/>
    <n v="5540246187987"/>
    <d v="2022-08-28T00:00:00"/>
    <n v="2228"/>
  </r>
  <r>
    <x v="103"/>
    <x v="4"/>
    <x v="458"/>
    <n v="5540246188200"/>
    <d v="2022-08-28T00:00:00"/>
    <n v="1485"/>
  </r>
  <r>
    <x v="103"/>
    <x v="4"/>
    <x v="459"/>
    <n v="5540246174174"/>
    <d v="2022-08-28T00:00:00"/>
    <n v="232"/>
  </r>
  <r>
    <x v="103"/>
    <x v="4"/>
    <x v="459"/>
    <n v="5540246188175"/>
    <d v="2022-08-28T00:00:00"/>
    <n v="93"/>
  </r>
  <r>
    <x v="103"/>
    <x v="4"/>
    <x v="460"/>
    <n v="5540246185429"/>
    <d v="2022-08-29T00:00:00"/>
    <n v="70"/>
  </r>
  <r>
    <x v="103"/>
    <x v="4"/>
    <x v="460"/>
    <n v="5540246186325"/>
    <d v="2022-08-29T00:00:00"/>
    <n v="140"/>
  </r>
  <r>
    <x v="103"/>
    <x v="4"/>
    <x v="461"/>
    <n v="5540246187882"/>
    <d v="2022-11-13T00:00:00"/>
    <n v="163"/>
  </r>
  <r>
    <x v="103"/>
    <x v="4"/>
    <x v="461"/>
    <n v="5540246187995"/>
    <d v="2022-11-13T00:00:00"/>
    <n v="464"/>
  </r>
  <r>
    <x v="103"/>
    <x v="4"/>
    <x v="461"/>
    <n v="5540246187997"/>
    <d v="2022-11-13T00:00:00"/>
    <n v="205"/>
  </r>
  <r>
    <x v="104"/>
    <x v="4"/>
    <x v="462"/>
    <n v="5540246172539"/>
    <d v="2022-08-29T00:00:00"/>
    <n v="47"/>
  </r>
  <r>
    <x v="104"/>
    <x v="4"/>
    <x v="462"/>
    <n v="5540246172669"/>
    <d v="2022-08-29T00:00:00"/>
    <n v="279"/>
  </r>
  <r>
    <x v="104"/>
    <x v="4"/>
    <x v="462"/>
    <n v="5540246176699"/>
    <d v="2022-08-29T00:00:00"/>
    <n v="4176"/>
  </r>
  <r>
    <x v="104"/>
    <x v="4"/>
    <x v="462"/>
    <n v="5540246188175"/>
    <d v="2022-08-29T00:00:00"/>
    <n v="70"/>
  </r>
  <r>
    <x v="104"/>
    <x v="4"/>
    <x v="462"/>
    <n v="5540246192102"/>
    <d v="2022-08-29T00:00:00"/>
    <n v="4009"/>
  </r>
  <r>
    <x v="104"/>
    <x v="4"/>
    <x v="463"/>
    <n v="5540246187987"/>
    <d v="2022-08-29T00:00:00"/>
    <n v="1114"/>
  </r>
  <r>
    <x v="104"/>
    <x v="4"/>
    <x v="464"/>
    <n v="5540246173472"/>
    <d v="2022-09-01T00:00:00"/>
    <n v="279"/>
  </r>
  <r>
    <x v="104"/>
    <x v="4"/>
    <x v="464"/>
    <n v="5540246175047"/>
    <d v="2022-09-01T00:00:00"/>
    <n v="279"/>
  </r>
  <r>
    <x v="104"/>
    <x v="4"/>
    <x v="464"/>
    <n v="5540246175049"/>
    <d v="2022-09-01T00:00:00"/>
    <n v="557"/>
  </r>
  <r>
    <x v="104"/>
    <x v="4"/>
    <x v="464"/>
    <n v="5540246175050"/>
    <d v="2022-09-01T00:00:00"/>
    <n v="557"/>
  </r>
  <r>
    <x v="104"/>
    <x v="4"/>
    <x v="464"/>
    <n v="5540246190743"/>
    <d v="2022-09-01T00:00:00"/>
    <n v="279"/>
  </r>
  <r>
    <x v="105"/>
    <x v="4"/>
    <x v="465"/>
    <n v="5540246172978"/>
    <d v="2022-08-30T00:00:00"/>
    <n v="836"/>
  </r>
  <r>
    <x v="105"/>
    <x v="4"/>
    <x v="465"/>
    <n v="5540246174174"/>
    <d v="2022-08-30T00:00:00"/>
    <n v="232"/>
  </r>
  <r>
    <x v="105"/>
    <x v="4"/>
    <x v="465"/>
    <n v="5540246176699"/>
    <d v="2022-08-30T00:00:00"/>
    <n v="6264"/>
  </r>
  <r>
    <x v="105"/>
    <x v="4"/>
    <x v="466"/>
    <n v="5540246176295"/>
    <d v="2022-08-30T00:00:00"/>
    <n v="4455"/>
  </r>
  <r>
    <x v="105"/>
    <x v="4"/>
    <x v="466"/>
    <n v="5540246188200"/>
    <d v="2022-08-30T00:00:00"/>
    <n v="1485"/>
  </r>
  <r>
    <x v="105"/>
    <x v="4"/>
    <x v="467"/>
    <n v="5540246194632"/>
    <d v="2022-08-28T00:00:00"/>
    <n v="335"/>
  </r>
  <r>
    <x v="105"/>
    <x v="4"/>
    <x v="468"/>
    <n v="5540246194632"/>
    <d v="2022-09-06T00:00:00"/>
    <n v="1337"/>
  </r>
  <r>
    <x v="105"/>
    <x v="4"/>
    <x v="469"/>
    <n v="5540246184036"/>
    <d v="2022-09-08T00:00:00"/>
    <n v="130"/>
  </r>
  <r>
    <x v="105"/>
    <x v="4"/>
    <x v="469"/>
    <n v="5540246191596"/>
    <d v="2022-09-08T00:00:00"/>
    <n v="75"/>
  </r>
  <r>
    <x v="105"/>
    <x v="4"/>
    <x v="470"/>
    <n v="5540246171759"/>
    <d v="2022-09-05T00:00:00"/>
    <n v="3759"/>
  </r>
  <r>
    <x v="105"/>
    <x v="4"/>
    <x v="470"/>
    <n v="5540246177133"/>
    <d v="2022-09-05T00:00:00"/>
    <n v="6125"/>
  </r>
  <r>
    <x v="105"/>
    <x v="4"/>
    <x v="470"/>
    <n v="5540246192148"/>
    <d v="2022-09-05T00:00:00"/>
    <n v="26448"/>
  </r>
  <r>
    <x v="105"/>
    <x v="4"/>
    <x v="471"/>
    <n v="5540246183587"/>
    <d v="2022-09-04T00:00:00"/>
    <n v="502"/>
  </r>
  <r>
    <x v="106"/>
    <x v="4"/>
    <x v="472"/>
    <n v="5540246176295"/>
    <d v="2022-08-31T00:00:00"/>
    <n v="7424"/>
  </r>
  <r>
    <x v="106"/>
    <x v="4"/>
    <x v="472"/>
    <n v="5540246187987"/>
    <d v="2022-08-31T00:00:00"/>
    <n v="3341"/>
  </r>
  <r>
    <x v="106"/>
    <x v="4"/>
    <x v="472"/>
    <n v="5540246188200"/>
    <d v="2022-08-31T00:00:00"/>
    <n v="1485"/>
  </r>
  <r>
    <x v="106"/>
    <x v="4"/>
    <x v="473"/>
    <n v="5540246174174"/>
    <d v="2022-08-31T00:00:00"/>
    <n v="232"/>
  </r>
  <r>
    <x v="106"/>
    <x v="4"/>
    <x v="474"/>
    <n v="5540246195241"/>
    <d v="2022-08-30T00:00:00"/>
    <n v="743"/>
  </r>
  <r>
    <x v="106"/>
    <x v="4"/>
    <x v="474"/>
    <n v="5540246195242"/>
    <d v="2022-08-30T00:00:00"/>
    <n v="743"/>
  </r>
  <r>
    <x v="106"/>
    <x v="4"/>
    <x v="475"/>
    <n v="5540246181061"/>
    <d v="2022-09-12T00:00:00"/>
    <n v="2205"/>
  </r>
  <r>
    <x v="106"/>
    <x v="4"/>
    <x v="475"/>
    <n v="5540246183547"/>
    <d v="2022-09-12T00:00:00"/>
    <n v="5568"/>
  </r>
  <r>
    <x v="106"/>
    <x v="4"/>
    <x v="475"/>
    <n v="5540246185278"/>
    <d v="2022-09-12T00:00:00"/>
    <n v="1120"/>
  </r>
  <r>
    <x v="106"/>
    <x v="4"/>
    <x v="476"/>
    <n v="5540246173906"/>
    <d v="2022-09-11T00:00:00"/>
    <n v="1634"/>
  </r>
  <r>
    <x v="106"/>
    <x v="4"/>
    <x v="476"/>
    <n v="5540246181016"/>
    <d v="2022-09-11T00:00:00"/>
    <n v="5346"/>
  </r>
  <r>
    <x v="106"/>
    <x v="4"/>
    <x v="477"/>
    <n v="5540246195250"/>
    <d v="2022-09-01T00:00:00"/>
    <n v="335"/>
  </r>
  <r>
    <x v="107"/>
    <x v="4"/>
    <x v="478"/>
    <n v="5540246176294"/>
    <d v="2022-09-01T00:00:00"/>
    <n v="1485"/>
  </r>
  <r>
    <x v="107"/>
    <x v="4"/>
    <x v="478"/>
    <n v="5540246176295"/>
    <d v="2022-09-01T00:00:00"/>
    <n v="7424"/>
  </r>
  <r>
    <x v="107"/>
    <x v="4"/>
    <x v="478"/>
    <n v="5540246187987"/>
    <d v="2022-09-01T00:00:00"/>
    <n v="4455"/>
  </r>
  <r>
    <x v="107"/>
    <x v="4"/>
    <x v="478"/>
    <n v="5540246188200"/>
    <d v="2022-09-01T00:00:00"/>
    <n v="1485"/>
  </r>
  <r>
    <x v="107"/>
    <x v="4"/>
    <x v="479"/>
    <n v="5540246172669"/>
    <d v="2022-09-01T00:00:00"/>
    <n v="279"/>
  </r>
  <r>
    <x v="107"/>
    <x v="4"/>
    <x v="479"/>
    <n v="5540246172978"/>
    <d v="2022-09-01T00:00:00"/>
    <n v="1671"/>
  </r>
  <r>
    <x v="107"/>
    <x v="4"/>
    <x v="479"/>
    <n v="5540246174174"/>
    <d v="2022-09-01T00:00:00"/>
    <n v="464"/>
  </r>
  <r>
    <x v="107"/>
    <x v="4"/>
    <x v="479"/>
    <n v="5540246176699"/>
    <d v="2022-09-01T00:00:00"/>
    <n v="8352"/>
  </r>
  <r>
    <x v="107"/>
    <x v="4"/>
    <x v="479"/>
    <n v="5540246192102"/>
    <d v="2022-09-01T00:00:00"/>
    <n v="4009"/>
  </r>
  <r>
    <x v="107"/>
    <x v="4"/>
    <x v="480"/>
    <n v="5540246174095"/>
    <d v="2022-09-05T00:00:00"/>
    <n v="70"/>
  </r>
  <r>
    <x v="107"/>
    <x v="4"/>
    <x v="480"/>
    <n v="5540246175047"/>
    <d v="2022-09-05T00:00:00"/>
    <n v="418"/>
  </r>
  <r>
    <x v="107"/>
    <x v="4"/>
    <x v="480"/>
    <n v="5540246175049"/>
    <d v="2022-09-05T00:00:00"/>
    <n v="836"/>
  </r>
  <r>
    <x v="107"/>
    <x v="4"/>
    <x v="480"/>
    <n v="5540246175050"/>
    <d v="2022-09-05T00:00:00"/>
    <n v="836"/>
  </r>
  <r>
    <x v="107"/>
    <x v="4"/>
    <x v="481"/>
    <n v="5540246194632"/>
    <d v="2022-08-31T00:00:00"/>
    <n v="335"/>
  </r>
  <r>
    <x v="107"/>
    <x v="4"/>
    <x v="482"/>
    <n v="5540246170256"/>
    <d v="2022-09-06T00:00:00"/>
    <n v="706"/>
  </r>
  <r>
    <x v="107"/>
    <x v="4"/>
    <x v="482"/>
    <n v="5540246171888"/>
    <d v="2022-09-06T00:00:00"/>
    <n v="1170"/>
  </r>
  <r>
    <x v="107"/>
    <x v="4"/>
    <x v="483"/>
    <n v="5540246182684"/>
    <d v="2022-09-08T00:00:00"/>
    <n v="93"/>
  </r>
  <r>
    <x v="107"/>
    <x v="4"/>
    <x v="483"/>
    <n v="5540246183844"/>
    <d v="2022-09-08T00:00:00"/>
    <n v="93"/>
  </r>
  <r>
    <x v="108"/>
    <x v="4"/>
    <x v="484"/>
    <n v="5540246188200"/>
    <d v="2022-09-04T00:00:00"/>
    <n v="2228"/>
  </r>
  <r>
    <x v="108"/>
    <x v="4"/>
    <x v="485"/>
    <n v="5540246174174"/>
    <d v="2022-09-04T00:00:00"/>
    <n v="348"/>
  </r>
  <r>
    <x v="108"/>
    <x v="4"/>
    <x v="485"/>
    <n v="5540246176699"/>
    <d v="2022-09-04T00:00:00"/>
    <n v="6264"/>
  </r>
  <r>
    <x v="108"/>
    <x v="4"/>
    <x v="485"/>
    <n v="5540246188175"/>
    <d v="2022-09-04T00:00:00"/>
    <n v="93"/>
  </r>
  <r>
    <x v="108"/>
    <x v="4"/>
    <x v="486"/>
    <n v="5540246194632"/>
    <d v="2022-09-04T00:00:00"/>
    <n v="502"/>
  </r>
  <r>
    <x v="108"/>
    <x v="4"/>
    <x v="487"/>
    <n v="5540246194632"/>
    <d v="2022-09-08T00:00:00"/>
    <n v="1420"/>
  </r>
  <r>
    <x v="108"/>
    <x v="4"/>
    <x v="487"/>
    <n v="5540246195250"/>
    <d v="2022-09-08T00:00:00"/>
    <n v="335"/>
  </r>
  <r>
    <x v="108"/>
    <x v="4"/>
    <x v="488"/>
    <n v="5540246171759"/>
    <d v="2022-09-07T00:00:00"/>
    <n v="3759"/>
  </r>
  <r>
    <x v="108"/>
    <x v="4"/>
    <x v="488"/>
    <n v="5540246177133"/>
    <d v="2022-09-07T00:00:00"/>
    <n v="4455"/>
  </r>
  <r>
    <x v="108"/>
    <x v="4"/>
    <x v="488"/>
    <n v="5540246192148"/>
    <d v="2022-09-07T00:00:00"/>
    <n v="15312"/>
  </r>
  <r>
    <x v="108"/>
    <x v="4"/>
    <x v="489"/>
    <n v="5540246183130"/>
    <d v="2022-09-08T00:00:00"/>
    <n v="1692"/>
  </r>
  <r>
    <x v="108"/>
    <x v="4"/>
    <x v="489"/>
    <n v="5540246183537"/>
    <d v="2022-09-08T00:00:00"/>
    <n v="961"/>
  </r>
  <r>
    <x v="108"/>
    <x v="4"/>
    <x v="489"/>
    <n v="5540246183541"/>
    <d v="2022-09-08T00:00:00"/>
    <n v="1044"/>
  </r>
  <r>
    <x v="108"/>
    <x v="4"/>
    <x v="489"/>
    <n v="5540246192571"/>
    <d v="2022-09-08T00:00:00"/>
    <n v="669"/>
  </r>
  <r>
    <x v="108"/>
    <x v="4"/>
    <x v="490"/>
    <n v="5540246183558"/>
    <d v="2022-09-07T00:00:00"/>
    <n v="5197"/>
  </r>
  <r>
    <x v="108"/>
    <x v="4"/>
    <x v="490"/>
    <n v="5540246183560"/>
    <d v="2022-09-07T00:00:00"/>
    <n v="223"/>
  </r>
  <r>
    <x v="108"/>
    <x v="4"/>
    <x v="490"/>
    <n v="5540246192209"/>
    <d v="2022-09-07T00:00:00"/>
    <n v="1114"/>
  </r>
  <r>
    <x v="108"/>
    <x v="4"/>
    <x v="490"/>
    <n v="5540246192462"/>
    <d v="2022-09-07T00:00:00"/>
    <n v="1114"/>
  </r>
  <r>
    <x v="108"/>
    <x v="4"/>
    <x v="491"/>
    <n v="5540246173906"/>
    <d v="2022-09-01T00:00:00"/>
    <n v="817"/>
  </r>
  <r>
    <x v="109"/>
    <x v="5"/>
    <x v="492"/>
    <n v="5540246171933"/>
    <d v="2022-09-05T00:00:00"/>
    <n v="557"/>
  </r>
  <r>
    <x v="109"/>
    <x v="5"/>
    <x v="492"/>
    <n v="5540246187987"/>
    <d v="2022-09-05T00:00:00"/>
    <n v="1114"/>
  </r>
  <r>
    <x v="109"/>
    <x v="5"/>
    <x v="493"/>
    <n v="5540246174174"/>
    <d v="2022-09-05T00:00:00"/>
    <n v="464"/>
  </r>
  <r>
    <x v="109"/>
    <x v="5"/>
    <x v="493"/>
    <n v="5540246176699"/>
    <d v="2022-09-05T00:00:00"/>
    <n v="6264"/>
  </r>
  <r>
    <x v="109"/>
    <x v="5"/>
    <x v="494"/>
    <n v="5540246175047"/>
    <d v="2022-09-08T00:00:00"/>
    <n v="557"/>
  </r>
  <r>
    <x v="109"/>
    <x v="5"/>
    <x v="494"/>
    <n v="5540246175049"/>
    <d v="2022-09-08T00:00:00"/>
    <n v="836"/>
  </r>
  <r>
    <x v="109"/>
    <x v="5"/>
    <x v="494"/>
    <n v="5540246175050"/>
    <d v="2022-09-08T00:00:00"/>
    <n v="836"/>
  </r>
  <r>
    <x v="109"/>
    <x v="5"/>
    <x v="495"/>
    <n v="5540246185429"/>
    <d v="2022-09-06T00:00:00"/>
    <n v="140"/>
  </r>
  <r>
    <x v="109"/>
    <x v="5"/>
    <x v="495"/>
    <n v="5540246185562"/>
    <d v="2022-09-06T00:00:00"/>
    <n v="140"/>
  </r>
  <r>
    <x v="109"/>
    <x v="5"/>
    <x v="495"/>
    <n v="5540246186325"/>
    <d v="2022-09-06T00:00:00"/>
    <n v="140"/>
  </r>
  <r>
    <x v="109"/>
    <x v="5"/>
    <x v="496"/>
    <n v="5540246195242"/>
    <d v="2022-09-11T00:00:00"/>
    <n v="743"/>
  </r>
  <r>
    <x v="109"/>
    <x v="5"/>
    <x v="497"/>
    <n v="5540246193316"/>
    <d v="2022-09-11T00:00:00"/>
    <n v="335"/>
  </r>
  <r>
    <x v="109"/>
    <x v="5"/>
    <x v="498"/>
    <n v="5540246180522"/>
    <d v="2022-09-12T00:00:00"/>
    <n v="891"/>
  </r>
  <r>
    <x v="109"/>
    <x v="5"/>
    <x v="499"/>
    <n v="5540246195241"/>
    <d v="2022-09-14T00:00:00"/>
    <n v="464"/>
  </r>
  <r>
    <x v="110"/>
    <x v="5"/>
    <x v="500"/>
    <n v="5540246172539"/>
    <d v="2022-09-06T00:00:00"/>
    <n v="24"/>
  </r>
  <r>
    <x v="110"/>
    <x v="5"/>
    <x v="500"/>
    <n v="5540246172978"/>
    <d v="2022-09-06T00:00:00"/>
    <n v="2506"/>
  </r>
  <r>
    <x v="110"/>
    <x v="5"/>
    <x v="500"/>
    <n v="5540246188175"/>
    <d v="2022-09-06T00:00:00"/>
    <n v="232"/>
  </r>
  <r>
    <x v="110"/>
    <x v="5"/>
    <x v="501"/>
    <n v="5540246187987"/>
    <d v="2022-09-06T00:00:00"/>
    <n v="1671"/>
  </r>
  <r>
    <x v="110"/>
    <x v="5"/>
    <x v="501"/>
    <n v="5540246188200"/>
    <d v="2022-09-06T00:00:00"/>
    <n v="743"/>
  </r>
  <r>
    <x v="110"/>
    <x v="5"/>
    <x v="502"/>
    <n v="5540246194467"/>
    <d v="2022-09-08T00:00:00"/>
    <n v="17818"/>
  </r>
  <r>
    <x v="110"/>
    <x v="5"/>
    <x v="503"/>
    <n v="5540246182684"/>
    <d v="2022-09-12T00:00:00"/>
    <n v="93"/>
  </r>
  <r>
    <x v="110"/>
    <x v="5"/>
    <x v="503"/>
    <n v="5540246183844"/>
    <d v="2022-09-12T00:00:00"/>
    <n v="279"/>
  </r>
  <r>
    <x v="110"/>
    <x v="5"/>
    <x v="503"/>
    <n v="5540246194467"/>
    <d v="2022-09-12T00:00:00"/>
    <n v="17818"/>
  </r>
  <r>
    <x v="110"/>
    <x v="5"/>
    <x v="504"/>
    <n v="5540246170256"/>
    <d v="2022-09-13T00:00:00"/>
    <n v="3174"/>
  </r>
  <r>
    <x v="110"/>
    <x v="5"/>
    <x v="504"/>
    <n v="5540246171888"/>
    <d v="2022-09-13T00:00:00"/>
    <n v="520"/>
  </r>
  <r>
    <x v="110"/>
    <x v="5"/>
    <x v="505"/>
    <n v="5540246194632"/>
    <d v="2022-09-11T00:00:00"/>
    <n v="1420"/>
  </r>
  <r>
    <x v="110"/>
    <x v="5"/>
    <x v="506"/>
    <n v="5540246171759"/>
    <d v="2022-09-11T00:00:00"/>
    <n v="3759"/>
  </r>
  <r>
    <x v="110"/>
    <x v="5"/>
    <x v="506"/>
    <n v="5540246177133"/>
    <d v="2022-09-11T00:00:00"/>
    <n v="3898"/>
  </r>
  <r>
    <x v="110"/>
    <x v="5"/>
    <x v="506"/>
    <n v="5540246192148"/>
    <d v="2022-09-11T00:00:00"/>
    <n v="11136"/>
  </r>
  <r>
    <x v="111"/>
    <x v="5"/>
    <x v="507"/>
    <n v="5540246171933"/>
    <d v="2022-09-07T00:00:00"/>
    <n v="836"/>
  </r>
  <r>
    <x v="111"/>
    <x v="5"/>
    <x v="507"/>
    <n v="5540246187987"/>
    <d v="2022-09-07T00:00:00"/>
    <n v="1671"/>
  </r>
  <r>
    <x v="111"/>
    <x v="5"/>
    <x v="507"/>
    <n v="5540246188200"/>
    <d v="2022-09-07T00:00:00"/>
    <n v="1485"/>
  </r>
  <r>
    <x v="111"/>
    <x v="5"/>
    <x v="508"/>
    <n v="5540246190727"/>
    <d v="2022-09-26T00:00:00"/>
    <n v="877"/>
  </r>
  <r>
    <x v="111"/>
    <x v="5"/>
    <x v="509"/>
    <n v="5540246194632"/>
    <d v="2022-09-15T00:00:00"/>
    <n v="1504"/>
  </r>
  <r>
    <x v="111"/>
    <x v="5"/>
    <x v="509"/>
    <n v="5540246195250"/>
    <d v="2022-09-15T00:00:00"/>
    <n v="335"/>
  </r>
  <r>
    <x v="111"/>
    <x v="5"/>
    <x v="510"/>
    <n v="5540246181061"/>
    <d v="2022-09-19T00:00:00"/>
    <n v="804"/>
  </r>
  <r>
    <x v="111"/>
    <x v="5"/>
    <x v="510"/>
    <n v="5540246183547"/>
    <d v="2022-09-19T00:00:00"/>
    <n v="6844"/>
  </r>
  <r>
    <x v="111"/>
    <x v="5"/>
    <x v="510"/>
    <n v="5540246185278"/>
    <d v="2022-09-19T00:00:00"/>
    <n v="374"/>
  </r>
  <r>
    <x v="112"/>
    <x v="5"/>
    <x v="511"/>
    <n v="5540246172978"/>
    <d v="2022-09-08T00:00:00"/>
    <n v="836"/>
  </r>
  <r>
    <x v="112"/>
    <x v="5"/>
    <x v="511"/>
    <n v="5540246176699"/>
    <d v="2022-09-08T00:00:00"/>
    <n v="2088"/>
  </r>
  <r>
    <x v="112"/>
    <x v="5"/>
    <x v="511"/>
    <n v="5540246188175"/>
    <d v="2022-09-08T00:00:00"/>
    <n v="279"/>
  </r>
  <r>
    <x v="112"/>
    <x v="5"/>
    <x v="512"/>
    <n v="5540246176295"/>
    <d v="2022-09-08T00:00:00"/>
    <n v="5940"/>
  </r>
  <r>
    <x v="113"/>
    <x v="5"/>
    <x v="513"/>
    <n v="5540246176699"/>
    <d v="2022-09-11T00:00:00"/>
    <n v="2088"/>
  </r>
  <r>
    <x v="113"/>
    <x v="5"/>
    <x v="513"/>
    <n v="5540246188175"/>
    <d v="2022-09-11T00:00:00"/>
    <n v="232"/>
  </r>
  <r>
    <x v="113"/>
    <x v="5"/>
    <x v="514"/>
    <n v="5540246171933"/>
    <d v="2022-09-11T00:00:00"/>
    <n v="557"/>
  </r>
  <r>
    <x v="113"/>
    <x v="5"/>
    <x v="514"/>
    <n v="5540246176295"/>
    <d v="2022-09-11T00:00:00"/>
    <n v="4455"/>
  </r>
  <r>
    <x v="113"/>
    <x v="5"/>
    <x v="514"/>
    <n v="5540246187987"/>
    <d v="2022-09-11T00:00:00"/>
    <n v="4455"/>
  </r>
  <r>
    <x v="113"/>
    <x v="5"/>
    <x v="515"/>
    <n v="5540246188224"/>
    <d v="2022-09-20T00:00:00"/>
    <n v="1207"/>
  </r>
  <r>
    <x v="113"/>
    <x v="5"/>
    <x v="516"/>
    <n v="5540246183844"/>
    <d v="2022-09-20T00:00:00"/>
    <n v="47"/>
  </r>
  <r>
    <x v="113"/>
    <x v="5"/>
    <x v="516"/>
    <n v="5540246194467"/>
    <d v="2022-09-20T00:00:00"/>
    <n v="28509"/>
  </r>
  <r>
    <x v="114"/>
    <x v="5"/>
    <x v="517"/>
    <n v="5540246171933"/>
    <d v="2022-09-12T00:00:00"/>
    <n v="557"/>
  </r>
  <r>
    <x v="114"/>
    <x v="5"/>
    <x v="518"/>
    <n v="5540246183130"/>
    <d v="2022-09-12T00:00:00"/>
    <n v="1128"/>
  </r>
  <r>
    <x v="114"/>
    <x v="5"/>
    <x v="519"/>
    <n v="5540246185429"/>
    <d v="2022-09-13T00:00:00"/>
    <n v="168"/>
  </r>
  <r>
    <x v="114"/>
    <x v="5"/>
    <x v="519"/>
    <n v="5540246186325"/>
    <d v="2022-09-13T00:00:00"/>
    <n v="140"/>
  </r>
  <r>
    <x v="114"/>
    <x v="5"/>
    <x v="520"/>
    <n v="5540246174095"/>
    <d v="2022-09-15T00:00:00"/>
    <n v="70"/>
  </r>
  <r>
    <x v="114"/>
    <x v="5"/>
    <x v="520"/>
    <n v="5540246175049"/>
    <d v="2022-09-15T00:00:00"/>
    <n v="418"/>
  </r>
  <r>
    <x v="114"/>
    <x v="5"/>
    <x v="521"/>
    <n v="5540246173906"/>
    <d v="2022-09-19T00:00:00"/>
    <n v="817"/>
  </r>
  <r>
    <x v="114"/>
    <x v="5"/>
    <x v="521"/>
    <n v="5540246181016"/>
    <d v="2022-09-19T00:00:00"/>
    <n v="3564"/>
  </r>
  <r>
    <x v="115"/>
    <x v="5"/>
    <x v="522"/>
    <n v="5540246171933"/>
    <d v="2022-09-13T00:00:00"/>
    <n v="1114"/>
  </r>
  <r>
    <x v="115"/>
    <x v="5"/>
    <x v="522"/>
    <n v="5540246176294"/>
    <d v="2022-09-13T00:00:00"/>
    <n v="743"/>
  </r>
  <r>
    <x v="115"/>
    <x v="5"/>
    <x v="522"/>
    <n v="5540246176295"/>
    <d v="2022-09-13T00:00:00"/>
    <n v="7424"/>
  </r>
  <r>
    <x v="115"/>
    <x v="5"/>
    <x v="522"/>
    <n v="5540246187987"/>
    <d v="2022-09-13T00:00:00"/>
    <n v="2228"/>
  </r>
  <r>
    <x v="115"/>
    <x v="5"/>
    <x v="522"/>
    <n v="5540246188200"/>
    <d v="2022-09-13T00:00:00"/>
    <n v="1485"/>
  </r>
  <r>
    <x v="115"/>
    <x v="5"/>
    <x v="523"/>
    <n v="5540246177376"/>
    <d v="2022-09-28T00:00:00"/>
    <n v="1420"/>
  </r>
  <r>
    <x v="115"/>
    <x v="5"/>
    <x v="524"/>
    <n v="5540246194632"/>
    <d v="2022-09-19T00:00:00"/>
    <n v="2172"/>
  </r>
  <r>
    <x v="115"/>
    <x v="5"/>
    <x v="525"/>
    <n v="5540246184036"/>
    <d v="2022-09-20T00:00:00"/>
    <n v="130"/>
  </r>
  <r>
    <x v="115"/>
    <x v="5"/>
    <x v="525"/>
    <n v="5540246191596"/>
    <d v="2022-09-20T00:00:00"/>
    <n v="149"/>
  </r>
  <r>
    <x v="115"/>
    <x v="5"/>
    <x v="526"/>
    <n v="5540246171759"/>
    <d v="2022-09-18T00:00:00"/>
    <n v="2506"/>
  </r>
  <r>
    <x v="115"/>
    <x v="5"/>
    <x v="526"/>
    <n v="5540246177133"/>
    <d v="2022-09-18T00:00:00"/>
    <n v="5568"/>
  </r>
  <r>
    <x v="115"/>
    <x v="5"/>
    <x v="526"/>
    <n v="5540246192148"/>
    <d v="2022-09-18T00:00:00"/>
    <n v="26448"/>
  </r>
  <r>
    <x v="115"/>
    <x v="5"/>
    <x v="527"/>
    <n v="5540246183587"/>
    <d v="2022-09-21T00:00:00"/>
    <n v="502"/>
  </r>
  <r>
    <x v="115"/>
    <x v="5"/>
    <x v="528"/>
    <n v="5540246170256"/>
    <d v="2022-09-20T00:00:00"/>
    <n v="2822"/>
  </r>
  <r>
    <x v="115"/>
    <x v="5"/>
    <x v="528"/>
    <n v="5540246171888"/>
    <d v="2022-09-20T00:00:00"/>
    <n v="780"/>
  </r>
  <r>
    <x v="115"/>
    <x v="5"/>
    <x v="529"/>
    <n v="5540246193316"/>
    <d v="2022-09-20T00:00:00"/>
    <n v="335"/>
  </r>
  <r>
    <x v="115"/>
    <x v="5"/>
    <x v="530"/>
    <n v="5540246180522"/>
    <d v="2022-09-26T00:00:00"/>
    <n v="891"/>
  </r>
  <r>
    <x v="116"/>
    <x v="5"/>
    <x v="531"/>
    <n v="5540246172978"/>
    <d v="2022-09-14T00:00:00"/>
    <n v="1671"/>
  </r>
  <r>
    <x v="116"/>
    <x v="5"/>
    <x v="531"/>
    <n v="5540246176699"/>
    <d v="2022-09-14T00:00:00"/>
    <n v="4176"/>
  </r>
  <r>
    <x v="116"/>
    <x v="5"/>
    <x v="531"/>
    <n v="5540246188175"/>
    <d v="2022-09-14T00:00:00"/>
    <n v="232"/>
  </r>
  <r>
    <x v="116"/>
    <x v="5"/>
    <x v="532"/>
    <n v="5540246171933"/>
    <d v="2022-09-14T00:00:00"/>
    <n v="1114"/>
  </r>
  <r>
    <x v="116"/>
    <x v="5"/>
    <x v="532"/>
    <n v="5540246176295"/>
    <d v="2022-09-14T00:00:00"/>
    <n v="7424"/>
  </r>
  <r>
    <x v="116"/>
    <x v="5"/>
    <x v="532"/>
    <n v="5540246187987"/>
    <d v="2022-09-14T00:00:00"/>
    <n v="2228"/>
  </r>
  <r>
    <x v="116"/>
    <x v="5"/>
    <x v="533"/>
    <n v="5540246195539"/>
    <d v="2022-09-15T00:00:00"/>
    <n v="418"/>
  </r>
  <r>
    <x v="117"/>
    <x v="5"/>
    <x v="534"/>
    <n v="5540246171933"/>
    <d v="2022-09-15T00:00:00"/>
    <n v="836"/>
  </r>
  <r>
    <x v="117"/>
    <x v="5"/>
    <x v="534"/>
    <n v="5540246176295"/>
    <d v="2022-09-15T00:00:00"/>
    <n v="11136"/>
  </r>
  <r>
    <x v="117"/>
    <x v="5"/>
    <x v="534"/>
    <n v="5540246187987"/>
    <d v="2022-09-15T00:00:00"/>
    <n v="4455"/>
  </r>
  <r>
    <x v="117"/>
    <x v="5"/>
    <x v="534"/>
    <n v="5540246188200"/>
    <d v="2022-09-15T00:00:00"/>
    <n v="1485"/>
  </r>
  <r>
    <x v="117"/>
    <x v="5"/>
    <x v="535"/>
    <n v="5540246172539"/>
    <d v="2022-09-15T00:00:00"/>
    <n v="47"/>
  </r>
  <r>
    <x v="117"/>
    <x v="5"/>
    <x v="535"/>
    <n v="5540246172669"/>
    <d v="2022-09-15T00:00:00"/>
    <n v="279"/>
  </r>
  <r>
    <x v="117"/>
    <x v="5"/>
    <x v="535"/>
    <n v="5540246172978"/>
    <d v="2022-09-15T00:00:00"/>
    <n v="1671"/>
  </r>
  <r>
    <x v="117"/>
    <x v="5"/>
    <x v="535"/>
    <n v="5540246174174"/>
    <d v="2022-09-15T00:00:00"/>
    <n v="464"/>
  </r>
  <r>
    <x v="117"/>
    <x v="5"/>
    <x v="536"/>
    <n v="5540246174095"/>
    <d v="2022-09-20T00:00:00"/>
    <n v="140"/>
  </r>
  <r>
    <x v="117"/>
    <x v="5"/>
    <x v="536"/>
    <n v="5540246175049"/>
    <d v="2022-09-20T00:00:00"/>
    <n v="418"/>
  </r>
  <r>
    <x v="117"/>
    <x v="5"/>
    <x v="536"/>
    <n v="5540246175050"/>
    <d v="2022-09-20T00:00:00"/>
    <n v="279"/>
  </r>
  <r>
    <x v="117"/>
    <x v="5"/>
    <x v="536"/>
    <n v="5540246190743"/>
    <d v="2022-09-20T00:00:00"/>
    <n v="279"/>
  </r>
  <r>
    <x v="117"/>
    <x v="5"/>
    <x v="537"/>
    <n v="5540246176294"/>
    <d v="2022-09-14T00:00:00"/>
    <n v="1485"/>
  </r>
  <r>
    <x v="118"/>
    <x v="5"/>
    <x v="538"/>
    <n v="5540246171933"/>
    <d v="2022-09-18T00:00:00"/>
    <n v="557"/>
  </r>
  <r>
    <x v="118"/>
    <x v="5"/>
    <x v="538"/>
    <n v="5540246187987"/>
    <d v="2022-09-18T00:00:00"/>
    <n v="1671"/>
  </r>
  <r>
    <x v="118"/>
    <x v="5"/>
    <x v="538"/>
    <n v="5540246188200"/>
    <d v="2022-09-18T00:00:00"/>
    <n v="1485"/>
  </r>
  <r>
    <x v="118"/>
    <x v="5"/>
    <x v="539"/>
    <n v="5540246176699"/>
    <d v="2022-09-18T00:00:00"/>
    <n v="2088"/>
  </r>
  <r>
    <x v="118"/>
    <x v="5"/>
    <x v="539"/>
    <n v="5540246192102"/>
    <d v="2022-09-18T00:00:00"/>
    <n v="4009"/>
  </r>
  <r>
    <x v="118"/>
    <x v="5"/>
    <x v="540"/>
    <n v="5540246185429"/>
    <d v="2022-09-20T00:00:00"/>
    <n v="140"/>
  </r>
  <r>
    <x v="118"/>
    <x v="5"/>
    <x v="540"/>
    <n v="5540246186325"/>
    <d v="2022-09-20T00:00:00"/>
    <n v="140"/>
  </r>
  <r>
    <x v="118"/>
    <x v="5"/>
    <x v="541"/>
    <n v="5540246173906"/>
    <d v="2022-09-26T00:00:00"/>
    <n v="1634"/>
  </r>
  <r>
    <x v="118"/>
    <x v="5"/>
    <x v="541"/>
    <n v="5540246181016"/>
    <d v="2022-09-26T00:00:00"/>
    <n v="7128"/>
  </r>
  <r>
    <x v="118"/>
    <x v="5"/>
    <x v="542"/>
    <n v="5540246194632"/>
    <d v="2022-09-25T00:00:00"/>
    <n v="1337"/>
  </r>
  <r>
    <x v="118"/>
    <x v="5"/>
    <x v="542"/>
    <n v="5540246195250"/>
    <d v="2022-09-25T00:00:00"/>
    <n v="84"/>
  </r>
  <r>
    <x v="118"/>
    <x v="5"/>
    <x v="543"/>
    <n v="5540246171759"/>
    <d v="2022-09-22T00:00:00"/>
    <n v="5012"/>
  </r>
  <r>
    <x v="118"/>
    <x v="5"/>
    <x v="543"/>
    <n v="5540246177133"/>
    <d v="2022-09-22T00:00:00"/>
    <n v="4455"/>
  </r>
  <r>
    <x v="118"/>
    <x v="5"/>
    <x v="543"/>
    <n v="5540246192148"/>
    <d v="2022-09-22T00:00:00"/>
    <n v="19488"/>
  </r>
  <r>
    <x v="119"/>
    <x v="5"/>
    <x v="544"/>
    <n v="5540246195241"/>
    <d v="2022-09-18T00:00:00"/>
    <n v="325"/>
  </r>
  <r>
    <x v="119"/>
    <x v="5"/>
    <x v="545"/>
    <n v="5540246176699"/>
    <d v="2022-09-19T00:00:00"/>
    <n v="2088"/>
  </r>
  <r>
    <x v="119"/>
    <x v="5"/>
    <x v="546"/>
    <n v="5540246191594"/>
    <d v="2022-09-20T00:00:00"/>
    <n v="1504"/>
  </r>
  <r>
    <x v="120"/>
    <x v="5"/>
    <x v="547"/>
    <n v="5540246176294"/>
    <d v="2022-09-20T00:00:00"/>
    <n v="372"/>
  </r>
  <r>
    <x v="120"/>
    <x v="5"/>
    <x v="547"/>
    <n v="5540246176295"/>
    <d v="2022-09-20T00:00:00"/>
    <n v="4455"/>
  </r>
  <r>
    <x v="120"/>
    <x v="5"/>
    <x v="547"/>
    <n v="5540246187987"/>
    <d v="2022-09-20T00:00:00"/>
    <n v="2228"/>
  </r>
  <r>
    <x v="120"/>
    <x v="5"/>
    <x v="547"/>
    <n v="5540246188200"/>
    <d v="2022-09-20T00:00:00"/>
    <n v="743"/>
  </r>
  <r>
    <x v="120"/>
    <x v="5"/>
    <x v="548"/>
    <n v="5540246172539"/>
    <d v="2022-09-20T00:00:00"/>
    <n v="47"/>
  </r>
  <r>
    <x v="120"/>
    <x v="5"/>
    <x v="548"/>
    <n v="5540246172669"/>
    <d v="2022-09-20T00:00:00"/>
    <n v="279"/>
  </r>
  <r>
    <x v="120"/>
    <x v="5"/>
    <x v="548"/>
    <n v="5540246172978"/>
    <d v="2022-09-20T00:00:00"/>
    <n v="836"/>
  </r>
  <r>
    <x v="120"/>
    <x v="5"/>
    <x v="548"/>
    <n v="5540246176699"/>
    <d v="2022-09-20T00:00:00"/>
    <n v="4176"/>
  </r>
  <r>
    <x v="120"/>
    <x v="5"/>
    <x v="549"/>
    <n v="5540246195596"/>
    <d v="2022-09-21T00:00:00"/>
    <n v="52"/>
  </r>
  <r>
    <x v="120"/>
    <x v="5"/>
    <x v="550"/>
    <n v="5540246191598"/>
    <d v="2022-09-21T00:00:00"/>
    <n v="1601"/>
  </r>
  <r>
    <x v="120"/>
    <x v="5"/>
    <x v="551"/>
    <n v="5540246183130"/>
    <d v="2022-09-27T00:00:00"/>
    <n v="2256"/>
  </r>
  <r>
    <x v="120"/>
    <x v="5"/>
    <x v="551"/>
    <n v="5540246183538"/>
    <d v="2022-09-27T00:00:00"/>
    <n v="919"/>
  </r>
  <r>
    <x v="120"/>
    <x v="5"/>
    <x v="551"/>
    <n v="5540246183541"/>
    <d v="2022-09-27T00:00:00"/>
    <n v="1044"/>
  </r>
  <r>
    <x v="120"/>
    <x v="5"/>
    <x v="552"/>
    <n v="5540246192462"/>
    <d v="2022-10-04T00:00:00"/>
    <n v="2228"/>
  </r>
  <r>
    <x v="120"/>
    <x v="5"/>
    <x v="552"/>
    <n v="5540246192594"/>
    <d v="2022-10-04T00:00:00"/>
    <n v="743"/>
  </r>
  <r>
    <x v="120"/>
    <x v="5"/>
    <x v="553"/>
    <n v="5540246182684"/>
    <d v="2022-10-02T00:00:00"/>
    <n v="279"/>
  </r>
  <r>
    <x v="120"/>
    <x v="5"/>
    <x v="553"/>
    <n v="5540246183844"/>
    <d v="2022-10-02T00:00:00"/>
    <n v="47"/>
  </r>
  <r>
    <x v="121"/>
    <x v="5"/>
    <x v="554"/>
    <n v="5540246174174"/>
    <d v="2022-09-21T00:00:00"/>
    <n v="348"/>
  </r>
  <r>
    <x v="121"/>
    <x v="5"/>
    <x v="554"/>
    <n v="5540246176699"/>
    <d v="2022-09-21T00:00:00"/>
    <n v="4176"/>
  </r>
  <r>
    <x v="121"/>
    <x v="5"/>
    <x v="555"/>
    <n v="5540246176294"/>
    <d v="2022-09-21T00:00:00"/>
    <n v="1485"/>
  </r>
  <r>
    <x v="121"/>
    <x v="5"/>
    <x v="555"/>
    <n v="5540246176295"/>
    <d v="2022-09-21T00:00:00"/>
    <n v="9652"/>
  </r>
  <r>
    <x v="121"/>
    <x v="5"/>
    <x v="555"/>
    <n v="5540246187987"/>
    <d v="2022-09-21T00:00:00"/>
    <n v="4455"/>
  </r>
  <r>
    <x v="121"/>
    <x v="5"/>
    <x v="555"/>
    <n v="5540246188200"/>
    <d v="2022-09-21T00:00:00"/>
    <n v="743"/>
  </r>
  <r>
    <x v="121"/>
    <x v="5"/>
    <x v="556"/>
    <n v="5540246180522"/>
    <d v="2022-10-03T00:00:00"/>
    <n v="891"/>
  </r>
  <r>
    <x v="121"/>
    <x v="5"/>
    <x v="557"/>
    <n v="5540246194632"/>
    <d v="2022-10-03T00:00:00"/>
    <n v="1170"/>
  </r>
  <r>
    <x v="121"/>
    <x v="5"/>
    <x v="557"/>
    <n v="5540246195250"/>
    <d v="2022-10-03T00:00:00"/>
    <n v="168"/>
  </r>
  <r>
    <x v="121"/>
    <x v="5"/>
    <x v="558"/>
    <n v="5540246192907"/>
    <d v="2022-10-05T00:00:00"/>
    <n v="6682"/>
  </r>
  <r>
    <x v="121"/>
    <x v="5"/>
    <x v="559"/>
    <n v="5540246181061"/>
    <d v="2022-09-26T00:00:00"/>
    <n v="5513"/>
  </r>
  <r>
    <x v="121"/>
    <x v="5"/>
    <x v="560"/>
    <n v="5540246188224"/>
    <d v="2022-10-02T00:00:00"/>
    <n v="4826"/>
  </r>
  <r>
    <x v="121"/>
    <x v="5"/>
    <x v="561"/>
    <n v="5540246195195"/>
    <d v="2022-09-29T00:00:00"/>
    <n v="56"/>
  </r>
  <r>
    <x v="122"/>
    <x v="5"/>
    <x v="562"/>
    <n v="5540246174174"/>
    <d v="2022-09-22T00:00:00"/>
    <n v="232"/>
  </r>
  <r>
    <x v="122"/>
    <x v="5"/>
    <x v="562"/>
    <n v="5540246176699"/>
    <d v="2022-09-22T00:00:00"/>
    <n v="8352"/>
  </r>
  <r>
    <x v="122"/>
    <x v="5"/>
    <x v="563"/>
    <n v="5540246171933"/>
    <d v="2022-09-22T00:00:00"/>
    <n v="1392"/>
  </r>
  <r>
    <x v="122"/>
    <x v="5"/>
    <x v="563"/>
    <n v="5540246176294"/>
    <d v="2022-09-22T00:00:00"/>
    <n v="743"/>
  </r>
  <r>
    <x v="122"/>
    <x v="5"/>
    <x v="563"/>
    <n v="5540246176295"/>
    <d v="2022-09-22T00:00:00"/>
    <n v="4455"/>
  </r>
  <r>
    <x v="122"/>
    <x v="5"/>
    <x v="563"/>
    <n v="5540246187987"/>
    <d v="2022-09-22T00:00:00"/>
    <n v="2228"/>
  </r>
  <r>
    <x v="122"/>
    <x v="5"/>
    <x v="563"/>
    <n v="5540246188200"/>
    <d v="2022-09-22T00:00:00"/>
    <n v="1485"/>
  </r>
  <r>
    <x v="122"/>
    <x v="5"/>
    <x v="564"/>
    <n v="5540246194632"/>
    <d v="2022-10-02T00:00:00"/>
    <n v="1337"/>
  </r>
  <r>
    <x v="122"/>
    <x v="5"/>
    <x v="564"/>
    <n v="5540246195250"/>
    <d v="2022-10-02T00:00:00"/>
    <n v="84"/>
  </r>
  <r>
    <x v="122"/>
    <x v="5"/>
    <x v="565"/>
    <n v="5540246170256"/>
    <d v="2022-09-28T00:00:00"/>
    <n v="1764"/>
  </r>
  <r>
    <x v="122"/>
    <x v="5"/>
    <x v="565"/>
    <n v="5540246171888"/>
    <d v="2022-09-28T00:00:00"/>
    <n v="520"/>
  </r>
  <r>
    <x v="122"/>
    <x v="5"/>
    <x v="566"/>
    <n v="5540246174095"/>
    <d v="2022-09-28T00:00:00"/>
    <n v="70"/>
  </r>
  <r>
    <x v="122"/>
    <x v="5"/>
    <x v="566"/>
    <n v="5540246175049"/>
    <d v="2022-09-28T00:00:00"/>
    <n v="418"/>
  </r>
  <r>
    <x v="122"/>
    <x v="5"/>
    <x v="566"/>
    <n v="5540246175050"/>
    <d v="2022-09-28T00:00:00"/>
    <n v="557"/>
  </r>
  <r>
    <x v="122"/>
    <x v="5"/>
    <x v="566"/>
    <n v="5540246190743"/>
    <d v="2022-09-28T00:00:00"/>
    <n v="140"/>
  </r>
  <r>
    <x v="122"/>
    <x v="5"/>
    <x v="567"/>
    <n v="5540246195242"/>
    <d v="2022-09-25T00:00:00"/>
    <n v="743"/>
  </r>
  <r>
    <x v="122"/>
    <x v="5"/>
    <x v="568"/>
    <n v="5540246195241"/>
    <d v="2022-09-29T00:00:00"/>
    <n v="743"/>
  </r>
  <r>
    <x v="123"/>
    <x v="5"/>
    <x v="569"/>
    <n v="5540246195653"/>
    <d v="2022-09-28T00:00:00"/>
    <n v="446"/>
  </r>
  <r>
    <x v="123"/>
    <x v="5"/>
    <x v="570"/>
    <n v="5540246172539"/>
    <d v="2022-09-25T00:00:00"/>
    <n v="47"/>
  </r>
  <r>
    <x v="123"/>
    <x v="5"/>
    <x v="570"/>
    <n v="5540246172669"/>
    <d v="2022-09-25T00:00:00"/>
    <n v="279"/>
  </r>
  <r>
    <x v="123"/>
    <x v="5"/>
    <x v="570"/>
    <n v="5540246172978"/>
    <d v="2022-09-25T00:00:00"/>
    <n v="2506"/>
  </r>
  <r>
    <x v="123"/>
    <x v="5"/>
    <x v="570"/>
    <n v="5540246174174"/>
    <d v="2022-09-25T00:00:00"/>
    <n v="464"/>
  </r>
  <r>
    <x v="123"/>
    <x v="5"/>
    <x v="570"/>
    <n v="5540246176699"/>
    <d v="2022-09-25T00:00:00"/>
    <n v="12528"/>
  </r>
  <r>
    <x v="123"/>
    <x v="5"/>
    <x v="570"/>
    <n v="5540246188175"/>
    <d v="2022-09-25T00:00:00"/>
    <n v="116"/>
  </r>
  <r>
    <x v="123"/>
    <x v="5"/>
    <x v="570"/>
    <n v="5540246192102"/>
    <d v="2022-09-25T00:00:00"/>
    <n v="4009"/>
  </r>
  <r>
    <x v="123"/>
    <x v="5"/>
    <x v="571"/>
    <n v="5540246176294"/>
    <d v="2022-09-25T00:00:00"/>
    <n v="1485"/>
  </r>
  <r>
    <x v="123"/>
    <x v="5"/>
    <x v="571"/>
    <n v="5540246176295"/>
    <d v="2022-09-25T00:00:00"/>
    <n v="4455"/>
  </r>
  <r>
    <x v="123"/>
    <x v="5"/>
    <x v="571"/>
    <n v="5540246187987"/>
    <d v="2022-09-25T00:00:00"/>
    <n v="6682"/>
  </r>
  <r>
    <x v="123"/>
    <x v="5"/>
    <x v="571"/>
    <n v="5540246188200"/>
    <d v="2022-09-25T00:00:00"/>
    <n v="1485"/>
  </r>
  <r>
    <x v="123"/>
    <x v="5"/>
    <x v="572"/>
    <n v="5540246171759"/>
    <d v="2022-09-25T00:00:00"/>
    <n v="5012"/>
  </r>
  <r>
    <x v="123"/>
    <x v="5"/>
    <x v="572"/>
    <n v="5540246177133"/>
    <d v="2022-09-25T00:00:00"/>
    <n v="5012"/>
  </r>
  <r>
    <x v="123"/>
    <x v="5"/>
    <x v="572"/>
    <n v="5540246192148"/>
    <d v="2022-09-25T00:00:00"/>
    <n v="15312"/>
  </r>
  <r>
    <x v="123"/>
    <x v="5"/>
    <x v="572"/>
    <n v="5540246192518"/>
    <d v="2022-09-25T00:00:00"/>
    <n v="4385"/>
  </r>
  <r>
    <x v="123"/>
    <x v="5"/>
    <x v="573"/>
    <n v="5540246177133"/>
    <d v="2022-09-29T00:00:00"/>
    <n v="4455"/>
  </r>
  <r>
    <x v="123"/>
    <x v="5"/>
    <x v="573"/>
    <n v="5540246192148"/>
    <d v="2022-09-29T00:00:00"/>
    <n v="30624"/>
  </r>
  <r>
    <x v="123"/>
    <x v="5"/>
    <x v="573"/>
    <n v="5540246192518"/>
    <d v="2022-09-29T00:00:00"/>
    <n v="2088"/>
  </r>
  <r>
    <x v="124"/>
    <x v="5"/>
    <x v="574"/>
    <n v="5540246176294"/>
    <d v="2022-09-26T00:00:00"/>
    <n v="743"/>
  </r>
  <r>
    <x v="124"/>
    <x v="5"/>
    <x v="574"/>
    <n v="5540246176295"/>
    <d v="2022-09-26T00:00:00"/>
    <n v="4455"/>
  </r>
  <r>
    <x v="124"/>
    <x v="5"/>
    <x v="575"/>
    <n v="5540246172669"/>
    <d v="2022-09-26T00:00:00"/>
    <n v="279"/>
  </r>
  <r>
    <x v="124"/>
    <x v="5"/>
    <x v="575"/>
    <n v="5540246174174"/>
    <d v="2022-09-26T00:00:00"/>
    <n v="464"/>
  </r>
  <r>
    <x v="124"/>
    <x v="5"/>
    <x v="575"/>
    <n v="5540246188175"/>
    <d v="2022-09-26T00:00:00"/>
    <n v="232"/>
  </r>
  <r>
    <x v="124"/>
    <x v="5"/>
    <x v="576"/>
    <n v="5540246185429"/>
    <d v="2022-09-28T00:00:00"/>
    <n v="140"/>
  </r>
  <r>
    <x v="124"/>
    <x v="5"/>
    <x v="576"/>
    <n v="5540246185562"/>
    <d v="2022-09-28T00:00:00"/>
    <n v="168"/>
  </r>
  <r>
    <x v="124"/>
    <x v="5"/>
    <x v="576"/>
    <n v="5540246186325"/>
    <d v="2022-09-28T00:00:00"/>
    <n v="279"/>
  </r>
  <r>
    <x v="124"/>
    <x v="5"/>
    <x v="577"/>
    <n v="5540246194478"/>
    <d v="2022-11-03T00:00:00"/>
    <n v="98"/>
  </r>
  <r>
    <x v="125"/>
    <x v="5"/>
    <x v="578"/>
    <n v="5540246176294"/>
    <d v="2022-09-27T00:00:00"/>
    <n v="743"/>
  </r>
  <r>
    <x v="125"/>
    <x v="5"/>
    <x v="578"/>
    <n v="5540246188200"/>
    <d v="2022-09-27T00:00:00"/>
    <n v="743"/>
  </r>
  <r>
    <x v="125"/>
    <x v="5"/>
    <x v="579"/>
    <n v="5540246172978"/>
    <d v="2022-09-27T00:00:00"/>
    <n v="836"/>
  </r>
  <r>
    <x v="125"/>
    <x v="5"/>
    <x v="580"/>
    <n v="5540246182684"/>
    <d v="2022-10-09T00:00:00"/>
    <n v="140"/>
  </r>
  <r>
    <x v="125"/>
    <x v="5"/>
    <x v="580"/>
    <n v="5540246194467"/>
    <d v="2022-10-09T00:00:00"/>
    <n v="21382"/>
  </r>
  <r>
    <x v="125"/>
    <x v="5"/>
    <x v="581"/>
    <n v="5540246194632"/>
    <d v="2022-10-06T00:00:00"/>
    <n v="1170"/>
  </r>
  <r>
    <x v="125"/>
    <x v="5"/>
    <x v="582"/>
    <n v="5540246183130"/>
    <d v="2022-10-05T00:00:00"/>
    <n v="1692"/>
  </r>
  <r>
    <x v="125"/>
    <x v="5"/>
    <x v="582"/>
    <n v="5540246183455"/>
    <d v="2022-10-05T00:00:00"/>
    <n v="1044"/>
  </r>
  <r>
    <x v="125"/>
    <x v="5"/>
    <x v="582"/>
    <n v="5540246183537"/>
    <d v="2022-10-05T00:00:00"/>
    <n v="961"/>
  </r>
  <r>
    <x v="125"/>
    <x v="5"/>
    <x v="582"/>
    <n v="5540246183555"/>
    <d v="2022-10-05T00:00:00"/>
    <n v="543"/>
  </r>
  <r>
    <x v="126"/>
    <x v="5"/>
    <x v="583"/>
    <n v="5540246171933"/>
    <d v="2022-09-28T00:00:00"/>
    <n v="557"/>
  </r>
  <r>
    <x v="126"/>
    <x v="5"/>
    <x v="583"/>
    <n v="5540246176294"/>
    <d v="2022-09-28T00:00:00"/>
    <n v="743"/>
  </r>
  <r>
    <x v="126"/>
    <x v="5"/>
    <x v="583"/>
    <n v="5540246176295"/>
    <d v="2022-09-28T00:00:00"/>
    <n v="4455"/>
  </r>
  <r>
    <x v="126"/>
    <x v="5"/>
    <x v="583"/>
    <n v="5540246187987"/>
    <d v="2022-09-28T00:00:00"/>
    <n v="6682"/>
  </r>
  <r>
    <x v="126"/>
    <x v="5"/>
    <x v="583"/>
    <n v="5540246188200"/>
    <d v="2022-09-28T00:00:00"/>
    <n v="743"/>
  </r>
  <r>
    <x v="126"/>
    <x v="5"/>
    <x v="584"/>
    <n v="5540246176699"/>
    <d v="2022-09-28T00:00:00"/>
    <n v="4176"/>
  </r>
  <r>
    <x v="126"/>
    <x v="5"/>
    <x v="585"/>
    <n v="5540246171933"/>
    <d v="2022-09-28T00:00:00"/>
    <n v="2228"/>
  </r>
  <r>
    <x v="126"/>
    <x v="5"/>
    <x v="586"/>
    <n v="5540246191736"/>
    <d v="2022-10-10T00:00:00"/>
    <n v="650"/>
  </r>
  <r>
    <x v="126"/>
    <x v="5"/>
    <x v="587"/>
    <n v="5540246183558"/>
    <d v="2022-10-10T00:00:00"/>
    <n v="5197"/>
  </r>
  <r>
    <x v="126"/>
    <x v="5"/>
    <x v="587"/>
    <n v="5540246183560"/>
    <d v="2022-10-10T00:00:00"/>
    <n v="223"/>
  </r>
  <r>
    <x v="126"/>
    <x v="5"/>
    <x v="587"/>
    <n v="5540246192209"/>
    <d v="2022-10-10T00:00:00"/>
    <n v="2228"/>
  </r>
  <r>
    <x v="126"/>
    <x v="5"/>
    <x v="587"/>
    <n v="5540246192462"/>
    <d v="2022-10-10T00:00:00"/>
    <n v="1114"/>
  </r>
  <r>
    <x v="126"/>
    <x v="5"/>
    <x v="587"/>
    <n v="5540246192831"/>
    <d v="2022-10-10T00:00:00"/>
    <n v="1300"/>
  </r>
  <r>
    <x v="126"/>
    <x v="5"/>
    <x v="588"/>
    <n v="5540246181061"/>
    <d v="2022-10-04T00:00:00"/>
    <n v="2205"/>
  </r>
  <r>
    <x v="126"/>
    <x v="5"/>
    <x v="588"/>
    <n v="5540246185278"/>
    <d v="2022-10-04T00:00:00"/>
    <n v="6716"/>
  </r>
  <r>
    <x v="126"/>
    <x v="5"/>
    <x v="589"/>
    <n v="5540246171759"/>
    <d v="2022-10-02T00:00:00"/>
    <n v="3341"/>
  </r>
  <r>
    <x v="126"/>
    <x v="5"/>
    <x v="589"/>
    <n v="5540246177133"/>
    <d v="2022-10-02T00:00:00"/>
    <n v="3341"/>
  </r>
  <r>
    <x v="126"/>
    <x v="5"/>
    <x v="589"/>
    <n v="5540246192148"/>
    <d v="2022-10-02T00:00:00"/>
    <n v="20880"/>
  </r>
  <r>
    <x v="126"/>
    <x v="5"/>
    <x v="589"/>
    <n v="5540246192518"/>
    <d v="2022-10-02T00:00:00"/>
    <n v="5847"/>
  </r>
  <r>
    <x v="126"/>
    <x v="5"/>
    <x v="590"/>
    <n v="5540246170256"/>
    <d v="2022-10-05T00:00:00"/>
    <n v="3174"/>
  </r>
  <r>
    <x v="126"/>
    <x v="5"/>
    <x v="590"/>
    <n v="5540246171888"/>
    <d v="2022-10-05T00:00:00"/>
    <n v="520"/>
  </r>
  <r>
    <x v="127"/>
    <x v="5"/>
    <x v="591"/>
    <n v="5540246172978"/>
    <d v="2022-09-29T00:00:00"/>
    <n v="2506"/>
  </r>
  <r>
    <x v="127"/>
    <x v="5"/>
    <x v="591"/>
    <n v="5540246174174"/>
    <d v="2022-09-29T00:00:00"/>
    <n v="464"/>
  </r>
  <r>
    <x v="127"/>
    <x v="5"/>
    <x v="591"/>
    <n v="5540246188175"/>
    <d v="2022-09-29T00:00:00"/>
    <n v="140"/>
  </r>
  <r>
    <x v="127"/>
    <x v="5"/>
    <x v="592"/>
    <n v="5540246176294"/>
    <d v="2022-09-29T00:00:00"/>
    <n v="743"/>
  </r>
  <r>
    <x v="127"/>
    <x v="5"/>
    <x v="592"/>
    <n v="5540246176295"/>
    <d v="2022-09-29T00:00:00"/>
    <n v="8909"/>
  </r>
  <r>
    <x v="127"/>
    <x v="5"/>
    <x v="592"/>
    <n v="5540246187987"/>
    <d v="2022-09-29T00:00:00"/>
    <n v="3341"/>
  </r>
  <r>
    <x v="127"/>
    <x v="5"/>
    <x v="592"/>
    <n v="5540246188200"/>
    <d v="2022-09-29T00:00:00"/>
    <n v="743"/>
  </r>
  <r>
    <x v="127"/>
    <x v="5"/>
    <x v="593"/>
    <n v="5540246173906"/>
    <d v="2022-10-06T00:00:00"/>
    <n v="817"/>
  </r>
  <r>
    <x v="127"/>
    <x v="5"/>
    <x v="593"/>
    <n v="5540246181016"/>
    <d v="2022-10-06T00:00:00"/>
    <n v="9800"/>
  </r>
  <r>
    <x v="127"/>
    <x v="5"/>
    <x v="594"/>
    <n v="5540246192907"/>
    <d v="2022-10-12T00:00:00"/>
    <n v="16704"/>
  </r>
  <r>
    <x v="127"/>
    <x v="5"/>
    <x v="595"/>
    <n v="5540246193316"/>
    <d v="2022-10-26T00:00:00"/>
    <n v="335"/>
  </r>
  <r>
    <x v="127"/>
    <x v="5"/>
    <x v="596"/>
    <n v="5540246190092"/>
    <d v="2022-10-30T00:00:00"/>
    <n v="232"/>
  </r>
  <r>
    <x v="128"/>
    <x v="5"/>
    <x v="597"/>
    <n v="5540246171933"/>
    <d v="2022-10-02T00:00:00"/>
    <n v="1671"/>
  </r>
  <r>
    <x v="128"/>
    <x v="5"/>
    <x v="597"/>
    <n v="5540246176294"/>
    <d v="2022-10-02T00:00:00"/>
    <n v="743"/>
  </r>
  <r>
    <x v="128"/>
    <x v="5"/>
    <x v="597"/>
    <n v="5540246176295"/>
    <d v="2022-10-02T00:00:00"/>
    <n v="2228"/>
  </r>
  <r>
    <x v="128"/>
    <x v="5"/>
    <x v="597"/>
    <n v="5540246188200"/>
    <d v="2022-10-02T00:00:00"/>
    <n v="1485"/>
  </r>
  <r>
    <x v="128"/>
    <x v="5"/>
    <x v="598"/>
    <n v="5540246172978"/>
    <d v="2022-10-02T00:00:00"/>
    <n v="3341"/>
  </r>
  <r>
    <x v="128"/>
    <x v="5"/>
    <x v="598"/>
    <n v="5540246176699"/>
    <d v="2022-10-02T00:00:00"/>
    <n v="8352"/>
  </r>
  <r>
    <x v="128"/>
    <x v="5"/>
    <x v="599"/>
    <n v="5540246173472"/>
    <d v="2022-10-04T00:00:00"/>
    <n v="140"/>
  </r>
  <r>
    <x v="128"/>
    <x v="5"/>
    <x v="599"/>
    <n v="5540246174095"/>
    <d v="2022-10-04T00:00:00"/>
    <n v="70"/>
  </r>
  <r>
    <x v="128"/>
    <x v="5"/>
    <x v="599"/>
    <n v="5540246175047"/>
    <d v="2022-10-04T00:00:00"/>
    <n v="140"/>
  </r>
  <r>
    <x v="128"/>
    <x v="5"/>
    <x v="599"/>
    <n v="5540246175049"/>
    <d v="2022-10-04T00:00:00"/>
    <n v="279"/>
  </r>
  <r>
    <x v="128"/>
    <x v="5"/>
    <x v="599"/>
    <n v="5540246175050"/>
    <d v="2022-10-04T00:00:00"/>
    <n v="279"/>
  </r>
  <r>
    <x v="128"/>
    <x v="5"/>
    <x v="599"/>
    <n v="5540246190743"/>
    <d v="2022-10-04T00:00:00"/>
    <n v="140"/>
  </r>
  <r>
    <x v="128"/>
    <x v="5"/>
    <x v="600"/>
    <n v="5540246177133"/>
    <d v="2022-10-04T00:00:00"/>
    <n v="5568"/>
  </r>
  <r>
    <x v="128"/>
    <x v="5"/>
    <x v="600"/>
    <n v="5540246192148"/>
    <d v="2022-10-04T00:00:00"/>
    <n v="26448"/>
  </r>
  <r>
    <x v="128"/>
    <x v="5"/>
    <x v="600"/>
    <n v="5540246192518"/>
    <d v="2022-10-04T00:00:00"/>
    <n v="5847"/>
  </r>
  <r>
    <x v="128"/>
    <x v="5"/>
    <x v="601"/>
    <n v="5540246183587"/>
    <d v="2022-10-11T00:00:00"/>
    <n v="502"/>
  </r>
  <r>
    <x v="128"/>
    <x v="5"/>
    <x v="601"/>
    <n v="5540246194790"/>
    <d v="2022-10-11T00:00:00"/>
    <n v="1316"/>
  </r>
  <r>
    <x v="128"/>
    <x v="5"/>
    <x v="602"/>
    <n v="5540246170256"/>
    <d v="2022-10-11T00:00:00"/>
    <n v="2822"/>
  </r>
  <r>
    <x v="128"/>
    <x v="5"/>
    <x v="602"/>
    <n v="5540246171888"/>
    <d v="2022-10-11T00:00:00"/>
    <n v="780"/>
  </r>
  <r>
    <x v="128"/>
    <x v="5"/>
    <x v="603"/>
    <n v="5540246182684"/>
    <d v="2022-10-13T00:00:00"/>
    <n v="325"/>
  </r>
  <r>
    <x v="128"/>
    <x v="5"/>
    <x v="603"/>
    <n v="5540246183844"/>
    <d v="2022-10-13T00:00:00"/>
    <n v="186"/>
  </r>
  <r>
    <x v="128"/>
    <x v="5"/>
    <x v="603"/>
    <n v="5540246194467"/>
    <d v="2022-10-13T00:00:00"/>
    <n v="26727"/>
  </r>
  <r>
    <x v="128"/>
    <x v="5"/>
    <x v="604"/>
    <n v="5540246194632"/>
    <d v="2022-10-10T00:00:00"/>
    <n v="1170"/>
  </r>
  <r>
    <x v="128"/>
    <x v="5"/>
    <x v="604"/>
    <n v="5540246195250"/>
    <d v="2022-10-10T00:00:00"/>
    <n v="335"/>
  </r>
  <r>
    <x v="129"/>
    <x v="5"/>
    <x v="605"/>
    <n v="5540246187987"/>
    <d v="2022-10-03T00:00:00"/>
    <n v="1671"/>
  </r>
  <r>
    <x v="129"/>
    <x v="5"/>
    <x v="605"/>
    <n v="5540246188200"/>
    <d v="2022-10-03T00:00:00"/>
    <n v="372"/>
  </r>
  <r>
    <x v="129"/>
    <x v="5"/>
    <x v="606"/>
    <n v="5540246185429"/>
    <d v="2022-10-03T00:00:00"/>
    <n v="56"/>
  </r>
  <r>
    <x v="129"/>
    <x v="5"/>
    <x v="606"/>
    <n v="5540246185562"/>
    <d v="2022-10-03T00:00:00"/>
    <n v="70"/>
  </r>
  <r>
    <x v="129"/>
    <x v="5"/>
    <x v="606"/>
    <n v="5540246186325"/>
    <d v="2022-10-03T00:00:00"/>
    <n v="98"/>
  </r>
  <r>
    <x v="129"/>
    <x v="5"/>
    <x v="607"/>
    <n v="5540246194632"/>
    <d v="2022-10-13T00:00:00"/>
    <n v="1253"/>
  </r>
  <r>
    <x v="129"/>
    <x v="5"/>
    <x v="607"/>
    <n v="5540246195250"/>
    <d v="2022-10-13T00:00:00"/>
    <n v="251"/>
  </r>
  <r>
    <x v="130"/>
    <x v="6"/>
    <x v="608"/>
    <n v="5540246176295"/>
    <d v="2022-10-04T00:00:00"/>
    <n v="2970"/>
  </r>
  <r>
    <x v="130"/>
    <x v="6"/>
    <x v="608"/>
    <n v="5540246188200"/>
    <d v="2022-10-04T00:00:00"/>
    <n v="743"/>
  </r>
  <r>
    <x v="130"/>
    <x v="6"/>
    <x v="609"/>
    <n v="5540246176699"/>
    <d v="2022-10-04T00:00:00"/>
    <n v="4176"/>
  </r>
  <r>
    <x v="130"/>
    <x v="6"/>
    <x v="610"/>
    <n v="5540246175049"/>
    <d v="2022-10-06T00:00:00"/>
    <n v="557"/>
  </r>
  <r>
    <x v="130"/>
    <x v="6"/>
    <x v="610"/>
    <n v="5540246175050"/>
    <d v="2022-10-06T00:00:00"/>
    <n v="557"/>
  </r>
  <r>
    <x v="130"/>
    <x v="6"/>
    <x v="611"/>
    <n v="5540246195242"/>
    <d v="2022-10-06T00:00:00"/>
    <n v="743"/>
  </r>
  <r>
    <x v="130"/>
    <x v="6"/>
    <x v="612"/>
    <n v="5540246195241"/>
    <d v="2022-10-13T00:00:00"/>
    <n v="743"/>
  </r>
  <r>
    <x v="130"/>
    <x v="6"/>
    <x v="613"/>
    <n v="5540246185562"/>
    <d v="2022-10-06T00:00:00"/>
    <n v="140"/>
  </r>
  <r>
    <x v="130"/>
    <x v="6"/>
    <x v="613"/>
    <n v="5540246186325"/>
    <d v="2022-10-06T00:00:00"/>
    <n v="140"/>
  </r>
  <r>
    <x v="130"/>
    <x v="6"/>
    <x v="614"/>
    <n v="5540246177133"/>
    <d v="2022-10-10T00:00:00"/>
    <n v="4455"/>
  </r>
  <r>
    <x v="130"/>
    <x v="6"/>
    <x v="614"/>
    <n v="5540246192148"/>
    <d v="2022-10-10T00:00:00"/>
    <n v="29232"/>
  </r>
  <r>
    <x v="130"/>
    <x v="6"/>
    <x v="614"/>
    <n v="5540246192518"/>
    <d v="2022-10-10T00:00:00"/>
    <n v="5847"/>
  </r>
  <r>
    <x v="130"/>
    <x v="6"/>
    <x v="615"/>
    <n v="5540246183587"/>
    <d v="2022-10-18T00:00:00"/>
    <n v="502"/>
  </r>
  <r>
    <x v="130"/>
    <x v="6"/>
    <x v="615"/>
    <n v="5540246183589"/>
    <d v="2022-10-18T00:00:00"/>
    <n v="650"/>
  </r>
  <r>
    <x v="130"/>
    <x v="6"/>
    <x v="615"/>
    <n v="5540246194790"/>
    <d v="2022-10-18T00:00:00"/>
    <n v="2631"/>
  </r>
  <r>
    <x v="130"/>
    <x v="6"/>
    <x v="616"/>
    <n v="5540246183130"/>
    <d v="2022-10-12T00:00:00"/>
    <n v="2256"/>
  </r>
  <r>
    <x v="130"/>
    <x v="6"/>
    <x v="616"/>
    <n v="5540246183541"/>
    <d v="2022-10-12T00:00:00"/>
    <n v="1044"/>
  </r>
  <r>
    <x v="130"/>
    <x v="6"/>
    <x v="617"/>
    <n v="5540246191598"/>
    <d v="2022-10-05T00:00:00"/>
    <n v="1601"/>
  </r>
  <r>
    <x v="131"/>
    <x v="6"/>
    <x v="618"/>
    <n v="5540246176294"/>
    <d v="2022-10-05T00:00:00"/>
    <n v="1485"/>
  </r>
  <r>
    <x v="131"/>
    <x v="6"/>
    <x v="618"/>
    <n v="5540246176295"/>
    <d v="2022-10-05T00:00:00"/>
    <n v="4455"/>
  </r>
  <r>
    <x v="131"/>
    <x v="6"/>
    <x v="618"/>
    <n v="5540246188200"/>
    <d v="2022-10-05T00:00:00"/>
    <n v="1485"/>
  </r>
  <r>
    <x v="131"/>
    <x v="6"/>
    <x v="619"/>
    <n v="5540246172669"/>
    <d v="2022-10-05T00:00:00"/>
    <n v="279"/>
  </r>
  <r>
    <x v="131"/>
    <x v="6"/>
    <x v="620"/>
    <n v="5540246184036"/>
    <d v="2022-10-12T00:00:00"/>
    <n v="130"/>
  </r>
  <r>
    <x v="132"/>
    <x v="6"/>
    <x v="621"/>
    <n v="5540246176295"/>
    <d v="2022-10-06T00:00:00"/>
    <n v="7424"/>
  </r>
  <r>
    <x v="132"/>
    <x v="6"/>
    <x v="621"/>
    <n v="5540246188200"/>
    <d v="2022-10-06T00:00:00"/>
    <n v="743"/>
  </r>
  <r>
    <x v="132"/>
    <x v="6"/>
    <x v="622"/>
    <n v="5540246174174"/>
    <d v="2022-10-06T00:00:00"/>
    <n v="232"/>
  </r>
  <r>
    <x v="132"/>
    <x v="6"/>
    <x v="622"/>
    <n v="5540246176699"/>
    <d v="2022-10-06T00:00:00"/>
    <n v="2088"/>
  </r>
  <r>
    <x v="132"/>
    <x v="6"/>
    <x v="622"/>
    <n v="5540246188175"/>
    <d v="2022-10-06T00:00:00"/>
    <n v="116"/>
  </r>
  <r>
    <x v="132"/>
    <x v="6"/>
    <x v="623"/>
    <n v="5540246173472"/>
    <d v="2022-10-11T00:00:00"/>
    <n v="209"/>
  </r>
  <r>
    <x v="132"/>
    <x v="6"/>
    <x v="623"/>
    <n v="5540246174095"/>
    <d v="2022-10-11T00:00:00"/>
    <n v="70"/>
  </r>
  <r>
    <x v="132"/>
    <x v="6"/>
    <x v="623"/>
    <n v="5540246175049"/>
    <d v="2022-10-11T00:00:00"/>
    <n v="836"/>
  </r>
  <r>
    <x v="132"/>
    <x v="6"/>
    <x v="623"/>
    <n v="5540246175050"/>
    <d v="2022-10-11T00:00:00"/>
    <n v="836"/>
  </r>
  <r>
    <x v="132"/>
    <x v="6"/>
    <x v="623"/>
    <n v="5540246190743"/>
    <d v="2022-10-11T00:00:00"/>
    <n v="140"/>
  </r>
  <r>
    <x v="133"/>
    <x v="6"/>
    <x v="624"/>
    <n v="5540246176295"/>
    <d v="2022-10-09T00:00:00"/>
    <n v="11136"/>
  </r>
  <r>
    <x v="133"/>
    <x v="6"/>
    <x v="624"/>
    <n v="5540246187987"/>
    <d v="2022-10-09T00:00:00"/>
    <n v="4455"/>
  </r>
  <r>
    <x v="133"/>
    <x v="6"/>
    <x v="624"/>
    <n v="5540246188200"/>
    <d v="2022-10-09T00:00:00"/>
    <n v="1485"/>
  </r>
  <r>
    <x v="133"/>
    <x v="6"/>
    <x v="625"/>
    <n v="5540246172539"/>
    <d v="2022-10-09T00:00:00"/>
    <n v="47"/>
  </r>
  <r>
    <x v="133"/>
    <x v="6"/>
    <x v="625"/>
    <n v="5540246174174"/>
    <d v="2022-10-09T00:00:00"/>
    <n v="464"/>
  </r>
  <r>
    <x v="133"/>
    <x v="6"/>
    <x v="625"/>
    <n v="5540246176699"/>
    <d v="2022-10-09T00:00:00"/>
    <n v="8352"/>
  </r>
  <r>
    <x v="133"/>
    <x v="6"/>
    <x v="625"/>
    <n v="5540246188175"/>
    <d v="2022-10-09T00:00:00"/>
    <n v="348"/>
  </r>
  <r>
    <x v="133"/>
    <x v="6"/>
    <x v="625"/>
    <n v="5540246192102"/>
    <d v="2022-10-09T00:00:00"/>
    <n v="4009"/>
  </r>
  <r>
    <x v="133"/>
    <x v="6"/>
    <x v="626"/>
    <n v="5540246191594"/>
    <d v="2022-10-11T00:00:00"/>
    <n v="1504"/>
  </r>
  <r>
    <x v="133"/>
    <x v="6"/>
    <x v="626"/>
    <n v="5540246191598"/>
    <d v="2022-10-11T00:00:00"/>
    <n v="1601"/>
  </r>
  <r>
    <x v="133"/>
    <x v="6"/>
    <x v="627"/>
    <n v="5540246186325"/>
    <d v="2022-10-10T00:00:00"/>
    <n v="418"/>
  </r>
  <r>
    <x v="133"/>
    <x v="6"/>
    <x v="628"/>
    <n v="5540246173472"/>
    <d v="2022-10-13T00:00:00"/>
    <n v="209"/>
  </r>
  <r>
    <x v="133"/>
    <x v="6"/>
    <x v="628"/>
    <n v="5540246174095"/>
    <d v="2022-10-13T00:00:00"/>
    <n v="70"/>
  </r>
  <r>
    <x v="133"/>
    <x v="6"/>
    <x v="628"/>
    <n v="5540246175047"/>
    <d v="2022-10-13T00:00:00"/>
    <n v="279"/>
  </r>
  <r>
    <x v="133"/>
    <x v="6"/>
    <x v="628"/>
    <n v="5540246175049"/>
    <d v="2022-10-13T00:00:00"/>
    <n v="836"/>
  </r>
  <r>
    <x v="133"/>
    <x v="6"/>
    <x v="628"/>
    <n v="5540246175050"/>
    <d v="2022-10-13T00:00:00"/>
    <n v="836"/>
  </r>
  <r>
    <x v="133"/>
    <x v="6"/>
    <x v="628"/>
    <n v="5540246190743"/>
    <d v="2022-10-13T00:00:00"/>
    <n v="279"/>
  </r>
  <r>
    <x v="134"/>
    <x v="6"/>
    <x v="629"/>
    <n v="5540246176294"/>
    <d v="2022-10-10T00:00:00"/>
    <n v="743"/>
  </r>
  <r>
    <x v="134"/>
    <x v="6"/>
    <x v="629"/>
    <n v="5540246176295"/>
    <d v="2022-10-10T00:00:00"/>
    <n v="4455"/>
  </r>
  <r>
    <x v="134"/>
    <x v="6"/>
    <x v="629"/>
    <n v="5540246187987"/>
    <d v="2022-10-10T00:00:00"/>
    <n v="4455"/>
  </r>
  <r>
    <x v="134"/>
    <x v="6"/>
    <x v="629"/>
    <n v="5540246188200"/>
    <d v="2022-10-10T00:00:00"/>
    <n v="1485"/>
  </r>
  <r>
    <x v="134"/>
    <x v="6"/>
    <x v="630"/>
    <n v="5540246194947"/>
    <d v="2022-10-06T00:00:00"/>
    <n v="232"/>
  </r>
  <r>
    <x v="135"/>
    <x v="6"/>
    <x v="631"/>
    <n v="5540246172978"/>
    <d v="2022-10-11T00:00:00"/>
    <n v="2506"/>
  </r>
  <r>
    <x v="135"/>
    <x v="6"/>
    <x v="631"/>
    <n v="5540246176699"/>
    <d v="2022-10-11T00:00:00"/>
    <n v="8352"/>
  </r>
  <r>
    <x v="135"/>
    <x v="6"/>
    <x v="632"/>
    <n v="5540246171933"/>
    <d v="2022-10-11T00:00:00"/>
    <n v="557"/>
  </r>
  <r>
    <x v="135"/>
    <x v="6"/>
    <x v="632"/>
    <n v="5540246176294"/>
    <d v="2022-10-11T00:00:00"/>
    <n v="743"/>
  </r>
  <r>
    <x v="135"/>
    <x v="6"/>
    <x v="632"/>
    <n v="5540246176295"/>
    <d v="2022-10-11T00:00:00"/>
    <n v="4455"/>
  </r>
  <r>
    <x v="135"/>
    <x v="6"/>
    <x v="632"/>
    <n v="5540246188200"/>
    <d v="2022-10-11T00:00:00"/>
    <n v="1485"/>
  </r>
  <r>
    <x v="135"/>
    <x v="6"/>
    <x v="633"/>
    <n v="5540246191598"/>
    <d v="2022-10-13T00:00:00"/>
    <n v="1601"/>
  </r>
  <r>
    <x v="135"/>
    <x v="6"/>
    <x v="634"/>
    <n v="5540246194632"/>
    <d v="2022-10-18T00:00:00"/>
    <n v="1086"/>
  </r>
  <r>
    <x v="135"/>
    <x v="6"/>
    <x v="635"/>
    <n v="5540246177133"/>
    <d v="2022-10-18T00:00:00"/>
    <n v="2228"/>
  </r>
  <r>
    <x v="135"/>
    <x v="6"/>
    <x v="635"/>
    <n v="5540246192148"/>
    <d v="2022-10-18T00:00:00"/>
    <n v="36192"/>
  </r>
  <r>
    <x v="135"/>
    <x v="6"/>
    <x v="635"/>
    <n v="5540246192518"/>
    <d v="2022-10-18T00:00:00"/>
    <n v="4385"/>
  </r>
  <r>
    <x v="136"/>
    <x v="6"/>
    <x v="636"/>
    <n v="5540246185562"/>
    <d v="2022-10-13T00:00:00"/>
    <n v="140"/>
  </r>
  <r>
    <x v="136"/>
    <x v="6"/>
    <x v="637"/>
    <n v="5540246171933"/>
    <d v="2022-10-12T00:00:00"/>
    <n v="1114"/>
  </r>
  <r>
    <x v="136"/>
    <x v="6"/>
    <x v="637"/>
    <n v="5540246176294"/>
    <d v="2022-10-12T00:00:00"/>
    <n v="1485"/>
  </r>
  <r>
    <x v="136"/>
    <x v="6"/>
    <x v="637"/>
    <n v="5540246176295"/>
    <d v="2022-10-12T00:00:00"/>
    <n v="7424"/>
  </r>
  <r>
    <x v="136"/>
    <x v="6"/>
    <x v="637"/>
    <n v="5540246187987"/>
    <d v="2022-10-12T00:00:00"/>
    <n v="4455"/>
  </r>
  <r>
    <x v="136"/>
    <x v="6"/>
    <x v="638"/>
    <n v="5540246172669"/>
    <d v="2022-10-12T00:00:00"/>
    <n v="140"/>
  </r>
  <r>
    <x v="136"/>
    <x v="6"/>
    <x v="638"/>
    <n v="5540246174174"/>
    <d v="2022-10-12T00:00:00"/>
    <n v="348"/>
  </r>
  <r>
    <x v="136"/>
    <x v="6"/>
    <x v="639"/>
    <n v="5540246191594"/>
    <d v="2022-10-13T00:00:00"/>
    <n v="1504"/>
  </r>
  <r>
    <x v="136"/>
    <x v="6"/>
    <x v="640"/>
    <n v="5540246175049"/>
    <d v="2022-10-18T00:00:00"/>
    <n v="836"/>
  </r>
  <r>
    <x v="136"/>
    <x v="6"/>
    <x v="640"/>
    <n v="5540246175050"/>
    <d v="2022-10-18T00:00:00"/>
    <n v="836"/>
  </r>
  <r>
    <x v="136"/>
    <x v="6"/>
    <x v="641"/>
    <n v="5540246183130"/>
    <d v="2022-10-18T00:00:00"/>
    <n v="1128"/>
  </r>
  <r>
    <x v="136"/>
    <x v="6"/>
    <x v="641"/>
    <n v="5540246183537"/>
    <d v="2022-10-18T00:00:00"/>
    <n v="961"/>
  </r>
  <r>
    <x v="136"/>
    <x v="6"/>
    <x v="641"/>
    <n v="5540246183538"/>
    <d v="2022-10-18T00:00:00"/>
    <n v="919"/>
  </r>
  <r>
    <x v="136"/>
    <x v="6"/>
    <x v="641"/>
    <n v="5540246192571"/>
    <d v="2022-10-18T00:00:00"/>
    <n v="1337"/>
  </r>
  <r>
    <x v="136"/>
    <x v="6"/>
    <x v="642"/>
    <n v="5540246180522"/>
    <d v="2022-10-23T00:00:00"/>
    <n v="1225"/>
  </r>
  <r>
    <x v="136"/>
    <x v="6"/>
    <x v="643"/>
    <n v="5540246177376"/>
    <d v="2022-10-25T00:00:00"/>
    <n v="1253"/>
  </r>
  <r>
    <x v="136"/>
    <x v="6"/>
    <x v="644"/>
    <n v="5540246191596"/>
    <d v="2022-10-19T00:00:00"/>
    <n v="297"/>
  </r>
  <r>
    <x v="136"/>
    <x v="6"/>
    <x v="645"/>
    <n v="5540246192571"/>
    <d v="2022-10-13T00:00:00"/>
    <n v="669"/>
  </r>
  <r>
    <x v="136"/>
    <x v="6"/>
    <x v="646"/>
    <n v="5540246194632"/>
    <d v="2022-10-20T00:00:00"/>
    <n v="1170"/>
  </r>
  <r>
    <x v="136"/>
    <x v="6"/>
    <x v="646"/>
    <n v="5540246195250"/>
    <d v="2022-10-20T00:00:00"/>
    <n v="168"/>
  </r>
  <r>
    <x v="136"/>
    <x v="6"/>
    <x v="647"/>
    <n v="5540246173906"/>
    <d v="2022-10-19T00:00:00"/>
    <n v="3267"/>
  </r>
  <r>
    <x v="136"/>
    <x v="6"/>
    <x v="647"/>
    <n v="5540246181016"/>
    <d v="2022-10-19T00:00:00"/>
    <n v="9800"/>
  </r>
  <r>
    <x v="136"/>
    <x v="6"/>
    <x v="648"/>
    <n v="5540246188224"/>
    <d v="2022-10-19T00:00:00"/>
    <n v="3620"/>
  </r>
  <r>
    <x v="137"/>
    <x v="6"/>
    <x v="649"/>
    <n v="5540246171933"/>
    <d v="2022-10-13T00:00:00"/>
    <n v="1114"/>
  </r>
  <r>
    <x v="137"/>
    <x v="6"/>
    <x v="649"/>
    <n v="5540246176294"/>
    <d v="2022-10-13T00:00:00"/>
    <n v="2970"/>
  </r>
  <r>
    <x v="137"/>
    <x v="6"/>
    <x v="649"/>
    <n v="5540246176295"/>
    <d v="2022-10-13T00:00:00"/>
    <n v="11136"/>
  </r>
  <r>
    <x v="137"/>
    <x v="6"/>
    <x v="649"/>
    <n v="5540246187987"/>
    <d v="2022-10-13T00:00:00"/>
    <n v="8909"/>
  </r>
  <r>
    <x v="137"/>
    <x v="6"/>
    <x v="649"/>
    <n v="5540246188200"/>
    <d v="2022-10-13T00:00:00"/>
    <n v="2228"/>
  </r>
  <r>
    <x v="137"/>
    <x v="6"/>
    <x v="650"/>
    <n v="5540246172978"/>
    <d v="2022-10-13T00:00:00"/>
    <n v="2506"/>
  </r>
  <r>
    <x v="137"/>
    <x v="6"/>
    <x v="650"/>
    <n v="5540246174174"/>
    <d v="2022-10-13T00:00:00"/>
    <n v="232"/>
  </r>
  <r>
    <x v="137"/>
    <x v="6"/>
    <x v="650"/>
    <n v="5540246176699"/>
    <d v="2022-10-13T00:00:00"/>
    <n v="4176"/>
  </r>
  <r>
    <x v="137"/>
    <x v="6"/>
    <x v="650"/>
    <n v="5540246188175"/>
    <d v="2022-10-13T00:00:00"/>
    <n v="464"/>
  </r>
  <r>
    <x v="137"/>
    <x v="6"/>
    <x v="650"/>
    <n v="5540246192102"/>
    <d v="2022-10-13T00:00:00"/>
    <n v="4009"/>
  </r>
  <r>
    <x v="137"/>
    <x v="6"/>
    <x v="651"/>
    <n v="5540246170256"/>
    <d v="2022-10-25T00:00:00"/>
    <n v="2822"/>
  </r>
  <r>
    <x v="137"/>
    <x v="6"/>
    <x v="651"/>
    <n v="5540246171888"/>
    <d v="2022-10-25T00:00:00"/>
    <n v="780"/>
  </r>
  <r>
    <x v="138"/>
    <x v="6"/>
    <x v="652"/>
    <n v="5540246171933"/>
    <d v="2022-10-17T00:00:00"/>
    <n v="1114"/>
  </r>
  <r>
    <x v="138"/>
    <x v="6"/>
    <x v="652"/>
    <n v="5540246187987"/>
    <d v="2022-10-17T00:00:00"/>
    <n v="6682"/>
  </r>
  <r>
    <x v="138"/>
    <x v="6"/>
    <x v="652"/>
    <n v="5540246188200"/>
    <d v="2022-10-17T00:00:00"/>
    <n v="743"/>
  </r>
  <r>
    <x v="138"/>
    <x v="6"/>
    <x v="653"/>
    <n v="5540246172669"/>
    <d v="2022-10-17T00:00:00"/>
    <n v="418"/>
  </r>
  <r>
    <x v="138"/>
    <x v="6"/>
    <x v="653"/>
    <n v="5540246172978"/>
    <d v="2022-10-17T00:00:00"/>
    <n v="1671"/>
  </r>
  <r>
    <x v="138"/>
    <x v="6"/>
    <x v="653"/>
    <n v="5540246174174"/>
    <d v="2022-10-17T00:00:00"/>
    <n v="232"/>
  </r>
  <r>
    <x v="138"/>
    <x v="6"/>
    <x v="653"/>
    <n v="5540246176699"/>
    <d v="2022-10-17T00:00:00"/>
    <n v="8352"/>
  </r>
  <r>
    <x v="138"/>
    <x v="6"/>
    <x v="653"/>
    <n v="5540246192102"/>
    <d v="2022-10-17T00:00:00"/>
    <n v="2005"/>
  </r>
  <r>
    <x v="138"/>
    <x v="6"/>
    <x v="654"/>
    <n v="5540246173472"/>
    <d v="2022-10-20T00:00:00"/>
    <n v="418"/>
  </r>
  <r>
    <x v="138"/>
    <x v="6"/>
    <x v="654"/>
    <n v="5540246174095"/>
    <d v="2022-10-20T00:00:00"/>
    <n v="140"/>
  </r>
  <r>
    <x v="138"/>
    <x v="6"/>
    <x v="654"/>
    <n v="5540246175047"/>
    <d v="2022-10-20T00:00:00"/>
    <n v="279"/>
  </r>
  <r>
    <x v="138"/>
    <x v="6"/>
    <x v="654"/>
    <n v="5540246175049"/>
    <d v="2022-10-20T00:00:00"/>
    <n v="1114"/>
  </r>
  <r>
    <x v="138"/>
    <x v="6"/>
    <x v="654"/>
    <n v="5540246175050"/>
    <d v="2022-10-20T00:00:00"/>
    <n v="836"/>
  </r>
  <r>
    <x v="138"/>
    <x v="6"/>
    <x v="654"/>
    <n v="5540246190743"/>
    <d v="2022-10-20T00:00:00"/>
    <n v="279"/>
  </r>
  <r>
    <x v="138"/>
    <x v="6"/>
    <x v="655"/>
    <n v="5540246195943"/>
    <d v="2022-10-23T00:00:00"/>
    <n v="928"/>
  </r>
  <r>
    <x v="138"/>
    <x v="6"/>
    <x v="655"/>
    <n v="5540246195944"/>
    <d v="2022-10-23T00:00:00"/>
    <n v="928"/>
  </r>
  <r>
    <x v="138"/>
    <x v="6"/>
    <x v="656"/>
    <n v="5540246195943"/>
    <d v="2022-11-08T00:00:00"/>
    <n v="1184"/>
  </r>
  <r>
    <x v="138"/>
    <x v="6"/>
    <x v="656"/>
    <n v="5540246195944"/>
    <d v="2022-11-08T00:00:00"/>
    <n v="464"/>
  </r>
  <r>
    <x v="138"/>
    <x v="6"/>
    <x v="657"/>
    <n v="5540246181061"/>
    <d v="2022-10-18T00:00:00"/>
    <n v="4410"/>
  </r>
  <r>
    <x v="138"/>
    <x v="6"/>
    <x v="657"/>
    <n v="5540246183547"/>
    <d v="2022-10-18T00:00:00"/>
    <n v="6682"/>
  </r>
  <r>
    <x v="138"/>
    <x v="6"/>
    <x v="657"/>
    <n v="5540246185278"/>
    <d v="2022-10-18T00:00:00"/>
    <n v="2239"/>
  </r>
  <r>
    <x v="138"/>
    <x v="6"/>
    <x v="658"/>
    <n v="5540246193316"/>
    <d v="2022-11-08T00:00:00"/>
    <n v="335"/>
  </r>
  <r>
    <x v="138"/>
    <x v="6"/>
    <x v="659"/>
    <n v="5540246177133"/>
    <d v="2022-10-20T00:00:00"/>
    <n v="6682"/>
  </r>
  <r>
    <x v="138"/>
    <x v="6"/>
    <x v="659"/>
    <n v="5540246192148"/>
    <d v="2022-10-20T00:00:00"/>
    <n v="13920"/>
  </r>
  <r>
    <x v="138"/>
    <x v="6"/>
    <x v="659"/>
    <n v="5540246192518"/>
    <d v="2022-10-20T00:00:00"/>
    <n v="4385"/>
  </r>
  <r>
    <x v="138"/>
    <x v="6"/>
    <x v="660"/>
    <n v="5540246194632"/>
    <d v="2022-10-24T00:00:00"/>
    <n v="1671"/>
  </r>
  <r>
    <x v="138"/>
    <x v="6"/>
    <x v="661"/>
    <n v="5540246183558"/>
    <d v="2022-10-27T00:00:00"/>
    <n v="2599"/>
  </r>
  <r>
    <x v="138"/>
    <x v="6"/>
    <x v="661"/>
    <n v="5540246183560"/>
    <d v="2022-10-27T00:00:00"/>
    <n v="223"/>
  </r>
  <r>
    <x v="138"/>
    <x v="6"/>
    <x v="661"/>
    <n v="5540246192209"/>
    <d v="2022-10-27T00:00:00"/>
    <n v="2228"/>
  </r>
  <r>
    <x v="138"/>
    <x v="6"/>
    <x v="661"/>
    <n v="5540246192462"/>
    <d v="2022-10-27T00:00:00"/>
    <n v="1114"/>
  </r>
  <r>
    <x v="138"/>
    <x v="6"/>
    <x v="661"/>
    <n v="5540246192831"/>
    <d v="2022-10-27T00:00:00"/>
    <n v="2599"/>
  </r>
  <r>
    <x v="139"/>
    <x v="6"/>
    <x v="662"/>
    <n v="5540246172978"/>
    <d v="2022-10-18T00:00:00"/>
    <n v="1671"/>
  </r>
  <r>
    <x v="139"/>
    <x v="6"/>
    <x v="662"/>
    <n v="5540246174174"/>
    <d v="2022-10-18T00:00:00"/>
    <n v="232"/>
  </r>
  <r>
    <x v="139"/>
    <x v="6"/>
    <x v="663"/>
    <n v="5540246171933"/>
    <d v="2022-10-18T00:00:00"/>
    <n v="1114"/>
  </r>
  <r>
    <x v="139"/>
    <x v="6"/>
    <x v="663"/>
    <n v="5540246187987"/>
    <d v="2022-10-18T00:00:00"/>
    <n v="4455"/>
  </r>
  <r>
    <x v="139"/>
    <x v="6"/>
    <x v="664"/>
    <n v="5540246194632"/>
    <d v="2022-10-17T00:00:00"/>
    <n v="502"/>
  </r>
  <r>
    <x v="139"/>
    <x v="6"/>
    <x v="665"/>
    <n v="5540246194632"/>
    <d v="2022-10-13T00:00:00"/>
    <n v="168"/>
  </r>
  <r>
    <x v="139"/>
    <x v="6"/>
    <x v="666"/>
    <n v="5540246183541"/>
    <d v="2022-10-19T00:00:00"/>
    <n v="3132"/>
  </r>
  <r>
    <x v="139"/>
    <x v="6"/>
    <x v="667"/>
    <n v="5540246171759"/>
    <d v="2022-10-24T00:00:00"/>
    <n v="10023"/>
  </r>
  <r>
    <x v="139"/>
    <x v="6"/>
    <x v="667"/>
    <n v="5540246177133"/>
    <d v="2022-10-24T00:00:00"/>
    <n v="10023"/>
  </r>
  <r>
    <x v="139"/>
    <x v="6"/>
    <x v="668"/>
    <n v="5540246192148"/>
    <d v="2022-10-25T00:00:00"/>
    <n v="45936"/>
  </r>
  <r>
    <x v="140"/>
    <x v="6"/>
    <x v="669"/>
    <n v="5540246172539"/>
    <d v="2022-10-19T00:00:00"/>
    <n v="70"/>
  </r>
  <r>
    <x v="140"/>
    <x v="6"/>
    <x v="669"/>
    <n v="5540246172978"/>
    <d v="2022-10-19T00:00:00"/>
    <n v="1671"/>
  </r>
  <r>
    <x v="140"/>
    <x v="6"/>
    <x v="669"/>
    <n v="5540246174174"/>
    <d v="2022-10-19T00:00:00"/>
    <n v="464"/>
  </r>
  <r>
    <x v="140"/>
    <x v="6"/>
    <x v="669"/>
    <n v="5540246176699"/>
    <d v="2022-10-19T00:00:00"/>
    <n v="8352"/>
  </r>
  <r>
    <x v="140"/>
    <x v="6"/>
    <x v="670"/>
    <n v="5540246191598"/>
    <d v="2022-10-20T00:00:00"/>
    <n v="1601"/>
  </r>
  <r>
    <x v="140"/>
    <x v="6"/>
    <x v="671"/>
    <n v="5540246176295"/>
    <d v="2022-10-19T00:00:00"/>
    <n v="4455"/>
  </r>
  <r>
    <x v="140"/>
    <x v="6"/>
    <x v="671"/>
    <n v="5540246187987"/>
    <d v="2022-10-19T00:00:00"/>
    <n v="2228"/>
  </r>
  <r>
    <x v="140"/>
    <x v="6"/>
    <x v="671"/>
    <n v="5540246188200"/>
    <d v="2022-10-19T00:00:00"/>
    <n v="1485"/>
  </r>
  <r>
    <x v="140"/>
    <x v="6"/>
    <x v="672"/>
    <n v="5540246176295"/>
    <d v="2022-10-18T00:00:00"/>
    <n v="11136"/>
  </r>
  <r>
    <x v="140"/>
    <x v="6"/>
    <x v="673"/>
    <n v="5540246173906"/>
    <d v="2022-10-23T00:00:00"/>
    <n v="5346"/>
  </r>
  <r>
    <x v="140"/>
    <x v="6"/>
    <x v="673"/>
    <n v="5540246181016"/>
    <d v="2022-10-23T00:00:00"/>
    <n v="9800"/>
  </r>
  <r>
    <x v="140"/>
    <x v="6"/>
    <x v="674"/>
    <n v="5540246195242"/>
    <d v="2022-10-20T00:00:00"/>
    <n v="743"/>
  </r>
  <r>
    <x v="141"/>
    <x v="6"/>
    <x v="675"/>
    <n v="5540246176294"/>
    <d v="2022-10-20T00:00:00"/>
    <n v="1485"/>
  </r>
  <r>
    <x v="141"/>
    <x v="6"/>
    <x v="675"/>
    <n v="5540246176295"/>
    <d v="2022-10-20T00:00:00"/>
    <n v="4455"/>
  </r>
  <r>
    <x v="141"/>
    <x v="6"/>
    <x v="675"/>
    <n v="5540246187987"/>
    <d v="2022-10-20T00:00:00"/>
    <n v="3341"/>
  </r>
  <r>
    <x v="141"/>
    <x v="6"/>
    <x v="675"/>
    <n v="5540246188200"/>
    <d v="2022-10-20T00:00:00"/>
    <n v="743"/>
  </r>
  <r>
    <x v="141"/>
    <x v="6"/>
    <x v="676"/>
    <n v="5540246172669"/>
    <d v="2022-10-20T00:00:00"/>
    <n v="140"/>
  </r>
  <r>
    <x v="141"/>
    <x v="6"/>
    <x v="677"/>
    <n v="5540246194632"/>
    <d v="2022-10-27T00:00:00"/>
    <n v="1587"/>
  </r>
  <r>
    <x v="141"/>
    <x v="6"/>
    <x v="678"/>
    <n v="5540246182684"/>
    <d v="2022-10-26T00:00:00"/>
    <n v="232"/>
  </r>
  <r>
    <x v="141"/>
    <x v="6"/>
    <x v="678"/>
    <n v="5540246183844"/>
    <d v="2022-10-26T00:00:00"/>
    <n v="372"/>
  </r>
  <r>
    <x v="141"/>
    <x v="6"/>
    <x v="678"/>
    <n v="5540246194467"/>
    <d v="2022-10-26T00:00:00"/>
    <n v="32072"/>
  </r>
  <r>
    <x v="141"/>
    <x v="6"/>
    <x v="679"/>
    <n v="5540246170256"/>
    <d v="2022-11-02T00:00:00"/>
    <n v="2822"/>
  </r>
  <r>
    <x v="141"/>
    <x v="6"/>
    <x v="679"/>
    <n v="5540246171888"/>
    <d v="2022-11-02T00:00:00"/>
    <n v="780"/>
  </r>
  <r>
    <x v="141"/>
    <x v="6"/>
    <x v="680"/>
    <n v="5540246183589"/>
    <d v="2022-10-27T00:00:00"/>
    <n v="650"/>
  </r>
  <r>
    <x v="141"/>
    <x v="6"/>
    <x v="680"/>
    <n v="5540246186352"/>
    <d v="2022-10-27T00:00:00"/>
    <n v="940"/>
  </r>
  <r>
    <x v="141"/>
    <x v="6"/>
    <x v="680"/>
    <n v="5540246194790"/>
    <d v="2022-10-27T00:00:00"/>
    <n v="1316"/>
  </r>
  <r>
    <x v="142"/>
    <x v="6"/>
    <x v="681"/>
    <n v="5540246187987"/>
    <d v="2022-10-23T00:00:00"/>
    <n v="2228"/>
  </r>
  <r>
    <x v="142"/>
    <x v="6"/>
    <x v="681"/>
    <n v="5540246188200"/>
    <d v="2022-10-23T00:00:00"/>
    <n v="1485"/>
  </r>
  <r>
    <x v="142"/>
    <x v="6"/>
    <x v="682"/>
    <n v="5540246188175"/>
    <d v="2022-10-23T00:00:00"/>
    <n v="186"/>
  </r>
  <r>
    <x v="142"/>
    <x v="6"/>
    <x v="683"/>
    <n v="5540246196002"/>
    <d v="2022-11-15T00:00:00"/>
    <n v="845"/>
  </r>
  <r>
    <x v="142"/>
    <x v="6"/>
    <x v="684"/>
    <n v="5540246194632"/>
    <d v="2022-10-30T00:00:00"/>
    <n v="669"/>
  </r>
  <r>
    <x v="142"/>
    <x v="6"/>
    <x v="684"/>
    <n v="5540246195250"/>
    <d v="2022-10-30T00:00:00"/>
    <n v="418"/>
  </r>
  <r>
    <x v="142"/>
    <x v="6"/>
    <x v="685"/>
    <n v="5540246194632"/>
    <d v="2022-11-01T00:00:00"/>
    <n v="2757"/>
  </r>
  <r>
    <x v="142"/>
    <x v="6"/>
    <x v="686"/>
    <n v="5540246194632"/>
    <d v="2022-11-03T00:00:00"/>
    <n v="585"/>
  </r>
  <r>
    <x v="142"/>
    <x v="6"/>
    <x v="686"/>
    <n v="5540246195250"/>
    <d v="2022-11-03T00:00:00"/>
    <n v="418"/>
  </r>
  <r>
    <x v="143"/>
    <x v="6"/>
    <x v="687"/>
    <n v="5540246172669"/>
    <d v="2022-10-24T00:00:00"/>
    <n v="140"/>
  </r>
  <r>
    <x v="143"/>
    <x v="6"/>
    <x v="687"/>
    <n v="5540246174174"/>
    <d v="2022-10-24T00:00:00"/>
    <n v="464"/>
  </r>
  <r>
    <x v="143"/>
    <x v="6"/>
    <x v="687"/>
    <n v="5540246176699"/>
    <d v="2022-10-24T00:00:00"/>
    <n v="8352"/>
  </r>
  <r>
    <x v="143"/>
    <x v="6"/>
    <x v="687"/>
    <n v="5540246188175"/>
    <d v="2022-10-24T00:00:00"/>
    <n v="232"/>
  </r>
  <r>
    <x v="143"/>
    <x v="6"/>
    <x v="688"/>
    <n v="5540246176295"/>
    <d v="2022-10-24T00:00:00"/>
    <n v="7424"/>
  </r>
  <r>
    <x v="143"/>
    <x v="6"/>
    <x v="688"/>
    <n v="5540246187987"/>
    <d v="2022-10-24T00:00:00"/>
    <n v="1114"/>
  </r>
  <r>
    <x v="143"/>
    <x v="6"/>
    <x v="688"/>
    <n v="5540246188200"/>
    <d v="2022-10-24T00:00:00"/>
    <n v="1485"/>
  </r>
  <r>
    <x v="143"/>
    <x v="6"/>
    <x v="689"/>
    <n v="5540246185429"/>
    <d v="2022-10-25T00:00:00"/>
    <n v="140"/>
  </r>
  <r>
    <x v="143"/>
    <x v="6"/>
    <x v="689"/>
    <n v="5540246185562"/>
    <d v="2022-10-25T00:00:00"/>
    <n v="140"/>
  </r>
  <r>
    <x v="143"/>
    <x v="6"/>
    <x v="690"/>
    <n v="5540246195999"/>
    <d v="2022-11-21T00:00:00"/>
    <n v="7517"/>
  </r>
  <r>
    <x v="143"/>
    <x v="6"/>
    <x v="691"/>
    <n v="5540246181061"/>
    <d v="2022-10-24T00:00:00"/>
    <n v="3308"/>
  </r>
  <r>
    <x v="143"/>
    <x v="6"/>
    <x v="691"/>
    <n v="5540246183547"/>
    <d v="2022-10-24T00:00:00"/>
    <n v="5789"/>
  </r>
  <r>
    <x v="143"/>
    <x v="6"/>
    <x v="691"/>
    <n v="5540246185278"/>
    <d v="2022-10-24T00:00:00"/>
    <n v="1120"/>
  </r>
  <r>
    <x v="143"/>
    <x v="6"/>
    <x v="692"/>
    <n v="5540246171759"/>
    <d v="2022-10-31T00:00:00"/>
    <n v="3341"/>
  </r>
  <r>
    <x v="143"/>
    <x v="6"/>
    <x v="692"/>
    <n v="5540246177133"/>
    <d v="2022-10-31T00:00:00"/>
    <n v="5568"/>
  </r>
  <r>
    <x v="143"/>
    <x v="6"/>
    <x v="692"/>
    <n v="5540246192148"/>
    <d v="2022-10-31T00:00:00"/>
    <n v="29232"/>
  </r>
  <r>
    <x v="143"/>
    <x v="6"/>
    <x v="693"/>
    <n v="5540246173906"/>
    <d v="2022-11-01T00:00:00"/>
    <n v="5717"/>
  </r>
  <r>
    <x v="143"/>
    <x v="6"/>
    <x v="693"/>
    <n v="5540246181016"/>
    <d v="2022-11-01T00:00:00"/>
    <n v="10691"/>
  </r>
  <r>
    <x v="143"/>
    <x v="6"/>
    <x v="694"/>
    <n v="5540246191594"/>
    <d v="2022-10-25T00:00:00"/>
    <n v="1504"/>
  </r>
  <r>
    <x v="143"/>
    <x v="6"/>
    <x v="695"/>
    <n v="5540246175047"/>
    <d v="2022-10-27T00:00:00"/>
    <n v="279"/>
  </r>
  <r>
    <x v="144"/>
    <x v="6"/>
    <x v="696"/>
    <n v="5540246174174"/>
    <d v="2022-10-25T00:00:00"/>
    <n v="464"/>
  </r>
  <r>
    <x v="144"/>
    <x v="6"/>
    <x v="696"/>
    <n v="5540246176699"/>
    <d v="2022-10-25T00:00:00"/>
    <n v="4176"/>
  </r>
  <r>
    <x v="144"/>
    <x v="6"/>
    <x v="697"/>
    <n v="5540246188200"/>
    <d v="2022-10-25T00:00:00"/>
    <n v="1485"/>
  </r>
  <r>
    <x v="144"/>
    <x v="6"/>
    <x v="698"/>
    <n v="5540246195653"/>
    <d v="2022-11-07T00:00:00"/>
    <n v="446"/>
  </r>
  <r>
    <x v="144"/>
    <x v="6"/>
    <x v="699"/>
    <n v="5540246173492"/>
    <d v="2022-10-27T00:00:00"/>
    <n v="9188"/>
  </r>
  <r>
    <x v="144"/>
    <x v="6"/>
    <x v="700"/>
    <n v="5540246177133"/>
    <d v="2022-11-02T00:00:00"/>
    <n v="7239"/>
  </r>
  <r>
    <x v="144"/>
    <x v="6"/>
    <x v="700"/>
    <n v="5540246192148"/>
    <d v="2022-11-02T00:00:00"/>
    <n v="11136"/>
  </r>
  <r>
    <x v="144"/>
    <x v="6"/>
    <x v="700"/>
    <n v="5540246192518"/>
    <d v="2022-11-02T00:00:00"/>
    <n v="11693"/>
  </r>
  <r>
    <x v="144"/>
    <x v="6"/>
    <x v="701"/>
    <n v="5540246196046"/>
    <d v="2022-10-27T00:00:00"/>
    <n v="418"/>
  </r>
  <r>
    <x v="145"/>
    <x v="6"/>
    <x v="702"/>
    <n v="5540246191598"/>
    <d v="2022-10-27T00:00:00"/>
    <n v="1601"/>
  </r>
  <r>
    <x v="145"/>
    <x v="6"/>
    <x v="703"/>
    <n v="5540246183130"/>
    <d v="2022-11-08T00:00:00"/>
    <n v="4511"/>
  </r>
  <r>
    <x v="145"/>
    <x v="6"/>
    <x v="703"/>
    <n v="5540246183538"/>
    <d v="2022-11-08T00:00:00"/>
    <n v="919"/>
  </r>
  <r>
    <x v="145"/>
    <x v="6"/>
    <x v="703"/>
    <n v="5540246192571"/>
    <d v="2022-11-08T00:00:00"/>
    <n v="669"/>
  </r>
  <r>
    <x v="145"/>
    <x v="6"/>
    <x v="704"/>
    <n v="5540246192148"/>
    <d v="2022-11-06T00:00:00"/>
    <n v="45936"/>
  </r>
  <r>
    <x v="145"/>
    <x v="6"/>
    <x v="705"/>
    <n v="5540246171759"/>
    <d v="2022-11-08T00:00:00"/>
    <n v="3341"/>
  </r>
  <r>
    <x v="145"/>
    <x v="6"/>
    <x v="705"/>
    <n v="5540246177133"/>
    <d v="2022-11-08T00:00:00"/>
    <n v="11693"/>
  </r>
  <r>
    <x v="145"/>
    <x v="6"/>
    <x v="705"/>
    <n v="5540246192518"/>
    <d v="2022-11-08T00:00:00"/>
    <n v="2924"/>
  </r>
  <r>
    <x v="145"/>
    <x v="6"/>
    <x v="706"/>
    <n v="5540246183558"/>
    <d v="2022-11-07T00:00:00"/>
    <n v="5197"/>
  </r>
  <r>
    <x v="145"/>
    <x v="6"/>
    <x v="706"/>
    <n v="5540246183560"/>
    <d v="2022-11-07T00:00:00"/>
    <n v="446"/>
  </r>
  <r>
    <x v="145"/>
    <x v="6"/>
    <x v="706"/>
    <n v="5540246192209"/>
    <d v="2022-11-07T00:00:00"/>
    <n v="2228"/>
  </r>
  <r>
    <x v="145"/>
    <x v="6"/>
    <x v="706"/>
    <n v="5540246192462"/>
    <d v="2022-11-07T00:00:00"/>
    <n v="1114"/>
  </r>
  <r>
    <x v="145"/>
    <x v="6"/>
    <x v="706"/>
    <n v="5540246192594"/>
    <d v="2022-11-07T00:00:00"/>
    <n v="743"/>
  </r>
  <r>
    <x v="145"/>
    <x v="6"/>
    <x v="707"/>
    <n v="5540246183589"/>
    <d v="2022-11-09T00:00:00"/>
    <n v="1949"/>
  </r>
  <r>
    <x v="145"/>
    <x v="6"/>
    <x v="708"/>
    <n v="5540246180522"/>
    <d v="2022-11-03T00:00:00"/>
    <n v="1114"/>
  </r>
  <r>
    <x v="145"/>
    <x v="6"/>
    <x v="709"/>
    <n v="5540246182684"/>
    <d v="2022-11-14T00:00:00"/>
    <n v="232"/>
  </r>
  <r>
    <x v="145"/>
    <x v="6"/>
    <x v="709"/>
    <n v="5540246194467"/>
    <d v="2022-11-14T00:00:00"/>
    <n v="42095"/>
  </r>
  <r>
    <x v="146"/>
    <x v="6"/>
    <x v="710"/>
    <n v="5540246193316"/>
    <d v="2022-11-14T00:00:00"/>
    <n v="780"/>
  </r>
  <r>
    <x v="146"/>
    <x v="6"/>
    <x v="711"/>
    <n v="5540246176295"/>
    <d v="2022-10-27T00:00:00"/>
    <n v="11136"/>
  </r>
  <r>
    <x v="146"/>
    <x v="6"/>
    <x v="711"/>
    <n v="5540246187987"/>
    <d v="2022-10-27T00:00:00"/>
    <n v="6682"/>
  </r>
  <r>
    <x v="146"/>
    <x v="6"/>
    <x v="711"/>
    <n v="5540246188200"/>
    <d v="2022-10-27T00:00:00"/>
    <n v="1485"/>
  </r>
  <r>
    <x v="146"/>
    <x v="6"/>
    <x v="712"/>
    <n v="5540246176699"/>
    <d v="2022-10-27T00:00:00"/>
    <n v="4176"/>
  </r>
  <r>
    <x v="146"/>
    <x v="6"/>
    <x v="712"/>
    <n v="5540246192102"/>
    <d v="2022-10-27T00:00:00"/>
    <n v="2005"/>
  </r>
  <r>
    <x v="146"/>
    <x v="6"/>
    <x v="713"/>
    <n v="5540246186325"/>
    <d v="2022-11-01T00:00:00"/>
    <n v="140"/>
  </r>
  <r>
    <x v="146"/>
    <x v="6"/>
    <x v="714"/>
    <n v="5540246194632"/>
    <d v="2022-11-07T00:00:00"/>
    <n v="1253"/>
  </r>
  <r>
    <x v="146"/>
    <x v="6"/>
    <x v="714"/>
    <n v="5540246195250"/>
    <d v="2022-11-07T00:00:00"/>
    <n v="168"/>
  </r>
  <r>
    <x v="146"/>
    <x v="6"/>
    <x v="714"/>
    <n v="5540246196046"/>
    <d v="2022-11-07T00:00:00"/>
    <n v="251"/>
  </r>
  <r>
    <x v="146"/>
    <x v="6"/>
    <x v="715"/>
    <n v="5540246170256"/>
    <d v="2022-11-08T00:00:00"/>
    <n v="2822"/>
  </r>
  <r>
    <x v="146"/>
    <x v="6"/>
    <x v="715"/>
    <n v="5540246171888"/>
    <d v="2022-11-08T00:00:00"/>
    <n v="780"/>
  </r>
  <r>
    <x v="146"/>
    <x v="6"/>
    <x v="716"/>
    <n v="5540246181061"/>
    <d v="2022-10-31T00:00:00"/>
    <n v="3446"/>
  </r>
  <r>
    <x v="146"/>
    <x v="6"/>
    <x v="716"/>
    <n v="5540246185278"/>
    <d v="2022-10-31T00:00:00"/>
    <n v="1120"/>
  </r>
  <r>
    <x v="146"/>
    <x v="6"/>
    <x v="717"/>
    <n v="5540246187995"/>
    <d v="2022-11-09T00:00:00"/>
    <n v="2135"/>
  </r>
  <r>
    <x v="146"/>
    <x v="6"/>
    <x v="717"/>
    <n v="5540246187998"/>
    <d v="2022-11-09T00:00:00"/>
    <n v="1230"/>
  </r>
  <r>
    <x v="147"/>
    <x v="6"/>
    <x v="718"/>
    <n v="5540246196092"/>
    <d v="2023-01-08T00:00:00"/>
    <n v="3620"/>
  </r>
  <r>
    <x v="147"/>
    <x v="6"/>
    <x v="719"/>
    <n v="5540246172978"/>
    <d v="2022-10-30T00:00:00"/>
    <n v="2506"/>
  </r>
  <r>
    <x v="147"/>
    <x v="6"/>
    <x v="719"/>
    <n v="5540246174174"/>
    <d v="2022-10-30T00:00:00"/>
    <n v="232"/>
  </r>
  <r>
    <x v="147"/>
    <x v="6"/>
    <x v="719"/>
    <n v="5540246176699"/>
    <d v="2022-10-30T00:00:00"/>
    <n v="4176"/>
  </r>
  <r>
    <x v="147"/>
    <x v="6"/>
    <x v="720"/>
    <n v="5540246176295"/>
    <d v="2022-10-30T00:00:00"/>
    <n v="4455"/>
  </r>
  <r>
    <x v="147"/>
    <x v="6"/>
    <x v="720"/>
    <n v="5540246187987"/>
    <d v="2022-10-30T00:00:00"/>
    <n v="4455"/>
  </r>
  <r>
    <x v="147"/>
    <x v="6"/>
    <x v="721"/>
    <n v="5540246175049"/>
    <d v="2022-11-03T00:00:00"/>
    <n v="557"/>
  </r>
  <r>
    <x v="147"/>
    <x v="6"/>
    <x v="721"/>
    <n v="5540246190743"/>
    <d v="2022-11-03T00:00:00"/>
    <n v="418"/>
  </r>
  <r>
    <x v="147"/>
    <x v="6"/>
    <x v="722"/>
    <n v="5540246196092"/>
    <d v="2022-11-01T00:00:00"/>
    <n v="4826"/>
  </r>
  <r>
    <x v="147"/>
    <x v="6"/>
    <x v="723"/>
    <n v="5540246183547"/>
    <d v="2022-11-07T00:00:00"/>
    <n v="11136"/>
  </r>
  <r>
    <x v="147"/>
    <x v="6"/>
    <x v="724"/>
    <n v="5540246196065"/>
    <d v="2022-11-16T00:00:00"/>
    <n v="891"/>
  </r>
  <r>
    <x v="148"/>
    <x v="6"/>
    <x v="725"/>
    <n v="5540246176699"/>
    <d v="2022-10-31T00:00:00"/>
    <n v="4176"/>
  </r>
  <r>
    <x v="148"/>
    <x v="6"/>
    <x v="726"/>
    <n v="5540246171933"/>
    <d v="2022-10-31T00:00:00"/>
    <n v="2228"/>
  </r>
  <r>
    <x v="148"/>
    <x v="6"/>
    <x v="726"/>
    <n v="5540246176294"/>
    <d v="2022-10-31T00:00:00"/>
    <n v="1485"/>
  </r>
  <r>
    <x v="148"/>
    <x v="6"/>
    <x v="726"/>
    <n v="5540246187987"/>
    <d v="2022-10-31T00:00:00"/>
    <n v="2228"/>
  </r>
  <r>
    <x v="148"/>
    <x v="6"/>
    <x v="727"/>
    <n v="5540246196092"/>
    <d v="2022-10-27T00:00:00"/>
    <n v="3620"/>
  </r>
  <r>
    <x v="149"/>
    <x v="6"/>
    <x v="728"/>
    <n v="5540246188175"/>
    <d v="2022-11-01T00:00:00"/>
    <n v="232"/>
  </r>
  <r>
    <x v="149"/>
    <x v="6"/>
    <x v="729"/>
    <n v="5540246171933"/>
    <d v="2022-11-01T00:00:00"/>
    <n v="1114"/>
  </r>
  <r>
    <x v="149"/>
    <x v="6"/>
    <x v="729"/>
    <n v="5540246176295"/>
    <d v="2022-11-01T00:00:00"/>
    <n v="7424"/>
  </r>
  <r>
    <x v="149"/>
    <x v="6"/>
    <x v="729"/>
    <n v="5540246188200"/>
    <d v="2022-11-01T00:00:00"/>
    <n v="1485"/>
  </r>
  <r>
    <x v="149"/>
    <x v="6"/>
    <x v="730"/>
    <n v="5540246191594"/>
    <d v="2022-11-02T00:00:00"/>
    <n v="1504"/>
  </r>
  <r>
    <x v="149"/>
    <x v="6"/>
    <x v="731"/>
    <n v="5540246192907"/>
    <d v="2022-11-15T00:00:00"/>
    <n v="11136"/>
  </r>
  <r>
    <x v="149"/>
    <x v="6"/>
    <x v="732"/>
    <n v="5540246193878"/>
    <d v="2022-11-13T00:00:00"/>
    <n v="22272"/>
  </r>
  <r>
    <x v="150"/>
    <x v="6"/>
    <x v="733"/>
    <n v="5540246171933"/>
    <d v="2022-11-02T00:00:00"/>
    <n v="1671"/>
  </r>
  <r>
    <x v="150"/>
    <x v="6"/>
    <x v="733"/>
    <n v="5540246176295"/>
    <d v="2022-11-02T00:00:00"/>
    <n v="5940"/>
  </r>
  <r>
    <x v="150"/>
    <x v="6"/>
    <x v="733"/>
    <n v="5540246187987"/>
    <d v="2022-11-02T00:00:00"/>
    <n v="3341"/>
  </r>
  <r>
    <x v="150"/>
    <x v="6"/>
    <x v="733"/>
    <n v="5540246188200"/>
    <d v="2022-11-02T00:00:00"/>
    <n v="1485"/>
  </r>
  <r>
    <x v="150"/>
    <x v="6"/>
    <x v="734"/>
    <n v="5540246172669"/>
    <d v="2022-11-02T00:00:00"/>
    <n v="140"/>
  </r>
  <r>
    <x v="150"/>
    <x v="6"/>
    <x v="734"/>
    <n v="5540246172978"/>
    <d v="2022-11-02T00:00:00"/>
    <n v="1671"/>
  </r>
  <r>
    <x v="150"/>
    <x v="6"/>
    <x v="735"/>
    <n v="5540246173472"/>
    <d v="2022-11-07T00:00:00"/>
    <n v="279"/>
  </r>
  <r>
    <x v="150"/>
    <x v="6"/>
    <x v="735"/>
    <n v="5540246175047"/>
    <d v="2022-11-07T00:00:00"/>
    <n v="279"/>
  </r>
  <r>
    <x v="150"/>
    <x v="6"/>
    <x v="735"/>
    <n v="5540246175049"/>
    <d v="2022-11-07T00:00:00"/>
    <n v="836"/>
  </r>
  <r>
    <x v="150"/>
    <x v="6"/>
    <x v="735"/>
    <n v="5540246175050"/>
    <d v="2022-11-07T00:00:00"/>
    <n v="557"/>
  </r>
  <r>
    <x v="151"/>
    <x v="7"/>
    <x v="736"/>
    <n v="5540246171933"/>
    <d v="2022-11-03T00:00:00"/>
    <n v="1114"/>
  </r>
  <r>
    <x v="151"/>
    <x v="7"/>
    <x v="736"/>
    <n v="5540246176295"/>
    <d v="2022-11-03T00:00:00"/>
    <n v="7424"/>
  </r>
  <r>
    <x v="151"/>
    <x v="7"/>
    <x v="736"/>
    <n v="5540246187987"/>
    <d v="2022-11-03T00:00:00"/>
    <n v="4455"/>
  </r>
  <r>
    <x v="151"/>
    <x v="7"/>
    <x v="736"/>
    <n v="5540246188200"/>
    <d v="2022-11-03T00:00:00"/>
    <n v="1485"/>
  </r>
  <r>
    <x v="151"/>
    <x v="7"/>
    <x v="737"/>
    <n v="5540246172978"/>
    <d v="2022-11-03T00:00:00"/>
    <n v="836"/>
  </r>
  <r>
    <x v="151"/>
    <x v="7"/>
    <x v="737"/>
    <n v="5540246174174"/>
    <d v="2022-11-03T00:00:00"/>
    <n v="464"/>
  </r>
  <r>
    <x v="151"/>
    <x v="7"/>
    <x v="737"/>
    <n v="5540246176699"/>
    <d v="2022-11-03T00:00:00"/>
    <n v="4176"/>
  </r>
  <r>
    <x v="151"/>
    <x v="7"/>
    <x v="737"/>
    <n v="5540246188175"/>
    <d v="2022-11-03T00:00:00"/>
    <n v="232"/>
  </r>
  <r>
    <x v="151"/>
    <x v="7"/>
    <x v="738"/>
    <n v="5540246174095"/>
    <d v="2022-11-10T00:00:00"/>
    <n v="140"/>
  </r>
  <r>
    <x v="151"/>
    <x v="7"/>
    <x v="738"/>
    <n v="5540246175047"/>
    <d v="2022-11-10T00:00:00"/>
    <n v="279"/>
  </r>
  <r>
    <x v="151"/>
    <x v="7"/>
    <x v="738"/>
    <n v="5540246175049"/>
    <d v="2022-11-10T00:00:00"/>
    <n v="1114"/>
  </r>
  <r>
    <x v="151"/>
    <x v="7"/>
    <x v="738"/>
    <n v="5540246175050"/>
    <d v="2022-11-10T00:00:00"/>
    <n v="418"/>
  </r>
  <r>
    <x v="152"/>
    <x v="7"/>
    <x v="739"/>
    <n v="5540246171933"/>
    <d v="2022-11-06T00:00:00"/>
    <n v="1671"/>
  </r>
  <r>
    <x v="152"/>
    <x v="7"/>
    <x v="739"/>
    <n v="5540246176295"/>
    <d v="2022-11-06T00:00:00"/>
    <n v="5940"/>
  </r>
  <r>
    <x v="152"/>
    <x v="7"/>
    <x v="739"/>
    <n v="5540246187987"/>
    <d v="2022-11-06T00:00:00"/>
    <n v="4455"/>
  </r>
  <r>
    <x v="152"/>
    <x v="7"/>
    <x v="739"/>
    <n v="5540246188200"/>
    <d v="2022-11-06T00:00:00"/>
    <n v="2970"/>
  </r>
  <r>
    <x v="152"/>
    <x v="7"/>
    <x v="740"/>
    <n v="5540246174174"/>
    <d v="2022-11-06T00:00:00"/>
    <n v="464"/>
  </r>
  <r>
    <x v="152"/>
    <x v="7"/>
    <x v="740"/>
    <n v="5540246176699"/>
    <d v="2022-11-06T00:00:00"/>
    <n v="8352"/>
  </r>
  <r>
    <x v="152"/>
    <x v="7"/>
    <x v="740"/>
    <n v="5540246192102"/>
    <d v="2022-11-06T00:00:00"/>
    <n v="2005"/>
  </r>
  <r>
    <x v="152"/>
    <x v="7"/>
    <x v="741"/>
    <n v="5540246186325"/>
    <d v="2022-11-07T00:00:00"/>
    <n v="140"/>
  </r>
  <r>
    <x v="152"/>
    <x v="7"/>
    <x v="742"/>
    <n v="5540246196148"/>
    <d v="2022-11-10T00:00:00"/>
    <n v="780"/>
  </r>
  <r>
    <x v="153"/>
    <x v="7"/>
    <x v="743"/>
    <n v="5540246172669"/>
    <d v="2022-11-07T00:00:00"/>
    <n v="279"/>
  </r>
  <r>
    <x v="153"/>
    <x v="7"/>
    <x v="743"/>
    <n v="5540246174174"/>
    <d v="2022-11-07T00:00:00"/>
    <n v="464"/>
  </r>
  <r>
    <x v="153"/>
    <x v="7"/>
    <x v="744"/>
    <n v="5540246176294"/>
    <d v="2022-11-07T00:00:00"/>
    <n v="1114"/>
  </r>
  <r>
    <x v="153"/>
    <x v="7"/>
    <x v="744"/>
    <n v="5540246176295"/>
    <d v="2022-11-07T00:00:00"/>
    <n v="5940"/>
  </r>
  <r>
    <x v="153"/>
    <x v="7"/>
    <x v="745"/>
    <n v="5540246195241"/>
    <d v="2022-11-20T00:00:00"/>
    <n v="743"/>
  </r>
  <r>
    <x v="153"/>
    <x v="7"/>
    <x v="745"/>
    <n v="5540246195242"/>
    <d v="2022-11-20T00:00:00"/>
    <n v="743"/>
  </r>
  <r>
    <x v="153"/>
    <x v="7"/>
    <x v="746"/>
    <n v="5540246195653"/>
    <d v="2022-11-29T00:00:00"/>
    <n v="446"/>
  </r>
  <r>
    <x v="154"/>
    <x v="7"/>
    <x v="747"/>
    <n v="5540246172978"/>
    <d v="2022-11-08T00:00:00"/>
    <n v="1671"/>
  </r>
  <r>
    <x v="154"/>
    <x v="7"/>
    <x v="747"/>
    <n v="5540246176699"/>
    <d v="2022-11-08T00:00:00"/>
    <n v="8352"/>
  </r>
  <r>
    <x v="154"/>
    <x v="7"/>
    <x v="747"/>
    <n v="5540246188175"/>
    <d v="2022-11-08T00:00:00"/>
    <n v="232"/>
  </r>
  <r>
    <x v="154"/>
    <x v="7"/>
    <x v="748"/>
    <n v="5540246171933"/>
    <d v="2022-11-08T00:00:00"/>
    <n v="557"/>
  </r>
  <r>
    <x v="154"/>
    <x v="7"/>
    <x v="749"/>
    <n v="5540246181016"/>
    <d v="2022-11-16T00:00:00"/>
    <n v="14255"/>
  </r>
  <r>
    <x v="154"/>
    <x v="7"/>
    <x v="750"/>
    <n v="5540246195943"/>
    <d v="2022-11-10T00:00:00"/>
    <n v="859"/>
  </r>
  <r>
    <x v="154"/>
    <x v="7"/>
    <x v="751"/>
    <n v="5540246171759"/>
    <d v="2022-11-13T00:00:00"/>
    <n v="3341"/>
  </r>
  <r>
    <x v="154"/>
    <x v="7"/>
    <x v="751"/>
    <n v="5540246177133"/>
    <d v="2022-11-13T00:00:00"/>
    <n v="7239"/>
  </r>
  <r>
    <x v="154"/>
    <x v="7"/>
    <x v="751"/>
    <n v="5540246192518"/>
    <d v="2022-11-13T00:00:00"/>
    <n v="17540"/>
  </r>
  <r>
    <x v="155"/>
    <x v="7"/>
    <x v="752"/>
    <n v="5540246172539"/>
    <d v="2022-11-09T00:00:00"/>
    <n v="47"/>
  </r>
  <r>
    <x v="155"/>
    <x v="7"/>
    <x v="753"/>
    <n v="5540246176294"/>
    <d v="2022-11-09T00:00:00"/>
    <n v="1114"/>
  </r>
  <r>
    <x v="155"/>
    <x v="7"/>
    <x v="753"/>
    <n v="5540246176295"/>
    <d v="2022-11-09T00:00:00"/>
    <n v="4455"/>
  </r>
  <r>
    <x v="155"/>
    <x v="7"/>
    <x v="753"/>
    <n v="5540246187987"/>
    <d v="2022-11-09T00:00:00"/>
    <n v="2228"/>
  </r>
  <r>
    <x v="155"/>
    <x v="7"/>
    <x v="754"/>
    <n v="5540246192907"/>
    <d v="2022-11-16T00:00:00"/>
    <n v="11136"/>
  </r>
  <r>
    <x v="155"/>
    <x v="7"/>
    <x v="755"/>
    <n v="5540246192907"/>
    <d v="2022-11-22T00:00:00"/>
    <n v="11136"/>
  </r>
  <r>
    <x v="155"/>
    <x v="7"/>
    <x v="756"/>
    <n v="5540246194632"/>
    <d v="2022-11-14T00:00:00"/>
    <n v="1337"/>
  </r>
  <r>
    <x v="155"/>
    <x v="7"/>
    <x v="756"/>
    <n v="5540246196046"/>
    <d v="2022-11-14T00:00:00"/>
    <n v="335"/>
  </r>
  <r>
    <x v="155"/>
    <x v="7"/>
    <x v="757"/>
    <n v="5540246194632"/>
    <d v="2022-11-17T00:00:00"/>
    <n v="919"/>
  </r>
  <r>
    <x v="155"/>
    <x v="7"/>
    <x v="757"/>
    <n v="5540246196046"/>
    <d v="2022-11-17T00:00:00"/>
    <n v="335"/>
  </r>
  <r>
    <x v="155"/>
    <x v="7"/>
    <x v="758"/>
    <n v="5540246191598"/>
    <d v="2022-11-10T00:00:00"/>
    <n v="1601"/>
  </r>
  <r>
    <x v="155"/>
    <x v="7"/>
    <x v="759"/>
    <n v="5540246170256"/>
    <d v="2022-11-15T00:00:00"/>
    <n v="3174"/>
  </r>
  <r>
    <x v="155"/>
    <x v="7"/>
    <x v="759"/>
    <n v="5540246171888"/>
    <d v="2022-11-15T00:00:00"/>
    <n v="520"/>
  </r>
  <r>
    <x v="155"/>
    <x v="7"/>
    <x v="760"/>
    <n v="5540246170256"/>
    <d v="2022-11-22T00:00:00"/>
    <n v="3174"/>
  </r>
  <r>
    <x v="155"/>
    <x v="7"/>
    <x v="760"/>
    <n v="5540246171888"/>
    <d v="2022-11-22T00:00:00"/>
    <n v="520"/>
  </r>
  <r>
    <x v="155"/>
    <x v="7"/>
    <x v="761"/>
    <n v="5540246173472"/>
    <d v="2022-11-14T00:00:00"/>
    <n v="279"/>
  </r>
  <r>
    <x v="155"/>
    <x v="7"/>
    <x v="761"/>
    <n v="5540246175049"/>
    <d v="2022-11-14T00:00:00"/>
    <n v="836"/>
  </r>
  <r>
    <x v="155"/>
    <x v="7"/>
    <x v="761"/>
    <n v="5540246175050"/>
    <d v="2022-11-14T00:00:00"/>
    <n v="836"/>
  </r>
  <r>
    <x v="155"/>
    <x v="7"/>
    <x v="762"/>
    <n v="5540246195999"/>
    <d v="2022-12-12T00:00:00"/>
    <n v="7517"/>
  </r>
  <r>
    <x v="155"/>
    <x v="7"/>
    <x v="763"/>
    <n v="5540246177133"/>
    <d v="2022-11-16T00:00:00"/>
    <n v="3898"/>
  </r>
  <r>
    <x v="155"/>
    <x v="7"/>
    <x v="763"/>
    <n v="5540246192148"/>
    <d v="2022-11-16T00:00:00"/>
    <n v="22272"/>
  </r>
  <r>
    <x v="155"/>
    <x v="7"/>
    <x v="763"/>
    <n v="5540246192518"/>
    <d v="2022-11-16T00:00:00"/>
    <n v="4385"/>
  </r>
  <r>
    <x v="156"/>
    <x v="7"/>
    <x v="764"/>
    <n v="5540246176294"/>
    <d v="2022-11-10T00:00:00"/>
    <n v="1114"/>
  </r>
  <r>
    <x v="156"/>
    <x v="7"/>
    <x v="764"/>
    <n v="5540246176295"/>
    <d v="2022-11-10T00:00:00"/>
    <n v="7424"/>
  </r>
  <r>
    <x v="156"/>
    <x v="7"/>
    <x v="764"/>
    <n v="5540246187987"/>
    <d v="2022-11-10T00:00:00"/>
    <n v="4455"/>
  </r>
  <r>
    <x v="156"/>
    <x v="7"/>
    <x v="765"/>
    <n v="5540246172978"/>
    <d v="2022-11-10T00:00:00"/>
    <n v="1671"/>
  </r>
  <r>
    <x v="156"/>
    <x v="7"/>
    <x v="765"/>
    <n v="5540246188175"/>
    <d v="2022-11-10T00:00:00"/>
    <n v="232"/>
  </r>
  <r>
    <x v="157"/>
    <x v="7"/>
    <x v="766"/>
    <n v="5540246172978"/>
    <d v="2022-11-13T00:00:00"/>
    <n v="836"/>
  </r>
  <r>
    <x v="157"/>
    <x v="7"/>
    <x v="766"/>
    <n v="5540246176699"/>
    <d v="2022-11-13T00:00:00"/>
    <n v="4176"/>
  </r>
  <r>
    <x v="157"/>
    <x v="7"/>
    <x v="766"/>
    <n v="5540246192102"/>
    <d v="2022-11-13T00:00:00"/>
    <n v="4009"/>
  </r>
  <r>
    <x v="157"/>
    <x v="7"/>
    <x v="767"/>
    <n v="5540246187987"/>
    <d v="2022-11-13T00:00:00"/>
    <n v="6682"/>
  </r>
  <r>
    <x v="157"/>
    <x v="7"/>
    <x v="767"/>
    <n v="5540246188200"/>
    <d v="2022-11-13T00:00:00"/>
    <n v="2970"/>
  </r>
  <r>
    <x v="157"/>
    <x v="7"/>
    <x v="768"/>
    <n v="5540246185429"/>
    <d v="2022-11-14T00:00:00"/>
    <n v="279"/>
  </r>
  <r>
    <x v="158"/>
    <x v="7"/>
    <x v="769"/>
    <n v="5540246172539"/>
    <d v="2022-11-14T00:00:00"/>
    <n v="24"/>
  </r>
  <r>
    <x v="158"/>
    <x v="7"/>
    <x v="769"/>
    <n v="5540246172669"/>
    <d v="2022-11-14T00:00:00"/>
    <n v="140"/>
  </r>
  <r>
    <x v="158"/>
    <x v="7"/>
    <x v="769"/>
    <n v="5540246172978"/>
    <d v="2022-11-14T00:00:00"/>
    <n v="836"/>
  </r>
  <r>
    <x v="158"/>
    <x v="7"/>
    <x v="769"/>
    <n v="5540246174174"/>
    <d v="2022-11-14T00:00:00"/>
    <n v="696"/>
  </r>
  <r>
    <x v="158"/>
    <x v="7"/>
    <x v="769"/>
    <n v="5540246176699"/>
    <d v="2022-11-14T00:00:00"/>
    <n v="8352"/>
  </r>
  <r>
    <x v="158"/>
    <x v="7"/>
    <x v="770"/>
    <n v="5540246176294"/>
    <d v="2022-11-14T00:00:00"/>
    <n v="1485"/>
  </r>
  <r>
    <x v="158"/>
    <x v="7"/>
    <x v="770"/>
    <n v="5540246176295"/>
    <d v="2022-11-14T00:00:00"/>
    <n v="4455"/>
  </r>
  <r>
    <x v="158"/>
    <x v="7"/>
    <x v="770"/>
    <n v="5540246187987"/>
    <d v="2022-11-14T00:00:00"/>
    <n v="4455"/>
  </r>
  <r>
    <x v="158"/>
    <x v="7"/>
    <x v="771"/>
    <n v="5540246185429"/>
    <d v="2022-11-16T00:00:00"/>
    <n v="140"/>
  </r>
  <r>
    <x v="158"/>
    <x v="7"/>
    <x v="771"/>
    <n v="5540246185562"/>
    <d v="2022-11-16T00:00:00"/>
    <n v="209"/>
  </r>
  <r>
    <x v="158"/>
    <x v="7"/>
    <x v="771"/>
    <n v="5540246186325"/>
    <d v="2022-11-16T00:00:00"/>
    <n v="279"/>
  </r>
  <r>
    <x v="158"/>
    <x v="7"/>
    <x v="772"/>
    <n v="5540246181061"/>
    <d v="2022-11-22T00:00:00"/>
    <n v="6615"/>
  </r>
  <r>
    <x v="158"/>
    <x v="7"/>
    <x v="772"/>
    <n v="5540246183547"/>
    <d v="2022-11-22T00:00:00"/>
    <n v="13364"/>
  </r>
  <r>
    <x v="158"/>
    <x v="7"/>
    <x v="772"/>
    <n v="5540246185278"/>
    <d v="2022-11-22T00:00:00"/>
    <n v="3358"/>
  </r>
  <r>
    <x v="158"/>
    <x v="7"/>
    <x v="773"/>
    <n v="5540246183587"/>
    <d v="2022-11-27T00:00:00"/>
    <n v="1003"/>
  </r>
  <r>
    <x v="158"/>
    <x v="7"/>
    <x v="773"/>
    <n v="5540246183589"/>
    <d v="2022-11-27T00:00:00"/>
    <n v="1300"/>
  </r>
  <r>
    <x v="158"/>
    <x v="7"/>
    <x v="774"/>
    <n v="5540246177376"/>
    <d v="2022-11-27T00:00:00"/>
    <n v="1420"/>
  </r>
  <r>
    <x v="158"/>
    <x v="7"/>
    <x v="775"/>
    <n v="5540246180522"/>
    <d v="2022-11-30T00:00:00"/>
    <n v="1671"/>
  </r>
  <r>
    <x v="158"/>
    <x v="7"/>
    <x v="776"/>
    <n v="5540246182684"/>
    <d v="2022-11-27T00:00:00"/>
    <n v="232"/>
  </r>
  <r>
    <x v="158"/>
    <x v="7"/>
    <x v="776"/>
    <n v="5540246183844"/>
    <d v="2022-11-27T00:00:00"/>
    <n v="464"/>
  </r>
  <r>
    <x v="158"/>
    <x v="7"/>
    <x v="776"/>
    <n v="5540246194467"/>
    <d v="2022-11-27T00:00:00"/>
    <n v="17818"/>
  </r>
  <r>
    <x v="158"/>
    <x v="7"/>
    <x v="777"/>
    <n v="5540246183130"/>
    <d v="2022-11-30T00:00:00"/>
    <n v="3383"/>
  </r>
  <r>
    <x v="158"/>
    <x v="7"/>
    <x v="777"/>
    <n v="5540246183455"/>
    <d v="2022-11-30T00:00:00"/>
    <n v="1044"/>
  </r>
  <r>
    <x v="158"/>
    <x v="7"/>
    <x v="777"/>
    <n v="5540246183555"/>
    <d v="2022-11-30T00:00:00"/>
    <n v="543"/>
  </r>
  <r>
    <x v="158"/>
    <x v="7"/>
    <x v="778"/>
    <n v="5540246195943"/>
    <d v="2022-12-11T00:00:00"/>
    <n v="928"/>
  </r>
  <r>
    <x v="158"/>
    <x v="7"/>
    <x v="778"/>
    <n v="5540246195944"/>
    <d v="2022-12-11T00:00:00"/>
    <n v="928"/>
  </r>
  <r>
    <x v="158"/>
    <x v="7"/>
    <x v="779"/>
    <n v="5540246183558"/>
    <d v="2022-11-21T00:00:00"/>
    <n v="5197"/>
  </r>
  <r>
    <x v="158"/>
    <x v="7"/>
    <x v="779"/>
    <n v="5540246192209"/>
    <d v="2022-11-21T00:00:00"/>
    <n v="2228"/>
  </r>
  <r>
    <x v="158"/>
    <x v="7"/>
    <x v="780"/>
    <n v="5540246190727"/>
    <d v="2022-11-29T00:00:00"/>
    <n v="877"/>
  </r>
  <r>
    <x v="158"/>
    <x v="7"/>
    <x v="781"/>
    <n v="5540246194947"/>
    <d v="2022-12-08T00:00:00"/>
    <n v="232"/>
  </r>
  <r>
    <x v="159"/>
    <x v="7"/>
    <x v="782"/>
    <n v="5540246172539"/>
    <d v="2022-11-15T00:00:00"/>
    <n v="24"/>
  </r>
  <r>
    <x v="159"/>
    <x v="7"/>
    <x v="782"/>
    <n v="5540246172669"/>
    <d v="2022-11-15T00:00:00"/>
    <n v="140"/>
  </r>
  <r>
    <x v="159"/>
    <x v="7"/>
    <x v="783"/>
    <n v="5540246176294"/>
    <d v="2022-11-15T00:00:00"/>
    <n v="1485"/>
  </r>
  <r>
    <x v="159"/>
    <x v="7"/>
    <x v="783"/>
    <n v="5540246176295"/>
    <d v="2022-11-15T00:00:00"/>
    <n v="4455"/>
  </r>
  <r>
    <x v="159"/>
    <x v="7"/>
    <x v="783"/>
    <n v="5540246187987"/>
    <d v="2022-11-15T00:00:00"/>
    <n v="2228"/>
  </r>
  <r>
    <x v="159"/>
    <x v="7"/>
    <x v="783"/>
    <n v="5540246188200"/>
    <d v="2022-11-15T00:00:00"/>
    <n v="2228"/>
  </r>
  <r>
    <x v="159"/>
    <x v="7"/>
    <x v="784"/>
    <n v="5540246173472"/>
    <d v="2022-11-17T00:00:00"/>
    <n v="279"/>
  </r>
  <r>
    <x v="159"/>
    <x v="7"/>
    <x v="784"/>
    <n v="5540246175049"/>
    <d v="2022-11-17T00:00:00"/>
    <n v="836"/>
  </r>
  <r>
    <x v="159"/>
    <x v="7"/>
    <x v="784"/>
    <n v="5540246175050"/>
    <d v="2022-11-17T00:00:00"/>
    <n v="836"/>
  </r>
  <r>
    <x v="160"/>
    <x v="7"/>
    <x v="785"/>
    <n v="5540246171759"/>
    <d v="2022-11-21T00:00:00"/>
    <n v="6682"/>
  </r>
  <r>
    <x v="160"/>
    <x v="7"/>
    <x v="785"/>
    <n v="5540246177133"/>
    <d v="2022-11-21T00:00:00"/>
    <n v="8909"/>
  </r>
  <r>
    <x v="160"/>
    <x v="7"/>
    <x v="786"/>
    <n v="5540246176699"/>
    <d v="2022-11-16T00:00:00"/>
    <n v="8352"/>
  </r>
  <r>
    <x v="160"/>
    <x v="7"/>
    <x v="787"/>
    <n v="5540246176295"/>
    <d v="2022-11-16T00:00:00"/>
    <n v="4455"/>
  </r>
  <r>
    <x v="160"/>
    <x v="7"/>
    <x v="788"/>
    <n v="5540246191598"/>
    <d v="2022-11-20T00:00:00"/>
    <n v="1601"/>
  </r>
  <r>
    <x v="160"/>
    <x v="7"/>
    <x v="789"/>
    <n v="5540246195943"/>
    <d v="2022-12-19T00:00:00"/>
    <n v="928"/>
  </r>
  <r>
    <x v="160"/>
    <x v="7"/>
    <x v="789"/>
    <n v="5540246195944"/>
    <d v="2022-12-19T00:00:00"/>
    <n v="928"/>
  </r>
  <r>
    <x v="161"/>
    <x v="7"/>
    <x v="790"/>
    <n v="5540246172669"/>
    <d v="2022-11-17T00:00:00"/>
    <n v="140"/>
  </r>
  <r>
    <x v="161"/>
    <x v="7"/>
    <x v="790"/>
    <n v="5540246172978"/>
    <d v="2022-11-17T00:00:00"/>
    <n v="1671"/>
  </r>
  <r>
    <x v="161"/>
    <x v="7"/>
    <x v="790"/>
    <n v="5540246174174"/>
    <d v="2022-11-17T00:00:00"/>
    <n v="232"/>
  </r>
  <r>
    <x v="161"/>
    <x v="7"/>
    <x v="790"/>
    <n v="5540246188175"/>
    <d v="2022-11-17T00:00:00"/>
    <n v="232"/>
  </r>
  <r>
    <x v="161"/>
    <x v="7"/>
    <x v="791"/>
    <n v="5540246171933"/>
    <d v="2022-11-17T00:00:00"/>
    <n v="1671"/>
  </r>
  <r>
    <x v="161"/>
    <x v="7"/>
    <x v="791"/>
    <n v="5540246176294"/>
    <d v="2022-11-17T00:00:00"/>
    <n v="743"/>
  </r>
  <r>
    <x v="161"/>
    <x v="7"/>
    <x v="791"/>
    <n v="5540246176295"/>
    <d v="2022-11-17T00:00:00"/>
    <n v="7424"/>
  </r>
  <r>
    <x v="161"/>
    <x v="7"/>
    <x v="791"/>
    <n v="5540246187987"/>
    <d v="2022-11-17T00:00:00"/>
    <n v="4455"/>
  </r>
  <r>
    <x v="161"/>
    <x v="7"/>
    <x v="791"/>
    <n v="5540246188200"/>
    <d v="2022-11-17T00:00:00"/>
    <n v="1485"/>
  </r>
  <r>
    <x v="161"/>
    <x v="7"/>
    <x v="792"/>
    <n v="5540246194632"/>
    <d v="2022-11-22T00:00:00"/>
    <n v="1003"/>
  </r>
  <r>
    <x v="161"/>
    <x v="7"/>
    <x v="792"/>
    <n v="5540246196046"/>
    <d v="2022-11-22T00:00:00"/>
    <n v="251"/>
  </r>
  <r>
    <x v="161"/>
    <x v="7"/>
    <x v="793"/>
    <n v="5540246194632"/>
    <d v="2022-11-24T00:00:00"/>
    <n v="1170"/>
  </r>
  <r>
    <x v="161"/>
    <x v="7"/>
    <x v="794"/>
    <n v="5540246170256"/>
    <d v="2022-12-06T00:00:00"/>
    <n v="3174"/>
  </r>
  <r>
    <x v="161"/>
    <x v="7"/>
    <x v="794"/>
    <n v="5540246171888"/>
    <d v="2022-12-06T00:00:00"/>
    <n v="520"/>
  </r>
  <r>
    <x v="161"/>
    <x v="7"/>
    <x v="795"/>
    <n v="5540246170256"/>
    <d v="2022-12-13T00:00:00"/>
    <n v="3174"/>
  </r>
  <r>
    <x v="161"/>
    <x v="7"/>
    <x v="795"/>
    <n v="5540246171888"/>
    <d v="2022-12-13T00:00:00"/>
    <n v="520"/>
  </r>
  <r>
    <x v="161"/>
    <x v="7"/>
    <x v="796"/>
    <n v="5540246170256"/>
    <d v="2022-12-20T00:00:00"/>
    <n v="3174"/>
  </r>
  <r>
    <x v="161"/>
    <x v="7"/>
    <x v="796"/>
    <n v="5540246171888"/>
    <d v="2022-12-20T00:00:00"/>
    <n v="520"/>
  </r>
  <r>
    <x v="162"/>
    <x v="7"/>
    <x v="797"/>
    <n v="5540246172669"/>
    <d v="2022-11-20T00:00:00"/>
    <n v="140"/>
  </r>
  <r>
    <x v="162"/>
    <x v="7"/>
    <x v="797"/>
    <n v="5540246191594"/>
    <d v="2022-11-20T00:00:00"/>
    <n v="1504"/>
  </r>
  <r>
    <x v="162"/>
    <x v="7"/>
    <x v="798"/>
    <n v="5540246171933"/>
    <d v="2022-11-20T00:00:00"/>
    <n v="1114"/>
  </r>
  <r>
    <x v="162"/>
    <x v="7"/>
    <x v="798"/>
    <n v="5540246176295"/>
    <d v="2022-11-20T00:00:00"/>
    <n v="8909"/>
  </r>
  <r>
    <x v="162"/>
    <x v="7"/>
    <x v="798"/>
    <n v="5540246187987"/>
    <d v="2022-11-20T00:00:00"/>
    <n v="4455"/>
  </r>
  <r>
    <x v="162"/>
    <x v="7"/>
    <x v="799"/>
    <n v="5540246177133"/>
    <d v="2022-11-20T00:00:00"/>
    <n v="499"/>
  </r>
  <r>
    <x v="162"/>
    <x v="7"/>
    <x v="799"/>
    <n v="5540246192148"/>
    <d v="2022-11-20T00:00:00"/>
    <n v="22272"/>
  </r>
  <r>
    <x v="162"/>
    <x v="7"/>
    <x v="800"/>
    <n v="5540246174095"/>
    <d v="2022-11-22T00:00:00"/>
    <n v="140"/>
  </r>
  <r>
    <x v="162"/>
    <x v="7"/>
    <x v="800"/>
    <n v="5540246175049"/>
    <d v="2022-11-22T00:00:00"/>
    <n v="557"/>
  </r>
  <r>
    <x v="162"/>
    <x v="7"/>
    <x v="800"/>
    <n v="5540246175050"/>
    <d v="2022-11-22T00:00:00"/>
    <n v="557"/>
  </r>
  <r>
    <x v="162"/>
    <x v="7"/>
    <x v="801"/>
    <n v="5540246185562"/>
    <d v="2022-11-22T00:00:00"/>
    <n v="70"/>
  </r>
  <r>
    <x v="163"/>
    <x v="7"/>
    <x v="802"/>
    <n v="5540246176699"/>
    <d v="2022-11-21T00:00:00"/>
    <n v="8352"/>
  </r>
  <r>
    <x v="163"/>
    <x v="7"/>
    <x v="802"/>
    <n v="5540246192102"/>
    <d v="2022-11-21T00:00:00"/>
    <n v="2005"/>
  </r>
  <r>
    <x v="163"/>
    <x v="7"/>
    <x v="803"/>
    <n v="5540246171933"/>
    <d v="2022-11-21T00:00:00"/>
    <n v="1114"/>
  </r>
  <r>
    <x v="163"/>
    <x v="7"/>
    <x v="803"/>
    <n v="5540246176294"/>
    <d v="2022-11-21T00:00:00"/>
    <n v="1485"/>
  </r>
  <r>
    <x v="163"/>
    <x v="7"/>
    <x v="803"/>
    <n v="5540246176295"/>
    <d v="2022-11-21T00:00:00"/>
    <n v="8909"/>
  </r>
  <r>
    <x v="163"/>
    <x v="7"/>
    <x v="803"/>
    <n v="5540246187987"/>
    <d v="2022-11-21T00:00:00"/>
    <n v="3341"/>
  </r>
  <r>
    <x v="163"/>
    <x v="7"/>
    <x v="804"/>
    <n v="5540246191598"/>
    <d v="2022-11-22T00:00:00"/>
    <n v="1601"/>
  </r>
  <r>
    <x v="163"/>
    <x v="7"/>
    <x v="805"/>
    <n v="5540246194632"/>
    <d v="2022-11-21T00:00:00"/>
    <n v="251"/>
  </r>
  <r>
    <x v="163"/>
    <x v="7"/>
    <x v="805"/>
    <n v="5540246195250"/>
    <d v="2022-11-21T00:00:00"/>
    <n v="65"/>
  </r>
  <r>
    <x v="163"/>
    <x v="7"/>
    <x v="805"/>
    <n v="5540246196046"/>
    <d v="2022-11-21T00:00:00"/>
    <n v="61"/>
  </r>
  <r>
    <x v="163"/>
    <x v="7"/>
    <x v="806"/>
    <n v="5540246194632"/>
    <d v="2022-11-28T00:00:00"/>
    <n v="919"/>
  </r>
  <r>
    <x v="163"/>
    <x v="7"/>
    <x v="806"/>
    <n v="5540246196046"/>
    <d v="2022-11-28T00:00:00"/>
    <n v="251"/>
  </r>
  <r>
    <x v="163"/>
    <x v="7"/>
    <x v="807"/>
    <n v="5540246194632"/>
    <d v="2022-11-30T00:00:00"/>
    <n v="1003"/>
  </r>
  <r>
    <x v="164"/>
    <x v="7"/>
    <x v="808"/>
    <n v="5540246172978"/>
    <d v="2022-11-22T00:00:00"/>
    <n v="836"/>
  </r>
  <r>
    <x v="164"/>
    <x v="7"/>
    <x v="809"/>
    <n v="5540246176294"/>
    <d v="2022-11-22T00:00:00"/>
    <n v="743"/>
  </r>
  <r>
    <x v="164"/>
    <x v="7"/>
    <x v="809"/>
    <n v="5540246176295"/>
    <d v="2022-11-22T00:00:00"/>
    <n v="4455"/>
  </r>
  <r>
    <x v="164"/>
    <x v="7"/>
    <x v="809"/>
    <n v="5540246188200"/>
    <d v="2022-11-22T00:00:00"/>
    <n v="1485"/>
  </r>
  <r>
    <x v="164"/>
    <x v="7"/>
    <x v="810"/>
    <n v="5540246172978"/>
    <d v="2022-11-21T00:00:00"/>
    <n v="3341"/>
  </r>
  <r>
    <x v="164"/>
    <x v="7"/>
    <x v="811"/>
    <n v="5540246170256"/>
    <d v="2022-12-27T00:00:00"/>
    <n v="3174"/>
  </r>
  <r>
    <x v="164"/>
    <x v="7"/>
    <x v="811"/>
    <n v="5540246171888"/>
    <d v="2022-12-27T00:00:00"/>
    <n v="520"/>
  </r>
  <r>
    <x v="164"/>
    <x v="7"/>
    <x v="812"/>
    <n v="5540246170256"/>
    <d v="2023-01-03T00:00:00"/>
    <n v="3174"/>
  </r>
  <r>
    <x v="164"/>
    <x v="7"/>
    <x v="812"/>
    <n v="5540246171888"/>
    <d v="2023-01-03T00:00:00"/>
    <n v="520"/>
  </r>
  <r>
    <x v="164"/>
    <x v="7"/>
    <x v="813"/>
    <n v="5540246170256"/>
    <d v="2023-01-10T00:00:00"/>
    <n v="3174"/>
  </r>
  <r>
    <x v="164"/>
    <x v="7"/>
    <x v="813"/>
    <n v="5540246171888"/>
    <d v="2023-01-10T00:00:00"/>
    <n v="520"/>
  </r>
  <r>
    <x v="164"/>
    <x v="7"/>
    <x v="814"/>
    <n v="5540246181016"/>
    <d v="2022-11-27T00:00:00"/>
    <n v="10691"/>
  </r>
  <r>
    <x v="165"/>
    <x v="7"/>
    <x v="815"/>
    <n v="5540246183130"/>
    <d v="2022-12-05T00:00:00"/>
    <n v="4511"/>
  </r>
  <r>
    <x v="165"/>
    <x v="7"/>
    <x v="815"/>
    <n v="5540246183537"/>
    <d v="2022-12-05T00:00:00"/>
    <n v="961"/>
  </r>
  <r>
    <x v="165"/>
    <x v="7"/>
    <x v="816"/>
    <n v="5540246172539"/>
    <d v="2022-11-24T00:00:00"/>
    <n v="24"/>
  </r>
  <r>
    <x v="165"/>
    <x v="7"/>
    <x v="816"/>
    <n v="5540246172669"/>
    <d v="2022-11-24T00:00:00"/>
    <n v="140"/>
  </r>
  <r>
    <x v="165"/>
    <x v="7"/>
    <x v="816"/>
    <n v="5540246172978"/>
    <d v="2022-11-24T00:00:00"/>
    <n v="1671"/>
  </r>
  <r>
    <x v="165"/>
    <x v="7"/>
    <x v="816"/>
    <n v="5540246174174"/>
    <d v="2022-11-24T00:00:00"/>
    <n v="696"/>
  </r>
  <r>
    <x v="165"/>
    <x v="7"/>
    <x v="816"/>
    <n v="5540246176699"/>
    <d v="2022-11-24T00:00:00"/>
    <n v="4176"/>
  </r>
  <r>
    <x v="165"/>
    <x v="7"/>
    <x v="816"/>
    <n v="5540246188175"/>
    <d v="2022-11-24T00:00:00"/>
    <n v="116"/>
  </r>
  <r>
    <x v="165"/>
    <x v="7"/>
    <x v="816"/>
    <n v="5540246191594"/>
    <d v="2022-11-24T00:00:00"/>
    <n v="1504"/>
  </r>
  <r>
    <x v="165"/>
    <x v="7"/>
    <x v="816"/>
    <n v="5540246191598"/>
    <d v="2022-11-24T00:00:00"/>
    <n v="1601"/>
  </r>
  <r>
    <x v="165"/>
    <x v="7"/>
    <x v="817"/>
    <n v="5540246176294"/>
    <d v="2022-11-24T00:00:00"/>
    <n v="743"/>
  </r>
  <r>
    <x v="165"/>
    <x v="7"/>
    <x v="817"/>
    <n v="5540246187987"/>
    <d v="2022-11-24T00:00:00"/>
    <n v="2228"/>
  </r>
  <r>
    <x v="165"/>
    <x v="7"/>
    <x v="817"/>
    <n v="5540246188200"/>
    <d v="2022-11-24T00:00:00"/>
    <n v="1485"/>
  </r>
  <r>
    <x v="165"/>
    <x v="7"/>
    <x v="818"/>
    <n v="5540246174095"/>
    <d v="2022-11-30T00:00:00"/>
    <n v="70"/>
  </r>
  <r>
    <x v="165"/>
    <x v="7"/>
    <x v="818"/>
    <n v="5540246175049"/>
    <d v="2022-11-30T00:00:00"/>
    <n v="557"/>
  </r>
  <r>
    <x v="165"/>
    <x v="7"/>
    <x v="818"/>
    <n v="5540246175050"/>
    <d v="2022-11-30T00:00:00"/>
    <n v="418"/>
  </r>
  <r>
    <x v="165"/>
    <x v="7"/>
    <x v="818"/>
    <n v="5540246190743"/>
    <d v="2022-11-30T00:00:00"/>
    <n v="279"/>
  </r>
  <r>
    <x v="165"/>
    <x v="7"/>
    <x v="819"/>
    <n v="5540246196148"/>
    <d v="2022-12-20T00:00:00"/>
    <n v="975"/>
  </r>
  <r>
    <x v="165"/>
    <x v="7"/>
    <x v="820"/>
    <n v="5540246185429"/>
    <d v="2022-11-30T00:00:00"/>
    <n v="140"/>
  </r>
  <r>
    <x v="165"/>
    <x v="7"/>
    <x v="820"/>
    <n v="5540246185562"/>
    <d v="2022-11-30T00:00:00"/>
    <n v="140"/>
  </r>
  <r>
    <x v="165"/>
    <x v="7"/>
    <x v="820"/>
    <n v="5540246186325"/>
    <d v="2022-11-30T00:00:00"/>
    <n v="140"/>
  </r>
  <r>
    <x v="165"/>
    <x v="7"/>
    <x v="821"/>
    <n v="5540246194632"/>
    <d v="2022-12-05T00:00:00"/>
    <n v="919"/>
  </r>
  <r>
    <x v="165"/>
    <x v="7"/>
    <x v="821"/>
    <n v="5540246195250"/>
    <d v="2022-12-05T00:00:00"/>
    <n v="251"/>
  </r>
  <r>
    <x v="165"/>
    <x v="7"/>
    <x v="821"/>
    <n v="5540246196046"/>
    <d v="2022-12-05T00:00:00"/>
    <n v="168"/>
  </r>
  <r>
    <x v="165"/>
    <x v="7"/>
    <x v="822"/>
    <n v="5540246194632"/>
    <d v="2022-12-08T00:00:00"/>
    <n v="2256"/>
  </r>
  <r>
    <x v="165"/>
    <x v="7"/>
    <x v="823"/>
    <n v="5540246194632"/>
    <d v="2022-12-12T00:00:00"/>
    <n v="836"/>
  </r>
  <r>
    <x v="165"/>
    <x v="7"/>
    <x v="824"/>
    <n v="5540246194632"/>
    <d v="2022-12-15T00:00:00"/>
    <n v="2172"/>
  </r>
  <r>
    <x v="165"/>
    <x v="7"/>
    <x v="825"/>
    <n v="5540246194632"/>
    <d v="2022-12-19T00:00:00"/>
    <n v="1921"/>
  </r>
  <r>
    <x v="165"/>
    <x v="7"/>
    <x v="826"/>
    <n v="5540246194632"/>
    <d v="2022-12-27T00:00:00"/>
    <n v="2757"/>
  </r>
  <r>
    <x v="166"/>
    <x v="7"/>
    <x v="827"/>
    <n v="5540246192907"/>
    <d v="2023-01-04T00:00:00"/>
    <n v="3341"/>
  </r>
  <r>
    <x v="166"/>
    <x v="7"/>
    <x v="828"/>
    <n v="5540246192907"/>
    <d v="2023-01-26T00:00:00"/>
    <n v="11136"/>
  </r>
  <r>
    <x v="166"/>
    <x v="7"/>
    <x v="829"/>
    <n v="5540246172978"/>
    <d v="2022-11-27T00:00:00"/>
    <n v="1671"/>
  </r>
  <r>
    <x v="166"/>
    <x v="7"/>
    <x v="829"/>
    <n v="5540246176699"/>
    <d v="2022-11-27T00:00:00"/>
    <n v="4176"/>
  </r>
  <r>
    <x v="166"/>
    <x v="7"/>
    <x v="829"/>
    <n v="5540246188175"/>
    <d v="2022-11-27T00:00:00"/>
    <n v="116"/>
  </r>
  <r>
    <x v="166"/>
    <x v="7"/>
    <x v="830"/>
    <n v="5540246187987"/>
    <d v="2022-11-27T00:00:00"/>
    <n v="2228"/>
  </r>
  <r>
    <x v="166"/>
    <x v="7"/>
    <x v="830"/>
    <n v="5540246188200"/>
    <d v="2022-11-27T00:00:00"/>
    <n v="1485"/>
  </r>
  <r>
    <x v="166"/>
    <x v="7"/>
    <x v="831"/>
    <n v="5540246171759"/>
    <d v="2022-12-01T00:00:00"/>
    <n v="8352"/>
  </r>
  <r>
    <x v="166"/>
    <x v="7"/>
    <x v="831"/>
    <n v="5540246192518"/>
    <d v="2022-12-01T00:00:00"/>
    <n v="26309"/>
  </r>
  <r>
    <x v="166"/>
    <x v="7"/>
    <x v="832"/>
    <n v="5540246192148"/>
    <d v="2022-11-29T00:00:00"/>
    <n v="45936"/>
  </r>
  <r>
    <x v="166"/>
    <x v="7"/>
    <x v="833"/>
    <n v="5540246192148"/>
    <d v="2022-12-06T00:00:00"/>
    <n v="45936"/>
  </r>
  <r>
    <x v="166"/>
    <x v="7"/>
    <x v="834"/>
    <n v="5540246195943"/>
    <d v="2022-12-27T00:00:00"/>
    <n v="928"/>
  </r>
  <r>
    <x v="166"/>
    <x v="7"/>
    <x v="834"/>
    <n v="5540246195944"/>
    <d v="2022-12-27T00:00:00"/>
    <n v="928"/>
  </r>
  <r>
    <x v="166"/>
    <x v="7"/>
    <x v="835"/>
    <n v="5540246195943"/>
    <d v="2023-01-02T00:00:00"/>
    <n v="928"/>
  </r>
  <r>
    <x v="166"/>
    <x v="7"/>
    <x v="835"/>
    <n v="5540246195944"/>
    <d v="2023-01-02T00:00:00"/>
    <n v="928"/>
  </r>
  <r>
    <x v="166"/>
    <x v="7"/>
    <x v="836"/>
    <n v="5540246191596"/>
    <d v="2022-12-07T00:00:00"/>
    <n v="223"/>
  </r>
  <r>
    <x v="167"/>
    <x v="7"/>
    <x v="837"/>
    <n v="5540246171933"/>
    <d v="2022-11-28T00:00:00"/>
    <n v="669"/>
  </r>
  <r>
    <x v="167"/>
    <x v="7"/>
    <x v="837"/>
    <n v="5540246176295"/>
    <d v="2022-11-28T00:00:00"/>
    <n v="2228"/>
  </r>
  <r>
    <x v="167"/>
    <x v="7"/>
    <x v="837"/>
    <n v="5540246187987"/>
    <d v="2022-11-28T00:00:00"/>
    <n v="3341"/>
  </r>
  <r>
    <x v="167"/>
    <x v="7"/>
    <x v="838"/>
    <n v="5540246182684"/>
    <d v="2022-12-07T00:00:00"/>
    <n v="372"/>
  </r>
  <r>
    <x v="167"/>
    <x v="7"/>
    <x v="838"/>
    <n v="5540246194467"/>
    <d v="2022-12-07T00:00:00"/>
    <n v="12473"/>
  </r>
  <r>
    <x v="168"/>
    <x v="7"/>
    <x v="839"/>
    <n v="5540246193878"/>
    <d v="2022-11-29T00:00:00"/>
    <n v="26727"/>
  </r>
  <r>
    <x v="168"/>
    <x v="7"/>
    <x v="840"/>
    <n v="5540246172539"/>
    <d v="2022-11-29T00:00:00"/>
    <n v="24"/>
  </r>
  <r>
    <x v="168"/>
    <x v="7"/>
    <x v="840"/>
    <n v="5540246172669"/>
    <d v="2022-11-29T00:00:00"/>
    <n v="279"/>
  </r>
  <r>
    <x v="168"/>
    <x v="7"/>
    <x v="840"/>
    <n v="5540246172978"/>
    <d v="2022-11-29T00:00:00"/>
    <n v="1671"/>
  </r>
  <r>
    <x v="168"/>
    <x v="7"/>
    <x v="840"/>
    <n v="5540246174174"/>
    <d v="2022-11-29T00:00:00"/>
    <n v="232"/>
  </r>
  <r>
    <x v="168"/>
    <x v="7"/>
    <x v="840"/>
    <n v="5540246176699"/>
    <d v="2022-11-29T00:00:00"/>
    <n v="4176"/>
  </r>
  <r>
    <x v="168"/>
    <x v="7"/>
    <x v="841"/>
    <n v="5540246171933"/>
    <d v="2022-11-29T00:00:00"/>
    <n v="557"/>
  </r>
  <r>
    <x v="168"/>
    <x v="7"/>
    <x v="841"/>
    <n v="5540246176295"/>
    <d v="2022-11-29T00:00:00"/>
    <n v="8909"/>
  </r>
  <r>
    <x v="168"/>
    <x v="7"/>
    <x v="841"/>
    <n v="5540246187987"/>
    <d v="2022-11-29T00:00:00"/>
    <n v="1671"/>
  </r>
  <r>
    <x v="168"/>
    <x v="7"/>
    <x v="842"/>
    <n v="5540246181061"/>
    <d v="2022-12-13T00:00:00"/>
    <n v="3308"/>
  </r>
  <r>
    <x v="168"/>
    <x v="7"/>
    <x v="842"/>
    <n v="5540246185278"/>
    <d v="2022-12-13T00:00:00"/>
    <n v="2239"/>
  </r>
  <r>
    <x v="168"/>
    <x v="7"/>
    <x v="843"/>
    <n v="5540246183130"/>
    <d v="2022-12-14T00:00:00"/>
    <n v="2256"/>
  </r>
  <r>
    <x v="168"/>
    <x v="7"/>
    <x v="843"/>
    <n v="5540246183538"/>
    <d v="2022-12-14T00:00:00"/>
    <n v="919"/>
  </r>
  <r>
    <x v="168"/>
    <x v="7"/>
    <x v="844"/>
    <n v="5540246174095"/>
    <d v="2022-12-06T00:00:00"/>
    <n v="140"/>
  </r>
  <r>
    <x v="168"/>
    <x v="7"/>
    <x v="844"/>
    <n v="5540246175047"/>
    <d v="2022-12-06T00:00:00"/>
    <n v="279"/>
  </r>
  <r>
    <x v="168"/>
    <x v="7"/>
    <x v="844"/>
    <n v="5540246175049"/>
    <d v="2022-12-06T00:00:00"/>
    <n v="557"/>
  </r>
  <r>
    <x v="168"/>
    <x v="7"/>
    <x v="844"/>
    <n v="5540246190743"/>
    <d v="2022-12-06T00:00:00"/>
    <n v="279"/>
  </r>
  <r>
    <x v="168"/>
    <x v="7"/>
    <x v="845"/>
    <n v="5540246183587"/>
    <d v="2022-12-07T00:00:00"/>
    <n v="502"/>
  </r>
  <r>
    <x v="168"/>
    <x v="7"/>
    <x v="845"/>
    <n v="5540246183589"/>
    <d v="2022-12-07T00:00:00"/>
    <n v="650"/>
  </r>
  <r>
    <x v="168"/>
    <x v="7"/>
    <x v="845"/>
    <n v="5540246186352"/>
    <d v="2022-12-07T00:00:00"/>
    <n v="1880"/>
  </r>
  <r>
    <x v="168"/>
    <x v="7"/>
    <x v="846"/>
    <n v="5540246183558"/>
    <d v="2022-12-11T00:00:00"/>
    <n v="2599"/>
  </r>
  <r>
    <x v="168"/>
    <x v="7"/>
    <x v="846"/>
    <n v="5540246192209"/>
    <d v="2022-12-11T00:00:00"/>
    <n v="2228"/>
  </r>
  <r>
    <x v="168"/>
    <x v="7"/>
    <x v="846"/>
    <n v="5540246192462"/>
    <d v="2022-12-11T00:00:00"/>
    <n v="1114"/>
  </r>
  <r>
    <x v="168"/>
    <x v="7"/>
    <x v="846"/>
    <n v="5540246192594"/>
    <d v="2022-12-11T00:00:00"/>
    <n v="743"/>
  </r>
  <r>
    <x v="168"/>
    <x v="7"/>
    <x v="846"/>
    <n v="5540246192831"/>
    <d v="2022-12-11T00:00:00"/>
    <n v="1300"/>
  </r>
  <r>
    <x v="168"/>
    <x v="7"/>
    <x v="847"/>
    <n v="5540246187995"/>
    <d v="2022-12-08T00:00:00"/>
    <n v="1337"/>
  </r>
  <r>
    <x v="168"/>
    <x v="7"/>
    <x v="848"/>
    <n v="5540246177133"/>
    <d v="2022-12-14T00:00:00"/>
    <n v="18375"/>
  </r>
  <r>
    <x v="168"/>
    <x v="7"/>
    <x v="849"/>
    <n v="5540246192148"/>
    <d v="2022-12-14T00:00:00"/>
    <n v="45936"/>
  </r>
  <r>
    <x v="168"/>
    <x v="7"/>
    <x v="850"/>
    <n v="5540246194632"/>
    <d v="2022-12-27T00:00:00"/>
    <n v="2757"/>
  </r>
  <r>
    <x v="168"/>
    <x v="7"/>
    <x v="851"/>
    <n v="5540246185429"/>
    <d v="2022-12-06T00:00:00"/>
    <n v="70"/>
  </r>
  <r>
    <x v="169"/>
    <x v="7"/>
    <x v="852"/>
    <n v="5540246174174"/>
    <d v="2022-11-30T00:00:00"/>
    <n v="464"/>
  </r>
  <r>
    <x v="169"/>
    <x v="7"/>
    <x v="852"/>
    <n v="5540246176699"/>
    <d v="2022-11-30T00:00:00"/>
    <n v="4176"/>
  </r>
  <r>
    <x v="169"/>
    <x v="7"/>
    <x v="852"/>
    <n v="5540246188175"/>
    <d v="2022-11-30T00:00:00"/>
    <n v="464"/>
  </r>
  <r>
    <x v="169"/>
    <x v="7"/>
    <x v="852"/>
    <n v="5540246192102"/>
    <d v="2022-11-30T00:00:00"/>
    <n v="2005"/>
  </r>
  <r>
    <x v="169"/>
    <x v="7"/>
    <x v="853"/>
    <n v="5540246171933"/>
    <d v="2022-11-30T00:00:00"/>
    <n v="1114"/>
  </r>
  <r>
    <x v="169"/>
    <x v="7"/>
    <x v="853"/>
    <n v="5540246176294"/>
    <d v="2022-11-30T00:00:00"/>
    <n v="743"/>
  </r>
  <r>
    <x v="169"/>
    <x v="7"/>
    <x v="853"/>
    <n v="5540246187987"/>
    <d v="2022-11-30T00:00:00"/>
    <n v="3341"/>
  </r>
  <r>
    <x v="169"/>
    <x v="7"/>
    <x v="853"/>
    <n v="5540246188200"/>
    <d v="2022-11-30T00:00:00"/>
    <n v="1485"/>
  </r>
  <r>
    <x v="169"/>
    <x v="7"/>
    <x v="854"/>
    <n v="5540246194632"/>
    <d v="2022-12-18T00:00:00"/>
    <n v="502"/>
  </r>
  <r>
    <x v="169"/>
    <x v="7"/>
    <x v="854"/>
    <n v="5540246195250"/>
    <d v="2022-12-18T00:00:00"/>
    <n v="168"/>
  </r>
  <r>
    <x v="169"/>
    <x v="7"/>
    <x v="854"/>
    <n v="5540246196046"/>
    <d v="2022-12-18T00:00:00"/>
    <n v="418"/>
  </r>
  <r>
    <x v="170"/>
    <x v="7"/>
    <x v="855"/>
    <n v="5540246172669"/>
    <d v="2022-12-01T00:00:00"/>
    <n v="209"/>
  </r>
  <r>
    <x v="170"/>
    <x v="7"/>
    <x v="855"/>
    <n v="5540246174174"/>
    <d v="2022-12-01T00:00:00"/>
    <n v="232"/>
  </r>
  <r>
    <x v="170"/>
    <x v="7"/>
    <x v="855"/>
    <n v="5540246176699"/>
    <d v="2022-12-01T00:00:00"/>
    <n v="8352"/>
  </r>
  <r>
    <x v="170"/>
    <x v="7"/>
    <x v="855"/>
    <n v="5540246192102"/>
    <d v="2022-12-01T00:00:00"/>
    <n v="2005"/>
  </r>
  <r>
    <x v="170"/>
    <x v="7"/>
    <x v="856"/>
    <n v="5540246171933"/>
    <d v="2022-12-01T00:00:00"/>
    <n v="1114"/>
  </r>
  <r>
    <x v="170"/>
    <x v="7"/>
    <x v="856"/>
    <n v="5540246176295"/>
    <d v="2022-12-01T00:00:00"/>
    <n v="5940"/>
  </r>
  <r>
    <x v="170"/>
    <x v="7"/>
    <x v="856"/>
    <n v="5540246187987"/>
    <d v="2022-12-01T00:00:00"/>
    <n v="4455"/>
  </r>
  <r>
    <x v="170"/>
    <x v="7"/>
    <x v="856"/>
    <n v="5540246188200"/>
    <d v="2022-12-01T00:00:00"/>
    <n v="743"/>
  </r>
  <r>
    <x v="170"/>
    <x v="7"/>
    <x v="857"/>
    <n v="5540246175049"/>
    <d v="2022-12-08T00:00:00"/>
    <n v="836"/>
  </r>
  <r>
    <x v="170"/>
    <x v="7"/>
    <x v="858"/>
    <n v="5540246192148"/>
    <d v="2022-12-21T00:00:00"/>
    <n v="45936"/>
  </r>
  <r>
    <x v="170"/>
    <x v="7"/>
    <x v="859"/>
    <n v="5540246196466"/>
    <d v="2022-12-06T00:00:00"/>
    <n v="1782"/>
  </r>
  <r>
    <x v="170"/>
    <x v="7"/>
    <x v="860"/>
    <n v="5540246183547"/>
    <d v="2022-12-13T00:00:00"/>
    <n v="8909"/>
  </r>
  <r>
    <x v="171"/>
    <x v="7"/>
    <x v="861"/>
    <n v="5540246171933"/>
    <d v="2022-12-05T00:00:00"/>
    <n v="2228"/>
  </r>
  <r>
    <x v="171"/>
    <x v="7"/>
    <x v="861"/>
    <n v="5540246176294"/>
    <d v="2022-12-05T00:00:00"/>
    <n v="743"/>
  </r>
  <r>
    <x v="171"/>
    <x v="7"/>
    <x v="861"/>
    <n v="5540246176295"/>
    <d v="2022-12-05T00:00:00"/>
    <n v="4455"/>
  </r>
  <r>
    <x v="171"/>
    <x v="7"/>
    <x v="861"/>
    <n v="5540246187987"/>
    <d v="2022-12-05T00:00:00"/>
    <n v="6682"/>
  </r>
  <r>
    <x v="171"/>
    <x v="7"/>
    <x v="861"/>
    <n v="5540246188200"/>
    <d v="2022-12-05T00:00:00"/>
    <n v="1485"/>
  </r>
  <r>
    <x v="171"/>
    <x v="7"/>
    <x v="862"/>
    <n v="5540246172539"/>
    <d v="2022-12-05T00:00:00"/>
    <n v="47"/>
  </r>
  <r>
    <x v="171"/>
    <x v="7"/>
    <x v="862"/>
    <n v="5540246172669"/>
    <d v="2022-12-05T00:00:00"/>
    <n v="279"/>
  </r>
  <r>
    <x v="171"/>
    <x v="7"/>
    <x v="862"/>
    <n v="5540246172978"/>
    <d v="2022-12-05T00:00:00"/>
    <n v="1671"/>
  </r>
  <r>
    <x v="171"/>
    <x v="7"/>
    <x v="862"/>
    <n v="5540246174174"/>
    <d v="2022-12-05T00:00:00"/>
    <n v="232"/>
  </r>
  <r>
    <x v="171"/>
    <x v="7"/>
    <x v="862"/>
    <n v="5540246176699"/>
    <d v="2022-12-05T00:00:00"/>
    <n v="4176"/>
  </r>
  <r>
    <x v="171"/>
    <x v="7"/>
    <x v="863"/>
    <n v="5540246185562"/>
    <d v="2022-12-08T00:00:00"/>
    <n v="140"/>
  </r>
  <r>
    <x v="171"/>
    <x v="7"/>
    <x v="863"/>
    <n v="5540246186325"/>
    <d v="2022-12-08T00:00:00"/>
    <n v="279"/>
  </r>
  <r>
    <x v="171"/>
    <x v="7"/>
    <x v="864"/>
    <n v="5540246175047"/>
    <d v="2022-12-08T00:00:00"/>
    <n v="279"/>
  </r>
  <r>
    <x v="172"/>
    <x v="8"/>
    <x v="865"/>
    <n v="5540246176294"/>
    <d v="2022-12-06T00:00:00"/>
    <n v="2228"/>
  </r>
  <r>
    <x v="172"/>
    <x v="8"/>
    <x v="865"/>
    <n v="5540246176295"/>
    <d v="2022-12-06T00:00:00"/>
    <n v="4455"/>
  </r>
  <r>
    <x v="172"/>
    <x v="8"/>
    <x v="865"/>
    <n v="5540246187987"/>
    <d v="2022-12-06T00:00:00"/>
    <n v="4455"/>
  </r>
  <r>
    <x v="172"/>
    <x v="8"/>
    <x v="865"/>
    <n v="5540246188200"/>
    <d v="2022-12-06T00:00:00"/>
    <n v="743"/>
  </r>
  <r>
    <x v="172"/>
    <x v="8"/>
    <x v="866"/>
    <n v="5540246172978"/>
    <d v="2022-12-06T00:00:00"/>
    <n v="1671"/>
  </r>
  <r>
    <x v="172"/>
    <x v="8"/>
    <x v="866"/>
    <n v="5540246176699"/>
    <d v="2022-12-06T00:00:00"/>
    <n v="8352"/>
  </r>
  <r>
    <x v="173"/>
    <x v="8"/>
    <x v="867"/>
    <n v="5540246172669"/>
    <d v="2022-12-07T00:00:00"/>
    <n v="279"/>
  </r>
  <r>
    <x v="173"/>
    <x v="8"/>
    <x v="867"/>
    <n v="5540246176699"/>
    <d v="2022-12-07T00:00:00"/>
    <n v="8352"/>
  </r>
  <r>
    <x v="173"/>
    <x v="8"/>
    <x v="868"/>
    <n v="5540246176295"/>
    <d v="2022-12-07T00:00:00"/>
    <n v="7424"/>
  </r>
  <r>
    <x v="173"/>
    <x v="8"/>
    <x v="868"/>
    <n v="5540246187987"/>
    <d v="2022-12-07T00:00:00"/>
    <n v="4455"/>
  </r>
  <r>
    <x v="173"/>
    <x v="8"/>
    <x v="868"/>
    <n v="5540246188200"/>
    <d v="2022-12-07T00:00:00"/>
    <n v="1114"/>
  </r>
  <r>
    <x v="173"/>
    <x v="8"/>
    <x v="869"/>
    <n v="5540246175049"/>
    <d v="2022-12-13T00:00:00"/>
    <n v="1114"/>
  </r>
  <r>
    <x v="173"/>
    <x v="8"/>
    <x v="869"/>
    <n v="5540246175050"/>
    <d v="2022-12-13T00:00:00"/>
    <n v="1114"/>
  </r>
  <r>
    <x v="173"/>
    <x v="8"/>
    <x v="869"/>
    <n v="5540246190743"/>
    <d v="2022-12-13T00:00:00"/>
    <n v="279"/>
  </r>
  <r>
    <x v="173"/>
    <x v="8"/>
    <x v="870"/>
    <n v="5540246182684"/>
    <d v="2022-12-15T00:00:00"/>
    <n v="140"/>
  </r>
  <r>
    <x v="173"/>
    <x v="8"/>
    <x v="870"/>
    <n v="5540246183844"/>
    <d v="2022-12-15T00:00:00"/>
    <n v="186"/>
  </r>
  <r>
    <x v="173"/>
    <x v="8"/>
    <x v="870"/>
    <n v="5540246194467"/>
    <d v="2022-12-15T00:00:00"/>
    <n v="12473"/>
  </r>
  <r>
    <x v="173"/>
    <x v="8"/>
    <x v="871"/>
    <n v="5540246171759"/>
    <d v="2022-12-25T00:00:00"/>
    <n v="3341"/>
  </r>
  <r>
    <x v="173"/>
    <x v="8"/>
    <x v="871"/>
    <n v="5540246177133"/>
    <d v="2022-12-25T00:00:00"/>
    <n v="10023"/>
  </r>
  <r>
    <x v="173"/>
    <x v="8"/>
    <x v="871"/>
    <n v="5540246192148"/>
    <d v="2022-12-25T00:00:00"/>
    <n v="6960"/>
  </r>
  <r>
    <x v="173"/>
    <x v="8"/>
    <x v="871"/>
    <n v="5540246192518"/>
    <d v="2022-12-25T00:00:00"/>
    <n v="5847"/>
  </r>
  <r>
    <x v="174"/>
    <x v="8"/>
    <x v="872"/>
    <n v="5540246176294"/>
    <d v="2022-12-08T00:00:00"/>
    <n v="1485"/>
  </r>
  <r>
    <x v="174"/>
    <x v="8"/>
    <x v="872"/>
    <n v="5540246176295"/>
    <d v="2022-12-08T00:00:00"/>
    <n v="7424"/>
  </r>
  <r>
    <x v="174"/>
    <x v="8"/>
    <x v="872"/>
    <n v="5540246187987"/>
    <d v="2022-12-08T00:00:00"/>
    <n v="4455"/>
  </r>
  <r>
    <x v="174"/>
    <x v="8"/>
    <x v="873"/>
    <n v="5540246174174"/>
    <d v="2022-12-08T00:00:00"/>
    <n v="232"/>
  </r>
  <r>
    <x v="174"/>
    <x v="8"/>
    <x v="873"/>
    <n v="5540246176699"/>
    <d v="2022-12-08T00:00:00"/>
    <n v="8352"/>
  </r>
  <r>
    <x v="174"/>
    <x v="8"/>
    <x v="873"/>
    <n v="5540246192102"/>
    <d v="2022-12-08T00:00:00"/>
    <n v="4009"/>
  </r>
  <r>
    <x v="174"/>
    <x v="8"/>
    <x v="874"/>
    <n v="5540246194632"/>
    <d v="2023-01-03T00:00:00"/>
    <n v="919"/>
  </r>
  <r>
    <x v="174"/>
    <x v="8"/>
    <x v="875"/>
    <n v="5540246194467"/>
    <d v="2022-12-22T00:00:00"/>
    <n v="58799"/>
  </r>
  <r>
    <x v="175"/>
    <x v="8"/>
    <x v="876"/>
    <n v="5540246174174"/>
    <d v="2022-12-11T00:00:00"/>
    <n v="464"/>
  </r>
  <r>
    <x v="175"/>
    <x v="8"/>
    <x v="877"/>
    <n v="5540246176295"/>
    <d v="2022-12-11T00:00:00"/>
    <n v="4455"/>
  </r>
  <r>
    <x v="175"/>
    <x v="8"/>
    <x v="877"/>
    <n v="5540246187987"/>
    <d v="2022-12-11T00:00:00"/>
    <n v="6682"/>
  </r>
  <r>
    <x v="175"/>
    <x v="8"/>
    <x v="878"/>
    <n v="5540246177133"/>
    <d v="2022-12-29T00:00:00"/>
    <n v="9466"/>
  </r>
  <r>
    <x v="175"/>
    <x v="8"/>
    <x v="878"/>
    <n v="5540246192148"/>
    <d v="2022-12-29T00:00:00"/>
    <n v="15312"/>
  </r>
  <r>
    <x v="175"/>
    <x v="8"/>
    <x v="879"/>
    <n v="5540246190727"/>
    <d v="2022-12-28T00:00:00"/>
    <n v="877"/>
  </r>
  <r>
    <x v="175"/>
    <x v="8"/>
    <x v="880"/>
    <n v="5540246186325"/>
    <d v="2022-12-13T00:00:00"/>
    <n v="418"/>
  </r>
  <r>
    <x v="175"/>
    <x v="8"/>
    <x v="881"/>
    <n v="5540246173472"/>
    <d v="2022-12-15T00:00:00"/>
    <n v="279"/>
  </r>
  <r>
    <x v="175"/>
    <x v="8"/>
    <x v="881"/>
    <n v="5540246174095"/>
    <d v="2022-12-15T00:00:00"/>
    <n v="70"/>
  </r>
  <r>
    <x v="175"/>
    <x v="8"/>
    <x v="881"/>
    <n v="5540246175047"/>
    <d v="2022-12-15T00:00:00"/>
    <n v="418"/>
  </r>
  <r>
    <x v="175"/>
    <x v="8"/>
    <x v="881"/>
    <n v="5540246175049"/>
    <d v="2022-12-15T00:00:00"/>
    <n v="557"/>
  </r>
  <r>
    <x v="175"/>
    <x v="8"/>
    <x v="881"/>
    <n v="5540246175050"/>
    <d v="2022-12-15T00:00:00"/>
    <n v="557"/>
  </r>
  <r>
    <x v="175"/>
    <x v="8"/>
    <x v="882"/>
    <n v="5540246183554"/>
    <d v="2022-12-18T00:00:00"/>
    <n v="891"/>
  </r>
  <r>
    <x v="175"/>
    <x v="8"/>
    <x v="882"/>
    <n v="5540246183558"/>
    <d v="2022-12-18T00:00:00"/>
    <n v="2599"/>
  </r>
  <r>
    <x v="175"/>
    <x v="8"/>
    <x v="882"/>
    <n v="5540246183560"/>
    <d v="2022-12-18T00:00:00"/>
    <n v="446"/>
  </r>
  <r>
    <x v="175"/>
    <x v="8"/>
    <x v="882"/>
    <n v="5540246192209"/>
    <d v="2022-12-18T00:00:00"/>
    <n v="2228"/>
  </r>
  <r>
    <x v="175"/>
    <x v="8"/>
    <x v="882"/>
    <n v="5540246192462"/>
    <d v="2022-12-18T00:00:00"/>
    <n v="1114"/>
  </r>
  <r>
    <x v="175"/>
    <x v="8"/>
    <x v="882"/>
    <n v="5540246192594"/>
    <d v="2022-12-18T00:00:00"/>
    <n v="1485"/>
  </r>
  <r>
    <x v="175"/>
    <x v="8"/>
    <x v="882"/>
    <n v="5540246192831"/>
    <d v="2022-12-18T00:00:00"/>
    <n v="1300"/>
  </r>
  <r>
    <x v="175"/>
    <x v="8"/>
    <x v="883"/>
    <n v="5540246173906"/>
    <d v="2022-12-20T00:00:00"/>
    <n v="3267"/>
  </r>
  <r>
    <x v="175"/>
    <x v="8"/>
    <x v="883"/>
    <n v="5540246181016"/>
    <d v="2022-12-20T00:00:00"/>
    <n v="7128"/>
  </r>
  <r>
    <x v="176"/>
    <x v="8"/>
    <x v="884"/>
    <n v="5540246172978"/>
    <d v="2022-12-12T00:00:00"/>
    <n v="836"/>
  </r>
  <r>
    <x v="176"/>
    <x v="8"/>
    <x v="884"/>
    <n v="5540246188175"/>
    <d v="2022-12-12T00:00:00"/>
    <n v="232"/>
  </r>
  <r>
    <x v="177"/>
    <x v="8"/>
    <x v="885"/>
    <n v="5540246172539"/>
    <d v="2022-12-13T00:00:00"/>
    <n v="47"/>
  </r>
  <r>
    <x v="177"/>
    <x v="8"/>
    <x v="885"/>
    <n v="5540246172978"/>
    <d v="2022-12-13T00:00:00"/>
    <n v="1671"/>
  </r>
  <r>
    <x v="177"/>
    <x v="8"/>
    <x v="885"/>
    <n v="5540246174174"/>
    <d v="2022-12-13T00:00:00"/>
    <n v="464"/>
  </r>
  <r>
    <x v="177"/>
    <x v="8"/>
    <x v="885"/>
    <n v="5540246176699"/>
    <d v="2022-12-13T00:00:00"/>
    <n v="6264"/>
  </r>
  <r>
    <x v="177"/>
    <x v="8"/>
    <x v="886"/>
    <n v="5540246176295"/>
    <d v="2022-12-13T00:00:00"/>
    <n v="7424"/>
  </r>
  <r>
    <x v="178"/>
    <x v="8"/>
    <x v="887"/>
    <n v="5540246187987"/>
    <d v="2022-12-14T00:00:00"/>
    <n v="2228"/>
  </r>
  <r>
    <x v="178"/>
    <x v="8"/>
    <x v="888"/>
    <n v="5540246172669"/>
    <d v="2022-12-14T00:00:00"/>
    <n v="279"/>
  </r>
  <r>
    <x v="178"/>
    <x v="8"/>
    <x v="888"/>
    <n v="5540246172978"/>
    <d v="2022-12-14T00:00:00"/>
    <n v="836"/>
  </r>
  <r>
    <x v="178"/>
    <x v="8"/>
    <x v="888"/>
    <n v="5540246174174"/>
    <d v="2022-12-14T00:00:00"/>
    <n v="232"/>
  </r>
  <r>
    <x v="178"/>
    <x v="8"/>
    <x v="888"/>
    <n v="5540246192102"/>
    <d v="2022-12-14T00:00:00"/>
    <n v="4009"/>
  </r>
  <r>
    <x v="178"/>
    <x v="8"/>
    <x v="889"/>
    <n v="5540246186325"/>
    <d v="2022-12-15T00:00:00"/>
    <n v="140"/>
  </r>
  <r>
    <x v="178"/>
    <x v="8"/>
    <x v="890"/>
    <n v="5540246173472"/>
    <d v="2022-12-19T00:00:00"/>
    <n v="279"/>
  </r>
  <r>
    <x v="178"/>
    <x v="8"/>
    <x v="890"/>
    <n v="5540246175047"/>
    <d v="2022-12-19T00:00:00"/>
    <n v="209"/>
  </r>
  <r>
    <x v="178"/>
    <x v="8"/>
    <x v="890"/>
    <n v="5540246175049"/>
    <d v="2022-12-19T00:00:00"/>
    <n v="557"/>
  </r>
  <r>
    <x v="178"/>
    <x v="8"/>
    <x v="890"/>
    <n v="5540246175050"/>
    <d v="2022-12-19T00:00:00"/>
    <n v="557"/>
  </r>
  <r>
    <x v="178"/>
    <x v="8"/>
    <x v="891"/>
    <n v="5540246192102"/>
    <d v="2022-12-13T00:00:00"/>
    <n v="6014"/>
  </r>
  <r>
    <x v="179"/>
    <x v="8"/>
    <x v="892"/>
    <n v="5540246171933"/>
    <d v="2022-12-15T00:00:00"/>
    <n v="2228"/>
  </r>
  <r>
    <x v="179"/>
    <x v="8"/>
    <x v="892"/>
    <n v="5540246176294"/>
    <d v="2022-12-15T00:00:00"/>
    <n v="1485"/>
  </r>
  <r>
    <x v="179"/>
    <x v="8"/>
    <x v="892"/>
    <n v="5540246176295"/>
    <d v="2022-12-15T00:00:00"/>
    <n v="7424"/>
  </r>
  <r>
    <x v="179"/>
    <x v="8"/>
    <x v="892"/>
    <n v="5540246187987"/>
    <d v="2022-12-15T00:00:00"/>
    <n v="3341"/>
  </r>
  <r>
    <x v="179"/>
    <x v="8"/>
    <x v="893"/>
    <n v="5540246172539"/>
    <d v="2022-12-15T00:00:00"/>
    <n v="47"/>
  </r>
  <r>
    <x v="179"/>
    <x v="8"/>
    <x v="893"/>
    <n v="5540246172669"/>
    <d v="2022-12-15T00:00:00"/>
    <n v="279"/>
  </r>
  <r>
    <x v="179"/>
    <x v="8"/>
    <x v="893"/>
    <n v="5540246172978"/>
    <d v="2022-12-15T00:00:00"/>
    <n v="1671"/>
  </r>
  <r>
    <x v="179"/>
    <x v="8"/>
    <x v="893"/>
    <n v="5540246174174"/>
    <d v="2022-12-15T00:00:00"/>
    <n v="232"/>
  </r>
  <r>
    <x v="179"/>
    <x v="8"/>
    <x v="893"/>
    <n v="5540246176699"/>
    <d v="2022-12-15T00:00:00"/>
    <n v="6264"/>
  </r>
  <r>
    <x v="179"/>
    <x v="8"/>
    <x v="894"/>
    <n v="5540246192148"/>
    <d v="2023-01-04T00:00:00"/>
    <n v="45936"/>
  </r>
  <r>
    <x v="179"/>
    <x v="8"/>
    <x v="895"/>
    <n v="5540246185429"/>
    <d v="2022-12-18T00:00:00"/>
    <n v="140"/>
  </r>
  <r>
    <x v="179"/>
    <x v="8"/>
    <x v="895"/>
    <n v="5540246185562"/>
    <d v="2022-12-18T00:00:00"/>
    <n v="140"/>
  </r>
  <r>
    <x v="179"/>
    <x v="8"/>
    <x v="896"/>
    <n v="5540246181061"/>
    <d v="2023-01-03T00:00:00"/>
    <n v="6615"/>
  </r>
  <r>
    <x v="179"/>
    <x v="8"/>
    <x v="896"/>
    <n v="5540246185278"/>
    <d v="2023-01-03T00:00:00"/>
    <n v="4477"/>
  </r>
  <r>
    <x v="179"/>
    <x v="8"/>
    <x v="897"/>
    <n v="5540246183130"/>
    <d v="2022-12-25T00:00:00"/>
    <n v="2819"/>
  </r>
  <r>
    <x v="179"/>
    <x v="8"/>
    <x v="897"/>
    <n v="5540246183537"/>
    <d v="2022-12-25T00:00:00"/>
    <n v="961"/>
  </r>
  <r>
    <x v="179"/>
    <x v="8"/>
    <x v="897"/>
    <n v="5540246183541"/>
    <d v="2022-12-25T00:00:00"/>
    <n v="1694"/>
  </r>
  <r>
    <x v="179"/>
    <x v="8"/>
    <x v="897"/>
    <n v="5540246183555"/>
    <d v="2022-12-25T00:00:00"/>
    <n v="543"/>
  </r>
  <r>
    <x v="179"/>
    <x v="8"/>
    <x v="897"/>
    <n v="5540246192571"/>
    <d v="2022-12-25T00:00:00"/>
    <n v="1337"/>
  </r>
  <r>
    <x v="179"/>
    <x v="8"/>
    <x v="898"/>
    <n v="5540246193316"/>
    <d v="2023-01-10T00:00:00"/>
    <n v="557"/>
  </r>
  <r>
    <x v="179"/>
    <x v="8"/>
    <x v="899"/>
    <n v="5540246194632"/>
    <d v="2023-01-01T00:00:00"/>
    <n v="585"/>
  </r>
  <r>
    <x v="179"/>
    <x v="8"/>
    <x v="900"/>
    <n v="5540246171759"/>
    <d v="2023-01-01T00:00:00"/>
    <n v="8770"/>
  </r>
  <r>
    <x v="179"/>
    <x v="8"/>
    <x v="900"/>
    <n v="5540246177133"/>
    <d v="2023-01-01T00:00:00"/>
    <n v="8909"/>
  </r>
  <r>
    <x v="179"/>
    <x v="8"/>
    <x v="900"/>
    <n v="5540246192518"/>
    <d v="2023-01-01T00:00:00"/>
    <n v="4176"/>
  </r>
  <r>
    <x v="179"/>
    <x v="8"/>
    <x v="901"/>
    <n v="5540246180522"/>
    <d v="2023-01-02T00:00:00"/>
    <n v="1838"/>
  </r>
  <r>
    <x v="180"/>
    <x v="8"/>
    <x v="902"/>
    <n v="5540246171933"/>
    <d v="2022-12-18T00:00:00"/>
    <n v="2228"/>
  </r>
  <r>
    <x v="180"/>
    <x v="8"/>
    <x v="902"/>
    <n v="5540246176295"/>
    <d v="2022-12-18T00:00:00"/>
    <n v="7424"/>
  </r>
  <r>
    <x v="180"/>
    <x v="8"/>
    <x v="902"/>
    <n v="5540246187987"/>
    <d v="2022-12-18T00:00:00"/>
    <n v="2228"/>
  </r>
  <r>
    <x v="180"/>
    <x v="8"/>
    <x v="903"/>
    <n v="5540246172978"/>
    <d v="2022-12-18T00:00:00"/>
    <n v="836"/>
  </r>
  <r>
    <x v="180"/>
    <x v="8"/>
    <x v="903"/>
    <n v="5540246174174"/>
    <d v="2022-12-18T00:00:00"/>
    <n v="348"/>
  </r>
  <r>
    <x v="180"/>
    <x v="8"/>
    <x v="903"/>
    <n v="5540246176699"/>
    <d v="2022-12-18T00:00:00"/>
    <n v="6264"/>
  </r>
  <r>
    <x v="180"/>
    <x v="8"/>
    <x v="903"/>
    <n v="5540246188175"/>
    <d v="2022-12-18T00:00:00"/>
    <n v="464"/>
  </r>
  <r>
    <x v="180"/>
    <x v="8"/>
    <x v="904"/>
    <n v="5540246191598"/>
    <d v="2022-12-19T00:00:00"/>
    <n v="1601"/>
  </r>
  <r>
    <x v="180"/>
    <x v="8"/>
    <x v="905"/>
    <n v="5540246188200"/>
    <d v="2022-12-15T00:00:00"/>
    <n v="11136"/>
  </r>
  <r>
    <x v="180"/>
    <x v="8"/>
    <x v="906"/>
    <n v="5540246173472"/>
    <d v="2022-12-22T00:00:00"/>
    <n v="279"/>
  </r>
  <r>
    <x v="180"/>
    <x v="8"/>
    <x v="906"/>
    <n v="5540246174095"/>
    <d v="2022-12-22T00:00:00"/>
    <n v="70"/>
  </r>
  <r>
    <x v="180"/>
    <x v="8"/>
    <x v="906"/>
    <n v="5540246175047"/>
    <d v="2022-12-22T00:00:00"/>
    <n v="279"/>
  </r>
  <r>
    <x v="180"/>
    <x v="8"/>
    <x v="906"/>
    <n v="5540246175049"/>
    <d v="2022-12-22T00:00:00"/>
    <n v="557"/>
  </r>
  <r>
    <x v="180"/>
    <x v="8"/>
    <x v="906"/>
    <n v="5540246175050"/>
    <d v="2022-12-22T00:00:00"/>
    <n v="557"/>
  </r>
  <r>
    <x v="181"/>
    <x v="8"/>
    <x v="907"/>
    <n v="5540246176294"/>
    <d v="2022-12-19T00:00:00"/>
    <n v="1485"/>
  </r>
  <r>
    <x v="181"/>
    <x v="8"/>
    <x v="907"/>
    <n v="5540246176295"/>
    <d v="2022-12-19T00:00:00"/>
    <n v="7424"/>
  </r>
  <r>
    <x v="181"/>
    <x v="8"/>
    <x v="907"/>
    <n v="5540246187987"/>
    <d v="2022-12-19T00:00:00"/>
    <n v="4455"/>
  </r>
  <r>
    <x v="181"/>
    <x v="8"/>
    <x v="908"/>
    <n v="5540246176699"/>
    <d v="2022-12-19T00:00:00"/>
    <n v="6264"/>
  </r>
  <r>
    <x v="181"/>
    <x v="8"/>
    <x v="909"/>
    <n v="5540246193878"/>
    <d v="2023-01-24T00:00:00"/>
    <n v="24500"/>
  </r>
  <r>
    <x v="181"/>
    <x v="8"/>
    <x v="910"/>
    <n v="5540246188200"/>
    <d v="2022-12-15T00:00:00"/>
    <n v="10654"/>
  </r>
  <r>
    <x v="181"/>
    <x v="8"/>
    <x v="911"/>
    <n v="5540246194632"/>
    <d v="2022-12-28T00:00:00"/>
    <n v="1587"/>
  </r>
  <r>
    <x v="181"/>
    <x v="8"/>
    <x v="911"/>
    <n v="5540246195250"/>
    <d v="2022-12-28T00:00:00"/>
    <n v="335"/>
  </r>
  <r>
    <x v="181"/>
    <x v="8"/>
    <x v="912"/>
    <n v="5540246182684"/>
    <d v="2022-12-29T00:00:00"/>
    <n v="325"/>
  </r>
  <r>
    <x v="181"/>
    <x v="8"/>
    <x v="912"/>
    <n v="5540246183844"/>
    <d v="2022-12-29T00:00:00"/>
    <n v="186"/>
  </r>
  <r>
    <x v="181"/>
    <x v="8"/>
    <x v="913"/>
    <n v="5540246183558"/>
    <d v="2022-12-28T00:00:00"/>
    <n v="1300"/>
  </r>
  <r>
    <x v="181"/>
    <x v="8"/>
    <x v="913"/>
    <n v="5540246192594"/>
    <d v="2022-12-28T00:00:00"/>
    <n v="2970"/>
  </r>
  <r>
    <x v="181"/>
    <x v="8"/>
    <x v="914"/>
    <n v="5540246183589"/>
    <d v="2023-01-02T00:00:00"/>
    <n v="1300"/>
  </r>
  <r>
    <x v="181"/>
    <x v="8"/>
    <x v="914"/>
    <n v="5540246194790"/>
    <d v="2023-01-02T00:00:00"/>
    <n v="1316"/>
  </r>
  <r>
    <x v="181"/>
    <x v="8"/>
    <x v="915"/>
    <n v="5540246195241"/>
    <d v="2023-01-04T00:00:00"/>
    <n v="743"/>
  </r>
  <r>
    <x v="181"/>
    <x v="8"/>
    <x v="916"/>
    <n v="5540246195653"/>
    <d v="2023-01-02T00:00:00"/>
    <n v="168"/>
  </r>
  <r>
    <x v="182"/>
    <x v="8"/>
    <x v="917"/>
    <n v="5540246172978"/>
    <d v="2022-12-20T00:00:00"/>
    <n v="1671"/>
  </r>
  <r>
    <x v="182"/>
    <x v="8"/>
    <x v="917"/>
    <n v="5540246174174"/>
    <d v="2022-12-20T00:00:00"/>
    <n v="348"/>
  </r>
  <r>
    <x v="182"/>
    <x v="8"/>
    <x v="917"/>
    <n v="5540246188175"/>
    <d v="2022-12-20T00:00:00"/>
    <n v="232"/>
  </r>
  <r>
    <x v="182"/>
    <x v="8"/>
    <x v="918"/>
    <n v="5540246171933"/>
    <d v="2022-12-20T00:00:00"/>
    <n v="1671"/>
  </r>
  <r>
    <x v="182"/>
    <x v="8"/>
    <x v="919"/>
    <n v="5540246183560"/>
    <d v="2022-12-25T00:00:00"/>
    <n v="669"/>
  </r>
  <r>
    <x v="182"/>
    <x v="8"/>
    <x v="920"/>
    <n v="5540246170256"/>
    <d v="2023-01-23T00:00:00"/>
    <n v="3174"/>
  </r>
  <r>
    <x v="182"/>
    <x v="8"/>
    <x v="920"/>
    <n v="5540246171888"/>
    <d v="2023-01-23T00:00:00"/>
    <n v="520"/>
  </r>
  <r>
    <x v="182"/>
    <x v="8"/>
    <x v="921"/>
    <n v="5540246194632"/>
    <d v="2023-01-05T00:00:00"/>
    <n v="2088"/>
  </r>
  <r>
    <x v="182"/>
    <x v="8"/>
    <x v="922"/>
    <n v="5540246195250"/>
    <d v="2023-01-08T00:00:00"/>
    <n v="418"/>
  </r>
  <r>
    <x v="182"/>
    <x v="8"/>
    <x v="922"/>
    <n v="5540246196046"/>
    <d v="2023-01-08T00:00:00"/>
    <n v="836"/>
  </r>
  <r>
    <x v="183"/>
    <x v="8"/>
    <x v="923"/>
    <n v="5540246174095"/>
    <d v="2022-12-27T00:00:00"/>
    <n v="70"/>
  </r>
  <r>
    <x v="183"/>
    <x v="8"/>
    <x v="923"/>
    <n v="5540246175049"/>
    <d v="2022-12-27T00:00:00"/>
    <n v="696"/>
  </r>
  <r>
    <x v="183"/>
    <x v="8"/>
    <x v="923"/>
    <n v="5540246175050"/>
    <d v="2022-12-27T00:00:00"/>
    <n v="279"/>
  </r>
  <r>
    <x v="183"/>
    <x v="8"/>
    <x v="924"/>
    <n v="5540246196148"/>
    <d v="2023-01-19T00:00:00"/>
    <n v="975"/>
  </r>
  <r>
    <x v="184"/>
    <x v="8"/>
    <x v="925"/>
    <n v="5540246172539"/>
    <d v="2022-12-22T00:00:00"/>
    <n v="24"/>
  </r>
  <r>
    <x v="184"/>
    <x v="8"/>
    <x v="925"/>
    <n v="5540246172669"/>
    <d v="2022-12-22T00:00:00"/>
    <n v="279"/>
  </r>
  <r>
    <x v="184"/>
    <x v="8"/>
    <x v="925"/>
    <n v="5540246172978"/>
    <d v="2022-12-22T00:00:00"/>
    <n v="1671"/>
  </r>
  <r>
    <x v="184"/>
    <x v="8"/>
    <x v="925"/>
    <n v="5540246174174"/>
    <d v="2022-12-22T00:00:00"/>
    <n v="232"/>
  </r>
  <r>
    <x v="184"/>
    <x v="8"/>
    <x v="925"/>
    <n v="5540246176699"/>
    <d v="2022-12-22T00:00:00"/>
    <n v="6264"/>
  </r>
  <r>
    <x v="184"/>
    <x v="8"/>
    <x v="926"/>
    <n v="5540246171933"/>
    <d v="2022-12-22T00:00:00"/>
    <n v="1114"/>
  </r>
  <r>
    <x v="184"/>
    <x v="8"/>
    <x v="926"/>
    <n v="5540246176294"/>
    <d v="2022-12-22T00:00:00"/>
    <n v="1485"/>
  </r>
  <r>
    <x v="184"/>
    <x v="8"/>
    <x v="926"/>
    <n v="5540246176295"/>
    <d v="2022-12-22T00:00:00"/>
    <n v="6682"/>
  </r>
  <r>
    <x v="184"/>
    <x v="8"/>
    <x v="926"/>
    <n v="5540246187987"/>
    <d v="2022-12-22T00:00:00"/>
    <n v="3341"/>
  </r>
  <r>
    <x v="184"/>
    <x v="8"/>
    <x v="927"/>
    <n v="5540246188175"/>
    <d v="2022-12-26T00:00:00"/>
    <n v="836"/>
  </r>
  <r>
    <x v="184"/>
    <x v="8"/>
    <x v="928"/>
    <n v="5540246191394"/>
    <d v="2023-01-19T00:00:00"/>
    <n v="418"/>
  </r>
  <r>
    <x v="184"/>
    <x v="8"/>
    <x v="929"/>
    <n v="5540246196002"/>
    <d v="2023-01-19T00:00:00"/>
    <n v="423"/>
  </r>
  <r>
    <x v="184"/>
    <x v="8"/>
    <x v="930"/>
    <n v="5540246177133"/>
    <d v="2023-01-08T00:00:00"/>
    <n v="6125"/>
  </r>
  <r>
    <x v="184"/>
    <x v="8"/>
    <x v="930"/>
    <n v="5540246192148"/>
    <d v="2023-01-08T00:00:00"/>
    <n v="13920"/>
  </r>
  <r>
    <x v="184"/>
    <x v="8"/>
    <x v="930"/>
    <n v="5540246192518"/>
    <d v="2023-01-08T00:00:00"/>
    <n v="9396"/>
  </r>
  <r>
    <x v="184"/>
    <x v="8"/>
    <x v="931"/>
    <n v="5540246177376"/>
    <d v="2023-01-09T00:00:00"/>
    <n v="1420"/>
  </r>
  <r>
    <x v="184"/>
    <x v="8"/>
    <x v="932"/>
    <n v="5540246170256"/>
    <d v="2023-01-24T00:00:00"/>
    <n v="2116"/>
  </r>
  <r>
    <x v="184"/>
    <x v="8"/>
    <x v="932"/>
    <n v="5540246171888"/>
    <d v="2023-01-24T00:00:00"/>
    <n v="1300"/>
  </r>
  <r>
    <x v="185"/>
    <x v="8"/>
    <x v="933"/>
    <n v="5540246176295"/>
    <d v="2022-12-25T00:00:00"/>
    <n v="6682"/>
  </r>
  <r>
    <x v="185"/>
    <x v="8"/>
    <x v="933"/>
    <n v="5540246187987"/>
    <d v="2022-12-25T00:00:00"/>
    <n v="4455"/>
  </r>
  <r>
    <x v="185"/>
    <x v="8"/>
    <x v="934"/>
    <n v="5540246172978"/>
    <d v="2022-12-25T00:00:00"/>
    <n v="836"/>
  </r>
  <r>
    <x v="185"/>
    <x v="8"/>
    <x v="934"/>
    <n v="5540246176699"/>
    <d v="2022-12-25T00:00:00"/>
    <n v="6264"/>
  </r>
  <r>
    <x v="185"/>
    <x v="8"/>
    <x v="934"/>
    <n v="5540246188175"/>
    <d v="2022-12-25T00:00:00"/>
    <n v="232"/>
  </r>
  <r>
    <x v="185"/>
    <x v="8"/>
    <x v="935"/>
    <n v="5540246191598"/>
    <d v="2022-12-27T00:00:00"/>
    <n v="1601"/>
  </r>
  <r>
    <x v="185"/>
    <x v="8"/>
    <x v="936"/>
    <n v="5540246185562"/>
    <d v="2022-12-27T00:00:00"/>
    <n v="279"/>
  </r>
  <r>
    <x v="185"/>
    <x v="8"/>
    <x v="937"/>
    <n v="5540246174095"/>
    <d v="2022-12-29T00:00:00"/>
    <n v="70"/>
  </r>
  <r>
    <x v="185"/>
    <x v="8"/>
    <x v="937"/>
    <n v="5540246175047"/>
    <d v="2022-12-29T00:00:00"/>
    <n v="279"/>
  </r>
  <r>
    <x v="185"/>
    <x v="8"/>
    <x v="937"/>
    <n v="5540246175049"/>
    <d v="2022-12-29T00:00:00"/>
    <n v="836"/>
  </r>
  <r>
    <x v="185"/>
    <x v="8"/>
    <x v="937"/>
    <n v="5540246190743"/>
    <d v="2022-12-29T00:00:00"/>
    <n v="557"/>
  </r>
  <r>
    <x v="185"/>
    <x v="8"/>
    <x v="938"/>
    <n v="5540246194632"/>
    <d v="2023-01-09T00:00:00"/>
    <n v="1671"/>
  </r>
  <r>
    <x v="185"/>
    <x v="8"/>
    <x v="938"/>
    <n v="5540246195250"/>
    <d v="2023-01-09T00:00:00"/>
    <n v="168"/>
  </r>
  <r>
    <x v="185"/>
    <x v="8"/>
    <x v="938"/>
    <n v="5540246196046"/>
    <d v="2023-01-09T00:00:00"/>
    <n v="84"/>
  </r>
  <r>
    <x v="185"/>
    <x v="8"/>
    <x v="939"/>
    <n v="5540246177133"/>
    <d v="2023-01-12T00:00:00"/>
    <n v="5568"/>
  </r>
  <r>
    <x v="185"/>
    <x v="8"/>
    <x v="939"/>
    <n v="5540246192148"/>
    <d v="2023-01-12T00:00:00"/>
    <n v="23664"/>
  </r>
  <r>
    <x v="185"/>
    <x v="8"/>
    <x v="939"/>
    <n v="5540246192518"/>
    <d v="2023-01-12T00:00:00"/>
    <n v="3132"/>
  </r>
  <r>
    <x v="185"/>
    <x v="8"/>
    <x v="940"/>
    <n v="5540246173492"/>
    <d v="2023-01-05T00:00:00"/>
    <n v="8967"/>
  </r>
  <r>
    <x v="185"/>
    <x v="8"/>
    <x v="941"/>
    <n v="5540246196046"/>
    <d v="2022-12-22T00:00:00"/>
    <n v="335"/>
  </r>
  <r>
    <x v="185"/>
    <x v="8"/>
    <x v="942"/>
    <n v="5540246181061"/>
    <d v="2023-01-04T00:00:00"/>
    <n v="6615"/>
  </r>
  <r>
    <x v="185"/>
    <x v="8"/>
    <x v="942"/>
    <n v="5540246185278"/>
    <d v="2023-01-04T00:00:00"/>
    <n v="3358"/>
  </r>
  <r>
    <x v="186"/>
    <x v="8"/>
    <x v="943"/>
    <n v="5540246176699"/>
    <d v="2022-12-26T00:00:00"/>
    <n v="6264"/>
  </r>
  <r>
    <x v="186"/>
    <x v="8"/>
    <x v="944"/>
    <n v="5540246176295"/>
    <d v="2022-12-26T00:00:00"/>
    <n v="7424"/>
  </r>
  <r>
    <x v="186"/>
    <x v="8"/>
    <x v="944"/>
    <n v="5540246187987"/>
    <d v="2022-12-26T00:00:00"/>
    <n v="3341"/>
  </r>
  <r>
    <x v="186"/>
    <x v="8"/>
    <x v="945"/>
    <n v="5540246194632"/>
    <d v="2023-01-12T00:00:00"/>
    <n v="1420"/>
  </r>
  <r>
    <x v="187"/>
    <x v="8"/>
    <x v="946"/>
    <n v="5540246174174"/>
    <d v="2022-12-27T00:00:00"/>
    <n v="696"/>
  </r>
  <r>
    <x v="187"/>
    <x v="8"/>
    <x v="947"/>
    <n v="5540246187987"/>
    <d v="2022-12-27T00:00:00"/>
    <n v="2228"/>
  </r>
  <r>
    <x v="187"/>
    <x v="8"/>
    <x v="948"/>
    <n v="5540246173472"/>
    <d v="2023-01-02T00:00:00"/>
    <n v="279"/>
  </r>
  <r>
    <x v="187"/>
    <x v="8"/>
    <x v="948"/>
    <n v="5540246175049"/>
    <d v="2023-01-02T00:00:00"/>
    <n v="557"/>
  </r>
  <r>
    <x v="187"/>
    <x v="8"/>
    <x v="948"/>
    <n v="5540246175050"/>
    <d v="2023-01-02T00:00:00"/>
    <n v="1114"/>
  </r>
  <r>
    <x v="187"/>
    <x v="8"/>
    <x v="949"/>
    <n v="5540246194632"/>
    <d v="2023-01-16T00:00:00"/>
    <n v="919"/>
  </r>
  <r>
    <x v="187"/>
    <x v="8"/>
    <x v="949"/>
    <n v="5540246195250"/>
    <d v="2023-01-16T00:00:00"/>
    <n v="168"/>
  </r>
  <r>
    <x v="187"/>
    <x v="8"/>
    <x v="950"/>
    <n v="5540246182684"/>
    <d v="2023-01-16T00:00:00"/>
    <n v="372"/>
  </r>
  <r>
    <x v="187"/>
    <x v="8"/>
    <x v="950"/>
    <n v="5540246194467"/>
    <d v="2023-01-16T00:00:00"/>
    <n v="14255"/>
  </r>
  <r>
    <x v="187"/>
    <x v="8"/>
    <x v="951"/>
    <n v="5540246173906"/>
    <d v="2023-01-09T00:00:00"/>
    <n v="4900"/>
  </r>
  <r>
    <x v="187"/>
    <x v="8"/>
    <x v="951"/>
    <n v="5540246181016"/>
    <d v="2023-01-09T00:00:00"/>
    <n v="10691"/>
  </r>
  <r>
    <x v="187"/>
    <x v="8"/>
    <x v="952"/>
    <n v="5540246183130"/>
    <d v="2023-01-17T00:00:00"/>
    <n v="1128"/>
  </r>
  <r>
    <x v="187"/>
    <x v="8"/>
    <x v="952"/>
    <n v="5540246183455"/>
    <d v="2023-01-17T00:00:00"/>
    <n v="1044"/>
  </r>
  <r>
    <x v="187"/>
    <x v="8"/>
    <x v="952"/>
    <n v="5540246183538"/>
    <d v="2023-01-17T00:00:00"/>
    <n v="919"/>
  </r>
  <r>
    <x v="187"/>
    <x v="8"/>
    <x v="953"/>
    <n v="5540246183587"/>
    <d v="2023-01-18T00:00:00"/>
    <n v="502"/>
  </r>
  <r>
    <x v="187"/>
    <x v="8"/>
    <x v="953"/>
    <n v="5540246183589"/>
    <d v="2023-01-18T00:00:00"/>
    <n v="1300"/>
  </r>
  <r>
    <x v="187"/>
    <x v="8"/>
    <x v="953"/>
    <n v="5540246186352"/>
    <d v="2023-01-18T00:00:00"/>
    <n v="940"/>
  </r>
  <r>
    <x v="188"/>
    <x v="8"/>
    <x v="954"/>
    <n v="5540246188175"/>
    <d v="2022-12-28T00:00:00"/>
    <n v="348"/>
  </r>
  <r>
    <x v="188"/>
    <x v="8"/>
    <x v="954"/>
    <n v="5540246192102"/>
    <d v="2022-12-28T00:00:00"/>
    <n v="4009"/>
  </r>
  <r>
    <x v="189"/>
    <x v="8"/>
    <x v="955"/>
    <n v="5540246171933"/>
    <d v="2022-12-29T00:00:00"/>
    <n v="1671"/>
  </r>
  <r>
    <x v="189"/>
    <x v="8"/>
    <x v="955"/>
    <n v="5540246176294"/>
    <d v="2022-12-29T00:00:00"/>
    <n v="1114"/>
  </r>
  <r>
    <x v="189"/>
    <x v="8"/>
    <x v="955"/>
    <n v="5540246176295"/>
    <d v="2022-12-29T00:00:00"/>
    <n v="3712"/>
  </r>
  <r>
    <x v="189"/>
    <x v="8"/>
    <x v="955"/>
    <n v="5540246187987"/>
    <d v="2022-12-29T00:00:00"/>
    <n v="2228"/>
  </r>
  <r>
    <x v="189"/>
    <x v="8"/>
    <x v="956"/>
    <n v="5540246185429"/>
    <d v="2023-01-01T00:00:00"/>
    <n v="140"/>
  </r>
  <r>
    <x v="189"/>
    <x v="8"/>
    <x v="957"/>
    <n v="5540246191598"/>
    <d v="2023-01-01T00:00:00"/>
    <n v="1601"/>
  </r>
  <r>
    <x v="189"/>
    <x v="8"/>
    <x v="958"/>
    <n v="5540246191594"/>
    <d v="2023-01-01T00:00:00"/>
    <n v="1504"/>
  </r>
  <r>
    <x v="189"/>
    <x v="8"/>
    <x v="959"/>
    <n v="5540246191596"/>
    <d v="2023-01-15T00:00:00"/>
    <n v="149"/>
  </r>
  <r>
    <x v="189"/>
    <x v="8"/>
    <x v="959"/>
    <n v="5540246196466"/>
    <d v="2023-01-15T00:00:00"/>
    <n v="594"/>
  </r>
  <r>
    <x v="190"/>
    <x v="8"/>
    <x v="960"/>
    <n v="5540246172978"/>
    <d v="2023-01-01T00:00:00"/>
    <n v="1671"/>
  </r>
  <r>
    <x v="190"/>
    <x v="8"/>
    <x v="960"/>
    <n v="5540246176699"/>
    <d v="2023-01-01T00:00:00"/>
    <n v="12528"/>
  </r>
  <r>
    <x v="190"/>
    <x v="8"/>
    <x v="961"/>
    <n v="5540246171933"/>
    <d v="2023-01-01T00:00:00"/>
    <n v="1671"/>
  </r>
  <r>
    <x v="190"/>
    <x v="8"/>
    <x v="961"/>
    <n v="5540246187987"/>
    <d v="2023-01-01T00:00:00"/>
    <n v="5568"/>
  </r>
  <r>
    <x v="190"/>
    <x v="8"/>
    <x v="961"/>
    <n v="5540246188200"/>
    <d v="2023-01-01T00:00:00"/>
    <n v="2228"/>
  </r>
  <r>
    <x v="190"/>
    <x v="8"/>
    <x v="962"/>
    <n v="5540246185278"/>
    <d v="2022-12-29T00:00:00"/>
    <n v="1120"/>
  </r>
  <r>
    <x v="190"/>
    <x v="8"/>
    <x v="963"/>
    <n v="5540246194632"/>
    <d v="2023-01-18T00:00:00"/>
    <n v="2005"/>
  </r>
  <r>
    <x v="190"/>
    <x v="8"/>
    <x v="964"/>
    <n v="5540246192148"/>
    <d v="2023-01-15T00:00:00"/>
    <n v="45936"/>
  </r>
  <r>
    <x v="190"/>
    <x v="8"/>
    <x v="965"/>
    <n v="5540246171759"/>
    <d v="2023-01-17T00:00:00"/>
    <n v="7308"/>
  </r>
  <r>
    <x v="190"/>
    <x v="8"/>
    <x v="965"/>
    <n v="5540246177133"/>
    <d v="2023-01-17T00:00:00"/>
    <n v="8352"/>
  </r>
  <r>
    <x v="190"/>
    <x v="8"/>
    <x v="965"/>
    <n v="5540246192518"/>
    <d v="2023-01-17T00:00:00"/>
    <n v="5220"/>
  </r>
  <r>
    <x v="191"/>
    <x v="8"/>
    <x v="966"/>
    <n v="5540246172539"/>
    <d v="2023-01-02T00:00:00"/>
    <n v="47"/>
  </r>
  <r>
    <x v="191"/>
    <x v="8"/>
    <x v="966"/>
    <n v="5540246172669"/>
    <d v="2023-01-02T00:00:00"/>
    <n v="557"/>
  </r>
  <r>
    <x v="191"/>
    <x v="8"/>
    <x v="966"/>
    <n v="5540246172978"/>
    <d v="2023-01-02T00:00:00"/>
    <n v="1671"/>
  </r>
  <r>
    <x v="191"/>
    <x v="8"/>
    <x v="967"/>
    <n v="5540246191598"/>
    <d v="2023-01-02T00:00:00"/>
    <n v="1601"/>
  </r>
  <r>
    <x v="191"/>
    <x v="8"/>
    <x v="968"/>
    <n v="5540246171933"/>
    <d v="2023-01-02T00:00:00"/>
    <n v="1671"/>
  </r>
  <r>
    <x v="191"/>
    <x v="8"/>
    <x v="968"/>
    <n v="5540246176294"/>
    <d v="2023-01-02T00:00:00"/>
    <n v="2228"/>
  </r>
  <r>
    <x v="191"/>
    <x v="8"/>
    <x v="968"/>
    <n v="5540246176295"/>
    <d v="2023-01-02T00:00:00"/>
    <n v="4455"/>
  </r>
  <r>
    <x v="191"/>
    <x v="8"/>
    <x v="968"/>
    <n v="5540246187987"/>
    <d v="2023-01-02T00:00:00"/>
    <n v="4455"/>
  </r>
  <r>
    <x v="191"/>
    <x v="8"/>
    <x v="968"/>
    <n v="5540246188200"/>
    <d v="2023-01-02T00:00:00"/>
    <n v="1485"/>
  </r>
  <r>
    <x v="191"/>
    <x v="8"/>
    <x v="969"/>
    <n v="5540246186325"/>
    <d v="2023-01-04T00:00:00"/>
    <n v="140"/>
  </r>
  <r>
    <x v="191"/>
    <x v="8"/>
    <x v="970"/>
    <n v="5540246188175"/>
    <d v="2023-01-02T00:00:00"/>
    <n v="696"/>
  </r>
  <r>
    <x v="191"/>
    <x v="8"/>
    <x v="971"/>
    <n v="5540246196800"/>
    <d v="2023-01-03T00:00:00"/>
    <n v="669"/>
  </r>
  <r>
    <x v="191"/>
    <x v="8"/>
    <x v="972"/>
    <n v="5540246173472"/>
    <d v="2023-01-05T00:00:00"/>
    <n v="279"/>
  </r>
  <r>
    <x v="191"/>
    <x v="8"/>
    <x v="972"/>
    <n v="5540246174095"/>
    <d v="2023-01-05T00:00:00"/>
    <n v="279"/>
  </r>
  <r>
    <x v="191"/>
    <x v="8"/>
    <x v="972"/>
    <n v="5540246175049"/>
    <d v="2023-01-05T00:00:00"/>
    <n v="836"/>
  </r>
  <r>
    <x v="191"/>
    <x v="8"/>
    <x v="972"/>
    <n v="5540246175050"/>
    <d v="2023-01-05T00:00:00"/>
    <n v="557"/>
  </r>
  <r>
    <x v="192"/>
    <x v="9"/>
    <x v="973"/>
    <n v="5540246174174"/>
    <d v="2023-01-03T00:00:00"/>
    <n v="464"/>
  </r>
  <r>
    <x v="192"/>
    <x v="9"/>
    <x v="974"/>
    <n v="5540246176295"/>
    <d v="2023-01-03T00:00:00"/>
    <n v="7424"/>
  </r>
  <r>
    <x v="192"/>
    <x v="9"/>
    <x v="974"/>
    <n v="5540246188200"/>
    <d v="2023-01-03T00:00:00"/>
    <n v="2228"/>
  </r>
  <r>
    <x v="192"/>
    <x v="9"/>
    <x v="975"/>
    <n v="5540246175049"/>
    <d v="2023-01-09T00:00:00"/>
    <n v="1114"/>
  </r>
  <r>
    <x v="192"/>
    <x v="9"/>
    <x v="975"/>
    <n v="5540246175050"/>
    <d v="2023-01-09T00:00:00"/>
    <n v="557"/>
  </r>
  <r>
    <x v="192"/>
    <x v="9"/>
    <x v="976"/>
    <n v="5540246194632"/>
    <d v="2023-01-22T00:00:00"/>
    <n v="2757"/>
  </r>
  <r>
    <x v="192"/>
    <x v="9"/>
    <x v="977"/>
    <n v="5540246192209"/>
    <d v="2023-01-17T00:00:00"/>
    <n v="1114"/>
  </r>
  <r>
    <x v="192"/>
    <x v="9"/>
    <x v="977"/>
    <n v="5540246192594"/>
    <d v="2023-01-17T00:00:00"/>
    <n v="743"/>
  </r>
  <r>
    <x v="192"/>
    <x v="9"/>
    <x v="977"/>
    <n v="5540246192831"/>
    <d v="2023-01-17T00:00:00"/>
    <n v="1300"/>
  </r>
  <r>
    <x v="192"/>
    <x v="9"/>
    <x v="978"/>
    <n v="5540246193316"/>
    <d v="2023-01-24T00:00:00"/>
    <n v="669"/>
  </r>
  <r>
    <x v="193"/>
    <x v="9"/>
    <x v="979"/>
    <n v="5540246172669"/>
    <d v="2023-01-04T00:00:00"/>
    <n v="279"/>
  </r>
  <r>
    <x v="193"/>
    <x v="9"/>
    <x v="979"/>
    <n v="5540246174174"/>
    <d v="2023-01-04T00:00:00"/>
    <n v="464"/>
  </r>
  <r>
    <x v="193"/>
    <x v="9"/>
    <x v="979"/>
    <n v="5540246176699"/>
    <d v="2023-01-04T00:00:00"/>
    <n v="8352"/>
  </r>
  <r>
    <x v="193"/>
    <x v="9"/>
    <x v="979"/>
    <n v="5540246192102"/>
    <d v="2023-01-04T00:00:00"/>
    <n v="2005"/>
  </r>
  <r>
    <x v="193"/>
    <x v="9"/>
    <x v="980"/>
    <n v="5540246176295"/>
    <d v="2023-01-04T00:00:00"/>
    <n v="7424"/>
  </r>
  <r>
    <x v="193"/>
    <x v="9"/>
    <x v="980"/>
    <n v="5540246187987"/>
    <d v="2023-01-04T00:00:00"/>
    <n v="2228"/>
  </r>
  <r>
    <x v="193"/>
    <x v="9"/>
    <x v="981"/>
    <n v="5540246183130"/>
    <d v="2023-01-25T00:00:00"/>
    <n v="1692"/>
  </r>
  <r>
    <x v="193"/>
    <x v="9"/>
    <x v="981"/>
    <n v="5540246183537"/>
    <d v="2023-01-25T00:00:00"/>
    <n v="961"/>
  </r>
  <r>
    <x v="193"/>
    <x v="9"/>
    <x v="981"/>
    <n v="5540246183538"/>
    <d v="2023-01-25T00:00:00"/>
    <n v="919"/>
  </r>
  <r>
    <x v="193"/>
    <x v="9"/>
    <x v="981"/>
    <n v="5540246183541"/>
    <d v="2023-01-25T00:00:00"/>
    <n v="1044"/>
  </r>
  <r>
    <x v="193"/>
    <x v="9"/>
    <x v="981"/>
    <n v="5540246183552"/>
    <d v="2023-01-25T00:00:00"/>
    <n v="2172"/>
  </r>
  <r>
    <x v="193"/>
    <x v="9"/>
    <x v="981"/>
    <n v="5540246192571"/>
    <d v="2023-01-25T00:00:00"/>
    <n v="669"/>
  </r>
  <r>
    <x v="193"/>
    <x v="9"/>
    <x v="982"/>
    <n v="5540246180522"/>
    <d v="2023-01-26T00:00:00"/>
    <n v="1782"/>
  </r>
  <r>
    <x v="193"/>
    <x v="9"/>
    <x v="982"/>
    <n v="5540246193409"/>
    <d v="2023-01-26T00:00:00"/>
    <n v="65"/>
  </r>
  <r>
    <x v="193"/>
    <x v="9"/>
    <x v="983"/>
    <n v="5540246191596"/>
    <d v="2023-01-23T00:00:00"/>
    <n v="372"/>
  </r>
  <r>
    <x v="193"/>
    <x v="9"/>
    <x v="983"/>
    <n v="5540246196466"/>
    <d v="2023-01-23T00:00:00"/>
    <n v="1188"/>
  </r>
  <r>
    <x v="194"/>
    <x v="9"/>
    <x v="984"/>
    <n v="5540246172978"/>
    <d v="2023-01-05T00:00:00"/>
    <n v="2506"/>
  </r>
  <r>
    <x v="194"/>
    <x v="9"/>
    <x v="984"/>
    <n v="5540246174174"/>
    <d v="2023-01-05T00:00:00"/>
    <n v="348"/>
  </r>
  <r>
    <x v="194"/>
    <x v="9"/>
    <x v="984"/>
    <n v="5540246176699"/>
    <d v="2023-01-05T00:00:00"/>
    <n v="4176"/>
  </r>
  <r>
    <x v="194"/>
    <x v="9"/>
    <x v="984"/>
    <n v="5540246188175"/>
    <d v="2023-01-05T00:00:00"/>
    <n v="696"/>
  </r>
  <r>
    <x v="194"/>
    <x v="9"/>
    <x v="985"/>
    <n v="5540246176294"/>
    <d v="2023-01-05T00:00:00"/>
    <n v="743"/>
  </r>
  <r>
    <x v="194"/>
    <x v="9"/>
    <x v="985"/>
    <n v="5540246176295"/>
    <d v="2023-01-05T00:00:00"/>
    <n v="4455"/>
  </r>
  <r>
    <x v="194"/>
    <x v="9"/>
    <x v="985"/>
    <n v="5540246188200"/>
    <d v="2023-01-05T00:00:00"/>
    <n v="1485"/>
  </r>
  <r>
    <x v="194"/>
    <x v="9"/>
    <x v="986"/>
    <n v="5540246191598"/>
    <d v="2023-01-09T00:00:00"/>
    <n v="1601"/>
  </r>
  <r>
    <x v="194"/>
    <x v="9"/>
    <x v="987"/>
    <n v="5540246195242"/>
    <d v="2023-01-22T00:00:00"/>
    <n v="743"/>
  </r>
  <r>
    <x v="195"/>
    <x v="9"/>
    <x v="988"/>
    <n v="5540246174174"/>
    <d v="2023-01-08T00:00:00"/>
    <n v="232"/>
  </r>
  <r>
    <x v="195"/>
    <x v="9"/>
    <x v="988"/>
    <n v="5540246176699"/>
    <d v="2023-01-08T00:00:00"/>
    <n v="8352"/>
  </r>
  <r>
    <x v="195"/>
    <x v="9"/>
    <x v="989"/>
    <n v="5540246176294"/>
    <d v="2023-01-08T00:00:00"/>
    <n v="1485"/>
  </r>
  <r>
    <x v="195"/>
    <x v="9"/>
    <x v="989"/>
    <n v="5540246187987"/>
    <d v="2023-01-08T00:00:00"/>
    <n v="2784"/>
  </r>
  <r>
    <x v="195"/>
    <x v="9"/>
    <x v="990"/>
    <n v="5540246175049"/>
    <d v="2023-01-12T00:00:00"/>
    <n v="836"/>
  </r>
  <r>
    <x v="195"/>
    <x v="9"/>
    <x v="991"/>
    <n v="5540246183587"/>
    <d v="2023-01-25T00:00:00"/>
    <n v="502"/>
  </r>
  <r>
    <x v="195"/>
    <x v="9"/>
    <x v="991"/>
    <n v="5540246183589"/>
    <d v="2023-01-25T00:00:00"/>
    <n v="1300"/>
  </r>
  <r>
    <x v="195"/>
    <x v="9"/>
    <x v="991"/>
    <n v="5540246186352"/>
    <d v="2023-01-25T00:00:00"/>
    <n v="940"/>
  </r>
  <r>
    <x v="195"/>
    <x v="9"/>
    <x v="991"/>
    <n v="5540246194790"/>
    <d v="2023-01-25T00:00:00"/>
    <n v="1316"/>
  </r>
  <r>
    <x v="195"/>
    <x v="9"/>
    <x v="992"/>
    <n v="5540246192148"/>
    <d v="2023-01-22T00:00:00"/>
    <n v="45936"/>
  </r>
  <r>
    <x v="195"/>
    <x v="9"/>
    <x v="993"/>
    <n v="5540246192148"/>
    <d v="2023-01-26T00:00:00"/>
    <n v="45936"/>
  </r>
  <r>
    <x v="195"/>
    <x v="9"/>
    <x v="994"/>
    <n v="5540246171759"/>
    <d v="2023-01-24T00:00:00"/>
    <n v="5847"/>
  </r>
  <r>
    <x v="195"/>
    <x v="9"/>
    <x v="994"/>
    <n v="5540246177133"/>
    <d v="2023-01-24T00:00:00"/>
    <n v="8352"/>
  </r>
  <r>
    <x v="195"/>
    <x v="9"/>
    <x v="994"/>
    <n v="5540246192518"/>
    <d v="2023-01-24T00:00:00"/>
    <n v="4176"/>
  </r>
  <r>
    <x v="196"/>
    <x v="9"/>
    <x v="995"/>
    <n v="5540246174174"/>
    <d v="2023-01-09T00:00:00"/>
    <n v="232"/>
  </r>
  <r>
    <x v="196"/>
    <x v="9"/>
    <x v="995"/>
    <n v="5540246188175"/>
    <d v="2023-01-09T00:00:00"/>
    <n v="464"/>
  </r>
  <r>
    <x v="196"/>
    <x v="9"/>
    <x v="996"/>
    <n v="5540246176294"/>
    <d v="2023-01-09T00:00:00"/>
    <n v="2228"/>
  </r>
  <r>
    <x v="196"/>
    <x v="9"/>
    <x v="996"/>
    <n v="5540246187987"/>
    <d v="2023-01-09T00:00:00"/>
    <n v="4455"/>
  </r>
  <r>
    <x v="196"/>
    <x v="9"/>
    <x v="996"/>
    <n v="5540246188200"/>
    <d v="2023-01-09T00:00:00"/>
    <n v="743"/>
  </r>
  <r>
    <x v="196"/>
    <x v="9"/>
    <x v="997"/>
    <n v="5540246185429"/>
    <d v="2023-01-12T00:00:00"/>
    <n v="140"/>
  </r>
  <r>
    <x v="196"/>
    <x v="9"/>
    <x v="997"/>
    <n v="5540246185562"/>
    <d v="2023-01-12T00:00:00"/>
    <n v="140"/>
  </r>
  <r>
    <x v="196"/>
    <x v="9"/>
    <x v="998"/>
    <n v="5540246173906"/>
    <d v="2023-01-19T00:00:00"/>
    <n v="3267"/>
  </r>
  <r>
    <x v="196"/>
    <x v="9"/>
    <x v="998"/>
    <n v="5540246181016"/>
    <d v="2023-01-19T00:00:00"/>
    <n v="10691"/>
  </r>
  <r>
    <x v="196"/>
    <x v="9"/>
    <x v="999"/>
    <n v="5540246194632"/>
    <d v="2023-01-25T00:00:00"/>
    <n v="2088"/>
  </r>
  <r>
    <x v="197"/>
    <x v="9"/>
    <x v="1000"/>
    <n v="5540246172539"/>
    <d v="2023-01-10T00:00:00"/>
    <n v="47"/>
  </r>
  <r>
    <x v="197"/>
    <x v="9"/>
    <x v="1000"/>
    <n v="5540246172669"/>
    <d v="2023-01-10T00:00:00"/>
    <n v="279"/>
  </r>
  <r>
    <x v="197"/>
    <x v="9"/>
    <x v="1000"/>
    <n v="5540246172978"/>
    <d v="2023-01-10T00:00:00"/>
    <n v="1671"/>
  </r>
  <r>
    <x v="197"/>
    <x v="9"/>
    <x v="1000"/>
    <n v="5540246174174"/>
    <d v="2023-01-10T00:00:00"/>
    <n v="348"/>
  </r>
  <r>
    <x v="197"/>
    <x v="9"/>
    <x v="1000"/>
    <n v="5540246176699"/>
    <d v="2023-01-10T00:00:00"/>
    <n v="8352"/>
  </r>
  <r>
    <x v="197"/>
    <x v="9"/>
    <x v="1001"/>
    <n v="5540246176294"/>
    <d v="2023-01-10T00:00:00"/>
    <n v="1485"/>
  </r>
  <r>
    <x v="197"/>
    <x v="9"/>
    <x v="1001"/>
    <n v="5540246176295"/>
    <d v="2023-01-10T00:00:00"/>
    <n v="14848"/>
  </r>
  <r>
    <x v="197"/>
    <x v="9"/>
    <x v="1001"/>
    <n v="5540246187987"/>
    <d v="2023-01-10T00:00:00"/>
    <n v="6682"/>
  </r>
  <r>
    <x v="197"/>
    <x v="9"/>
    <x v="1001"/>
    <n v="5540246188200"/>
    <d v="2023-01-10T00:00:00"/>
    <n v="2228"/>
  </r>
  <r>
    <x v="197"/>
    <x v="9"/>
    <x v="1002"/>
    <n v="5540246191598"/>
    <d v="2023-01-12T00:00:00"/>
    <n v="1601"/>
  </r>
  <r>
    <x v="197"/>
    <x v="9"/>
    <x v="1003"/>
    <n v="5540246175047"/>
    <d v="2023-01-16T00:00:00"/>
    <n v="418"/>
  </r>
  <r>
    <x v="197"/>
    <x v="9"/>
    <x v="1003"/>
    <n v="5540246175049"/>
    <d v="2023-01-16T00:00:00"/>
    <n v="1114"/>
  </r>
  <r>
    <x v="197"/>
    <x v="9"/>
    <x v="1003"/>
    <n v="5540246175050"/>
    <d v="2023-01-16T00:00:00"/>
    <n v="1114"/>
  </r>
  <r>
    <x v="198"/>
    <x v="9"/>
    <x v="1004"/>
    <n v="5540246176699"/>
    <d v="2023-01-12T00:00:00"/>
    <n v="6264"/>
  </r>
  <r>
    <x v="198"/>
    <x v="9"/>
    <x v="1004"/>
    <n v="5540246188175"/>
    <d v="2023-01-12T00:00:00"/>
    <n v="928"/>
  </r>
  <r>
    <x v="198"/>
    <x v="9"/>
    <x v="1005"/>
    <n v="5540246176295"/>
    <d v="2023-01-12T00:00:00"/>
    <n v="7424"/>
  </r>
  <r>
    <x v="198"/>
    <x v="9"/>
    <x v="1005"/>
    <n v="5540246187987"/>
    <d v="2023-01-12T00:00:00"/>
    <n v="4455"/>
  </r>
  <r>
    <x v="198"/>
    <x v="9"/>
    <x v="1006"/>
    <n v="5540246194632"/>
    <d v="2023-01-19T00:00:00"/>
    <n v="1420"/>
  </r>
  <r>
    <x v="198"/>
    <x v="9"/>
    <x v="1007"/>
    <n v="5540246195250"/>
    <d v="2023-01-17T00:00:00"/>
    <n v="84"/>
  </r>
  <r>
    <x v="199"/>
    <x v="9"/>
    <x v="1008"/>
    <n v="5540246176699"/>
    <d v="2023-01-15T00:00:00"/>
    <n v="4176"/>
  </r>
  <r>
    <x v="199"/>
    <x v="9"/>
    <x v="1008"/>
    <n v="5540246192102"/>
    <d v="2023-01-15T00:00:00"/>
    <n v="4009"/>
  </r>
  <r>
    <x v="199"/>
    <x v="9"/>
    <x v="1009"/>
    <n v="5540246187987"/>
    <d v="2023-01-15T00:00:00"/>
    <n v="3341"/>
  </r>
  <r>
    <x v="200"/>
    <x v="9"/>
    <x v="1010"/>
    <n v="5540246172978"/>
    <d v="2023-01-16T00:00:00"/>
    <n v="836"/>
  </r>
  <r>
    <x v="200"/>
    <x v="9"/>
    <x v="1010"/>
    <n v="5540246174174"/>
    <d v="2023-01-16T00:00:00"/>
    <n v="464"/>
  </r>
  <r>
    <x v="200"/>
    <x v="9"/>
    <x v="1010"/>
    <n v="5540246176699"/>
    <d v="2023-01-16T00:00:00"/>
    <n v="4176"/>
  </r>
  <r>
    <x v="200"/>
    <x v="9"/>
    <x v="1010"/>
    <n v="5540246188175"/>
    <d v="2023-01-16T00:00:00"/>
    <n v="464"/>
  </r>
  <r>
    <x v="200"/>
    <x v="9"/>
    <x v="1011"/>
    <n v="5540246171933"/>
    <d v="2023-01-16T00:00:00"/>
    <n v="1671"/>
  </r>
  <r>
    <x v="200"/>
    <x v="9"/>
    <x v="1011"/>
    <n v="5540246188200"/>
    <d v="2023-01-16T00:00:00"/>
    <n v="743"/>
  </r>
  <r>
    <x v="200"/>
    <x v="9"/>
    <x v="1012"/>
    <n v="5540246185429"/>
    <d v="2023-01-17T00:00:00"/>
    <n v="140"/>
  </r>
  <r>
    <x v="200"/>
    <x v="9"/>
    <x v="1012"/>
    <n v="5540246185562"/>
    <d v="2023-01-17T00:00:00"/>
    <n v="279"/>
  </r>
  <r>
    <x v="200"/>
    <x v="9"/>
    <x v="1012"/>
    <n v="5540246186325"/>
    <d v="2023-01-17T00:00:00"/>
    <n v="279"/>
  </r>
  <r>
    <x v="201"/>
    <x v="9"/>
    <x v="1013"/>
    <n v="5540246174174"/>
    <d v="2023-01-17T00:00:00"/>
    <n v="464"/>
  </r>
  <r>
    <x v="201"/>
    <x v="9"/>
    <x v="1013"/>
    <n v="5540246188175"/>
    <d v="2023-01-17T00:00:00"/>
    <n v="464"/>
  </r>
  <r>
    <x v="201"/>
    <x v="9"/>
    <x v="1014"/>
    <n v="5540246176294"/>
    <d v="2023-01-17T00:00:00"/>
    <n v="1114"/>
  </r>
  <r>
    <x v="201"/>
    <x v="9"/>
    <x v="1014"/>
    <n v="5540246176295"/>
    <d v="2023-01-17T00:00:00"/>
    <n v="4455"/>
  </r>
  <r>
    <x v="202"/>
    <x v="9"/>
    <x v="1015"/>
    <n v="5540246171933"/>
    <d v="2023-01-18T00:00:00"/>
    <n v="557"/>
  </r>
  <r>
    <x v="202"/>
    <x v="9"/>
    <x v="1016"/>
    <n v="5540246194632"/>
    <d v="2023-01-17T00:00:00"/>
    <n v="251"/>
  </r>
  <r>
    <x v="203"/>
    <x v="9"/>
    <x v="1017"/>
    <n v="5540246188175"/>
    <d v="2023-01-22T00:00:00"/>
    <n v="464"/>
  </r>
  <r>
    <x v="203"/>
    <x v="9"/>
    <x v="1018"/>
    <n v="5540246171933"/>
    <d v="2023-01-22T00:00:00"/>
    <n v="1114"/>
  </r>
  <r>
    <x v="203"/>
    <x v="9"/>
    <x v="1018"/>
    <n v="5540246176294"/>
    <d v="2023-01-22T00:00:00"/>
    <n v="743"/>
  </r>
  <r>
    <x v="203"/>
    <x v="9"/>
    <x v="1018"/>
    <n v="5540246176295"/>
    <d v="2023-01-22T00:00:00"/>
    <n v="7424"/>
  </r>
  <r>
    <x v="203"/>
    <x v="9"/>
    <x v="1018"/>
    <n v="5540246187987"/>
    <d v="2023-01-22T00:00:00"/>
    <n v="4455"/>
  </r>
  <r>
    <x v="203"/>
    <x v="9"/>
    <x v="1019"/>
    <n v="5540246194632"/>
    <d v="2023-01-24T00:00:00"/>
    <n v="1504"/>
  </r>
  <r>
    <x v="203"/>
    <x v="9"/>
    <x v="1020"/>
    <n v="5540246188175"/>
    <d v="2023-01-19T00:00:00"/>
    <n v="1392"/>
  </r>
  <r>
    <x v="203"/>
    <x v="9"/>
    <x v="1021"/>
    <n v="5540246188175"/>
    <d v="2023-01-23T00:00:00"/>
    <n v="2320"/>
  </r>
  <r>
    <x v="203"/>
    <x v="9"/>
    <x v="1022"/>
    <n v="5540246183844"/>
    <d v="2023-01-23T00:00:00"/>
    <n v="325"/>
  </r>
  <r>
    <x v="204"/>
    <x v="9"/>
    <x v="1023"/>
    <n v="5540246172978"/>
    <d v="2023-01-23T00:00:00"/>
    <n v="1671"/>
  </r>
  <r>
    <x v="204"/>
    <x v="9"/>
    <x v="1023"/>
    <n v="5540246174174"/>
    <d v="2023-01-23T00:00:00"/>
    <n v="464"/>
  </r>
  <r>
    <x v="204"/>
    <x v="9"/>
    <x v="1023"/>
    <n v="5540246176699"/>
    <d v="2023-01-23T00:00:00"/>
    <n v="4176"/>
  </r>
  <r>
    <x v="204"/>
    <x v="9"/>
    <x v="1023"/>
    <n v="5540246192102"/>
    <d v="2023-01-23T00:00:00"/>
    <n v="2005"/>
  </r>
  <r>
    <x v="204"/>
    <x v="9"/>
    <x v="1024"/>
    <n v="5540246171933"/>
    <d v="2023-01-23T00:00:00"/>
    <n v="557"/>
  </r>
  <r>
    <x v="204"/>
    <x v="9"/>
    <x v="1024"/>
    <n v="5540246176294"/>
    <d v="2023-01-23T00:00:00"/>
    <n v="743"/>
  </r>
  <r>
    <x v="204"/>
    <x v="9"/>
    <x v="1024"/>
    <n v="5540246176295"/>
    <d v="2023-01-23T00:00:00"/>
    <n v="7424"/>
  </r>
  <r>
    <x v="204"/>
    <x v="9"/>
    <x v="1024"/>
    <n v="5540246187987"/>
    <d v="2023-01-23T00:00:00"/>
    <n v="4455"/>
  </r>
  <r>
    <x v="204"/>
    <x v="9"/>
    <x v="1025"/>
    <n v="5540246188175"/>
    <d v="2023-01-20T00:00:00"/>
    <n v="1392"/>
  </r>
  <r>
    <x v="204"/>
    <x v="9"/>
    <x v="1026"/>
    <n v="5540246191598"/>
    <d v="2023-01-24T00:00:00"/>
    <n v="1601"/>
  </r>
  <r>
    <x v="205"/>
    <x v="9"/>
    <x v="1027"/>
    <n v="5540246172669"/>
    <d v="2023-01-24T00:00:00"/>
    <n v="279"/>
  </r>
  <r>
    <x v="205"/>
    <x v="9"/>
    <x v="1027"/>
    <n v="5540246172978"/>
    <d v="2023-01-24T00:00:00"/>
    <n v="1253"/>
  </r>
  <r>
    <x v="205"/>
    <x v="9"/>
    <x v="1027"/>
    <n v="5540246174174"/>
    <d v="2023-01-24T00:00:00"/>
    <n v="464"/>
  </r>
  <r>
    <x v="205"/>
    <x v="9"/>
    <x v="1027"/>
    <n v="5540246176699"/>
    <d v="2023-01-24T00:00:00"/>
    <n v="4176"/>
  </r>
  <r>
    <x v="205"/>
    <x v="9"/>
    <x v="1028"/>
    <n v="5540246176294"/>
    <d v="2023-01-24T00:00:00"/>
    <n v="1485"/>
  </r>
  <r>
    <x v="205"/>
    <x v="9"/>
    <x v="1028"/>
    <n v="5540246176295"/>
    <d v="2023-01-24T00:00:00"/>
    <n v="11136"/>
  </r>
  <r>
    <x v="205"/>
    <x v="9"/>
    <x v="1029"/>
    <n v="5540246173472"/>
    <d v="2023-01-26T00:00:00"/>
    <n v="140"/>
  </r>
  <r>
    <x v="205"/>
    <x v="9"/>
    <x v="1029"/>
    <n v="5540246174095"/>
    <d v="2023-01-26T00:00:00"/>
    <n v="140"/>
  </r>
  <r>
    <x v="205"/>
    <x v="9"/>
    <x v="1029"/>
    <n v="5540246175049"/>
    <d v="2023-01-26T00:00:00"/>
    <n v="836"/>
  </r>
  <r>
    <x v="205"/>
    <x v="9"/>
    <x v="1029"/>
    <n v="5540246175050"/>
    <d v="2023-01-26T00:00:00"/>
    <n v="836"/>
  </r>
  <r>
    <x v="205"/>
    <x v="9"/>
    <x v="1029"/>
    <n v="5540246190743"/>
    <d v="2023-01-26T00:00:00"/>
    <n v="140"/>
  </r>
  <r>
    <x v="206"/>
    <x v="9"/>
    <x v="1030"/>
    <n v="5540246172539"/>
    <d v="2023-01-25T00:00:00"/>
    <n v="70"/>
  </r>
  <r>
    <x v="206"/>
    <x v="9"/>
    <x v="1030"/>
    <n v="5540246172669"/>
    <d v="2023-01-25T00:00:00"/>
    <n v="279"/>
  </r>
  <r>
    <x v="206"/>
    <x v="9"/>
    <x v="1030"/>
    <n v="5540246172978"/>
    <d v="2023-01-25T00:00:00"/>
    <n v="1671"/>
  </r>
  <r>
    <x v="206"/>
    <x v="9"/>
    <x v="1030"/>
    <n v="5540246174174"/>
    <d v="2023-01-25T00:00:00"/>
    <n v="464"/>
  </r>
  <r>
    <x v="206"/>
    <x v="9"/>
    <x v="1030"/>
    <n v="5540246176699"/>
    <d v="2023-01-25T00:00:00"/>
    <n v="12528"/>
  </r>
  <r>
    <x v="206"/>
    <x v="9"/>
    <x v="1031"/>
    <n v="5540246171933"/>
    <d v="2023-01-25T00:00:00"/>
    <n v="1114"/>
  </r>
  <r>
    <x v="206"/>
    <x v="9"/>
    <x v="1031"/>
    <n v="5540246187987"/>
    <d v="2023-01-25T00:00:00"/>
    <n v="4455"/>
  </r>
  <r>
    <x v="207"/>
    <x v="9"/>
    <x v="1032"/>
    <n v="5540246172978"/>
    <d v="2023-01-26T00:00:00"/>
    <n v="2506"/>
  </r>
  <r>
    <x v="207"/>
    <x v="9"/>
    <x v="1033"/>
    <n v="5540246171933"/>
    <d v="2023-01-26T00:00:00"/>
    <n v="557"/>
  </r>
  <r>
    <x v="207"/>
    <x v="9"/>
    <x v="1033"/>
    <n v="5540246176294"/>
    <d v="2023-01-26T00:00:00"/>
    <n v="743"/>
  </r>
  <r>
    <x v="207"/>
    <x v="9"/>
    <x v="1033"/>
    <n v="5540246187987"/>
    <d v="2023-01-26T00:00:00"/>
    <n v="3341"/>
  </r>
  <r>
    <x v="207"/>
    <x v="9"/>
    <x v="1034"/>
    <n v="5540246188175"/>
    <d v="2023-01-30T00:00:00"/>
    <n v="4640"/>
  </r>
  <r>
    <x v="207"/>
    <x v="9"/>
    <x v="1035"/>
    <n v="5540246186325"/>
    <d v="2023-01-30T00:00:00"/>
    <n v="279"/>
  </r>
  <r>
    <x v="208"/>
    <x v="9"/>
    <x v="1036"/>
    <n v="5540246172978"/>
    <d v="2023-01-29T00:00:00"/>
    <n v="836"/>
  </r>
  <r>
    <x v="208"/>
    <x v="9"/>
    <x v="1037"/>
    <n v="5540246171933"/>
    <d v="2023-01-29T00:00:00"/>
    <n v="1003"/>
  </r>
  <r>
    <x v="208"/>
    <x v="9"/>
    <x v="1037"/>
    <n v="5540246176294"/>
    <d v="2023-01-29T00:00:00"/>
    <n v="743"/>
  </r>
  <r>
    <x v="208"/>
    <x v="9"/>
    <x v="1038"/>
    <n v="5540246191594"/>
    <d v="2023-01-30T00:00:00"/>
    <n v="1504"/>
  </r>
  <r>
    <x v="208"/>
    <x v="9"/>
    <x v="1038"/>
    <n v="5540246191598"/>
    <d v="2023-01-30T00:00:00"/>
    <n v="1601"/>
  </r>
  <r>
    <x v="208"/>
    <x v="9"/>
    <x v="1038"/>
    <n v="5540246192102"/>
    <d v="2023-01-30T00:00:00"/>
    <n v="2005"/>
  </r>
  <r>
    <x v="208"/>
    <x v="9"/>
    <x v="1039"/>
    <n v="5540246188175"/>
    <d v="2023-01-26T00:00:00"/>
    <n v="1276"/>
  </r>
  <r>
    <x v="209"/>
    <x v="9"/>
    <x v="1040"/>
    <n v="5540246194632"/>
    <d v="2023-01-27T00:00:00"/>
    <n v="335"/>
  </r>
  <r>
    <x v="209"/>
    <x v="9"/>
    <x v="1041"/>
    <n v="5540246174174"/>
    <d v="2023-01-30T00:00:00"/>
    <n v="464"/>
  </r>
  <r>
    <x v="209"/>
    <x v="9"/>
    <x v="1041"/>
    <n v="5540246176699"/>
    <d v="2023-01-30T00:00:00"/>
    <n v="4176"/>
  </r>
  <r>
    <x v="209"/>
    <x v="9"/>
    <x v="1042"/>
    <n v="5540246171933"/>
    <d v="2023-01-30T00:00:00"/>
    <n v="557"/>
  </r>
  <r>
    <x v="209"/>
    <x v="9"/>
    <x v="1042"/>
    <n v="5540246176295"/>
    <d v="2023-01-30T00:00:00"/>
    <n v="4455"/>
  </r>
  <r>
    <x v="209"/>
    <x v="9"/>
    <x v="1042"/>
    <n v="5540246187987"/>
    <d v="2023-01-30T00:00:00"/>
    <n v="4455"/>
  </r>
  <r>
    <x v="209"/>
    <x v="9"/>
    <x v="1043"/>
    <n v="5540246194632"/>
    <d v="2023-01-29T00:00:00"/>
    <n v="9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0B9A6-E7EE-429C-B037-8C9FD4A0AD3C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>
  <location ref="F29:K32" firstHeaderRow="1" firstDataRow="2" firstDataCol="1"/>
  <pivotFields count="8">
    <pivotField axis="axisRow" numFmtId="1" showAll="0">
      <items count="10">
        <item x="0"/>
        <item h="1" x="1"/>
        <item h="1" x="2"/>
        <item h="1" x="3"/>
        <item h="1" x="4"/>
        <item h="1" x="5"/>
        <item h="1" x="6"/>
        <item h="1" x="7"/>
        <item x="8"/>
        <item t="default"/>
      </items>
    </pivotField>
    <pivotField numFmtId="1" showAll="0"/>
    <pivotField dataField="1" numFmtId="2" showAll="0"/>
    <pivotField numFmtId="2" showAll="0"/>
    <pivotField numFmtId="2" showAll="0"/>
    <pivotField axis="axisCol" showAll="0">
      <items count="6">
        <item x="0"/>
        <item x="2"/>
        <item x="4"/>
        <item x="1"/>
        <item x="3"/>
        <item t="default"/>
      </items>
    </pivotField>
    <pivotField numFmtId="2" showAll="0"/>
    <pivotField showAll="0"/>
  </pivotFields>
  <rowFields count="1">
    <field x="0"/>
  </rowFields>
  <rowItems count="2">
    <i>
      <x/>
    </i>
    <i>
      <x v="8"/>
    </i>
  </rowItems>
  <colFields count="1">
    <field x="5"/>
  </colFields>
  <colItems count="5">
    <i>
      <x/>
    </i>
    <i>
      <x v="1"/>
    </i>
    <i>
      <x v="2"/>
    </i>
    <i>
      <x v="3"/>
    </i>
    <i>
      <x v="4"/>
    </i>
  </colItems>
  <dataFields count="1">
    <dataField name="Somme de Stock Moyen (UVC)" fld="2" baseField="0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1808C-741B-45DE-A9E7-82ED66A95BC9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3">
  <location ref="A3:B13" firstHeaderRow="1" firstDataRow="1" firstDataCol="1" rowPageCount="1" colPageCount="1"/>
  <pivotFields count="8">
    <pivotField axis="axisRow"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" showAll="0"/>
    <pivotField dataField="1" numFmtId="2" showAll="0"/>
    <pivotField numFmtId="2" showAll="0"/>
    <pivotField numFmtId="2" showAll="0"/>
    <pivotField axis="axisPage" multipleItemSelectionAllowed="1" showAll="0">
      <items count="6">
        <item x="0"/>
        <item x="2"/>
        <item x="4"/>
        <item x="1"/>
        <item x="3"/>
        <item t="default"/>
      </items>
    </pivotField>
    <pivotField numFmtId="2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5" hier="-1"/>
  </pageFields>
  <dataFields count="1">
    <dataField name="Somme de Stock Moyen (UVC)" fld="2" baseField="0" baseItem="0"/>
  </dataFields>
  <chartFormats count="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3B24E-35AE-4E02-AEF1-B68053FE68D5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4">
  <location ref="A4:B14" firstHeaderRow="1" firstDataRow="1" firstDataCol="1" rowPageCount="2" colPageCount="1"/>
  <pivotFields count="8">
    <pivotField axis="axisRow"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numFmtId="1" showAll="0">
      <items count="1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10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6"/>
        <item x="111"/>
        <item x="109"/>
        <item x="112"/>
        <item x="110"/>
        <item x="114"/>
        <item x="115"/>
        <item x="113"/>
        <item x="122"/>
        <item x="116"/>
        <item x="117"/>
        <item x="118"/>
        <item x="119"/>
        <item x="120"/>
        <item x="121"/>
        <item x="123"/>
        <item x="124"/>
        <item x="127"/>
        <item x="128"/>
        <item x="125"/>
        <item x="129"/>
        <item x="126"/>
        <item x="130"/>
        <item x="131"/>
        <item x="132"/>
        <item t="default"/>
      </items>
    </pivotField>
    <pivotField numFmtId="2" showAll="0"/>
    <pivotField numFmtId="2" showAll="0"/>
    <pivotField numFmtId="2" showAll="0"/>
    <pivotField axis="axisPage" multipleItemSelectionAllowed="1" showAll="0">
      <items count="6">
        <item x="0"/>
        <item x="2"/>
        <item x="4"/>
        <item x="1"/>
        <item x="3"/>
        <item t="default"/>
      </items>
    </pivotField>
    <pivotField dataField="1" numFmtId="2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1" hier="-1"/>
    <pageField fld="5" hier="-1"/>
  </pageFields>
  <dataFields count="1">
    <dataField name="Moyenne de Prix moyen " fld="6" subtotal="average" baseField="0" baseItem="3" numFmtId="165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85663-9076-4048-8179-3D30F5F9E10D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A5:B15" firstHeaderRow="1" firstDataRow="1" firstDataCol="1" rowPageCount="3" colPageCount="1"/>
  <pivotFields count="8">
    <pivotField axis="axisRow"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dataField="1" numFmtId="1" showAll="0">
      <items count="1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10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6"/>
        <item x="111"/>
        <item x="109"/>
        <item x="112"/>
        <item x="110"/>
        <item x="114"/>
        <item x="115"/>
        <item x="113"/>
        <item x="122"/>
        <item x="116"/>
        <item x="117"/>
        <item x="118"/>
        <item x="119"/>
        <item x="120"/>
        <item x="121"/>
        <item x="123"/>
        <item x="124"/>
        <item x="127"/>
        <item x="128"/>
        <item x="125"/>
        <item x="129"/>
        <item x="126"/>
        <item x="130"/>
        <item x="131"/>
        <item x="132"/>
        <item t="default"/>
      </items>
    </pivotField>
    <pivotField axis="axisPage" numFmtId="2" multipleItemSelectionAllowed="1" showAll="0">
      <items count="549">
        <item h="1" x="300"/>
        <item h="1" x="99"/>
        <item h="1" x="3"/>
        <item h="1" x="2"/>
        <item x="124"/>
        <item x="45"/>
        <item x="12"/>
        <item x="292"/>
        <item x="126"/>
        <item x="13"/>
        <item x="5"/>
        <item x="376"/>
        <item x="356"/>
        <item x="463"/>
        <item x="165"/>
        <item x="161"/>
        <item x="237"/>
        <item x="276"/>
        <item x="318"/>
        <item x="125"/>
        <item x="429"/>
        <item x="233"/>
        <item x="87"/>
        <item x="370"/>
        <item x="284"/>
        <item x="46"/>
        <item x="322"/>
        <item x="264"/>
        <item x="194"/>
        <item x="426"/>
        <item x="168"/>
        <item x="197"/>
        <item x="144"/>
        <item x="296"/>
        <item x="77"/>
        <item x="428"/>
        <item x="130"/>
        <item x="346"/>
        <item x="226"/>
        <item x="47"/>
        <item x="166"/>
        <item x="369"/>
        <item x="136"/>
        <item x="316"/>
        <item x="9"/>
        <item x="196"/>
        <item x="64"/>
        <item x="61"/>
        <item x="81"/>
        <item x="261"/>
        <item x="195"/>
        <item x="224"/>
        <item x="122"/>
        <item x="314"/>
        <item x="378"/>
        <item x="211"/>
        <item x="402"/>
        <item x="59"/>
        <item x="41"/>
        <item x="489"/>
        <item x="70"/>
        <item x="138"/>
        <item x="52"/>
        <item x="143"/>
        <item x="42"/>
        <item x="65"/>
        <item x="6"/>
        <item x="344"/>
        <item x="54"/>
        <item x="343"/>
        <item x="234"/>
        <item x="274"/>
        <item x="368"/>
        <item x="15"/>
        <item x="272"/>
        <item x="24"/>
        <item x="381"/>
        <item x="119"/>
        <item x="118"/>
        <item x="214"/>
        <item x="293"/>
        <item x="190"/>
        <item x="208"/>
        <item x="172"/>
        <item x="155"/>
        <item x="456"/>
        <item x="397"/>
        <item x="191"/>
        <item x="303"/>
        <item x="153"/>
        <item x="202"/>
        <item x="522"/>
        <item x="527"/>
        <item x="105"/>
        <item x="294"/>
        <item x="336"/>
        <item x="310"/>
        <item x="434"/>
        <item x="301"/>
        <item x="259"/>
        <item x="142"/>
        <item x="286"/>
        <item x="435"/>
        <item x="67"/>
        <item x="422"/>
        <item x="123"/>
        <item x="375"/>
        <item x="311"/>
        <item x="295"/>
        <item x="185"/>
        <item x="204"/>
        <item x="320"/>
        <item x="89"/>
        <item x="436"/>
        <item x="222"/>
        <item x="266"/>
        <item x="440"/>
        <item x="269"/>
        <item x="201"/>
        <item x="134"/>
        <item x="37"/>
        <item x="212"/>
        <item x="107"/>
        <item x="206"/>
        <item x="80"/>
        <item x="127"/>
        <item x="163"/>
        <item x="386"/>
        <item x="58"/>
        <item x="395"/>
        <item x="92"/>
        <item x="131"/>
        <item x="48"/>
        <item x="235"/>
        <item x="162"/>
        <item x="257"/>
        <item x="160"/>
        <item x="480"/>
        <item x="49"/>
        <item x="414"/>
        <item x="334"/>
        <item x="246"/>
        <item x="388"/>
        <item x="425"/>
        <item x="203"/>
        <item x="529"/>
        <item x="482"/>
        <item x="407"/>
        <item x="29"/>
        <item x="503"/>
        <item x="14"/>
        <item x="326"/>
        <item x="187"/>
        <item x="403"/>
        <item x="181"/>
        <item x="511"/>
        <item x="173"/>
        <item x="62"/>
        <item x="90"/>
        <item x="94"/>
        <item x="540"/>
        <item x="478"/>
        <item x="366"/>
        <item x="438"/>
        <item x="464"/>
        <item x="20"/>
        <item x="332"/>
        <item x="116"/>
        <item x="93"/>
        <item x="449"/>
        <item x="16"/>
        <item x="486"/>
        <item x="547"/>
        <item x="91"/>
        <item x="504"/>
        <item x="347"/>
        <item x="280"/>
        <item x="71"/>
        <item x="112"/>
        <item x="291"/>
        <item x="117"/>
        <item x="545"/>
        <item x="238"/>
        <item x="469"/>
        <item x="523"/>
        <item x="88"/>
        <item x="380"/>
        <item x="145"/>
        <item x="7"/>
        <item x="30"/>
        <item x="541"/>
        <item x="546"/>
        <item x="76"/>
        <item x="151"/>
        <item x="243"/>
        <item x="152"/>
        <item x="455"/>
        <item x="530"/>
        <item x="544"/>
        <item x="534"/>
        <item x="4"/>
        <item x="154"/>
        <item x="217"/>
        <item x="515"/>
        <item x="33"/>
        <item x="50"/>
        <item x="250"/>
        <item x="10"/>
        <item x="424"/>
        <item x="232"/>
        <item x="491"/>
        <item x="306"/>
        <item x="39"/>
        <item x="75"/>
        <item x="423"/>
        <item x="323"/>
        <item x="404"/>
        <item x="367"/>
        <item x="385"/>
        <item x="377"/>
        <item x="32"/>
        <item x="283"/>
        <item x="325"/>
        <item x="8"/>
        <item x="396"/>
        <item x="74"/>
        <item x="228"/>
        <item x="135"/>
        <item x="437"/>
        <item x="267"/>
        <item x="416"/>
        <item x="148"/>
        <item x="445"/>
        <item x="521"/>
        <item x="465"/>
        <item x="304"/>
        <item x="457"/>
        <item x="273"/>
        <item x="430"/>
        <item x="72"/>
        <item x="102"/>
        <item x="364"/>
        <item x="219"/>
        <item x="254"/>
        <item x="453"/>
        <item x="221"/>
        <item x="21"/>
        <item x="353"/>
        <item x="231"/>
        <item x="129"/>
        <item x="216"/>
        <item x="518"/>
        <item x="159"/>
        <item x="240"/>
        <item x="66"/>
        <item x="79"/>
        <item x="371"/>
        <item x="110"/>
        <item x="209"/>
        <item x="539"/>
        <item x="359"/>
        <item x="400"/>
        <item x="506"/>
        <item x="11"/>
        <item x="331"/>
        <item x="309"/>
        <item x="34"/>
        <item x="391"/>
        <item x="26"/>
        <item x="85"/>
        <item x="387"/>
        <item x="330"/>
        <item x="405"/>
        <item x="128"/>
        <item x="223"/>
        <item x="477"/>
        <item x="38"/>
        <item x="321"/>
        <item x="533"/>
        <item x="265"/>
        <item x="164"/>
        <item x="86"/>
        <item x="406"/>
        <item x="528"/>
        <item x="490"/>
        <item x="248"/>
        <item x="363"/>
        <item x="439"/>
        <item x="454"/>
        <item x="487"/>
        <item x="262"/>
        <item x="258"/>
        <item x="502"/>
        <item x="419"/>
        <item x="182"/>
        <item x="452"/>
        <item x="461"/>
        <item x="0"/>
        <item x="113"/>
        <item x="28"/>
        <item x="210"/>
        <item x="460"/>
        <item x="51"/>
        <item x="411"/>
        <item x="394"/>
        <item x="271"/>
        <item x="312"/>
        <item x="198"/>
        <item x="345"/>
        <item x="441"/>
        <item x="177"/>
        <item x="229"/>
        <item x="352"/>
        <item x="178"/>
        <item x="56"/>
        <item x="279"/>
        <item x="362"/>
        <item x="289"/>
        <item x="200"/>
        <item x="251"/>
        <item x="433"/>
        <item x="485"/>
        <item x="183"/>
        <item x="500"/>
        <item x="27"/>
        <item x="133"/>
        <item x="230"/>
        <item x="468"/>
        <item x="348"/>
        <item x="236"/>
        <item x="35"/>
        <item x="393"/>
        <item x="496"/>
        <item x="179"/>
        <item x="340"/>
        <item x="60"/>
        <item x="507"/>
        <item x="524"/>
        <item x="420"/>
        <item x="475"/>
        <item x="374"/>
        <item x="392"/>
        <item x="308"/>
        <item x="290"/>
        <item x="78"/>
        <item x="327"/>
        <item x="313"/>
        <item x="22"/>
        <item x="538"/>
        <item x="115"/>
        <item x="349"/>
        <item x="328"/>
        <item x="189"/>
        <item x="141"/>
        <item x="525"/>
        <item x="481"/>
        <item x="297"/>
        <item x="275"/>
        <item x="218"/>
        <item x="432"/>
        <item x="497"/>
        <item x="517"/>
        <item x="1"/>
        <item x="63"/>
        <item x="270"/>
        <item x="69"/>
        <item x="360"/>
        <item x="40"/>
        <item x="252"/>
        <item x="446"/>
        <item x="444"/>
        <item x="188"/>
        <item x="97"/>
        <item x="542"/>
        <item x="239"/>
        <item x="132"/>
        <item x="473"/>
        <item x="83"/>
        <item x="213"/>
        <item x="109"/>
        <item x="249"/>
        <item x="114"/>
        <item x="84"/>
        <item x="167"/>
        <item x="36"/>
        <item x="450"/>
        <item x="488"/>
        <item x="298"/>
        <item x="484"/>
        <item x="140"/>
        <item x="319"/>
        <item x="365"/>
        <item x="526"/>
        <item x="501"/>
        <item x="255"/>
        <item x="492"/>
        <item x="95"/>
        <item x="147"/>
        <item x="384"/>
        <item x="462"/>
        <item x="516"/>
        <item x="401"/>
        <item x="305"/>
        <item x="285"/>
        <item x="98"/>
        <item x="494"/>
        <item x="169"/>
        <item x="447"/>
        <item x="519"/>
        <item x="398"/>
        <item x="431"/>
        <item x="421"/>
        <item x="111"/>
        <item x="158"/>
        <item x="335"/>
        <item x="139"/>
        <item x="247"/>
        <item x="532"/>
        <item x="472"/>
        <item x="474"/>
        <item x="55"/>
        <item x="509"/>
        <item x="307"/>
        <item x="57"/>
        <item x="372"/>
        <item x="451"/>
        <item x="17"/>
        <item x="495"/>
        <item x="373"/>
        <item x="146"/>
        <item x="225"/>
        <item x="418"/>
        <item x="399"/>
        <item x="176"/>
        <item x="341"/>
        <item x="184"/>
        <item x="44"/>
        <item x="25"/>
        <item x="458"/>
        <item x="459"/>
        <item x="277"/>
        <item x="207"/>
        <item x="358"/>
        <item x="278"/>
        <item x="53"/>
        <item x="415"/>
        <item x="342"/>
        <item x="256"/>
        <item x="215"/>
        <item x="96"/>
        <item x="302"/>
        <item x="282"/>
        <item x="466"/>
        <item x="357"/>
        <item x="73"/>
        <item x="108"/>
        <item x="106"/>
        <item x="417"/>
        <item x="535"/>
        <item x="493"/>
        <item x="193"/>
        <item x="317"/>
        <item x="408"/>
        <item x="281"/>
        <item x="150"/>
        <item x="382"/>
        <item x="241"/>
        <item x="333"/>
        <item x="520"/>
        <item x="442"/>
        <item x="383"/>
        <item x="409"/>
        <item x="361"/>
        <item x="68"/>
        <item x="18"/>
        <item x="103"/>
        <item x="479"/>
        <item x="263"/>
        <item x="337"/>
        <item x="505"/>
        <item x="338"/>
        <item x="379"/>
        <item x="242"/>
        <item x="531"/>
        <item x="157"/>
        <item x="100"/>
        <item x="253"/>
        <item x="354"/>
        <item x="199"/>
        <item x="543"/>
        <item x="476"/>
        <item x="19"/>
        <item x="31"/>
        <item x="170"/>
        <item x="186"/>
        <item x="350"/>
        <item x="410"/>
        <item x="299"/>
        <item x="508"/>
        <item x="514"/>
        <item x="171"/>
        <item x="510"/>
        <item x="180"/>
        <item x="192"/>
        <item x="389"/>
        <item x="351"/>
        <item x="498"/>
        <item x="513"/>
        <item x="82"/>
        <item x="137"/>
        <item x="101"/>
        <item x="268"/>
        <item x="174"/>
        <item x="156"/>
        <item x="324"/>
        <item x="220"/>
        <item x="244"/>
        <item x="412"/>
        <item x="512"/>
        <item x="287"/>
        <item x="288"/>
        <item x="329"/>
        <item x="149"/>
        <item x="205"/>
        <item x="443"/>
        <item x="467"/>
        <item x="227"/>
        <item x="355"/>
        <item x="23"/>
        <item x="260"/>
        <item x="536"/>
        <item x="470"/>
        <item x="121"/>
        <item x="315"/>
        <item x="175"/>
        <item x="43"/>
        <item x="339"/>
        <item x="104"/>
        <item x="390"/>
        <item x="245"/>
        <item x="483"/>
        <item x="120"/>
        <item x="448"/>
        <item x="499"/>
        <item x="413"/>
        <item x="427"/>
        <item x="471"/>
        <item x="537"/>
        <item t="default"/>
      </items>
    </pivotField>
    <pivotField numFmtId="2" showAll="0"/>
    <pivotField numFmtId="2" showAll="0"/>
    <pivotField axis="axisPage" multipleItemSelectionAllowed="1" showAll="0">
      <items count="6">
        <item x="0"/>
        <item x="2"/>
        <item x="4"/>
        <item x="1"/>
        <item x="3"/>
        <item t="default"/>
      </items>
    </pivotField>
    <pivotField numFmtId="2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3">
    <pageField fld="1" hier="-1"/>
    <pageField fld="5" hier="-1"/>
    <pageField fld="2" hier="-1"/>
  </pageFields>
  <dataFields count="1">
    <dataField name="Nombre de Codes Produits Achetes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B41DA-EB79-4D15-BD48-04EBE1960740}" name="Tableau croisé dynamique3" cacheId="2" applyNumberFormats="0" applyBorderFormats="0" applyFontFormats="0" applyPatternFormats="0" applyAlignmentFormats="0" applyWidthHeightFormats="1" dataCaption="Valeurs" updatedVersion="8" minRefreshableVersion="3" useAutoFormatting="1" subtotalHiddenItems="1" itemPrintTitles="1" createdVersion="8" indent="0" outline="1" outlineData="1" multipleFieldFilters="0" chartFormat="7">
  <location ref="A3:C12" firstHeaderRow="0" firstDataRow="1" firstDataCol="1" rowPageCount="1" colPageCount="1"/>
  <pivotFields count="4"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8" name="[Qtéexpédiée].[Famille].[All]" cap="All"/>
  </pageFields>
  <dataFields count="2">
    <dataField name="Expeditions (UVC)" fld="0" baseField="0" baseItem="0"/>
    <dataField name="Qte receptionnee (UVC)" fld="1" baseField="0" baseItem="0"/>
  </dataFields>
  <formats count="2">
    <format dxfId="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Expeditions (UVC)"/>
    <pivotHierarchy dragToData="1" caption="Qte receptionnee (UVC)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Qtéreceptionné]"/>
        <x15:activeTabTopLevelEntity name="[Qtéexpédié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0BD5D-BB44-4553-A6F7-2B10C5C48B1B}" name="Tableau croisé dynamique4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A3:B16" firstHeaderRow="1" firstDataRow="1" firstDataCol="1"/>
  <pivotFields count="9">
    <pivotField axis="axisRow" showAll="0">
      <items count="2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showAll="0" sortType="descending">
      <items count="11">
        <item x="8"/>
        <item x="7"/>
        <item x="6"/>
        <item x="5"/>
        <item x="4"/>
        <item x="3"/>
        <item x="2"/>
        <item x="1"/>
        <item x="0"/>
        <item x="9"/>
        <item t="default"/>
      </items>
    </pivotField>
    <pivotField dataField="1" numFmtId="1" showAll="0"/>
    <pivotField numFmtId="1" showAll="0"/>
    <pivotField numFmtId="164" showAll="0"/>
    <pivotField numFmtId="2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8"/>
    <field x="6"/>
    <field x="0"/>
  </rowFields>
  <rowItems count="13"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t="grand">
      <x/>
    </i>
  </rowItems>
  <colItems count="1">
    <i/>
  </colItems>
  <dataFields count="1">
    <dataField name="Nombre de Num CDE" fld="2" subtotal="count" baseField="1" baseItem="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A1A90-A9A4-42C2-B0E0-B5CB95546CB1}" name="PivotTable1" cacheId="0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>
  <location ref="A2:F5" firstHeaderRow="1" firstDataRow="2" firstDataCol="1"/>
  <pivotFields count="8">
    <pivotField axis="axisRow" numFmtId="1" showAll="0">
      <items count="10">
        <item x="0"/>
        <item h="1" x="1"/>
        <item h="1" x="2"/>
        <item h="1" x="3"/>
        <item h="1" x="4"/>
        <item h="1" x="5"/>
        <item h="1" x="6"/>
        <item h="1" x="7"/>
        <item x="8"/>
        <item t="default"/>
      </items>
    </pivotField>
    <pivotField numFmtId="1" showAll="0"/>
    <pivotField dataField="1" numFmtId="2" showAll="0"/>
    <pivotField numFmtId="2" showAll="0"/>
    <pivotField numFmtId="2" showAll="0"/>
    <pivotField axis="axisCol" showAll="0">
      <items count="6">
        <item x="0"/>
        <item x="2"/>
        <item x="4"/>
        <item x="1"/>
        <item x="3"/>
        <item t="default"/>
      </items>
    </pivotField>
    <pivotField numFmtId="2" showAll="0"/>
    <pivotField showAll="0"/>
  </pivotFields>
  <rowFields count="1">
    <field x="0"/>
  </rowFields>
  <rowItems count="2">
    <i>
      <x/>
    </i>
    <i>
      <x v="8"/>
    </i>
  </rowItems>
  <colFields count="1">
    <field x="5"/>
  </colFields>
  <colItems count="5">
    <i>
      <x/>
    </i>
    <i>
      <x v="1"/>
    </i>
    <i>
      <x v="2"/>
    </i>
    <i>
      <x v="3"/>
    </i>
    <i>
      <x v="4"/>
    </i>
  </colItems>
  <dataFields count="1">
    <dataField name="Somme de Stock Moyen (UVC)" fld="2" baseField="0" baseItem="0"/>
  </dataFields>
  <formats count="6">
    <format dxfId="17">
      <pivotArea outline="0" collapsedLevelsAreSubtotals="1" fieldPosition="0">
        <references count="1">
          <reference field="5" count="4" selected="0">
            <x v="0"/>
            <x v="1"/>
            <x v="2"/>
            <x v="3"/>
          </reference>
        </references>
      </pivotArea>
    </format>
    <format dxfId="16">
      <pivotArea field="5" type="button" dataOnly="0" labelOnly="1" outline="0" axis="axisCol" fieldPosition="0"/>
    </format>
    <format dxfId="15">
      <pivotArea type="topRight" dataOnly="0" labelOnly="1" outline="0" fieldPosition="0"/>
    </format>
    <format dxfId="14">
      <pivotArea dataOnly="0" labelOnly="1" fieldPosition="0">
        <references count="1">
          <reference field="5" count="4">
            <x v="0"/>
            <x v="1"/>
            <x v="2"/>
            <x v="3"/>
          </reference>
        </references>
      </pivotArea>
    </format>
    <format dxfId="13">
      <pivotArea outline="0" collapsedLevelsAreSubtotals="1" fieldPosition="0">
        <references count="1">
          <reference field="5" count="1" selected="0">
            <x v="2"/>
          </reference>
        </references>
      </pivotArea>
    </format>
    <format dxfId="12">
      <pivotArea dataOnly="0" labelOnly="1" fieldPosition="0">
        <references count="1">
          <reference field="5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" xr16:uid="{1CBC7799-AEDB-4E0A-B453-D9A512B19AF3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Nombre cd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5D111F46-0701-41B4-ABF0-3CCCF7B8C9C2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MOY TX SERVIC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35AF9C1C-3DCD-4C5B-AB3E-AFFC7146E07B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Quantité cde" tableColumnId="2"/>
      <queryTableField id="3" name="Quantité recep." tableColumnId="3"/>
      <queryTableField id="4" name="Taux de service " tableColumnId="4"/>
    </queryTableFields>
  </queryTableRefresh>
</queryTable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0C5487-94F7-4D49-8DC4-6A5DF717EC7D}" name="Tableau1" displayName="Tableau1" ref="A1:E163" totalsRowShown="0" headerRowDxfId="84" dataDxfId="82" headerRowBorderDxfId="83" tableBorderDxfId="81">
  <autoFilter ref="A1:E163" xr:uid="{980C5487-94F7-4D49-8DC4-6A5DF717EC7D}"/>
  <tableColumns count="5">
    <tableColumn id="1" xr3:uid="{218415AF-98A7-47F7-BC60-D8FA37FE4A9C}" name="Code EAN" dataDxfId="80"/>
    <tableColumn id="2" xr3:uid="{6BA0914A-6B35-4730-8620-C271E803BACF}" name="Désignation" dataDxfId="79"/>
    <tableColumn id="3" xr3:uid="{F497BC59-E38C-4B6B-9895-02D4B863204F}" name="Type de Produit" dataDxfId="78"/>
    <tableColumn id="4" xr3:uid="{7BA759E8-DB3B-4BAC-B526-E0223BE27669}" name="Famille de Produit" dataDxfId="77"/>
    <tableColumn id="5" xr3:uid="{8CEDEE7B-0CA5-4DBF-868B-30E5436089D3}" name="Unite de Stockage" dataDxfId="7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B62BFDE-73D0-4FA7-A1F7-0B5903E3FB3C}" name="Table9" displayName="Table9" ref="A13:D17" totalsRowShown="0" headerRowDxfId="11" dataDxfId="10">
  <autoFilter ref="A13:D17" xr:uid="{DB62BFDE-73D0-4FA7-A1F7-0B5903E3FB3C}"/>
  <tableColumns count="4">
    <tableColumn id="1" xr3:uid="{6A8AA175-98F9-4D0E-9A35-FA576923EBE9}" name=" "/>
    <tableColumn id="2" xr3:uid="{4F70A941-DECE-46D8-A962-8A80A943384E}" name="BOULANGERIE" dataDxfId="9"/>
    <tableColumn id="3" xr3:uid="{CDD173E8-159B-4E73-B383-C3732565910D}" name="CREMERIE" dataDxfId="8"/>
    <tableColumn id="4" xr3:uid="{312A3100-F4A5-4672-94AB-8AAF615FBC0B}" name="LEGUME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724B84A-6A03-464C-A80C-FEE3ECD67705}" name="TableauCDES" displayName="TableauCDES" ref="A1:F2349" totalsRowShown="0" headerRowDxfId="75">
  <autoFilter ref="A1:F2349" xr:uid="{00000000-0009-0000-0000-000001000000}"/>
  <tableColumns count="6">
    <tableColumn id="1" xr3:uid="{38345FB5-2EF7-4F63-AC6B-DC563B959C3B}" name="Date de Passation de CDE" dataDxfId="74"/>
    <tableColumn id="2" xr3:uid="{6DDD56C7-35FE-42B9-8183-9F664EAAF65F}" name="Date"/>
    <tableColumn id="3" xr3:uid="{78EB2AA5-D5E9-4CEF-AD36-E8E60370B9DA}" name="Num CDE" dataDxfId="73"/>
    <tableColumn id="4" xr3:uid="{05A291E5-1F67-495F-9758-29C1EEC3F13D}" name="Article Commande" dataDxfId="72"/>
    <tableColumn id="5" xr3:uid="{6D51A905-D6C7-46ED-A085-9EAD7521DB64}" name="Date de Livraison prévue" dataDxfId="71"/>
    <tableColumn id="6" xr3:uid="{E1623006-BA89-4F6D-87FE-FEF54FAEEA03}" name="Qte Commandee (UVC)" dataDxfId="7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6C957F-2706-4C46-8392-706A75A3126F}" name="TableauRCP" displayName="TableauRCP" ref="A1:H2160" totalsRowCount="1" headerRowDxfId="69" dataDxfId="68">
  <autoFilter ref="A1:H2159" xr:uid="{7C6C957F-2706-4C46-8392-706A75A3126F}">
    <filterColumn colId="0">
      <filters>
        <filter val="01/2023"/>
      </filters>
    </filterColumn>
  </autoFilter>
  <sortState xmlns:xlrd2="http://schemas.microsoft.com/office/spreadsheetml/2017/richdata2" ref="B2:H2159">
    <sortCondition ref="D1:D2159"/>
  </sortState>
  <tableColumns count="8">
    <tableColumn id="5" xr3:uid="{5882130D-CB50-47C2-8655-83286D0FA566}" name="Date" dataDxfId="67" totalsRowDxfId="66"/>
    <tableColumn id="1" xr3:uid="{1593FA9E-9242-4CE8-BE4F-8B75C662E244}" name="Num CDE" dataDxfId="65" totalsRowDxfId="64"/>
    <tableColumn id="2" xr3:uid="{E7154292-5923-4B30-BD50-D1891D503B4D}" name="Article Commande" dataDxfId="63" totalsRowDxfId="62"/>
    <tableColumn id="3" xr3:uid="{9FBC975A-DCD0-4F39-A273-E3FEBA417896}" name="Date de Reception" dataDxfId="61" totalsRowDxfId="60"/>
    <tableColumn id="4" xr3:uid="{A1A6F713-75F1-4A6D-BEF5-21AFB21992F7}" name="Qte receptionnee (UVC)" totalsRowFunction="sum" dataDxfId="59" totalsRowDxfId="58"/>
    <tableColumn id="8" xr3:uid="{11E2B99C-767E-4EDC-97D9-2B6875BE687B}" name="Famille de produit" dataDxfId="57" totalsRowDxfId="56">
      <calculatedColumnFormula>+VLOOKUP(TableauRCP[[#This Row],[Article Commande]],Tableau1[],4,FALSE)</calculatedColumnFormula>
    </tableColumn>
    <tableColumn id="9" xr3:uid="{017E695F-5C2B-4DFD-99CE-916678BDD576}" name="Date2" dataDxfId="55" totalsRowDxfId="54">
      <calculatedColumnFormula>YEAR(TableauRCP[[#This Row],[Date de Reception]])*100+MONTH(TableauRCP[[#This Row],[Date de Reception]])</calculatedColumnFormula>
    </tableColumn>
    <tableColumn id="10" xr3:uid="{AF6D0775-096F-4BC9-9C26-4BEF64170F0C}" name="Concatener" dataDxfId="53" totalsRowDxfId="52">
      <calculatedColumnFormula>+CONCATENATE(TableauRCP[[#This Row],[Famille de produit]],TableauRCP[[#This Row],[Date2]])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FE6614-2F6C-4E2C-8BFE-54A0C010D460}" name="Stock" displayName="Stock" ref="A1:H930" totalsRowCount="1" headerRowDxfId="51" dataDxfId="50">
  <autoFilter ref="A1:H929" xr:uid="{E8FE6614-2F6C-4E2C-8BFE-54A0C010D460}">
    <filterColumn colId="0">
      <filters>
        <filter val="202301"/>
      </filters>
    </filterColumn>
  </autoFilter>
  <tableColumns count="8">
    <tableColumn id="1" xr3:uid="{274FDA11-0D52-4CA8-982A-9CC6AE150235}" name="AnnéeMois" dataDxfId="49" totalsRowDxfId="48"/>
    <tableColumn id="2" xr3:uid="{DCDE1743-6FE8-465C-83F3-8F3B0B7D75E7}" name="Codes Produits Achetes" dataDxfId="47" totalsRowDxfId="46"/>
    <tableColumn id="3" xr3:uid="{ED686169-F2B8-4C5F-9D17-B4BF3FF93885}" name="Stock Moyen (UVC)" dataDxfId="45" totalsRowDxfId="44"/>
    <tableColumn id="4" xr3:uid="{F61554DE-E96B-4763-97CC-12F1EF43C7C5}" name="Stock Moyen (PMP €)" dataDxfId="43" totalsRowDxfId="42"/>
    <tableColumn id="5" xr3:uid="{E9C58522-A439-4913-9CAC-977D07D817BF}" name="Expeditions (UVC)" totalsRowFunction="sum" dataDxfId="41" totalsRowDxfId="40"/>
    <tableColumn id="6" xr3:uid="{104E5665-EC58-41FE-8E02-86C472DDDB1F}" name="Famille de produit" dataDxfId="39" totalsRowDxfId="38">
      <calculatedColumnFormula>+VLOOKUP(Stock[[#This Row],[Codes Produits Achetes]],Tableau1[],4,FALSE)</calculatedColumnFormula>
    </tableColumn>
    <tableColumn id="8" xr3:uid="{F9527E41-93B3-4D08-B452-023D22D66D43}" name="Prix moyen " dataDxfId="37" totalsRowDxfId="36">
      <calculatedColumnFormula>IFERROR(Stock[[#This Row],[Stock Moyen (PMP €)]]/Stock[[#This Row],[Stock Moyen (UVC)]],0)</calculatedColumnFormula>
    </tableColumn>
    <tableColumn id="9" xr3:uid="{DE7EFC98-2E9B-4FD4-8F40-46EFBD2C0827}" name="Concatener" dataDxfId="35" totalsRowDxfId="34">
      <calculatedColumnFormula>+CONCATENATE(Stock[[#This Row],[Famille de produit]],Stock[[#This Row],[AnnéeMois]])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F2955C-E218-4AE1-89C4-C96E474EB14B}" name="Qtéreceptionné" displayName="Qtéreceptionné" ref="A1:C41" totalsRowShown="0">
  <autoFilter ref="A1:C41" xr:uid="{24F2955C-E218-4AE1-89C4-C96E474EB14B}"/>
  <tableColumns count="3">
    <tableColumn id="1" xr3:uid="{75733750-3A0A-4AE1-8B73-DE0664678099}" name="Étiquettes de lignes"/>
    <tableColumn id="3" xr3:uid="{F4111F31-6599-4B19-8F0C-673BB11B91A3}" name="AAMM" dataDxfId="31">
      <calculatedColumnFormula>+RIGHT(Qtéreceptionné[[#This Row],[Étiquettes de lignes]],6)</calculatedColumnFormula>
    </tableColumn>
    <tableColumn id="2" xr3:uid="{1FC246ED-E4E6-4E5B-9F35-F4DE213BEEFC}" name="Somme de Qte receptionnee (UVC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583D0E-3BDF-4AB5-A009-CAA23284C838}" name="Qtéexpédiée" displayName="Qtéexpédiée" ref="E1:H41" totalsRowShown="0">
  <autoFilter ref="E1:H41" xr:uid="{A3583D0E-3BDF-4AB5-A009-CAA23284C838}"/>
  <tableColumns count="4">
    <tableColumn id="1" xr3:uid="{B040D0B3-3A46-44EF-A3D4-331227C66ED3}" name="Étiquettes de lignes"/>
    <tableColumn id="2" xr3:uid="{E56EFED5-63D5-452A-B402-950038A8F31B}" name="Somme de Expeditions (UVC)"/>
    <tableColumn id="3" xr3:uid="{0F03CD97-164F-4368-9259-D53D0733A14B}" name="AAMM" dataDxfId="30">
      <calculatedColumnFormula>+RIGHT(Qtéexpédiée[[#This Row],[Étiquettes de lignes]],6)</calculatedColumnFormula>
    </tableColumn>
    <tableColumn id="4" xr3:uid="{0DD0B0F1-EF3B-4096-8130-8A62D425C7BE}" name="Famille" dataDxfId="29">
      <calculatedColumnFormula>+LEFT(Qtéexpédiée[[#This Row],[Étiquettes de lignes]],LEN(Qtéexpédiée[[#This Row],[Étiquettes de lignes]])-6)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5FE75EF-92CF-444A-A5D7-69609E6615D6}" name="TableauCDES__29" displayName="TableauCDES__29" ref="K3:L13" tableType="queryTable" totalsRowShown="0" headerRowDxfId="28" dataDxfId="27">
  <autoFilter ref="K3:L13" xr:uid="{05FE75EF-92CF-444A-A5D7-69609E6615D6}"/>
  <tableColumns count="2">
    <tableColumn id="1" xr3:uid="{90970729-CA44-4BEE-9749-3336522F7909}" uniqueName="1" name="Date" queryTableFieldId="1" dataDxfId="26"/>
    <tableColumn id="2" xr3:uid="{3AE1DAC3-FA91-4588-B692-DD42A7E6042A}" uniqueName="2" name="Nombre cde" queryTableFieldId="2" dataDxfId="2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E0B7100-3244-4698-80BC-470E77374BFC}" name="Taux_de_service_par_commande" displayName="Taux_de_service_par_commande" ref="A1:B12" tableType="queryTable" totalsRowCount="1">
  <autoFilter ref="A1:B11" xr:uid="{DE0B7100-3244-4698-80BC-470E77374BFC}">
    <filterColumn colId="0">
      <filters>
        <dateGroupItem year="2023" dateTimeGrouping="year"/>
        <dateGroupItem year="2022" month="5" dateTimeGrouping="month"/>
        <dateGroupItem year="2022" month="6" dateTimeGrouping="month"/>
        <dateGroupItem year="2022" month="7" dateTimeGrouping="month"/>
        <dateGroupItem year="2022" month="8" dateTimeGrouping="month"/>
        <dateGroupItem year="2022" month="9" dateTimeGrouping="month"/>
        <dateGroupItem year="2022" month="10" dateTimeGrouping="month"/>
        <dateGroupItem year="2022" month="11" dateTimeGrouping="month"/>
        <dateGroupItem year="2022" month="12" dateTimeGrouping="month"/>
      </filters>
    </filterColumn>
  </autoFilter>
  <tableColumns count="2">
    <tableColumn id="1" xr3:uid="{F7A7D711-89C4-428B-8F93-1259788193EC}" uniqueName="1" name="Date" queryTableFieldId="1" dataDxfId="24" totalsRowDxfId="23"/>
    <tableColumn id="2" xr3:uid="{2A2B7179-B08E-42F9-AC68-C8CDD94F6B8B}" uniqueName="2" name="MOY TX SERVICE" totalsRowFunction="custom" queryTableFieldId="2" dataDxfId="22" totalsRowDxfId="21">
      <totalsRowFormula>+AVERAGE(B2:B11)</totalsRow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DEFAB9A-B134-4D1E-9836-42084262E45F}" name="Fusionner1" displayName="Fusionner1" ref="D1:G12" tableType="queryTable" totalsRowCount="1">
  <autoFilter ref="D1:G11" xr:uid="{4DEFAB9A-B134-4D1E-9836-42084262E45F}"/>
  <tableColumns count="4">
    <tableColumn id="1" xr3:uid="{E1051475-ACC5-4F42-B638-0FC7A44668BD}" uniqueName="1" name="Date" queryTableFieldId="1" dataDxfId="20" totalsRowDxfId="19"/>
    <tableColumn id="2" xr3:uid="{6BDE5BF9-C390-417A-BE5A-C0067887BECF}" uniqueName="2" name="Quantité cde" queryTableFieldId="2"/>
    <tableColumn id="3" xr3:uid="{9EA12BB1-D358-4449-BB4C-7904FDA5A87F}" uniqueName="3" name="Quantité recep." queryTableFieldId="3"/>
    <tableColumn id="4" xr3:uid="{E994F250-9F98-43A4-B679-A10CAC84EE29}" uniqueName="4" name="Taux de service " totalsRowFunction="custom" queryTableFieldId="4" totalsRowDxfId="18">
      <totalsRowFormula>AVERAGE(G3:G11)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06-14T09:03:35.60" personId="{7B610B50-A11A-46B2-9D26-178B87511AA7}" id="{901BD1AF-4929-482A-9737-366A9E61407A}">
    <text xml:space="preserve">Formule TEXT + CELLULE 'MM/AAAA' -&gt; MM/YYYY EN ANGLAIS 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topLeftCell="A16" zoomScale="85" zoomScaleNormal="85" workbookViewId="0">
      <selection activeCell="B40" sqref="B40"/>
    </sheetView>
  </sheetViews>
  <sheetFormatPr defaultColWidth="12.6640625" defaultRowHeight="15.75" customHeight="1" x14ac:dyDescent="0.25"/>
  <cols>
    <col min="1" max="1" width="14.6640625" customWidth="1"/>
    <col min="2" max="2" width="17.6640625" customWidth="1"/>
    <col min="3" max="3" width="19.33203125" customWidth="1"/>
    <col min="4" max="4" width="17.5546875" customWidth="1"/>
    <col min="5" max="5" width="17.88671875" customWidth="1"/>
    <col min="6" max="6" width="19.6640625" customWidth="1"/>
    <col min="7" max="26" width="8.6640625" customWidth="1"/>
  </cols>
  <sheetData>
    <row r="1" spans="1:6" ht="12" customHeight="1" x14ac:dyDescent="0.25">
      <c r="A1" s="31" t="s">
        <v>0</v>
      </c>
      <c r="B1" s="32" t="s">
        <v>1</v>
      </c>
      <c r="C1" s="31" t="s">
        <v>2</v>
      </c>
      <c r="D1" s="31" t="s">
        <v>3</v>
      </c>
      <c r="E1" s="31" t="s">
        <v>4</v>
      </c>
      <c r="F1" s="3"/>
    </row>
    <row r="2" spans="1:6" ht="12" customHeight="1" x14ac:dyDescent="0.25">
      <c r="A2" s="3">
        <v>5540246170256</v>
      </c>
      <c r="B2" s="4" t="s">
        <v>5</v>
      </c>
      <c r="C2" s="5" t="s">
        <v>6</v>
      </c>
      <c r="D2" s="5" t="s">
        <v>7</v>
      </c>
      <c r="E2" s="5" t="s">
        <v>8</v>
      </c>
      <c r="F2" s="3"/>
    </row>
    <row r="3" spans="1:6" ht="12" customHeight="1" x14ac:dyDescent="0.25">
      <c r="A3" s="3">
        <v>5540246170257</v>
      </c>
      <c r="B3" s="4" t="s">
        <v>9</v>
      </c>
      <c r="C3" s="5" t="s">
        <v>6</v>
      </c>
      <c r="D3" s="5" t="s">
        <v>7</v>
      </c>
      <c r="E3" s="5" t="s">
        <v>8</v>
      </c>
      <c r="F3" s="3"/>
    </row>
    <row r="4" spans="1:6" ht="12" customHeight="1" x14ac:dyDescent="0.25">
      <c r="A4" s="3">
        <v>5540246170499</v>
      </c>
      <c r="B4" s="4" t="s">
        <v>10</v>
      </c>
      <c r="C4" s="5" t="s">
        <v>6</v>
      </c>
      <c r="D4" s="5" t="s">
        <v>7</v>
      </c>
      <c r="E4" s="5" t="s">
        <v>8</v>
      </c>
      <c r="F4" s="3"/>
    </row>
    <row r="5" spans="1:6" ht="12" customHeight="1" x14ac:dyDescent="0.25">
      <c r="A5" s="3">
        <v>5540246171888</v>
      </c>
      <c r="B5" s="4" t="s">
        <v>11</v>
      </c>
      <c r="C5" s="5" t="s">
        <v>12</v>
      </c>
      <c r="D5" s="5" t="s">
        <v>7</v>
      </c>
      <c r="E5" s="5" t="s">
        <v>8</v>
      </c>
      <c r="F5" s="3"/>
    </row>
    <row r="6" spans="1:6" ht="12" customHeight="1" x14ac:dyDescent="0.25">
      <c r="A6" s="3">
        <v>5540246192213</v>
      </c>
      <c r="B6" s="4" t="s">
        <v>13</v>
      </c>
      <c r="C6" s="5" t="s">
        <v>12</v>
      </c>
      <c r="D6" s="5" t="s">
        <v>7</v>
      </c>
      <c r="E6" s="5" t="s">
        <v>8</v>
      </c>
      <c r="F6" s="3"/>
    </row>
    <row r="7" spans="1:6" ht="12" customHeight="1" x14ac:dyDescent="0.25">
      <c r="A7" s="3">
        <v>5540246193316</v>
      </c>
      <c r="B7" s="4" t="s">
        <v>14</v>
      </c>
      <c r="C7" s="5" t="s">
        <v>12</v>
      </c>
      <c r="D7" s="5" t="s">
        <v>7</v>
      </c>
      <c r="E7" s="5" t="s">
        <v>8</v>
      </c>
      <c r="F7" s="3"/>
    </row>
    <row r="8" spans="1:6" ht="12" customHeight="1" x14ac:dyDescent="0.25">
      <c r="A8" s="3">
        <v>5540246182684</v>
      </c>
      <c r="B8" s="4" t="s">
        <v>15</v>
      </c>
      <c r="C8" s="5" t="s">
        <v>12</v>
      </c>
      <c r="D8" s="5" t="s">
        <v>7</v>
      </c>
      <c r="E8" s="5" t="s">
        <v>8</v>
      </c>
      <c r="F8" s="3"/>
    </row>
    <row r="9" spans="1:6" ht="12" customHeight="1" x14ac:dyDescent="0.25">
      <c r="A9" s="3">
        <v>5540246183844</v>
      </c>
      <c r="B9" s="4" t="s">
        <v>16</v>
      </c>
      <c r="C9" s="5" t="s">
        <v>12</v>
      </c>
      <c r="D9" s="5" t="s">
        <v>7</v>
      </c>
      <c r="E9" s="5" t="s">
        <v>8</v>
      </c>
      <c r="F9" s="3"/>
    </row>
    <row r="10" spans="1:6" ht="12" customHeight="1" x14ac:dyDescent="0.25">
      <c r="A10" s="3">
        <v>5540246194467</v>
      </c>
      <c r="B10" s="4" t="s">
        <v>17</v>
      </c>
      <c r="C10" s="5" t="s">
        <v>12</v>
      </c>
      <c r="D10" s="5" t="s">
        <v>7</v>
      </c>
      <c r="E10" s="5" t="s">
        <v>8</v>
      </c>
      <c r="F10" s="3"/>
    </row>
    <row r="11" spans="1:6" ht="12" customHeight="1" x14ac:dyDescent="0.25">
      <c r="A11" s="3">
        <v>5540246196065</v>
      </c>
      <c r="B11" s="4" t="s">
        <v>18</v>
      </c>
      <c r="C11" s="5" t="s">
        <v>12</v>
      </c>
      <c r="D11" s="5" t="s">
        <v>7</v>
      </c>
      <c r="E11" s="5" t="s">
        <v>8</v>
      </c>
      <c r="F11" s="3"/>
    </row>
    <row r="12" spans="1:6" ht="12" customHeight="1" x14ac:dyDescent="0.25">
      <c r="A12" s="3">
        <v>5540246195596</v>
      </c>
      <c r="B12" s="4" t="s">
        <v>19</v>
      </c>
      <c r="C12" s="5" t="s">
        <v>20</v>
      </c>
      <c r="D12" s="5" t="s">
        <v>7</v>
      </c>
      <c r="E12" s="5" t="s">
        <v>8</v>
      </c>
      <c r="F12" s="3"/>
    </row>
    <row r="13" spans="1:6" ht="12" customHeight="1" x14ac:dyDescent="0.25">
      <c r="A13" s="3">
        <v>5540246178231</v>
      </c>
      <c r="B13" s="4" t="s">
        <v>21</v>
      </c>
      <c r="C13" s="5" t="s">
        <v>6</v>
      </c>
      <c r="D13" s="5" t="s">
        <v>7</v>
      </c>
      <c r="E13" s="5" t="s">
        <v>8</v>
      </c>
      <c r="F13" s="3"/>
    </row>
    <row r="14" spans="1:6" ht="12" customHeight="1" x14ac:dyDescent="0.25">
      <c r="A14" s="3">
        <v>5540246180522</v>
      </c>
      <c r="B14" s="4" t="s">
        <v>22</v>
      </c>
      <c r="C14" s="5" t="s">
        <v>6</v>
      </c>
      <c r="D14" s="5" t="s">
        <v>7</v>
      </c>
      <c r="E14" s="5" t="s">
        <v>8</v>
      </c>
      <c r="F14" s="3"/>
    </row>
    <row r="15" spans="1:6" ht="12" customHeight="1" x14ac:dyDescent="0.25">
      <c r="A15" s="3">
        <v>5540246182057</v>
      </c>
      <c r="B15" s="4" t="s">
        <v>22</v>
      </c>
      <c r="C15" s="5" t="s">
        <v>6</v>
      </c>
      <c r="D15" s="5" t="s">
        <v>7</v>
      </c>
      <c r="E15" s="5" t="s">
        <v>8</v>
      </c>
      <c r="F15" s="3"/>
    </row>
    <row r="16" spans="1:6" ht="12" customHeight="1" x14ac:dyDescent="0.25">
      <c r="A16" s="3">
        <v>5540246193409</v>
      </c>
      <c r="B16" s="4" t="s">
        <v>23</v>
      </c>
      <c r="C16" s="5" t="s">
        <v>6</v>
      </c>
      <c r="D16" s="5" t="s">
        <v>7</v>
      </c>
      <c r="E16" s="5" t="s">
        <v>8</v>
      </c>
      <c r="F16" s="3"/>
    </row>
    <row r="17" spans="1:6" ht="12" customHeight="1" x14ac:dyDescent="0.25">
      <c r="A17" s="3">
        <v>5540246188582</v>
      </c>
      <c r="B17" s="4" t="s">
        <v>24</v>
      </c>
      <c r="C17" s="5" t="s">
        <v>6</v>
      </c>
      <c r="D17" s="5" t="s">
        <v>7</v>
      </c>
      <c r="E17" s="5" t="s">
        <v>8</v>
      </c>
      <c r="F17" s="3"/>
    </row>
    <row r="18" spans="1:6" ht="12" customHeight="1" x14ac:dyDescent="0.25">
      <c r="A18" s="3">
        <v>5540246188583</v>
      </c>
      <c r="B18" s="4" t="s">
        <v>25</v>
      </c>
      <c r="C18" s="5" t="s">
        <v>6</v>
      </c>
      <c r="D18" s="5" t="s">
        <v>7</v>
      </c>
      <c r="E18" s="5" t="s">
        <v>8</v>
      </c>
      <c r="F18" s="3"/>
    </row>
    <row r="19" spans="1:6" ht="12" customHeight="1" x14ac:dyDescent="0.25">
      <c r="A19" s="3">
        <v>5540246184036</v>
      </c>
      <c r="B19" s="4" t="s">
        <v>26</v>
      </c>
      <c r="C19" s="5" t="s">
        <v>6</v>
      </c>
      <c r="D19" s="5" t="s">
        <v>7</v>
      </c>
      <c r="E19" s="5" t="s">
        <v>8</v>
      </c>
      <c r="F19" s="3"/>
    </row>
    <row r="20" spans="1:6" ht="12" customHeight="1" x14ac:dyDescent="0.25">
      <c r="A20" s="3">
        <v>5540246191596</v>
      </c>
      <c r="B20" s="4" t="s">
        <v>27</v>
      </c>
      <c r="C20" s="5" t="s">
        <v>6</v>
      </c>
      <c r="D20" s="5" t="s">
        <v>7</v>
      </c>
      <c r="E20" s="5" t="s">
        <v>8</v>
      </c>
      <c r="F20" s="3"/>
    </row>
    <row r="21" spans="1:6" ht="12" customHeight="1" x14ac:dyDescent="0.25">
      <c r="A21" s="3">
        <v>5540246193505</v>
      </c>
      <c r="B21" s="4" t="s">
        <v>28</v>
      </c>
      <c r="C21" s="5" t="s">
        <v>6</v>
      </c>
      <c r="D21" s="5" t="s">
        <v>7</v>
      </c>
      <c r="E21" s="5" t="s">
        <v>8</v>
      </c>
      <c r="F21" s="3"/>
    </row>
    <row r="22" spans="1:6" ht="12" customHeight="1" x14ac:dyDescent="0.25">
      <c r="A22" s="3">
        <v>5540246196466</v>
      </c>
      <c r="B22" s="4" t="s">
        <v>26</v>
      </c>
      <c r="C22" s="5" t="s">
        <v>6</v>
      </c>
      <c r="D22" s="5" t="s">
        <v>7</v>
      </c>
      <c r="E22" s="5" t="s">
        <v>8</v>
      </c>
      <c r="F22" s="3"/>
    </row>
    <row r="23" spans="1:6" ht="12" customHeight="1" x14ac:dyDescent="0.25">
      <c r="A23" s="3">
        <v>5540246177376</v>
      </c>
      <c r="B23" s="4" t="s">
        <v>29</v>
      </c>
      <c r="C23" s="5" t="s">
        <v>6</v>
      </c>
      <c r="D23" s="5" t="s">
        <v>7</v>
      </c>
      <c r="E23" s="5" t="s">
        <v>8</v>
      </c>
      <c r="F23" s="3"/>
    </row>
    <row r="24" spans="1:6" ht="12" customHeight="1" x14ac:dyDescent="0.25">
      <c r="A24" s="3">
        <v>5540246190835</v>
      </c>
      <c r="B24" s="4" t="s">
        <v>30</v>
      </c>
      <c r="C24" s="5" t="s">
        <v>6</v>
      </c>
      <c r="D24" s="5" t="s">
        <v>7</v>
      </c>
      <c r="E24" s="5" t="s">
        <v>8</v>
      </c>
      <c r="F24" s="3"/>
    </row>
    <row r="25" spans="1:6" ht="12" customHeight="1" x14ac:dyDescent="0.25">
      <c r="A25" s="3">
        <v>5540246190727</v>
      </c>
      <c r="B25" s="4" t="s">
        <v>31</v>
      </c>
      <c r="C25" s="5" t="s">
        <v>6</v>
      </c>
      <c r="D25" s="5" t="s">
        <v>7</v>
      </c>
      <c r="E25" s="5" t="s">
        <v>8</v>
      </c>
      <c r="F25" s="3"/>
    </row>
    <row r="26" spans="1:6" ht="12" customHeight="1" x14ac:dyDescent="0.25">
      <c r="A26" s="3">
        <v>5540246194632</v>
      </c>
      <c r="B26" s="4" t="s">
        <v>32</v>
      </c>
      <c r="C26" s="5" t="s">
        <v>6</v>
      </c>
      <c r="D26" s="5" t="s">
        <v>7</v>
      </c>
      <c r="E26" s="5" t="s">
        <v>8</v>
      </c>
      <c r="F26" s="3"/>
    </row>
    <row r="27" spans="1:6" ht="12" customHeight="1" x14ac:dyDescent="0.25">
      <c r="A27" s="3">
        <v>5540246195250</v>
      </c>
      <c r="B27" s="4" t="s">
        <v>33</v>
      </c>
      <c r="C27" s="5" t="s">
        <v>6</v>
      </c>
      <c r="D27" s="5" t="s">
        <v>7</v>
      </c>
      <c r="E27" s="5" t="s">
        <v>8</v>
      </c>
      <c r="F27" s="3"/>
    </row>
    <row r="28" spans="1:6" ht="12" customHeight="1" x14ac:dyDescent="0.25">
      <c r="A28" s="3">
        <v>5540246196046</v>
      </c>
      <c r="B28" s="4" t="s">
        <v>34</v>
      </c>
      <c r="C28" s="5" t="s">
        <v>6</v>
      </c>
      <c r="D28" s="5" t="s">
        <v>7</v>
      </c>
      <c r="E28" s="5" t="s">
        <v>8</v>
      </c>
      <c r="F28" s="3"/>
    </row>
    <row r="29" spans="1:6" ht="12" customHeight="1" x14ac:dyDescent="0.25">
      <c r="A29" s="3">
        <v>5540246175372</v>
      </c>
      <c r="B29" s="4" t="s">
        <v>35</v>
      </c>
      <c r="C29" s="5" t="s">
        <v>20</v>
      </c>
      <c r="D29" s="5" t="s">
        <v>7</v>
      </c>
      <c r="E29" s="5" t="s">
        <v>8</v>
      </c>
      <c r="F29" s="3"/>
    </row>
    <row r="30" spans="1:6" ht="12" customHeight="1" x14ac:dyDescent="0.25">
      <c r="A30" s="3">
        <v>5540246185429</v>
      </c>
      <c r="B30" s="4" t="s">
        <v>36</v>
      </c>
      <c r="C30" s="5" t="s">
        <v>12</v>
      </c>
      <c r="D30" s="5" t="s">
        <v>37</v>
      </c>
      <c r="E30" s="5" t="s">
        <v>8</v>
      </c>
      <c r="F30" s="3"/>
    </row>
    <row r="31" spans="1:6" ht="12" customHeight="1" x14ac:dyDescent="0.25">
      <c r="A31" s="3">
        <v>5540246185562</v>
      </c>
      <c r="B31" s="4" t="s">
        <v>38</v>
      </c>
      <c r="C31" s="5" t="s">
        <v>12</v>
      </c>
      <c r="D31" s="5" t="s">
        <v>37</v>
      </c>
      <c r="E31" s="5" t="s">
        <v>8</v>
      </c>
      <c r="F31" s="3"/>
    </row>
    <row r="32" spans="1:6" ht="12" customHeight="1" x14ac:dyDescent="0.25">
      <c r="A32" s="3">
        <v>5540246186325</v>
      </c>
      <c r="B32" s="4" t="s">
        <v>39</v>
      </c>
      <c r="C32" s="5" t="s">
        <v>12</v>
      </c>
      <c r="D32" s="5" t="s">
        <v>37</v>
      </c>
      <c r="E32" s="5" t="s">
        <v>8</v>
      </c>
      <c r="F32" s="3"/>
    </row>
    <row r="33" spans="1:6" ht="12" customHeight="1" x14ac:dyDescent="0.25">
      <c r="A33" s="3">
        <v>5540246171325</v>
      </c>
      <c r="B33" s="4" t="s">
        <v>40</v>
      </c>
      <c r="C33" s="5" t="s">
        <v>12</v>
      </c>
      <c r="D33" s="5" t="s">
        <v>37</v>
      </c>
      <c r="E33" s="5" t="s">
        <v>8</v>
      </c>
      <c r="F33" s="3"/>
    </row>
    <row r="34" spans="1:6" ht="12" customHeight="1" x14ac:dyDescent="0.25">
      <c r="A34" s="3">
        <v>5540246171796</v>
      </c>
      <c r="B34" s="4" t="s">
        <v>41</v>
      </c>
      <c r="C34" s="5" t="s">
        <v>12</v>
      </c>
      <c r="D34" s="5" t="s">
        <v>37</v>
      </c>
      <c r="E34" s="5" t="s">
        <v>8</v>
      </c>
      <c r="F34" s="3"/>
    </row>
    <row r="35" spans="1:6" ht="12" customHeight="1" x14ac:dyDescent="0.25">
      <c r="A35" s="3">
        <v>5540246171923</v>
      </c>
      <c r="B35" s="4" t="s">
        <v>42</v>
      </c>
      <c r="C35" s="5" t="s">
        <v>12</v>
      </c>
      <c r="D35" s="5" t="s">
        <v>37</v>
      </c>
      <c r="E35" s="5" t="s">
        <v>8</v>
      </c>
      <c r="F35" s="3"/>
    </row>
    <row r="36" spans="1:6" ht="12" customHeight="1" x14ac:dyDescent="0.25">
      <c r="A36" s="3">
        <v>5540246171924</v>
      </c>
      <c r="B36" s="4" t="s">
        <v>43</v>
      </c>
      <c r="C36" s="5" t="s">
        <v>12</v>
      </c>
      <c r="D36" s="5" t="s">
        <v>37</v>
      </c>
      <c r="E36" s="5" t="s">
        <v>8</v>
      </c>
      <c r="F36" s="3"/>
    </row>
    <row r="37" spans="1:6" ht="12" customHeight="1" x14ac:dyDescent="0.25">
      <c r="A37" s="3">
        <v>5540246171933</v>
      </c>
      <c r="B37" s="4" t="s">
        <v>44</v>
      </c>
      <c r="C37" s="5" t="s">
        <v>12</v>
      </c>
      <c r="D37" s="5" t="s">
        <v>37</v>
      </c>
      <c r="E37" s="5" t="s">
        <v>8</v>
      </c>
      <c r="F37" s="3"/>
    </row>
    <row r="38" spans="1:6" ht="12" customHeight="1" x14ac:dyDescent="0.25">
      <c r="A38" s="3">
        <v>5540246172539</v>
      </c>
      <c r="B38" s="4" t="s">
        <v>45</v>
      </c>
      <c r="C38" s="5" t="s">
        <v>12</v>
      </c>
      <c r="D38" s="5" t="s">
        <v>37</v>
      </c>
      <c r="E38" s="5" t="s">
        <v>8</v>
      </c>
      <c r="F38" s="3"/>
    </row>
    <row r="39" spans="1:6" ht="12" customHeight="1" x14ac:dyDescent="0.25">
      <c r="A39" s="3">
        <v>5540246172669</v>
      </c>
      <c r="B39" s="4" t="s">
        <v>46</v>
      </c>
      <c r="C39" s="5" t="s">
        <v>12</v>
      </c>
      <c r="D39" s="5" t="s">
        <v>37</v>
      </c>
      <c r="E39" s="5" t="s">
        <v>8</v>
      </c>
      <c r="F39" s="3"/>
    </row>
    <row r="40" spans="1:6" ht="12" customHeight="1" x14ac:dyDescent="0.25">
      <c r="A40" s="3">
        <v>5540246172978</v>
      </c>
      <c r="B40" s="4" t="s">
        <v>47</v>
      </c>
      <c r="C40" s="5" t="s">
        <v>12</v>
      </c>
      <c r="D40" s="5" t="s">
        <v>37</v>
      </c>
      <c r="E40" s="5" t="s">
        <v>8</v>
      </c>
      <c r="F40" s="3"/>
    </row>
    <row r="41" spans="1:6" ht="12" customHeight="1" x14ac:dyDescent="0.25">
      <c r="A41" s="3">
        <v>5540246174174</v>
      </c>
      <c r="B41" s="4" t="s">
        <v>48</v>
      </c>
      <c r="C41" s="5" t="s">
        <v>12</v>
      </c>
      <c r="D41" s="5" t="s">
        <v>37</v>
      </c>
      <c r="E41" s="5" t="s">
        <v>8</v>
      </c>
      <c r="F41" s="3"/>
    </row>
    <row r="42" spans="1:6" ht="12" customHeight="1" x14ac:dyDescent="0.25">
      <c r="A42" s="3">
        <v>5540246174459</v>
      </c>
      <c r="B42" s="4" t="s">
        <v>49</v>
      </c>
      <c r="C42" s="5" t="s">
        <v>12</v>
      </c>
      <c r="D42" s="5" t="s">
        <v>37</v>
      </c>
      <c r="E42" s="5" t="s">
        <v>8</v>
      </c>
      <c r="F42" s="3"/>
    </row>
    <row r="43" spans="1:6" ht="12" customHeight="1" x14ac:dyDescent="0.25">
      <c r="A43" s="3">
        <v>5540246176294</v>
      </c>
      <c r="B43" s="4" t="s">
        <v>50</v>
      </c>
      <c r="C43" s="5" t="s">
        <v>12</v>
      </c>
      <c r="D43" s="5" t="s">
        <v>37</v>
      </c>
      <c r="E43" s="5" t="s">
        <v>8</v>
      </c>
      <c r="F43" s="3"/>
    </row>
    <row r="44" spans="1:6" ht="12" customHeight="1" x14ac:dyDescent="0.25">
      <c r="A44" s="3">
        <v>5540246176295</v>
      </c>
      <c r="B44" s="4" t="s">
        <v>51</v>
      </c>
      <c r="C44" s="5" t="s">
        <v>12</v>
      </c>
      <c r="D44" s="5" t="s">
        <v>37</v>
      </c>
      <c r="E44" s="5" t="s">
        <v>8</v>
      </c>
      <c r="F44" s="3"/>
    </row>
    <row r="45" spans="1:6" ht="12" customHeight="1" x14ac:dyDescent="0.25">
      <c r="A45" s="3">
        <v>5540246176699</v>
      </c>
      <c r="B45" s="4" t="s">
        <v>52</v>
      </c>
      <c r="C45" s="5" t="s">
        <v>12</v>
      </c>
      <c r="D45" s="5" t="s">
        <v>37</v>
      </c>
      <c r="E45" s="5" t="s">
        <v>8</v>
      </c>
      <c r="F45" s="3"/>
    </row>
    <row r="46" spans="1:6" ht="12" customHeight="1" x14ac:dyDescent="0.25">
      <c r="A46" s="3">
        <v>5540246178285</v>
      </c>
      <c r="B46" s="4" t="s">
        <v>53</v>
      </c>
      <c r="C46" s="5" t="s">
        <v>12</v>
      </c>
      <c r="D46" s="5" t="s">
        <v>37</v>
      </c>
      <c r="E46" s="5" t="s">
        <v>8</v>
      </c>
      <c r="F46" s="3"/>
    </row>
    <row r="47" spans="1:6" ht="12" customHeight="1" x14ac:dyDescent="0.25">
      <c r="A47" s="3">
        <v>5540246178823</v>
      </c>
      <c r="B47" s="4" t="s">
        <v>54</v>
      </c>
      <c r="C47" s="5" t="s">
        <v>12</v>
      </c>
      <c r="D47" s="5" t="s">
        <v>37</v>
      </c>
      <c r="E47" s="5" t="s">
        <v>8</v>
      </c>
      <c r="F47" s="3"/>
    </row>
    <row r="48" spans="1:6" ht="12" customHeight="1" x14ac:dyDescent="0.25">
      <c r="A48" s="3">
        <v>5540246179236</v>
      </c>
      <c r="B48" s="4" t="s">
        <v>55</v>
      </c>
      <c r="C48" s="5" t="s">
        <v>12</v>
      </c>
      <c r="D48" s="5" t="s">
        <v>37</v>
      </c>
      <c r="E48" s="5" t="s">
        <v>8</v>
      </c>
      <c r="F48" s="3"/>
    </row>
    <row r="49" spans="1:6" ht="12" customHeight="1" x14ac:dyDescent="0.25">
      <c r="A49" s="3">
        <v>5540246184808</v>
      </c>
      <c r="B49" s="4" t="s">
        <v>56</v>
      </c>
      <c r="C49" s="5" t="s">
        <v>12</v>
      </c>
      <c r="D49" s="5" t="s">
        <v>37</v>
      </c>
      <c r="E49" s="5" t="s">
        <v>8</v>
      </c>
      <c r="F49" s="3"/>
    </row>
    <row r="50" spans="1:6" ht="12" customHeight="1" x14ac:dyDescent="0.25">
      <c r="A50" s="3">
        <v>5540246187987</v>
      </c>
      <c r="B50" s="4" t="s">
        <v>57</v>
      </c>
      <c r="C50" s="5" t="s">
        <v>12</v>
      </c>
      <c r="D50" s="5" t="s">
        <v>37</v>
      </c>
      <c r="E50" s="5" t="s">
        <v>8</v>
      </c>
      <c r="F50" s="3"/>
    </row>
    <row r="51" spans="1:6" ht="12" customHeight="1" x14ac:dyDescent="0.25">
      <c r="A51" s="3">
        <v>5540246188175</v>
      </c>
      <c r="B51" s="4" t="s">
        <v>55</v>
      </c>
      <c r="C51" s="5" t="s">
        <v>12</v>
      </c>
      <c r="D51" s="5" t="s">
        <v>37</v>
      </c>
      <c r="E51" s="5" t="s">
        <v>8</v>
      </c>
      <c r="F51" s="3"/>
    </row>
    <row r="52" spans="1:6" ht="12" customHeight="1" x14ac:dyDescent="0.25">
      <c r="A52" s="3">
        <v>5540246188200</v>
      </c>
      <c r="B52" s="4" t="s">
        <v>58</v>
      </c>
      <c r="C52" s="5" t="s">
        <v>12</v>
      </c>
      <c r="D52" s="5" t="s">
        <v>37</v>
      </c>
      <c r="E52" s="5" t="s">
        <v>8</v>
      </c>
      <c r="F52" s="3"/>
    </row>
    <row r="53" spans="1:6" ht="12" customHeight="1" x14ac:dyDescent="0.25">
      <c r="A53" s="3">
        <v>5540246188218</v>
      </c>
      <c r="B53" s="4" t="s">
        <v>44</v>
      </c>
      <c r="C53" s="5" t="s">
        <v>12</v>
      </c>
      <c r="D53" s="5" t="s">
        <v>37</v>
      </c>
      <c r="E53" s="5" t="s">
        <v>8</v>
      </c>
      <c r="F53" s="3"/>
    </row>
    <row r="54" spans="1:6" ht="12" customHeight="1" x14ac:dyDescent="0.25">
      <c r="A54" s="3">
        <v>5540246188702</v>
      </c>
      <c r="B54" s="4" t="s">
        <v>59</v>
      </c>
      <c r="C54" s="5" t="s">
        <v>12</v>
      </c>
      <c r="D54" s="5" t="s">
        <v>37</v>
      </c>
      <c r="E54" s="5" t="s">
        <v>8</v>
      </c>
      <c r="F54" s="3"/>
    </row>
    <row r="55" spans="1:6" ht="12" customHeight="1" x14ac:dyDescent="0.25">
      <c r="A55" s="3">
        <v>5540246191594</v>
      </c>
      <c r="B55" s="4" t="s">
        <v>60</v>
      </c>
      <c r="C55" s="5" t="s">
        <v>20</v>
      </c>
      <c r="D55" s="5" t="s">
        <v>37</v>
      </c>
      <c r="E55" s="5" t="s">
        <v>8</v>
      </c>
      <c r="F55" s="3"/>
    </row>
    <row r="56" spans="1:6" ht="12" customHeight="1" x14ac:dyDescent="0.25">
      <c r="A56" s="3">
        <v>5540246191598</v>
      </c>
      <c r="B56" s="4" t="s">
        <v>38</v>
      </c>
      <c r="C56" s="5" t="s">
        <v>20</v>
      </c>
      <c r="D56" s="5" t="s">
        <v>37</v>
      </c>
      <c r="E56" s="5" t="s">
        <v>8</v>
      </c>
      <c r="F56" s="3"/>
    </row>
    <row r="57" spans="1:6" ht="12" customHeight="1" x14ac:dyDescent="0.25">
      <c r="A57" s="3">
        <v>5540246192102</v>
      </c>
      <c r="B57" s="4" t="s">
        <v>60</v>
      </c>
      <c r="C57" s="5" t="s">
        <v>20</v>
      </c>
      <c r="D57" s="5" t="s">
        <v>37</v>
      </c>
      <c r="E57" s="5" t="s">
        <v>8</v>
      </c>
      <c r="F57" s="3"/>
    </row>
    <row r="58" spans="1:6" ht="12" customHeight="1" x14ac:dyDescent="0.25">
      <c r="A58" s="3">
        <v>5540246191394</v>
      </c>
      <c r="B58" s="4" t="s">
        <v>61</v>
      </c>
      <c r="C58" s="5" t="s">
        <v>6</v>
      </c>
      <c r="D58" s="5" t="s">
        <v>37</v>
      </c>
      <c r="E58" s="5" t="s">
        <v>8</v>
      </c>
      <c r="F58" s="3"/>
    </row>
    <row r="59" spans="1:6" ht="12" customHeight="1" x14ac:dyDescent="0.25">
      <c r="A59" s="3">
        <v>5540246191736</v>
      </c>
      <c r="B59" s="4" t="s">
        <v>55</v>
      </c>
      <c r="C59" s="5" t="s">
        <v>6</v>
      </c>
      <c r="D59" s="5" t="s">
        <v>37</v>
      </c>
      <c r="E59" s="5" t="s">
        <v>8</v>
      </c>
      <c r="F59" s="3"/>
    </row>
    <row r="60" spans="1:6" ht="12" customHeight="1" x14ac:dyDescent="0.25">
      <c r="A60" s="3">
        <v>5540246196002</v>
      </c>
      <c r="B60" s="4" t="s">
        <v>62</v>
      </c>
      <c r="C60" s="5" t="s">
        <v>6</v>
      </c>
      <c r="D60" s="5" t="s">
        <v>37</v>
      </c>
      <c r="E60" s="5" t="s">
        <v>8</v>
      </c>
      <c r="F60" s="3"/>
    </row>
    <row r="61" spans="1:6" ht="12" customHeight="1" x14ac:dyDescent="0.25">
      <c r="A61" s="3">
        <v>5540246175815</v>
      </c>
      <c r="B61" s="4" t="s">
        <v>63</v>
      </c>
      <c r="C61" s="5" t="s">
        <v>12</v>
      </c>
      <c r="D61" s="5" t="s">
        <v>37</v>
      </c>
      <c r="E61" s="5" t="s">
        <v>8</v>
      </c>
      <c r="F61" s="3"/>
    </row>
    <row r="62" spans="1:6" ht="12" customHeight="1" x14ac:dyDescent="0.25">
      <c r="A62" s="3">
        <v>5540246191380</v>
      </c>
      <c r="B62" s="4" t="s">
        <v>64</v>
      </c>
      <c r="C62" s="5" t="s">
        <v>20</v>
      </c>
      <c r="D62" s="5" t="s">
        <v>37</v>
      </c>
      <c r="E62" s="5" t="s">
        <v>8</v>
      </c>
      <c r="F62" s="3"/>
    </row>
    <row r="63" spans="1:6" ht="12" customHeight="1" x14ac:dyDescent="0.25">
      <c r="A63" s="3">
        <v>5540246172441</v>
      </c>
      <c r="B63" s="4" t="s">
        <v>65</v>
      </c>
      <c r="C63" s="5" t="s">
        <v>12</v>
      </c>
      <c r="D63" s="5" t="s">
        <v>37</v>
      </c>
      <c r="E63" s="5" t="s">
        <v>8</v>
      </c>
      <c r="F63" s="3"/>
    </row>
    <row r="64" spans="1:6" ht="12" customHeight="1" x14ac:dyDescent="0.25">
      <c r="A64" s="3">
        <v>5540246172463</v>
      </c>
      <c r="B64" s="4" t="s">
        <v>66</v>
      </c>
      <c r="C64" s="5" t="s">
        <v>12</v>
      </c>
      <c r="D64" s="5" t="s">
        <v>37</v>
      </c>
      <c r="E64" s="5" t="s">
        <v>8</v>
      </c>
      <c r="F64" s="3"/>
    </row>
    <row r="65" spans="1:6" ht="12" customHeight="1" x14ac:dyDescent="0.25">
      <c r="A65" s="3">
        <v>5540246173472</v>
      </c>
      <c r="B65" s="4" t="s">
        <v>67</v>
      </c>
      <c r="C65" s="5" t="s">
        <v>12</v>
      </c>
      <c r="D65" s="5" t="s">
        <v>37</v>
      </c>
      <c r="E65" s="5" t="s">
        <v>8</v>
      </c>
      <c r="F65" s="3"/>
    </row>
    <row r="66" spans="1:6" ht="12" customHeight="1" x14ac:dyDescent="0.25">
      <c r="A66" s="3">
        <v>5540246174095</v>
      </c>
      <c r="B66" s="4" t="s">
        <v>68</v>
      </c>
      <c r="C66" s="5" t="s">
        <v>12</v>
      </c>
      <c r="D66" s="5" t="s">
        <v>37</v>
      </c>
      <c r="E66" s="5" t="s">
        <v>8</v>
      </c>
      <c r="F66" s="3"/>
    </row>
    <row r="67" spans="1:6" ht="12" customHeight="1" x14ac:dyDescent="0.25">
      <c r="A67" s="3">
        <v>5540246175047</v>
      </c>
      <c r="B67" s="4" t="s">
        <v>69</v>
      </c>
      <c r="C67" s="5" t="s">
        <v>12</v>
      </c>
      <c r="D67" s="5" t="s">
        <v>37</v>
      </c>
      <c r="E67" s="5" t="s">
        <v>8</v>
      </c>
      <c r="F67" s="3"/>
    </row>
    <row r="68" spans="1:6" ht="12" customHeight="1" x14ac:dyDescent="0.25">
      <c r="A68" s="3">
        <v>5540246175049</v>
      </c>
      <c r="B68" s="4" t="s">
        <v>70</v>
      </c>
      <c r="C68" s="5" t="s">
        <v>12</v>
      </c>
      <c r="D68" s="5" t="s">
        <v>37</v>
      </c>
      <c r="E68" s="5" t="s">
        <v>8</v>
      </c>
      <c r="F68" s="3"/>
    </row>
    <row r="69" spans="1:6" ht="12" customHeight="1" x14ac:dyDescent="0.25">
      <c r="A69" s="3">
        <v>5540246175050</v>
      </c>
      <c r="B69" s="4" t="s">
        <v>71</v>
      </c>
      <c r="C69" s="5" t="s">
        <v>12</v>
      </c>
      <c r="D69" s="5" t="s">
        <v>37</v>
      </c>
      <c r="E69" s="5" t="s">
        <v>8</v>
      </c>
      <c r="F69" s="3"/>
    </row>
    <row r="70" spans="1:6" ht="12" customHeight="1" x14ac:dyDescent="0.25">
      <c r="A70" s="3">
        <v>5540246182605</v>
      </c>
      <c r="B70" s="4" t="s">
        <v>72</v>
      </c>
      <c r="C70" s="5" t="s">
        <v>12</v>
      </c>
      <c r="D70" s="5" t="s">
        <v>37</v>
      </c>
      <c r="E70" s="5" t="s">
        <v>8</v>
      </c>
      <c r="F70" s="3"/>
    </row>
    <row r="71" spans="1:6" ht="12" customHeight="1" x14ac:dyDescent="0.25">
      <c r="A71" s="3">
        <v>5540246190743</v>
      </c>
      <c r="B71" s="4" t="s">
        <v>69</v>
      </c>
      <c r="C71" s="5" t="s">
        <v>12</v>
      </c>
      <c r="D71" s="5" t="s">
        <v>37</v>
      </c>
      <c r="E71" s="5" t="s">
        <v>8</v>
      </c>
      <c r="F71" s="3"/>
    </row>
    <row r="72" spans="1:6" ht="12" customHeight="1" x14ac:dyDescent="0.25">
      <c r="A72" s="3">
        <v>5540246190744</v>
      </c>
      <c r="B72" s="4" t="s">
        <v>73</v>
      </c>
      <c r="C72" s="5" t="s">
        <v>12</v>
      </c>
      <c r="D72" s="5" t="s">
        <v>37</v>
      </c>
      <c r="E72" s="5" t="s">
        <v>8</v>
      </c>
      <c r="F72" s="3"/>
    </row>
    <row r="73" spans="1:6" ht="12" customHeight="1" x14ac:dyDescent="0.25">
      <c r="A73" s="3">
        <v>5540246192264</v>
      </c>
      <c r="B73" s="4" t="s">
        <v>65</v>
      </c>
      <c r="C73" s="5" t="s">
        <v>6</v>
      </c>
      <c r="D73" s="5" t="s">
        <v>37</v>
      </c>
      <c r="E73" s="5" t="s">
        <v>8</v>
      </c>
      <c r="F73" s="3"/>
    </row>
    <row r="74" spans="1:6" ht="12" customHeight="1" x14ac:dyDescent="0.25">
      <c r="A74" s="3">
        <v>5540246192265</v>
      </c>
      <c r="B74" s="4" t="s">
        <v>74</v>
      </c>
      <c r="C74" s="5" t="s">
        <v>6</v>
      </c>
      <c r="D74" s="5" t="s">
        <v>37</v>
      </c>
      <c r="E74" s="5" t="s">
        <v>8</v>
      </c>
      <c r="F74" s="3"/>
    </row>
    <row r="75" spans="1:6" ht="12" customHeight="1" x14ac:dyDescent="0.25">
      <c r="A75" s="3">
        <v>5540246195539</v>
      </c>
      <c r="B75" s="4" t="s">
        <v>70</v>
      </c>
      <c r="C75" s="5" t="s">
        <v>20</v>
      </c>
      <c r="D75" s="5" t="s">
        <v>37</v>
      </c>
      <c r="E75" s="5" t="s">
        <v>8</v>
      </c>
      <c r="F75" s="3"/>
    </row>
    <row r="76" spans="1:6" ht="12" customHeight="1" x14ac:dyDescent="0.25">
      <c r="A76" s="3">
        <v>5540246195943</v>
      </c>
      <c r="B76" s="4" t="s">
        <v>75</v>
      </c>
      <c r="C76" s="5" t="s">
        <v>6</v>
      </c>
      <c r="D76" s="5" t="s">
        <v>37</v>
      </c>
      <c r="E76" s="5" t="s">
        <v>8</v>
      </c>
      <c r="F76" s="3"/>
    </row>
    <row r="77" spans="1:6" ht="12" customHeight="1" x14ac:dyDescent="0.25">
      <c r="A77" s="3">
        <v>5540246195944</v>
      </c>
      <c r="B77" s="4" t="s">
        <v>76</v>
      </c>
      <c r="C77" s="5" t="s">
        <v>6</v>
      </c>
      <c r="D77" s="5" t="s">
        <v>37</v>
      </c>
      <c r="E77" s="5" t="s">
        <v>8</v>
      </c>
      <c r="F77" s="3"/>
    </row>
    <row r="78" spans="1:6" ht="12" customHeight="1" x14ac:dyDescent="0.25">
      <c r="A78" s="3">
        <v>5540246183540</v>
      </c>
      <c r="B78" s="4" t="s">
        <v>77</v>
      </c>
      <c r="C78" s="5" t="s">
        <v>6</v>
      </c>
      <c r="D78" s="5" t="s">
        <v>78</v>
      </c>
      <c r="E78" s="5" t="s">
        <v>8</v>
      </c>
      <c r="F78" s="3"/>
    </row>
    <row r="79" spans="1:6" ht="12" customHeight="1" x14ac:dyDescent="0.25">
      <c r="A79" s="3">
        <v>5540246183554</v>
      </c>
      <c r="B79" s="4" t="s">
        <v>79</v>
      </c>
      <c r="C79" s="5" t="s">
        <v>6</v>
      </c>
      <c r="D79" s="5" t="s">
        <v>78</v>
      </c>
      <c r="E79" s="5" t="s">
        <v>8</v>
      </c>
      <c r="F79" s="3"/>
    </row>
    <row r="80" spans="1:6" ht="12" customHeight="1" x14ac:dyDescent="0.25">
      <c r="A80" s="3">
        <v>5540246183556</v>
      </c>
      <c r="B80" s="4" t="s">
        <v>80</v>
      </c>
      <c r="C80" s="5" t="s">
        <v>6</v>
      </c>
      <c r="D80" s="5" t="s">
        <v>78</v>
      </c>
      <c r="E80" s="5" t="s">
        <v>8</v>
      </c>
      <c r="F80" s="3"/>
    </row>
    <row r="81" spans="1:6" ht="12" customHeight="1" x14ac:dyDescent="0.25">
      <c r="A81" s="3">
        <v>5540246183558</v>
      </c>
      <c r="B81" s="4" t="s">
        <v>81</v>
      </c>
      <c r="C81" s="5" t="s">
        <v>6</v>
      </c>
      <c r="D81" s="5" t="s">
        <v>78</v>
      </c>
      <c r="E81" s="5" t="s">
        <v>8</v>
      </c>
      <c r="F81" s="3"/>
    </row>
    <row r="82" spans="1:6" ht="12" customHeight="1" x14ac:dyDescent="0.25">
      <c r="A82" s="3">
        <v>5540246183560</v>
      </c>
      <c r="B82" s="4" t="s">
        <v>82</v>
      </c>
      <c r="C82" s="5" t="s">
        <v>6</v>
      </c>
      <c r="D82" s="5" t="s">
        <v>78</v>
      </c>
      <c r="E82" s="5" t="s">
        <v>8</v>
      </c>
      <c r="F82" s="3"/>
    </row>
    <row r="83" spans="1:6" ht="12" customHeight="1" x14ac:dyDescent="0.25">
      <c r="A83" s="3">
        <v>5540246187940</v>
      </c>
      <c r="B83" s="4" t="s">
        <v>83</v>
      </c>
      <c r="C83" s="5" t="s">
        <v>6</v>
      </c>
      <c r="D83" s="5" t="s">
        <v>78</v>
      </c>
      <c r="E83" s="5" t="s">
        <v>8</v>
      </c>
      <c r="F83" s="3"/>
    </row>
    <row r="84" spans="1:6" ht="12" customHeight="1" x14ac:dyDescent="0.25">
      <c r="A84" s="3">
        <v>5540246191846</v>
      </c>
      <c r="B84" s="4" t="s">
        <v>84</v>
      </c>
      <c r="C84" s="5" t="s">
        <v>6</v>
      </c>
      <c r="D84" s="5" t="s">
        <v>78</v>
      </c>
      <c r="E84" s="5" t="s">
        <v>8</v>
      </c>
      <c r="F84" s="3"/>
    </row>
    <row r="85" spans="1:6" ht="12" customHeight="1" x14ac:dyDescent="0.25">
      <c r="A85" s="3">
        <v>5540246192209</v>
      </c>
      <c r="B85" s="4" t="s">
        <v>85</v>
      </c>
      <c r="C85" s="5" t="s">
        <v>6</v>
      </c>
      <c r="D85" s="5" t="s">
        <v>78</v>
      </c>
      <c r="E85" s="5" t="s">
        <v>8</v>
      </c>
      <c r="F85" s="3"/>
    </row>
    <row r="86" spans="1:6" ht="12" customHeight="1" x14ac:dyDescent="0.25">
      <c r="A86" s="3">
        <v>5540246192462</v>
      </c>
      <c r="B86" s="4" t="s">
        <v>86</v>
      </c>
      <c r="C86" s="5" t="s">
        <v>6</v>
      </c>
      <c r="D86" s="5" t="s">
        <v>78</v>
      </c>
      <c r="E86" s="5" t="s">
        <v>8</v>
      </c>
      <c r="F86" s="3"/>
    </row>
    <row r="87" spans="1:6" ht="12" customHeight="1" x14ac:dyDescent="0.25">
      <c r="A87" s="3">
        <v>5540246192594</v>
      </c>
      <c r="B87" s="4" t="s">
        <v>87</v>
      </c>
      <c r="C87" s="5" t="s">
        <v>6</v>
      </c>
      <c r="D87" s="5" t="s">
        <v>78</v>
      </c>
      <c r="E87" s="5" t="s">
        <v>8</v>
      </c>
      <c r="F87" s="3"/>
    </row>
    <row r="88" spans="1:6" ht="12" customHeight="1" x14ac:dyDescent="0.25">
      <c r="A88" s="3">
        <v>5540246192749</v>
      </c>
      <c r="B88" s="4" t="s">
        <v>84</v>
      </c>
      <c r="C88" s="5" t="s">
        <v>6</v>
      </c>
      <c r="D88" s="5" t="s">
        <v>78</v>
      </c>
      <c r="E88" s="5" t="s">
        <v>8</v>
      </c>
      <c r="F88" s="3"/>
    </row>
    <row r="89" spans="1:6" ht="12" customHeight="1" x14ac:dyDescent="0.25">
      <c r="A89" s="3">
        <v>5540246192831</v>
      </c>
      <c r="B89" s="4" t="s">
        <v>84</v>
      </c>
      <c r="C89" s="5" t="s">
        <v>6</v>
      </c>
      <c r="D89" s="5" t="s">
        <v>78</v>
      </c>
      <c r="E89" s="5" t="s">
        <v>8</v>
      </c>
      <c r="F89" s="3"/>
    </row>
    <row r="90" spans="1:6" ht="12" customHeight="1" x14ac:dyDescent="0.25">
      <c r="A90" s="3">
        <v>5540246195999</v>
      </c>
      <c r="B90" s="4" t="s">
        <v>88</v>
      </c>
      <c r="C90" s="5" t="s">
        <v>6</v>
      </c>
      <c r="D90" s="5" t="s">
        <v>78</v>
      </c>
      <c r="E90" s="5" t="s">
        <v>8</v>
      </c>
      <c r="F90" s="3"/>
    </row>
    <row r="91" spans="1:6" ht="12" customHeight="1" x14ac:dyDescent="0.25">
      <c r="A91" s="3">
        <v>5540246171759</v>
      </c>
      <c r="B91" s="4" t="s">
        <v>89</v>
      </c>
      <c r="C91" s="5" t="s">
        <v>6</v>
      </c>
      <c r="D91" s="5" t="s">
        <v>78</v>
      </c>
      <c r="E91" s="5" t="s">
        <v>8</v>
      </c>
      <c r="F91" s="3"/>
    </row>
    <row r="92" spans="1:6" ht="12" customHeight="1" x14ac:dyDescent="0.25">
      <c r="A92" s="3">
        <v>5540246175461</v>
      </c>
      <c r="B92" s="4" t="s">
        <v>90</v>
      </c>
      <c r="C92" s="5" t="s">
        <v>6</v>
      </c>
      <c r="D92" s="5" t="s">
        <v>78</v>
      </c>
      <c r="E92" s="5" t="s">
        <v>8</v>
      </c>
      <c r="F92" s="3"/>
    </row>
    <row r="93" spans="1:6" ht="12" customHeight="1" x14ac:dyDescent="0.25">
      <c r="A93" s="3">
        <v>5540246177132</v>
      </c>
      <c r="B93" s="4" t="s">
        <v>91</v>
      </c>
      <c r="C93" s="5" t="s">
        <v>6</v>
      </c>
      <c r="D93" s="5" t="s">
        <v>78</v>
      </c>
      <c r="E93" s="5" t="s">
        <v>8</v>
      </c>
      <c r="F93" s="3"/>
    </row>
    <row r="94" spans="1:6" ht="12" customHeight="1" x14ac:dyDescent="0.25">
      <c r="A94" s="3">
        <v>5540246177133</v>
      </c>
      <c r="B94" s="4" t="s">
        <v>91</v>
      </c>
      <c r="C94" s="5" t="s">
        <v>6</v>
      </c>
      <c r="D94" s="5" t="s">
        <v>78</v>
      </c>
      <c r="E94" s="5" t="s">
        <v>8</v>
      </c>
      <c r="F94" s="3"/>
    </row>
    <row r="95" spans="1:6" ht="12" customHeight="1" x14ac:dyDescent="0.25">
      <c r="A95" s="3">
        <v>5540246183542</v>
      </c>
      <c r="B95" s="4" t="s">
        <v>92</v>
      </c>
      <c r="C95" s="5" t="s">
        <v>6</v>
      </c>
      <c r="D95" s="5" t="s">
        <v>78</v>
      </c>
      <c r="E95" s="5" t="s">
        <v>8</v>
      </c>
      <c r="F95" s="3"/>
    </row>
    <row r="96" spans="1:6" ht="12" customHeight="1" x14ac:dyDescent="0.25">
      <c r="A96" s="3">
        <v>5540246183562</v>
      </c>
      <c r="B96" s="4" t="s">
        <v>93</v>
      </c>
      <c r="C96" s="5" t="s">
        <v>6</v>
      </c>
      <c r="D96" s="5" t="s">
        <v>78</v>
      </c>
      <c r="E96" s="5" t="s">
        <v>8</v>
      </c>
      <c r="F96" s="3"/>
    </row>
    <row r="97" spans="1:6" ht="12" customHeight="1" x14ac:dyDescent="0.25">
      <c r="A97" s="3">
        <v>5540246187678</v>
      </c>
      <c r="B97" s="4" t="s">
        <v>94</v>
      </c>
      <c r="C97" s="5" t="s">
        <v>6</v>
      </c>
      <c r="D97" s="5" t="s">
        <v>78</v>
      </c>
      <c r="E97" s="5" t="s">
        <v>8</v>
      </c>
      <c r="F97" s="3"/>
    </row>
    <row r="98" spans="1:6" ht="12" customHeight="1" x14ac:dyDescent="0.25">
      <c r="A98" s="3">
        <v>5540246190831</v>
      </c>
      <c r="B98" s="4" t="s">
        <v>95</v>
      </c>
      <c r="C98" s="5" t="s">
        <v>6</v>
      </c>
      <c r="D98" s="5" t="s">
        <v>78</v>
      </c>
      <c r="E98" s="5" t="s">
        <v>8</v>
      </c>
      <c r="F98" s="3"/>
    </row>
    <row r="99" spans="1:6" ht="12" customHeight="1" x14ac:dyDescent="0.25">
      <c r="A99" s="3">
        <v>5540246192148</v>
      </c>
      <c r="B99" s="4" t="s">
        <v>96</v>
      </c>
      <c r="C99" s="5" t="s">
        <v>6</v>
      </c>
      <c r="D99" s="5" t="s">
        <v>78</v>
      </c>
      <c r="E99" s="5" t="s">
        <v>8</v>
      </c>
      <c r="F99" s="3"/>
    </row>
    <row r="100" spans="1:6" ht="12" customHeight="1" x14ac:dyDescent="0.25">
      <c r="A100" s="3">
        <v>5540246192518</v>
      </c>
      <c r="B100" s="4" t="s">
        <v>97</v>
      </c>
      <c r="C100" s="5" t="s">
        <v>6</v>
      </c>
      <c r="D100" s="5" t="s">
        <v>78</v>
      </c>
      <c r="E100" s="5" t="s">
        <v>8</v>
      </c>
      <c r="F100" s="3"/>
    </row>
    <row r="101" spans="1:6" ht="12" customHeight="1" x14ac:dyDescent="0.25">
      <c r="A101" s="3">
        <v>5540246183587</v>
      </c>
      <c r="B101" s="4" t="s">
        <v>98</v>
      </c>
      <c r="C101" s="5" t="s">
        <v>6</v>
      </c>
      <c r="D101" s="5" t="s">
        <v>78</v>
      </c>
      <c r="E101" s="5" t="s">
        <v>8</v>
      </c>
      <c r="F101" s="3"/>
    </row>
    <row r="102" spans="1:6" ht="12" customHeight="1" x14ac:dyDescent="0.25">
      <c r="A102" s="3">
        <v>5540246183588</v>
      </c>
      <c r="B102" s="4" t="s">
        <v>84</v>
      </c>
      <c r="C102" s="5" t="s">
        <v>6</v>
      </c>
      <c r="D102" s="5" t="s">
        <v>78</v>
      </c>
      <c r="E102" s="5" t="s">
        <v>8</v>
      </c>
      <c r="F102" s="3"/>
    </row>
    <row r="103" spans="1:6" ht="12" customHeight="1" x14ac:dyDescent="0.25">
      <c r="A103" s="3">
        <v>5540246183589</v>
      </c>
      <c r="B103" s="4" t="s">
        <v>99</v>
      </c>
      <c r="C103" s="5" t="s">
        <v>6</v>
      </c>
      <c r="D103" s="5" t="s">
        <v>78</v>
      </c>
      <c r="E103" s="5" t="s">
        <v>8</v>
      </c>
      <c r="F103" s="3"/>
    </row>
    <row r="104" spans="1:6" ht="12" customHeight="1" x14ac:dyDescent="0.25">
      <c r="A104" s="3">
        <v>5540246183590</v>
      </c>
      <c r="B104" s="4" t="s">
        <v>100</v>
      </c>
      <c r="C104" s="5" t="s">
        <v>6</v>
      </c>
      <c r="D104" s="5" t="s">
        <v>78</v>
      </c>
      <c r="E104" s="5" t="s">
        <v>8</v>
      </c>
      <c r="F104" s="3"/>
    </row>
    <row r="105" spans="1:6" ht="12" customHeight="1" x14ac:dyDescent="0.25">
      <c r="A105" s="3">
        <v>5540246186351</v>
      </c>
      <c r="B105" s="4" t="s">
        <v>101</v>
      </c>
      <c r="C105" s="5" t="s">
        <v>6</v>
      </c>
      <c r="D105" s="5" t="s">
        <v>78</v>
      </c>
      <c r="E105" s="5" t="s">
        <v>8</v>
      </c>
      <c r="F105" s="3"/>
    </row>
    <row r="106" spans="1:6" ht="12" customHeight="1" x14ac:dyDescent="0.25">
      <c r="A106" s="3">
        <v>5540246186352</v>
      </c>
      <c r="B106" s="4" t="s">
        <v>102</v>
      </c>
      <c r="C106" s="5" t="s">
        <v>6</v>
      </c>
      <c r="D106" s="5" t="s">
        <v>78</v>
      </c>
      <c r="E106" s="5" t="s">
        <v>8</v>
      </c>
      <c r="F106" s="3"/>
    </row>
    <row r="107" spans="1:6" ht="12" customHeight="1" x14ac:dyDescent="0.25">
      <c r="A107" s="3">
        <v>5540246188647</v>
      </c>
      <c r="B107" s="4" t="s">
        <v>103</v>
      </c>
      <c r="C107" s="5" t="s">
        <v>6</v>
      </c>
      <c r="D107" s="5" t="s">
        <v>78</v>
      </c>
      <c r="E107" s="5" t="s">
        <v>8</v>
      </c>
      <c r="F107" s="3"/>
    </row>
    <row r="108" spans="1:6" ht="12" customHeight="1" x14ac:dyDescent="0.25">
      <c r="A108" s="3">
        <v>5540246190870</v>
      </c>
      <c r="B108" s="4" t="s">
        <v>104</v>
      </c>
      <c r="C108" s="5" t="s">
        <v>6</v>
      </c>
      <c r="D108" s="5" t="s">
        <v>78</v>
      </c>
      <c r="E108" s="5" t="s">
        <v>8</v>
      </c>
      <c r="F108" s="3"/>
    </row>
    <row r="109" spans="1:6" ht="12" customHeight="1" x14ac:dyDescent="0.25">
      <c r="A109" s="3">
        <v>5540246191718</v>
      </c>
      <c r="B109" s="4" t="s">
        <v>104</v>
      </c>
      <c r="C109" s="5" t="s">
        <v>6</v>
      </c>
      <c r="D109" s="5" t="s">
        <v>78</v>
      </c>
      <c r="E109" s="5" t="s">
        <v>8</v>
      </c>
      <c r="F109" s="3"/>
    </row>
    <row r="110" spans="1:6" ht="12" customHeight="1" x14ac:dyDescent="0.25">
      <c r="A110" s="3">
        <v>5540246194790</v>
      </c>
      <c r="B110" s="4" t="s">
        <v>100</v>
      </c>
      <c r="C110" s="5" t="s">
        <v>6</v>
      </c>
      <c r="D110" s="5" t="s">
        <v>78</v>
      </c>
      <c r="E110" s="5" t="s">
        <v>8</v>
      </c>
      <c r="F110" s="3"/>
    </row>
    <row r="111" spans="1:6" ht="12" customHeight="1" x14ac:dyDescent="0.25">
      <c r="A111" s="3">
        <v>5540246193999</v>
      </c>
      <c r="B111" s="4" t="s">
        <v>105</v>
      </c>
      <c r="C111" s="5" t="s">
        <v>6</v>
      </c>
      <c r="D111" s="5" t="s">
        <v>78</v>
      </c>
      <c r="E111" s="5" t="s">
        <v>8</v>
      </c>
      <c r="F111" s="3"/>
    </row>
    <row r="112" spans="1:6" ht="12" customHeight="1" x14ac:dyDescent="0.25">
      <c r="A112" s="3">
        <v>5540246183561</v>
      </c>
      <c r="B112" s="4" t="s">
        <v>106</v>
      </c>
      <c r="C112" s="5" t="s">
        <v>6</v>
      </c>
      <c r="D112" s="5" t="s">
        <v>78</v>
      </c>
      <c r="E112" s="5" t="s">
        <v>8</v>
      </c>
      <c r="F112" s="3"/>
    </row>
    <row r="113" spans="1:6" ht="12" customHeight="1" x14ac:dyDescent="0.25">
      <c r="A113" s="3">
        <v>5540246195096</v>
      </c>
      <c r="B113" s="4" t="s">
        <v>107</v>
      </c>
      <c r="C113" s="5" t="s">
        <v>6</v>
      </c>
      <c r="D113" s="5" t="s">
        <v>78</v>
      </c>
      <c r="E113" s="5" t="s">
        <v>8</v>
      </c>
      <c r="F113" s="3"/>
    </row>
    <row r="114" spans="1:6" ht="12" customHeight="1" x14ac:dyDescent="0.25">
      <c r="A114" s="3">
        <v>5540246183130</v>
      </c>
      <c r="B114" s="4" t="s">
        <v>108</v>
      </c>
      <c r="C114" s="5" t="s">
        <v>6</v>
      </c>
      <c r="D114" s="5" t="s">
        <v>78</v>
      </c>
      <c r="E114" s="5" t="s">
        <v>8</v>
      </c>
      <c r="F114" s="3"/>
    </row>
    <row r="115" spans="1:6" ht="12" customHeight="1" x14ac:dyDescent="0.25">
      <c r="A115" s="3">
        <v>5540246183455</v>
      </c>
      <c r="B115" s="4" t="s">
        <v>109</v>
      </c>
      <c r="C115" s="5" t="s">
        <v>6</v>
      </c>
      <c r="D115" s="5" t="s">
        <v>78</v>
      </c>
      <c r="E115" s="5" t="s">
        <v>8</v>
      </c>
      <c r="F115" s="3"/>
    </row>
    <row r="116" spans="1:6" ht="12" customHeight="1" x14ac:dyDescent="0.25">
      <c r="A116" s="3">
        <v>5540246183537</v>
      </c>
      <c r="B116" s="4" t="s">
        <v>110</v>
      </c>
      <c r="C116" s="5" t="s">
        <v>6</v>
      </c>
      <c r="D116" s="5" t="s">
        <v>78</v>
      </c>
      <c r="E116" s="5" t="s">
        <v>8</v>
      </c>
      <c r="F116" s="3"/>
    </row>
    <row r="117" spans="1:6" ht="12" customHeight="1" x14ac:dyDescent="0.25">
      <c r="A117" s="3">
        <v>5540246183538</v>
      </c>
      <c r="B117" s="4" t="s">
        <v>111</v>
      </c>
      <c r="C117" s="5" t="s">
        <v>6</v>
      </c>
      <c r="D117" s="5" t="s">
        <v>78</v>
      </c>
      <c r="E117" s="5" t="s">
        <v>8</v>
      </c>
      <c r="F117" s="3"/>
    </row>
    <row r="118" spans="1:6" ht="12" customHeight="1" x14ac:dyDescent="0.25">
      <c r="A118" s="3">
        <v>5540246183541</v>
      </c>
      <c r="B118" s="4" t="s">
        <v>112</v>
      </c>
      <c r="C118" s="5" t="s">
        <v>6</v>
      </c>
      <c r="D118" s="5" t="s">
        <v>78</v>
      </c>
      <c r="E118" s="5" t="s">
        <v>8</v>
      </c>
      <c r="F118" s="3"/>
    </row>
    <row r="119" spans="1:6" ht="12" customHeight="1" x14ac:dyDescent="0.25">
      <c r="A119" s="3">
        <v>5540246183552</v>
      </c>
      <c r="B119" s="4" t="s">
        <v>113</v>
      </c>
      <c r="C119" s="5" t="s">
        <v>6</v>
      </c>
      <c r="D119" s="5" t="s">
        <v>78</v>
      </c>
      <c r="E119" s="5" t="s">
        <v>8</v>
      </c>
      <c r="F119" s="3"/>
    </row>
    <row r="120" spans="1:6" ht="12" customHeight="1" x14ac:dyDescent="0.25">
      <c r="A120" s="3">
        <v>5540246183555</v>
      </c>
      <c r="B120" s="4" t="s">
        <v>114</v>
      </c>
      <c r="C120" s="5" t="s">
        <v>6</v>
      </c>
      <c r="D120" s="5" t="s">
        <v>78</v>
      </c>
      <c r="E120" s="5" t="s">
        <v>8</v>
      </c>
      <c r="F120" s="3"/>
    </row>
    <row r="121" spans="1:6" ht="12" customHeight="1" x14ac:dyDescent="0.25">
      <c r="A121" s="3">
        <v>5540246192571</v>
      </c>
      <c r="B121" s="4" t="s">
        <v>115</v>
      </c>
      <c r="C121" s="5" t="s">
        <v>6</v>
      </c>
      <c r="D121" s="5" t="s">
        <v>78</v>
      </c>
      <c r="E121" s="5" t="s">
        <v>8</v>
      </c>
      <c r="F121" s="3"/>
    </row>
    <row r="122" spans="1:6" ht="12" customHeight="1" x14ac:dyDescent="0.25">
      <c r="A122" s="3">
        <v>5540246192824</v>
      </c>
      <c r="B122" s="4" t="s">
        <v>116</v>
      </c>
      <c r="C122" s="5" t="s">
        <v>6</v>
      </c>
      <c r="D122" s="5" t="s">
        <v>78</v>
      </c>
      <c r="E122" s="5" t="s">
        <v>8</v>
      </c>
      <c r="F122" s="3"/>
    </row>
    <row r="123" spans="1:6" ht="12" customHeight="1" x14ac:dyDescent="0.25">
      <c r="A123" s="3">
        <v>5540246196800</v>
      </c>
      <c r="B123" s="4" t="s">
        <v>117</v>
      </c>
      <c r="C123" s="5" t="s">
        <v>6</v>
      </c>
      <c r="D123" s="5" t="s">
        <v>78</v>
      </c>
      <c r="E123" s="5" t="s">
        <v>8</v>
      </c>
      <c r="F123" s="3"/>
    </row>
    <row r="124" spans="1:6" ht="12" customHeight="1" x14ac:dyDescent="0.25">
      <c r="A124" s="3">
        <v>5540246195241</v>
      </c>
      <c r="B124" s="4" t="s">
        <v>118</v>
      </c>
      <c r="C124" s="5" t="s">
        <v>6</v>
      </c>
      <c r="D124" s="5" t="s">
        <v>78</v>
      </c>
      <c r="E124" s="5" t="s">
        <v>8</v>
      </c>
      <c r="F124" s="3"/>
    </row>
    <row r="125" spans="1:6" ht="12" customHeight="1" x14ac:dyDescent="0.25">
      <c r="A125" s="3">
        <v>5540246195242</v>
      </c>
      <c r="B125" s="4" t="s">
        <v>119</v>
      </c>
      <c r="C125" s="5" t="s">
        <v>6</v>
      </c>
      <c r="D125" s="5" t="s">
        <v>78</v>
      </c>
      <c r="E125" s="5" t="s">
        <v>8</v>
      </c>
      <c r="F125" s="3"/>
    </row>
    <row r="126" spans="1:6" ht="12" customHeight="1" x14ac:dyDescent="0.25">
      <c r="A126" s="3">
        <v>5540246184617</v>
      </c>
      <c r="B126" s="4" t="s">
        <v>120</v>
      </c>
      <c r="C126" s="5" t="s">
        <v>12</v>
      </c>
      <c r="D126" s="5" t="s">
        <v>78</v>
      </c>
      <c r="E126" s="5" t="s">
        <v>8</v>
      </c>
      <c r="F126" s="3"/>
    </row>
    <row r="127" spans="1:6" ht="12" customHeight="1" x14ac:dyDescent="0.25">
      <c r="A127" s="3">
        <v>5540246192505</v>
      </c>
      <c r="B127" s="4" t="s">
        <v>121</v>
      </c>
      <c r="C127" s="5" t="s">
        <v>12</v>
      </c>
      <c r="D127" s="5" t="s">
        <v>78</v>
      </c>
      <c r="E127" s="5" t="s">
        <v>8</v>
      </c>
      <c r="F127" s="3"/>
    </row>
    <row r="128" spans="1:6" ht="12" customHeight="1" x14ac:dyDescent="0.25">
      <c r="A128" s="3">
        <v>5540246194330</v>
      </c>
      <c r="B128" s="4" t="s">
        <v>122</v>
      </c>
      <c r="C128" s="5" t="s">
        <v>12</v>
      </c>
      <c r="D128" s="5" t="s">
        <v>78</v>
      </c>
      <c r="E128" s="5" t="s">
        <v>8</v>
      </c>
      <c r="F128" s="3"/>
    </row>
    <row r="129" spans="1:6" ht="12" customHeight="1" x14ac:dyDescent="0.25">
      <c r="A129" s="3">
        <v>5540246194478</v>
      </c>
      <c r="B129" s="4" t="s">
        <v>123</v>
      </c>
      <c r="C129" s="5" t="s">
        <v>20</v>
      </c>
      <c r="D129" s="5" t="s">
        <v>124</v>
      </c>
      <c r="E129" s="5" t="s">
        <v>8</v>
      </c>
      <c r="F129" s="3"/>
    </row>
    <row r="130" spans="1:6" ht="12" customHeight="1" x14ac:dyDescent="0.25">
      <c r="A130" s="3">
        <v>5540246196148</v>
      </c>
      <c r="B130" s="4" t="s">
        <v>123</v>
      </c>
      <c r="C130" s="5" t="s">
        <v>20</v>
      </c>
      <c r="D130" s="5" t="s">
        <v>124</v>
      </c>
      <c r="E130" s="5" t="s">
        <v>8</v>
      </c>
      <c r="F130" s="3"/>
    </row>
    <row r="131" spans="1:6" ht="12" customHeight="1" x14ac:dyDescent="0.25">
      <c r="A131" s="3">
        <v>5540246186010</v>
      </c>
      <c r="B131" s="4" t="s">
        <v>125</v>
      </c>
      <c r="C131" s="5" t="s">
        <v>20</v>
      </c>
      <c r="D131" s="5" t="s">
        <v>124</v>
      </c>
      <c r="E131" s="5" t="s">
        <v>8</v>
      </c>
      <c r="F131" s="3"/>
    </row>
    <row r="132" spans="1:6" ht="12" customHeight="1" x14ac:dyDescent="0.25">
      <c r="A132" s="3">
        <v>5540246186011</v>
      </c>
      <c r="B132" s="4" t="s">
        <v>126</v>
      </c>
      <c r="C132" s="5" t="s">
        <v>20</v>
      </c>
      <c r="D132" s="5" t="s">
        <v>124</v>
      </c>
      <c r="E132" s="5" t="s">
        <v>8</v>
      </c>
      <c r="F132" s="3"/>
    </row>
    <row r="133" spans="1:6" ht="12" customHeight="1" x14ac:dyDescent="0.25">
      <c r="A133" s="3">
        <v>5540246186017</v>
      </c>
      <c r="B133" s="4" t="s">
        <v>127</v>
      </c>
      <c r="C133" s="5" t="s">
        <v>20</v>
      </c>
      <c r="D133" s="5" t="s">
        <v>124</v>
      </c>
      <c r="E133" s="5" t="s">
        <v>8</v>
      </c>
      <c r="F133" s="3"/>
    </row>
    <row r="134" spans="1:6" ht="12" customHeight="1" x14ac:dyDescent="0.25">
      <c r="A134" s="3">
        <v>5540246187882</v>
      </c>
      <c r="B134" s="4" t="s">
        <v>128</v>
      </c>
      <c r="C134" s="5" t="s">
        <v>20</v>
      </c>
      <c r="D134" s="5" t="s">
        <v>124</v>
      </c>
      <c r="E134" s="5" t="s">
        <v>8</v>
      </c>
      <c r="F134" s="3"/>
    </row>
    <row r="135" spans="1:6" ht="12" customHeight="1" x14ac:dyDescent="0.25">
      <c r="A135" s="3">
        <v>5540246187995</v>
      </c>
      <c r="B135" s="4" t="s">
        <v>129</v>
      </c>
      <c r="C135" s="5" t="s">
        <v>20</v>
      </c>
      <c r="D135" s="5" t="s">
        <v>124</v>
      </c>
      <c r="E135" s="5" t="s">
        <v>8</v>
      </c>
      <c r="F135" s="3"/>
    </row>
    <row r="136" spans="1:6" ht="12" customHeight="1" x14ac:dyDescent="0.25">
      <c r="A136" s="3">
        <v>5540246187996</v>
      </c>
      <c r="B136" s="4" t="s">
        <v>130</v>
      </c>
      <c r="C136" s="5" t="s">
        <v>20</v>
      </c>
      <c r="D136" s="5" t="s">
        <v>124</v>
      </c>
      <c r="E136" s="5" t="s">
        <v>8</v>
      </c>
      <c r="F136" s="3"/>
    </row>
    <row r="137" spans="1:6" ht="12" customHeight="1" x14ac:dyDescent="0.25">
      <c r="A137" s="3">
        <v>5540246187997</v>
      </c>
      <c r="B137" s="4" t="s">
        <v>131</v>
      </c>
      <c r="C137" s="5" t="s">
        <v>20</v>
      </c>
      <c r="D137" s="5" t="s">
        <v>124</v>
      </c>
      <c r="E137" s="5" t="s">
        <v>8</v>
      </c>
      <c r="F137" s="3"/>
    </row>
    <row r="138" spans="1:6" ht="12" customHeight="1" x14ac:dyDescent="0.25">
      <c r="A138" s="3">
        <v>5540246187998</v>
      </c>
      <c r="B138" s="4" t="s">
        <v>132</v>
      </c>
      <c r="C138" s="5" t="s">
        <v>20</v>
      </c>
      <c r="D138" s="5" t="s">
        <v>124</v>
      </c>
      <c r="E138" s="5" t="s">
        <v>8</v>
      </c>
      <c r="F138" s="3"/>
    </row>
    <row r="139" spans="1:6" ht="12" customHeight="1" x14ac:dyDescent="0.25">
      <c r="A139" s="3">
        <v>5540246193249</v>
      </c>
      <c r="B139" s="4" t="s">
        <v>129</v>
      </c>
      <c r="C139" s="5" t="s">
        <v>20</v>
      </c>
      <c r="D139" s="5" t="s">
        <v>124</v>
      </c>
      <c r="E139" s="5" t="s">
        <v>8</v>
      </c>
      <c r="F139" s="3"/>
    </row>
    <row r="140" spans="1:6" ht="12" customHeight="1" x14ac:dyDescent="0.25">
      <c r="A140" s="3">
        <v>5540246194947</v>
      </c>
      <c r="B140" s="4" t="s">
        <v>133</v>
      </c>
      <c r="C140" s="5" t="s">
        <v>20</v>
      </c>
      <c r="D140" s="5" t="s">
        <v>124</v>
      </c>
      <c r="E140" s="5" t="s">
        <v>8</v>
      </c>
      <c r="F140" s="3"/>
    </row>
    <row r="141" spans="1:6" ht="12" customHeight="1" x14ac:dyDescent="0.25">
      <c r="A141" s="3">
        <v>5540246188047</v>
      </c>
      <c r="B141" s="4" t="s">
        <v>134</v>
      </c>
      <c r="C141" s="5" t="s">
        <v>20</v>
      </c>
      <c r="D141" s="5" t="s">
        <v>124</v>
      </c>
      <c r="E141" s="5" t="s">
        <v>8</v>
      </c>
      <c r="F141" s="3"/>
    </row>
    <row r="142" spans="1:6" ht="12" customHeight="1" x14ac:dyDescent="0.25">
      <c r="A142" s="3">
        <v>5540246188512</v>
      </c>
      <c r="B142" s="4" t="s">
        <v>135</v>
      </c>
      <c r="C142" s="5" t="s">
        <v>20</v>
      </c>
      <c r="D142" s="5" t="s">
        <v>124</v>
      </c>
      <c r="E142" s="5" t="s">
        <v>8</v>
      </c>
      <c r="F142" s="3"/>
    </row>
    <row r="143" spans="1:6" ht="12" customHeight="1" x14ac:dyDescent="0.25">
      <c r="A143" s="3">
        <v>5540246188513</v>
      </c>
      <c r="B143" s="4" t="s">
        <v>136</v>
      </c>
      <c r="C143" s="5" t="s">
        <v>20</v>
      </c>
      <c r="D143" s="5" t="s">
        <v>124</v>
      </c>
      <c r="E143" s="5" t="s">
        <v>8</v>
      </c>
      <c r="F143" s="3"/>
    </row>
    <row r="144" spans="1:6" ht="12" customHeight="1" x14ac:dyDescent="0.25">
      <c r="A144" s="3">
        <v>5540246190092</v>
      </c>
      <c r="B144" s="4" t="s">
        <v>137</v>
      </c>
      <c r="C144" s="5" t="s">
        <v>20</v>
      </c>
      <c r="D144" s="5" t="s">
        <v>124</v>
      </c>
      <c r="E144" s="5" t="s">
        <v>8</v>
      </c>
      <c r="F144" s="3"/>
    </row>
    <row r="145" spans="1:6" ht="12" customHeight="1" x14ac:dyDescent="0.25">
      <c r="A145" s="3">
        <v>5540246192836</v>
      </c>
      <c r="B145" s="4" t="s">
        <v>138</v>
      </c>
      <c r="C145" s="5" t="s">
        <v>20</v>
      </c>
      <c r="D145" s="5" t="s">
        <v>124</v>
      </c>
      <c r="E145" s="5" t="s">
        <v>8</v>
      </c>
      <c r="F145" s="3"/>
    </row>
    <row r="146" spans="1:6" ht="12" customHeight="1" x14ac:dyDescent="0.25">
      <c r="A146" s="3">
        <v>5540246185627</v>
      </c>
      <c r="B146" s="4" t="s">
        <v>139</v>
      </c>
      <c r="C146" s="5" t="s">
        <v>20</v>
      </c>
      <c r="D146" s="5" t="s">
        <v>124</v>
      </c>
      <c r="E146" s="5" t="s">
        <v>8</v>
      </c>
      <c r="F146" s="3"/>
    </row>
    <row r="147" spans="1:6" ht="12" customHeight="1" x14ac:dyDescent="0.25">
      <c r="A147" s="3">
        <v>5540246173685</v>
      </c>
      <c r="B147" s="4" t="s">
        <v>140</v>
      </c>
      <c r="C147" s="5" t="s">
        <v>20</v>
      </c>
      <c r="D147" s="5" t="s">
        <v>124</v>
      </c>
      <c r="E147" s="5" t="s">
        <v>8</v>
      </c>
      <c r="F147" s="3"/>
    </row>
    <row r="148" spans="1:6" ht="12" customHeight="1" x14ac:dyDescent="0.25">
      <c r="A148" s="3">
        <v>5540246173686</v>
      </c>
      <c r="B148" s="4" t="s">
        <v>140</v>
      </c>
      <c r="C148" s="5" t="s">
        <v>20</v>
      </c>
      <c r="D148" s="5" t="s">
        <v>124</v>
      </c>
      <c r="E148" s="5" t="s">
        <v>8</v>
      </c>
      <c r="F148" s="3"/>
    </row>
    <row r="149" spans="1:6" ht="12" customHeight="1" x14ac:dyDescent="0.25">
      <c r="A149" s="3">
        <v>5540246195653</v>
      </c>
      <c r="B149" s="4" t="s">
        <v>141</v>
      </c>
      <c r="C149" s="5" t="s">
        <v>20</v>
      </c>
      <c r="D149" s="5" t="s">
        <v>124</v>
      </c>
      <c r="E149" s="5" t="s">
        <v>8</v>
      </c>
      <c r="F149" s="3"/>
    </row>
    <row r="150" spans="1:6" ht="12" customHeight="1" x14ac:dyDescent="0.25">
      <c r="A150" s="3">
        <v>5540246195195</v>
      </c>
      <c r="B150" s="4" t="s">
        <v>142</v>
      </c>
      <c r="C150" s="5" t="s">
        <v>20</v>
      </c>
      <c r="D150" s="5" t="s">
        <v>124</v>
      </c>
      <c r="E150" s="5" t="s">
        <v>8</v>
      </c>
      <c r="F150" s="3"/>
    </row>
    <row r="151" spans="1:6" ht="12" customHeight="1" x14ac:dyDescent="0.25">
      <c r="A151" s="3">
        <v>5540246190097</v>
      </c>
      <c r="B151" s="4" t="s">
        <v>143</v>
      </c>
      <c r="C151" s="5" t="s">
        <v>12</v>
      </c>
      <c r="D151" s="5" t="s">
        <v>144</v>
      </c>
      <c r="E151" s="5" t="s">
        <v>8</v>
      </c>
      <c r="F151" s="3"/>
    </row>
    <row r="152" spans="1:6" ht="12" customHeight="1" x14ac:dyDescent="0.25">
      <c r="A152" s="3">
        <v>5540246192907</v>
      </c>
      <c r="B152" s="4" t="s">
        <v>145</v>
      </c>
      <c r="C152" s="5" t="s">
        <v>12</v>
      </c>
      <c r="D152" s="5" t="s">
        <v>144</v>
      </c>
      <c r="E152" s="5" t="s">
        <v>8</v>
      </c>
      <c r="F152" s="3"/>
    </row>
    <row r="153" spans="1:6" ht="12" customHeight="1" x14ac:dyDescent="0.25">
      <c r="A153" s="3">
        <v>5540246193878</v>
      </c>
      <c r="B153" s="4" t="s">
        <v>146</v>
      </c>
      <c r="C153" s="5" t="s">
        <v>12</v>
      </c>
      <c r="D153" s="5" t="s">
        <v>144</v>
      </c>
      <c r="E153" s="5" t="s">
        <v>8</v>
      </c>
      <c r="F153" s="3"/>
    </row>
    <row r="154" spans="1:6" ht="12" customHeight="1" x14ac:dyDescent="0.25">
      <c r="A154" s="3">
        <v>5540246181061</v>
      </c>
      <c r="B154" s="4" t="s">
        <v>145</v>
      </c>
      <c r="C154" s="5" t="s">
        <v>12</v>
      </c>
      <c r="D154" s="5" t="s">
        <v>144</v>
      </c>
      <c r="E154" s="5" t="s">
        <v>8</v>
      </c>
      <c r="F154" s="3"/>
    </row>
    <row r="155" spans="1:6" ht="12" customHeight="1" x14ac:dyDescent="0.25">
      <c r="A155" s="3">
        <v>5540246183547</v>
      </c>
      <c r="B155" s="4" t="s">
        <v>147</v>
      </c>
      <c r="C155" s="5" t="s">
        <v>12</v>
      </c>
      <c r="D155" s="5" t="s">
        <v>144</v>
      </c>
      <c r="E155" s="5" t="s">
        <v>8</v>
      </c>
      <c r="F155" s="3"/>
    </row>
    <row r="156" spans="1:6" ht="12" customHeight="1" x14ac:dyDescent="0.25">
      <c r="A156" s="3">
        <v>5540246185278</v>
      </c>
      <c r="B156" s="4" t="s">
        <v>148</v>
      </c>
      <c r="C156" s="5" t="s">
        <v>6</v>
      </c>
      <c r="D156" s="5" t="s">
        <v>144</v>
      </c>
      <c r="E156" s="5" t="s">
        <v>8</v>
      </c>
      <c r="F156" s="3"/>
    </row>
    <row r="157" spans="1:6" ht="12" customHeight="1" x14ac:dyDescent="0.25">
      <c r="A157" s="3">
        <v>5540246173492</v>
      </c>
      <c r="B157" s="4" t="s">
        <v>149</v>
      </c>
      <c r="C157" s="5" t="s">
        <v>6</v>
      </c>
      <c r="D157" s="5" t="s">
        <v>144</v>
      </c>
      <c r="E157" s="5" t="s">
        <v>8</v>
      </c>
      <c r="F157" s="3"/>
    </row>
    <row r="158" spans="1:6" ht="12" customHeight="1" x14ac:dyDescent="0.25">
      <c r="A158" s="3">
        <v>5540246179983</v>
      </c>
      <c r="B158" s="4" t="s">
        <v>149</v>
      </c>
      <c r="C158" s="5" t="s">
        <v>6</v>
      </c>
      <c r="D158" s="5" t="s">
        <v>144</v>
      </c>
      <c r="E158" s="5" t="s">
        <v>8</v>
      </c>
      <c r="F158" s="3"/>
    </row>
    <row r="159" spans="1:6" ht="12" customHeight="1" x14ac:dyDescent="0.25">
      <c r="A159" s="3">
        <v>5540246193566</v>
      </c>
      <c r="B159" s="4" t="s">
        <v>149</v>
      </c>
      <c r="C159" s="5" t="s">
        <v>6</v>
      </c>
      <c r="D159" s="5" t="s">
        <v>144</v>
      </c>
      <c r="E159" s="5" t="s">
        <v>8</v>
      </c>
      <c r="F159" s="3"/>
    </row>
    <row r="160" spans="1:6" ht="12" customHeight="1" x14ac:dyDescent="0.25">
      <c r="A160" s="3">
        <v>5540246173906</v>
      </c>
      <c r="B160" s="4" t="s">
        <v>150</v>
      </c>
      <c r="C160" s="5" t="s">
        <v>6</v>
      </c>
      <c r="D160" s="5" t="s">
        <v>144</v>
      </c>
      <c r="E160" s="5" t="s">
        <v>8</v>
      </c>
      <c r="F160" s="3"/>
    </row>
    <row r="161" spans="1:6" ht="12" customHeight="1" x14ac:dyDescent="0.25">
      <c r="A161" s="3">
        <v>5540246181016</v>
      </c>
      <c r="B161" s="4" t="s">
        <v>151</v>
      </c>
      <c r="C161" s="5" t="s">
        <v>6</v>
      </c>
      <c r="D161" s="5" t="s">
        <v>144</v>
      </c>
      <c r="E161" s="5" t="s">
        <v>8</v>
      </c>
      <c r="F161" s="3"/>
    </row>
    <row r="162" spans="1:6" ht="12" customHeight="1" x14ac:dyDescent="0.25">
      <c r="A162" s="3">
        <v>5540246188224</v>
      </c>
      <c r="B162" s="4" t="s">
        <v>152</v>
      </c>
      <c r="C162" s="5" t="s">
        <v>6</v>
      </c>
      <c r="D162" s="5" t="s">
        <v>144</v>
      </c>
      <c r="E162" s="5" t="s">
        <v>8</v>
      </c>
      <c r="F162" s="3"/>
    </row>
    <row r="163" spans="1:6" ht="12" customHeight="1" x14ac:dyDescent="0.25">
      <c r="A163" s="3">
        <v>5540246196092</v>
      </c>
      <c r="B163" s="4" t="s">
        <v>152</v>
      </c>
      <c r="C163" s="5" t="s">
        <v>6</v>
      </c>
      <c r="D163" s="5" t="s">
        <v>144</v>
      </c>
      <c r="E163" s="5" t="s">
        <v>8</v>
      </c>
      <c r="F163" s="3"/>
    </row>
    <row r="164" spans="1:6" ht="12" customHeight="1" x14ac:dyDescent="0.25">
      <c r="A164" s="3"/>
      <c r="F164" s="3"/>
    </row>
    <row r="165" spans="1:6" ht="12" customHeight="1" x14ac:dyDescent="0.25">
      <c r="A165" s="3"/>
      <c r="F165" s="3"/>
    </row>
    <row r="166" spans="1:6" ht="12" customHeight="1" x14ac:dyDescent="0.25">
      <c r="A166" s="3"/>
      <c r="F166" s="3"/>
    </row>
    <row r="167" spans="1:6" ht="12" customHeight="1" x14ac:dyDescent="0.25">
      <c r="A167" s="3"/>
      <c r="F167" s="3"/>
    </row>
    <row r="168" spans="1:6" ht="12" customHeight="1" x14ac:dyDescent="0.25">
      <c r="A168" s="3"/>
      <c r="F168" s="3"/>
    </row>
    <row r="169" spans="1:6" ht="12" customHeight="1" x14ac:dyDescent="0.25">
      <c r="A169" s="3"/>
      <c r="F169" s="3"/>
    </row>
    <row r="170" spans="1:6" ht="12" customHeight="1" x14ac:dyDescent="0.25">
      <c r="A170" s="3"/>
      <c r="F170" s="3"/>
    </row>
    <row r="171" spans="1:6" ht="12" customHeight="1" x14ac:dyDescent="0.25">
      <c r="A171" s="3"/>
      <c r="F171" s="3"/>
    </row>
    <row r="172" spans="1:6" ht="12" customHeight="1" x14ac:dyDescent="0.25">
      <c r="A172" s="3"/>
      <c r="F172" s="3"/>
    </row>
    <row r="173" spans="1:6" ht="12" customHeight="1" x14ac:dyDescent="0.25">
      <c r="A173" s="3"/>
      <c r="F173" s="3"/>
    </row>
    <row r="174" spans="1:6" ht="12" customHeight="1" x14ac:dyDescent="0.25">
      <c r="A174" s="3"/>
      <c r="F174" s="3"/>
    </row>
    <row r="175" spans="1:6" ht="12" customHeight="1" x14ac:dyDescent="0.25">
      <c r="A175" s="3"/>
      <c r="F175" s="3"/>
    </row>
    <row r="176" spans="1:6" ht="12" customHeight="1" x14ac:dyDescent="0.25">
      <c r="A176" s="3"/>
      <c r="F176" s="3"/>
    </row>
    <row r="177" spans="1:6" ht="12" customHeight="1" x14ac:dyDescent="0.25">
      <c r="A177" s="3"/>
      <c r="F177" s="3"/>
    </row>
    <row r="178" spans="1:6" ht="12" customHeight="1" x14ac:dyDescent="0.25">
      <c r="A178" s="3"/>
      <c r="F178" s="3"/>
    </row>
    <row r="179" spans="1:6" ht="12" customHeight="1" x14ac:dyDescent="0.25">
      <c r="A179" s="3"/>
      <c r="F179" s="3"/>
    </row>
    <row r="180" spans="1:6" ht="12" customHeight="1" x14ac:dyDescent="0.25">
      <c r="A180" s="3"/>
      <c r="F180" s="3"/>
    </row>
    <row r="181" spans="1:6" ht="12" customHeight="1" x14ac:dyDescent="0.25">
      <c r="A181" s="3"/>
      <c r="F181" s="3"/>
    </row>
    <row r="182" spans="1:6" ht="12" customHeight="1" x14ac:dyDescent="0.25">
      <c r="A182" s="3"/>
      <c r="F182" s="3"/>
    </row>
    <row r="183" spans="1:6" ht="12" customHeight="1" x14ac:dyDescent="0.25">
      <c r="A183" s="3"/>
      <c r="F183" s="3"/>
    </row>
    <row r="184" spans="1:6" ht="12" customHeight="1" x14ac:dyDescent="0.25">
      <c r="A184" s="3"/>
      <c r="F184" s="3"/>
    </row>
    <row r="185" spans="1:6" ht="12" customHeight="1" x14ac:dyDescent="0.25">
      <c r="A185" s="3"/>
      <c r="F185" s="3"/>
    </row>
    <row r="186" spans="1:6" ht="12" customHeight="1" x14ac:dyDescent="0.25">
      <c r="A186" s="3"/>
      <c r="F186" s="3"/>
    </row>
    <row r="187" spans="1:6" ht="12" customHeight="1" x14ac:dyDescent="0.25">
      <c r="A187" s="3"/>
      <c r="F187" s="3"/>
    </row>
    <row r="188" spans="1:6" ht="12" customHeight="1" x14ac:dyDescent="0.25">
      <c r="A188" s="3"/>
      <c r="F188" s="3"/>
    </row>
    <row r="189" spans="1:6" ht="12" customHeight="1" x14ac:dyDescent="0.25">
      <c r="A189" s="3"/>
      <c r="F189" s="3"/>
    </row>
    <row r="190" spans="1:6" ht="12" customHeight="1" x14ac:dyDescent="0.25">
      <c r="A190" s="3"/>
      <c r="F190" s="3"/>
    </row>
    <row r="191" spans="1:6" ht="12" customHeight="1" x14ac:dyDescent="0.25">
      <c r="A191" s="3"/>
      <c r="F191" s="3"/>
    </row>
    <row r="192" spans="1:6" ht="12" customHeight="1" x14ac:dyDescent="0.25">
      <c r="A192" s="3"/>
      <c r="F192" s="3"/>
    </row>
    <row r="193" spans="1:6" ht="12" customHeight="1" x14ac:dyDescent="0.25">
      <c r="A193" s="3"/>
      <c r="F193" s="3"/>
    </row>
    <row r="194" spans="1:6" ht="12" customHeight="1" x14ac:dyDescent="0.25">
      <c r="A194" s="3"/>
      <c r="F194" s="3"/>
    </row>
    <row r="195" spans="1:6" ht="12" customHeight="1" x14ac:dyDescent="0.25">
      <c r="A195" s="3"/>
      <c r="F195" s="3"/>
    </row>
    <row r="196" spans="1:6" ht="12" customHeight="1" x14ac:dyDescent="0.25">
      <c r="A196" s="3"/>
      <c r="F196" s="3"/>
    </row>
    <row r="197" spans="1:6" ht="12" customHeight="1" x14ac:dyDescent="0.25">
      <c r="A197" s="3"/>
      <c r="F197" s="3"/>
    </row>
    <row r="198" spans="1:6" ht="12" customHeight="1" x14ac:dyDescent="0.25">
      <c r="A198" s="3"/>
      <c r="F198" s="3"/>
    </row>
    <row r="199" spans="1:6" ht="12" customHeight="1" x14ac:dyDescent="0.25">
      <c r="A199" s="3"/>
      <c r="F199" s="3"/>
    </row>
    <row r="200" spans="1:6" ht="12" customHeight="1" x14ac:dyDescent="0.25">
      <c r="A200" s="3"/>
      <c r="F200" s="3"/>
    </row>
    <row r="201" spans="1:6" ht="12" customHeight="1" x14ac:dyDescent="0.25">
      <c r="A201" s="3"/>
      <c r="F201" s="3"/>
    </row>
    <row r="202" spans="1:6" ht="12" customHeight="1" x14ac:dyDescent="0.25">
      <c r="A202" s="3"/>
      <c r="F202" s="3"/>
    </row>
    <row r="203" spans="1:6" ht="12" customHeight="1" x14ac:dyDescent="0.25">
      <c r="A203" s="3"/>
      <c r="F203" s="3"/>
    </row>
    <row r="204" spans="1:6" ht="12" customHeight="1" x14ac:dyDescent="0.25">
      <c r="A204" s="3"/>
      <c r="F204" s="3"/>
    </row>
    <row r="205" spans="1:6" ht="12" customHeight="1" x14ac:dyDescent="0.25">
      <c r="A205" s="3"/>
      <c r="F205" s="3"/>
    </row>
    <row r="206" spans="1:6" ht="12" customHeight="1" x14ac:dyDescent="0.25">
      <c r="A206" s="3"/>
      <c r="F206" s="3"/>
    </row>
    <row r="207" spans="1:6" ht="12" customHeight="1" x14ac:dyDescent="0.25">
      <c r="A207" s="3"/>
      <c r="F207" s="3"/>
    </row>
    <row r="208" spans="1:6" ht="12" customHeight="1" x14ac:dyDescent="0.25">
      <c r="A208" s="3"/>
      <c r="F208" s="3"/>
    </row>
    <row r="209" spans="1:6" ht="12" customHeight="1" x14ac:dyDescent="0.25">
      <c r="A209" s="3"/>
      <c r="F209" s="3"/>
    </row>
    <row r="210" spans="1:6" ht="12" customHeight="1" x14ac:dyDescent="0.25">
      <c r="A210" s="3"/>
      <c r="F210" s="3"/>
    </row>
    <row r="211" spans="1:6" ht="12" customHeight="1" x14ac:dyDescent="0.25">
      <c r="A211" s="3"/>
      <c r="F211" s="3"/>
    </row>
    <row r="212" spans="1:6" ht="12" customHeight="1" x14ac:dyDescent="0.25">
      <c r="A212" s="3"/>
      <c r="F212" s="3"/>
    </row>
    <row r="213" spans="1:6" ht="12" customHeight="1" x14ac:dyDescent="0.25">
      <c r="A213" s="3"/>
      <c r="F213" s="3"/>
    </row>
    <row r="214" spans="1:6" ht="12" customHeight="1" x14ac:dyDescent="0.25">
      <c r="A214" s="3"/>
      <c r="F214" s="3"/>
    </row>
    <row r="215" spans="1:6" ht="12" customHeight="1" x14ac:dyDescent="0.25">
      <c r="A215" s="3"/>
      <c r="F215" s="3"/>
    </row>
    <row r="216" spans="1:6" ht="12" customHeight="1" x14ac:dyDescent="0.25">
      <c r="A216" s="3"/>
      <c r="F216" s="3"/>
    </row>
    <row r="217" spans="1:6" ht="12" customHeight="1" x14ac:dyDescent="0.25">
      <c r="A217" s="3"/>
      <c r="F217" s="3"/>
    </row>
    <row r="218" spans="1:6" ht="12" customHeight="1" x14ac:dyDescent="0.25">
      <c r="A218" s="3"/>
      <c r="F218" s="3"/>
    </row>
    <row r="219" spans="1:6" ht="12" customHeight="1" x14ac:dyDescent="0.25">
      <c r="A219" s="3"/>
      <c r="F219" s="3"/>
    </row>
    <row r="220" spans="1:6" ht="12" customHeight="1" x14ac:dyDescent="0.25">
      <c r="A220" s="3"/>
      <c r="F220" s="3"/>
    </row>
    <row r="221" spans="1:6" ht="12" customHeight="1" x14ac:dyDescent="0.25">
      <c r="A221" s="3"/>
      <c r="F221" s="3"/>
    </row>
    <row r="222" spans="1:6" ht="12" customHeight="1" x14ac:dyDescent="0.25">
      <c r="A222" s="3"/>
      <c r="F222" s="3"/>
    </row>
    <row r="223" spans="1:6" ht="12" customHeight="1" x14ac:dyDescent="0.25">
      <c r="A223" s="3"/>
      <c r="F223" s="3"/>
    </row>
    <row r="224" spans="1:6" ht="12" customHeight="1" x14ac:dyDescent="0.25">
      <c r="A224" s="3"/>
      <c r="F224" s="3"/>
    </row>
    <row r="225" spans="1:6" ht="12" customHeight="1" x14ac:dyDescent="0.25">
      <c r="A225" s="3"/>
      <c r="F225" s="3"/>
    </row>
    <row r="226" spans="1:6" ht="12" customHeight="1" x14ac:dyDescent="0.25">
      <c r="A226" s="3"/>
      <c r="F226" s="3"/>
    </row>
    <row r="227" spans="1:6" ht="12" customHeight="1" x14ac:dyDescent="0.25">
      <c r="A227" s="3"/>
      <c r="F227" s="3"/>
    </row>
    <row r="228" spans="1:6" ht="12" customHeight="1" x14ac:dyDescent="0.25">
      <c r="A228" s="3"/>
      <c r="F228" s="3"/>
    </row>
    <row r="229" spans="1:6" ht="12" customHeight="1" x14ac:dyDescent="0.25">
      <c r="A229" s="3"/>
      <c r="F229" s="3"/>
    </row>
    <row r="230" spans="1:6" ht="12" customHeight="1" x14ac:dyDescent="0.25">
      <c r="A230" s="3"/>
      <c r="F230" s="3"/>
    </row>
    <row r="231" spans="1:6" ht="12" customHeight="1" x14ac:dyDescent="0.25">
      <c r="A231" s="3"/>
      <c r="F231" s="3"/>
    </row>
    <row r="232" spans="1:6" ht="12" customHeight="1" x14ac:dyDescent="0.25">
      <c r="A232" s="3"/>
      <c r="F232" s="3"/>
    </row>
    <row r="233" spans="1:6" ht="12" customHeight="1" x14ac:dyDescent="0.25">
      <c r="A233" s="3"/>
      <c r="F233" s="3"/>
    </row>
    <row r="234" spans="1:6" ht="12" customHeight="1" x14ac:dyDescent="0.25">
      <c r="A234" s="3"/>
      <c r="F234" s="3"/>
    </row>
    <row r="235" spans="1:6" ht="12" customHeight="1" x14ac:dyDescent="0.25">
      <c r="A235" s="3"/>
      <c r="F235" s="3"/>
    </row>
    <row r="236" spans="1:6" ht="12" customHeight="1" x14ac:dyDescent="0.25">
      <c r="A236" s="3"/>
      <c r="F236" s="3"/>
    </row>
    <row r="237" spans="1:6" ht="12" customHeight="1" x14ac:dyDescent="0.25">
      <c r="A237" s="3"/>
      <c r="F237" s="3"/>
    </row>
    <row r="238" spans="1:6" ht="12" customHeight="1" x14ac:dyDescent="0.25">
      <c r="A238" s="3"/>
      <c r="F238" s="3"/>
    </row>
    <row r="239" spans="1:6" ht="12" customHeight="1" x14ac:dyDescent="0.25">
      <c r="A239" s="3"/>
      <c r="F239" s="3"/>
    </row>
    <row r="240" spans="1:6" ht="12" customHeight="1" x14ac:dyDescent="0.25">
      <c r="A240" s="3"/>
      <c r="F240" s="3"/>
    </row>
    <row r="241" spans="1:6" ht="12" customHeight="1" x14ac:dyDescent="0.25">
      <c r="A241" s="3"/>
      <c r="F241" s="3"/>
    </row>
    <row r="242" spans="1:6" ht="12" customHeight="1" x14ac:dyDescent="0.25">
      <c r="A242" s="3"/>
      <c r="F242" s="3"/>
    </row>
    <row r="243" spans="1:6" ht="12" customHeight="1" x14ac:dyDescent="0.25">
      <c r="A243" s="3"/>
      <c r="F243" s="3"/>
    </row>
    <row r="244" spans="1:6" ht="12" customHeight="1" x14ac:dyDescent="0.25">
      <c r="A244" s="3"/>
      <c r="F244" s="3"/>
    </row>
    <row r="245" spans="1:6" ht="12" customHeight="1" x14ac:dyDescent="0.25">
      <c r="A245" s="3"/>
      <c r="F245" s="3"/>
    </row>
    <row r="246" spans="1:6" ht="12" customHeight="1" x14ac:dyDescent="0.25">
      <c r="A246" s="3"/>
      <c r="F246" s="3"/>
    </row>
    <row r="247" spans="1:6" ht="12" customHeight="1" x14ac:dyDescent="0.25">
      <c r="A247" s="3"/>
      <c r="F247" s="3"/>
    </row>
    <row r="248" spans="1:6" ht="12" customHeight="1" x14ac:dyDescent="0.25">
      <c r="A248" s="3"/>
      <c r="F248" s="3"/>
    </row>
    <row r="249" spans="1:6" ht="12" customHeight="1" x14ac:dyDescent="0.25">
      <c r="A249" s="3"/>
      <c r="F249" s="3"/>
    </row>
    <row r="250" spans="1:6" ht="12" customHeight="1" x14ac:dyDescent="0.25">
      <c r="A250" s="3"/>
      <c r="F250" s="3"/>
    </row>
    <row r="251" spans="1:6" ht="12" customHeight="1" x14ac:dyDescent="0.25">
      <c r="A251" s="3"/>
      <c r="F251" s="3"/>
    </row>
    <row r="252" spans="1:6" ht="12" customHeight="1" x14ac:dyDescent="0.25">
      <c r="A252" s="3"/>
      <c r="F252" s="3"/>
    </row>
    <row r="253" spans="1:6" ht="12" customHeight="1" x14ac:dyDescent="0.25">
      <c r="A253" s="3"/>
      <c r="F253" s="3"/>
    </row>
    <row r="254" spans="1:6" ht="12" customHeight="1" x14ac:dyDescent="0.25">
      <c r="A254" s="3"/>
      <c r="F254" s="3"/>
    </row>
    <row r="255" spans="1:6" ht="12" customHeight="1" x14ac:dyDescent="0.25">
      <c r="A255" s="3"/>
      <c r="F255" s="3"/>
    </row>
    <row r="256" spans="1:6" ht="12" customHeight="1" x14ac:dyDescent="0.25">
      <c r="A256" s="3"/>
      <c r="F256" s="3"/>
    </row>
    <row r="257" spans="1:6" ht="12" customHeight="1" x14ac:dyDescent="0.25">
      <c r="A257" s="3"/>
      <c r="F257" s="3"/>
    </row>
    <row r="258" spans="1:6" ht="12" customHeight="1" x14ac:dyDescent="0.25">
      <c r="A258" s="3"/>
      <c r="F258" s="3"/>
    </row>
    <row r="259" spans="1:6" ht="12" customHeight="1" x14ac:dyDescent="0.25">
      <c r="A259" s="3"/>
      <c r="F259" s="3"/>
    </row>
    <row r="260" spans="1:6" ht="12" customHeight="1" x14ac:dyDescent="0.25">
      <c r="A260" s="3"/>
      <c r="F260" s="3"/>
    </row>
    <row r="261" spans="1:6" ht="12" customHeight="1" x14ac:dyDescent="0.25">
      <c r="A261" s="3"/>
      <c r="F261" s="3"/>
    </row>
    <row r="262" spans="1:6" ht="12" customHeight="1" x14ac:dyDescent="0.25">
      <c r="A262" s="3"/>
      <c r="F262" s="3"/>
    </row>
    <row r="263" spans="1:6" ht="12" customHeight="1" x14ac:dyDescent="0.25">
      <c r="A263" s="3"/>
      <c r="F263" s="3"/>
    </row>
    <row r="264" spans="1:6" ht="12" customHeight="1" x14ac:dyDescent="0.25">
      <c r="A264" s="3"/>
      <c r="F264" s="3"/>
    </row>
    <row r="265" spans="1:6" ht="12" customHeight="1" x14ac:dyDescent="0.25">
      <c r="A265" s="3"/>
      <c r="F265" s="3"/>
    </row>
    <row r="266" spans="1:6" ht="12" customHeight="1" x14ac:dyDescent="0.25">
      <c r="A266" s="3"/>
      <c r="F266" s="3"/>
    </row>
    <row r="267" spans="1:6" ht="12" customHeight="1" x14ac:dyDescent="0.25">
      <c r="A267" s="3"/>
      <c r="F267" s="3"/>
    </row>
    <row r="268" spans="1:6" ht="12" customHeight="1" x14ac:dyDescent="0.25">
      <c r="A268" s="3"/>
      <c r="F268" s="3"/>
    </row>
    <row r="269" spans="1:6" ht="12" customHeight="1" x14ac:dyDescent="0.25">
      <c r="A269" s="3"/>
      <c r="F269" s="3"/>
    </row>
    <row r="270" spans="1:6" ht="12" customHeight="1" x14ac:dyDescent="0.25">
      <c r="A270" s="3"/>
      <c r="F270" s="3"/>
    </row>
    <row r="271" spans="1:6" ht="12" customHeight="1" x14ac:dyDescent="0.25">
      <c r="A271" s="3"/>
      <c r="F271" s="3"/>
    </row>
    <row r="272" spans="1:6" ht="12" customHeight="1" x14ac:dyDescent="0.25">
      <c r="A272" s="3"/>
      <c r="F272" s="3"/>
    </row>
    <row r="273" spans="1:6" ht="12" customHeight="1" x14ac:dyDescent="0.25">
      <c r="A273" s="3"/>
      <c r="F273" s="3"/>
    </row>
    <row r="274" spans="1:6" ht="12" customHeight="1" x14ac:dyDescent="0.25">
      <c r="A274" s="3"/>
      <c r="F274" s="3"/>
    </row>
    <row r="275" spans="1:6" ht="12" customHeight="1" x14ac:dyDescent="0.25">
      <c r="A275" s="3"/>
      <c r="F275" s="3"/>
    </row>
    <row r="276" spans="1:6" ht="12" customHeight="1" x14ac:dyDescent="0.25">
      <c r="A276" s="3"/>
      <c r="F276" s="3"/>
    </row>
    <row r="277" spans="1:6" ht="12" customHeight="1" x14ac:dyDescent="0.25">
      <c r="A277" s="3"/>
      <c r="F277" s="3"/>
    </row>
    <row r="278" spans="1:6" ht="12" customHeight="1" x14ac:dyDescent="0.25">
      <c r="A278" s="3"/>
      <c r="F278" s="3"/>
    </row>
    <row r="279" spans="1:6" ht="12" customHeight="1" x14ac:dyDescent="0.25">
      <c r="A279" s="3"/>
      <c r="F279" s="3"/>
    </row>
    <row r="280" spans="1:6" ht="12" customHeight="1" x14ac:dyDescent="0.25">
      <c r="A280" s="3"/>
      <c r="F280" s="3"/>
    </row>
    <row r="281" spans="1:6" ht="12" customHeight="1" x14ac:dyDescent="0.25">
      <c r="A281" s="3"/>
      <c r="F281" s="3"/>
    </row>
    <row r="282" spans="1:6" ht="12" customHeight="1" x14ac:dyDescent="0.25">
      <c r="A282" s="3"/>
      <c r="F282" s="3"/>
    </row>
    <row r="283" spans="1:6" ht="12" customHeight="1" x14ac:dyDescent="0.25">
      <c r="A283" s="3"/>
      <c r="F283" s="3"/>
    </row>
    <row r="284" spans="1:6" ht="12" customHeight="1" x14ac:dyDescent="0.25">
      <c r="A284" s="3"/>
      <c r="F284" s="3"/>
    </row>
    <row r="285" spans="1:6" ht="12" customHeight="1" x14ac:dyDescent="0.25">
      <c r="A285" s="3"/>
      <c r="F285" s="3"/>
    </row>
    <row r="286" spans="1:6" ht="12" customHeight="1" x14ac:dyDescent="0.25">
      <c r="A286" s="3"/>
      <c r="F286" s="3"/>
    </row>
    <row r="287" spans="1:6" ht="12" customHeight="1" x14ac:dyDescent="0.25">
      <c r="A287" s="3"/>
      <c r="F287" s="3"/>
    </row>
    <row r="288" spans="1:6" ht="12" customHeight="1" x14ac:dyDescent="0.25">
      <c r="A288" s="3"/>
      <c r="F288" s="3"/>
    </row>
    <row r="289" spans="1:6" ht="12" customHeight="1" x14ac:dyDescent="0.25">
      <c r="A289" s="3"/>
      <c r="F289" s="3"/>
    </row>
    <row r="290" spans="1:6" ht="12" customHeight="1" x14ac:dyDescent="0.25">
      <c r="A290" s="3"/>
      <c r="F290" s="3"/>
    </row>
    <row r="291" spans="1:6" ht="12" customHeight="1" x14ac:dyDescent="0.25">
      <c r="A291" s="3"/>
      <c r="F291" s="3"/>
    </row>
    <row r="292" spans="1:6" ht="12" customHeight="1" x14ac:dyDescent="0.25">
      <c r="A292" s="3"/>
      <c r="F292" s="3"/>
    </row>
    <row r="293" spans="1:6" ht="12" customHeight="1" x14ac:dyDescent="0.25">
      <c r="A293" s="3"/>
      <c r="F293" s="3"/>
    </row>
    <row r="294" spans="1:6" ht="12" customHeight="1" x14ac:dyDescent="0.25">
      <c r="A294" s="3"/>
      <c r="F294" s="3"/>
    </row>
    <row r="295" spans="1:6" ht="12" customHeight="1" x14ac:dyDescent="0.25">
      <c r="A295" s="3"/>
      <c r="F295" s="3"/>
    </row>
    <row r="296" spans="1:6" ht="12" customHeight="1" x14ac:dyDescent="0.25">
      <c r="A296" s="3"/>
      <c r="F296" s="3"/>
    </row>
    <row r="297" spans="1:6" ht="12" customHeight="1" x14ac:dyDescent="0.25">
      <c r="A297" s="3"/>
      <c r="F297" s="3"/>
    </row>
    <row r="298" spans="1:6" ht="12" customHeight="1" x14ac:dyDescent="0.25">
      <c r="A298" s="3"/>
      <c r="F298" s="3"/>
    </row>
    <row r="299" spans="1:6" ht="12" customHeight="1" x14ac:dyDescent="0.25">
      <c r="A299" s="3"/>
      <c r="F299" s="3"/>
    </row>
    <row r="300" spans="1:6" ht="12" customHeight="1" x14ac:dyDescent="0.25">
      <c r="A300" s="3"/>
      <c r="F300" s="3"/>
    </row>
    <row r="301" spans="1:6" ht="12" customHeight="1" x14ac:dyDescent="0.25">
      <c r="A301" s="3"/>
      <c r="F301" s="3"/>
    </row>
    <row r="302" spans="1:6" ht="12" customHeight="1" x14ac:dyDescent="0.25">
      <c r="A302" s="3"/>
      <c r="F302" s="3"/>
    </row>
    <row r="303" spans="1:6" ht="12" customHeight="1" x14ac:dyDescent="0.25">
      <c r="A303" s="3"/>
      <c r="F303" s="3"/>
    </row>
    <row r="304" spans="1:6" ht="12" customHeight="1" x14ac:dyDescent="0.25">
      <c r="A304" s="3"/>
      <c r="F304" s="3"/>
    </row>
    <row r="305" spans="1:6" ht="12" customHeight="1" x14ac:dyDescent="0.25">
      <c r="A305" s="3"/>
      <c r="F305" s="3"/>
    </row>
    <row r="306" spans="1:6" ht="12" customHeight="1" x14ac:dyDescent="0.25">
      <c r="A306" s="3"/>
      <c r="F306" s="3"/>
    </row>
    <row r="307" spans="1:6" ht="12" customHeight="1" x14ac:dyDescent="0.25">
      <c r="A307" s="3"/>
      <c r="F307" s="3"/>
    </row>
    <row r="308" spans="1:6" ht="12" customHeight="1" x14ac:dyDescent="0.25">
      <c r="A308" s="3"/>
      <c r="F308" s="3"/>
    </row>
    <row r="309" spans="1:6" ht="12" customHeight="1" x14ac:dyDescent="0.25">
      <c r="A309" s="3"/>
      <c r="F309" s="3"/>
    </row>
    <row r="310" spans="1:6" ht="12" customHeight="1" x14ac:dyDescent="0.25">
      <c r="A310" s="3"/>
      <c r="F310" s="3"/>
    </row>
    <row r="311" spans="1:6" ht="12" customHeight="1" x14ac:dyDescent="0.25">
      <c r="A311" s="3"/>
      <c r="F311" s="3"/>
    </row>
    <row r="312" spans="1:6" ht="12" customHeight="1" x14ac:dyDescent="0.25">
      <c r="A312" s="3"/>
      <c r="F312" s="3"/>
    </row>
    <row r="313" spans="1:6" ht="12" customHeight="1" x14ac:dyDescent="0.25">
      <c r="A313" s="3"/>
      <c r="F313" s="3"/>
    </row>
    <row r="314" spans="1:6" ht="12" customHeight="1" x14ac:dyDescent="0.25">
      <c r="A314" s="3"/>
      <c r="F314" s="3"/>
    </row>
    <row r="315" spans="1:6" ht="12" customHeight="1" x14ac:dyDescent="0.25">
      <c r="A315" s="3"/>
      <c r="F315" s="3"/>
    </row>
    <row r="316" spans="1:6" ht="12" customHeight="1" x14ac:dyDescent="0.25">
      <c r="A316" s="3"/>
      <c r="F316" s="3"/>
    </row>
    <row r="317" spans="1:6" ht="12" customHeight="1" x14ac:dyDescent="0.25">
      <c r="A317" s="3"/>
      <c r="F317" s="3"/>
    </row>
    <row r="318" spans="1:6" ht="12" customHeight="1" x14ac:dyDescent="0.25">
      <c r="A318" s="3"/>
      <c r="F318" s="3"/>
    </row>
    <row r="319" spans="1:6" ht="12" customHeight="1" x14ac:dyDescent="0.25">
      <c r="A319" s="3"/>
      <c r="F319" s="3"/>
    </row>
    <row r="320" spans="1:6" ht="12" customHeight="1" x14ac:dyDescent="0.25">
      <c r="A320" s="3"/>
      <c r="F320" s="3"/>
    </row>
    <row r="321" spans="1:6" ht="12" customHeight="1" x14ac:dyDescent="0.25">
      <c r="A321" s="3"/>
      <c r="F321" s="3"/>
    </row>
    <row r="322" spans="1:6" ht="12" customHeight="1" x14ac:dyDescent="0.25">
      <c r="A322" s="3"/>
      <c r="F322" s="3"/>
    </row>
    <row r="323" spans="1:6" ht="12" customHeight="1" x14ac:dyDescent="0.25">
      <c r="A323" s="3"/>
      <c r="F323" s="3"/>
    </row>
    <row r="324" spans="1:6" ht="12" customHeight="1" x14ac:dyDescent="0.25">
      <c r="A324" s="3"/>
      <c r="F324" s="3"/>
    </row>
    <row r="325" spans="1:6" ht="12" customHeight="1" x14ac:dyDescent="0.25">
      <c r="A325" s="3"/>
      <c r="F325" s="3"/>
    </row>
    <row r="326" spans="1:6" ht="12" customHeight="1" x14ac:dyDescent="0.25">
      <c r="A326" s="3"/>
      <c r="F326" s="3"/>
    </row>
    <row r="327" spans="1:6" ht="12" customHeight="1" x14ac:dyDescent="0.25">
      <c r="A327" s="3"/>
      <c r="F327" s="3"/>
    </row>
    <row r="328" spans="1:6" ht="12" customHeight="1" x14ac:dyDescent="0.25">
      <c r="A328" s="3"/>
      <c r="F328" s="3"/>
    </row>
    <row r="329" spans="1:6" ht="12" customHeight="1" x14ac:dyDescent="0.25">
      <c r="A329" s="3"/>
      <c r="F329" s="3"/>
    </row>
    <row r="330" spans="1:6" ht="12" customHeight="1" x14ac:dyDescent="0.25">
      <c r="A330" s="3"/>
      <c r="F330" s="3"/>
    </row>
    <row r="331" spans="1:6" ht="12" customHeight="1" x14ac:dyDescent="0.25">
      <c r="A331" s="3"/>
      <c r="F331" s="3"/>
    </row>
    <row r="332" spans="1:6" ht="12" customHeight="1" x14ac:dyDescent="0.25">
      <c r="A332" s="3"/>
      <c r="F332" s="3"/>
    </row>
    <row r="333" spans="1:6" ht="12" customHeight="1" x14ac:dyDescent="0.25">
      <c r="A333" s="3"/>
      <c r="F333" s="3"/>
    </row>
    <row r="334" spans="1:6" ht="12" customHeight="1" x14ac:dyDescent="0.25">
      <c r="A334" s="3"/>
      <c r="F334" s="3"/>
    </row>
    <row r="335" spans="1:6" ht="12" customHeight="1" x14ac:dyDescent="0.25">
      <c r="A335" s="3"/>
      <c r="F335" s="3"/>
    </row>
    <row r="336" spans="1:6" ht="12" customHeight="1" x14ac:dyDescent="0.25">
      <c r="A336" s="3"/>
      <c r="F336" s="3"/>
    </row>
    <row r="337" spans="1:6" ht="12" customHeight="1" x14ac:dyDescent="0.25">
      <c r="A337" s="3"/>
      <c r="F337" s="3"/>
    </row>
    <row r="338" spans="1:6" ht="12" customHeight="1" x14ac:dyDescent="0.25">
      <c r="A338" s="3"/>
      <c r="F338" s="3"/>
    </row>
    <row r="339" spans="1:6" ht="12" customHeight="1" x14ac:dyDescent="0.25">
      <c r="A339" s="3"/>
      <c r="F339" s="3"/>
    </row>
    <row r="340" spans="1:6" ht="12" customHeight="1" x14ac:dyDescent="0.25">
      <c r="A340" s="3"/>
      <c r="F340" s="3"/>
    </row>
    <row r="341" spans="1:6" ht="12" customHeight="1" x14ac:dyDescent="0.25">
      <c r="A341" s="3"/>
      <c r="F341" s="3"/>
    </row>
    <row r="342" spans="1:6" ht="12" customHeight="1" x14ac:dyDescent="0.25">
      <c r="A342" s="3"/>
      <c r="F342" s="3"/>
    </row>
    <row r="343" spans="1:6" ht="12" customHeight="1" x14ac:dyDescent="0.25">
      <c r="A343" s="3"/>
      <c r="F343" s="3"/>
    </row>
    <row r="344" spans="1:6" ht="12" customHeight="1" x14ac:dyDescent="0.25">
      <c r="A344" s="3"/>
      <c r="F344" s="3"/>
    </row>
    <row r="345" spans="1:6" ht="12" customHeight="1" x14ac:dyDescent="0.25">
      <c r="A345" s="3"/>
      <c r="F345" s="3"/>
    </row>
    <row r="346" spans="1:6" ht="12" customHeight="1" x14ac:dyDescent="0.25">
      <c r="A346" s="3"/>
      <c r="F346" s="3"/>
    </row>
    <row r="347" spans="1:6" ht="12" customHeight="1" x14ac:dyDescent="0.25">
      <c r="A347" s="3"/>
      <c r="F347" s="3"/>
    </row>
    <row r="348" spans="1:6" ht="12" customHeight="1" x14ac:dyDescent="0.25">
      <c r="A348" s="3"/>
      <c r="F348" s="3"/>
    </row>
    <row r="349" spans="1:6" ht="12" customHeight="1" x14ac:dyDescent="0.25">
      <c r="A349" s="3"/>
      <c r="F349" s="3"/>
    </row>
    <row r="350" spans="1:6" ht="12" customHeight="1" x14ac:dyDescent="0.25">
      <c r="A350" s="3"/>
      <c r="F350" s="3"/>
    </row>
    <row r="351" spans="1:6" ht="12" customHeight="1" x14ac:dyDescent="0.25">
      <c r="A351" s="3"/>
      <c r="F351" s="3"/>
    </row>
    <row r="352" spans="1:6" ht="12" customHeight="1" x14ac:dyDescent="0.25">
      <c r="A352" s="3"/>
      <c r="F352" s="3"/>
    </row>
    <row r="353" spans="1:6" ht="12" customHeight="1" x14ac:dyDescent="0.25">
      <c r="A353" s="3"/>
      <c r="F353" s="3"/>
    </row>
    <row r="354" spans="1:6" ht="12" customHeight="1" x14ac:dyDescent="0.25">
      <c r="A354" s="3"/>
      <c r="F354" s="3"/>
    </row>
    <row r="355" spans="1:6" ht="12" customHeight="1" x14ac:dyDescent="0.25">
      <c r="A355" s="3"/>
      <c r="F355" s="3"/>
    </row>
    <row r="356" spans="1:6" ht="12" customHeight="1" x14ac:dyDescent="0.25">
      <c r="A356" s="3"/>
      <c r="F356" s="3"/>
    </row>
    <row r="357" spans="1:6" ht="12" customHeight="1" x14ac:dyDescent="0.25">
      <c r="A357" s="3"/>
      <c r="F357" s="3"/>
    </row>
    <row r="358" spans="1:6" ht="12" customHeight="1" x14ac:dyDescent="0.25">
      <c r="A358" s="3"/>
      <c r="F358" s="3"/>
    </row>
    <row r="359" spans="1:6" ht="12" customHeight="1" x14ac:dyDescent="0.25">
      <c r="A359" s="3"/>
      <c r="F359" s="3"/>
    </row>
    <row r="360" spans="1:6" ht="12" customHeight="1" x14ac:dyDescent="0.25">
      <c r="A360" s="3"/>
      <c r="F360" s="3"/>
    </row>
    <row r="361" spans="1:6" ht="12" customHeight="1" x14ac:dyDescent="0.25">
      <c r="A361" s="3"/>
      <c r="F361" s="3"/>
    </row>
    <row r="362" spans="1:6" ht="12" customHeight="1" x14ac:dyDescent="0.25">
      <c r="A362" s="3"/>
      <c r="F362" s="3"/>
    </row>
    <row r="363" spans="1:6" ht="12" customHeight="1" x14ac:dyDescent="0.25">
      <c r="A363" s="3"/>
      <c r="F363" s="3"/>
    </row>
    <row r="364" spans="1:6" ht="12" customHeight="1" x14ac:dyDescent="0.25">
      <c r="A364" s="3"/>
      <c r="F364" s="3"/>
    </row>
    <row r="365" spans="1:6" ht="12" customHeight="1" x14ac:dyDescent="0.25">
      <c r="A365" s="3"/>
      <c r="F365" s="3"/>
    </row>
    <row r="366" spans="1:6" ht="12" customHeight="1" x14ac:dyDescent="0.25">
      <c r="A366" s="3"/>
      <c r="F366" s="3"/>
    </row>
    <row r="367" spans="1:6" ht="12" customHeight="1" x14ac:dyDescent="0.25">
      <c r="A367" s="3"/>
      <c r="F367" s="3"/>
    </row>
    <row r="368" spans="1:6" ht="12" customHeight="1" x14ac:dyDescent="0.25">
      <c r="A368" s="3"/>
      <c r="F368" s="3"/>
    </row>
    <row r="369" spans="1:6" ht="12" customHeight="1" x14ac:dyDescent="0.25">
      <c r="A369" s="3"/>
      <c r="F369" s="3"/>
    </row>
    <row r="370" spans="1:6" ht="12" customHeight="1" x14ac:dyDescent="0.25">
      <c r="A370" s="3"/>
      <c r="F370" s="3"/>
    </row>
    <row r="371" spans="1:6" ht="12" customHeight="1" x14ac:dyDescent="0.25">
      <c r="A371" s="3"/>
      <c r="F371" s="3"/>
    </row>
    <row r="372" spans="1:6" ht="12" customHeight="1" x14ac:dyDescent="0.25">
      <c r="A372" s="3"/>
      <c r="F372" s="3"/>
    </row>
    <row r="373" spans="1:6" ht="12" customHeight="1" x14ac:dyDescent="0.25">
      <c r="A373" s="3"/>
      <c r="F373" s="3"/>
    </row>
    <row r="374" spans="1:6" ht="12" customHeight="1" x14ac:dyDescent="0.25">
      <c r="A374" s="3"/>
      <c r="F374" s="3"/>
    </row>
    <row r="375" spans="1:6" ht="12" customHeight="1" x14ac:dyDescent="0.25">
      <c r="A375" s="3"/>
      <c r="F375" s="3"/>
    </row>
    <row r="376" spans="1:6" ht="12" customHeight="1" x14ac:dyDescent="0.25">
      <c r="A376" s="3"/>
      <c r="F376" s="3"/>
    </row>
    <row r="377" spans="1:6" ht="12" customHeight="1" x14ac:dyDescent="0.25">
      <c r="A377" s="3"/>
      <c r="F377" s="3"/>
    </row>
    <row r="378" spans="1:6" ht="12" customHeight="1" x14ac:dyDescent="0.25">
      <c r="A378" s="3"/>
      <c r="F378" s="3"/>
    </row>
    <row r="379" spans="1:6" ht="12" customHeight="1" x14ac:dyDescent="0.25">
      <c r="A379" s="3"/>
      <c r="F379" s="3"/>
    </row>
    <row r="380" spans="1:6" ht="12" customHeight="1" x14ac:dyDescent="0.25">
      <c r="A380" s="3"/>
      <c r="F380" s="3"/>
    </row>
    <row r="381" spans="1:6" ht="12" customHeight="1" x14ac:dyDescent="0.25">
      <c r="A381" s="3"/>
      <c r="F381" s="3"/>
    </row>
    <row r="382" spans="1:6" ht="12" customHeight="1" x14ac:dyDescent="0.25">
      <c r="A382" s="3"/>
      <c r="F382" s="3"/>
    </row>
    <row r="383" spans="1:6" ht="12" customHeight="1" x14ac:dyDescent="0.25">
      <c r="A383" s="3"/>
      <c r="F383" s="3"/>
    </row>
    <row r="384" spans="1:6" ht="12" customHeight="1" x14ac:dyDescent="0.25">
      <c r="A384" s="3"/>
      <c r="F384" s="3"/>
    </row>
    <row r="385" spans="1:6" ht="12" customHeight="1" x14ac:dyDescent="0.25">
      <c r="A385" s="3"/>
      <c r="F385" s="3"/>
    </row>
    <row r="386" spans="1:6" ht="12" customHeight="1" x14ac:dyDescent="0.25">
      <c r="A386" s="3"/>
      <c r="F386" s="3"/>
    </row>
    <row r="387" spans="1:6" ht="12" customHeight="1" x14ac:dyDescent="0.25">
      <c r="A387" s="3"/>
      <c r="F387" s="3"/>
    </row>
    <row r="388" spans="1:6" ht="12" customHeight="1" x14ac:dyDescent="0.25">
      <c r="A388" s="3"/>
      <c r="F388" s="3"/>
    </row>
    <row r="389" spans="1:6" ht="12" customHeight="1" x14ac:dyDescent="0.25">
      <c r="A389" s="3"/>
      <c r="F389" s="3"/>
    </row>
    <row r="390" spans="1:6" ht="12" customHeight="1" x14ac:dyDescent="0.25">
      <c r="A390" s="3"/>
      <c r="F390" s="3"/>
    </row>
    <row r="391" spans="1:6" ht="12" customHeight="1" x14ac:dyDescent="0.25">
      <c r="A391" s="3"/>
      <c r="F391" s="3"/>
    </row>
    <row r="392" spans="1:6" ht="12" customHeight="1" x14ac:dyDescent="0.25">
      <c r="A392" s="3"/>
      <c r="F392" s="3"/>
    </row>
    <row r="393" spans="1:6" ht="12" customHeight="1" x14ac:dyDescent="0.25">
      <c r="A393" s="3"/>
      <c r="F393" s="3"/>
    </row>
    <row r="394" spans="1:6" ht="12" customHeight="1" x14ac:dyDescent="0.25">
      <c r="A394" s="3"/>
      <c r="F394" s="3"/>
    </row>
    <row r="395" spans="1:6" ht="12" customHeight="1" x14ac:dyDescent="0.25">
      <c r="A395" s="3"/>
      <c r="F395" s="3"/>
    </row>
    <row r="396" spans="1:6" ht="12" customHeight="1" x14ac:dyDescent="0.25">
      <c r="A396" s="3"/>
      <c r="F396" s="3"/>
    </row>
    <row r="397" spans="1:6" ht="12" customHeight="1" x14ac:dyDescent="0.25">
      <c r="A397" s="3"/>
      <c r="F397" s="3"/>
    </row>
    <row r="398" spans="1:6" ht="12" customHeight="1" x14ac:dyDescent="0.25">
      <c r="A398" s="3"/>
      <c r="F398" s="3"/>
    </row>
    <row r="399" spans="1:6" ht="12" customHeight="1" x14ac:dyDescent="0.25">
      <c r="A399" s="3"/>
      <c r="F399" s="3"/>
    </row>
    <row r="400" spans="1:6" ht="12" customHeight="1" x14ac:dyDescent="0.25">
      <c r="A400" s="3"/>
      <c r="F400" s="3"/>
    </row>
    <row r="401" spans="1:6" ht="12" customHeight="1" x14ac:dyDescent="0.25">
      <c r="A401" s="3"/>
      <c r="F401" s="3"/>
    </row>
    <row r="402" spans="1:6" ht="12" customHeight="1" x14ac:dyDescent="0.25">
      <c r="A402" s="3"/>
      <c r="F402" s="3"/>
    </row>
    <row r="403" spans="1:6" ht="12" customHeight="1" x14ac:dyDescent="0.25">
      <c r="A403" s="3"/>
      <c r="F403" s="3"/>
    </row>
    <row r="404" spans="1:6" ht="12" customHeight="1" x14ac:dyDescent="0.25">
      <c r="A404" s="3"/>
      <c r="F404" s="3"/>
    </row>
    <row r="405" spans="1:6" ht="12" customHeight="1" x14ac:dyDescent="0.25">
      <c r="A405" s="3"/>
      <c r="F405" s="3"/>
    </row>
    <row r="406" spans="1:6" ht="12" customHeight="1" x14ac:dyDescent="0.25">
      <c r="A406" s="3"/>
      <c r="F406" s="3"/>
    </row>
    <row r="407" spans="1:6" ht="12" customHeight="1" x14ac:dyDescent="0.25">
      <c r="A407" s="3"/>
      <c r="F407" s="3"/>
    </row>
    <row r="408" spans="1:6" ht="12" customHeight="1" x14ac:dyDescent="0.25">
      <c r="A408" s="3"/>
      <c r="F408" s="3"/>
    </row>
    <row r="409" spans="1:6" ht="12" customHeight="1" x14ac:dyDescent="0.25">
      <c r="A409" s="3"/>
      <c r="F409" s="3"/>
    </row>
    <row r="410" spans="1:6" ht="12" customHeight="1" x14ac:dyDescent="0.25">
      <c r="A410" s="3"/>
      <c r="F410" s="3"/>
    </row>
    <row r="411" spans="1:6" ht="12" customHeight="1" x14ac:dyDescent="0.25">
      <c r="A411" s="3"/>
      <c r="F411" s="3"/>
    </row>
    <row r="412" spans="1:6" ht="12" customHeight="1" x14ac:dyDescent="0.25">
      <c r="A412" s="3"/>
      <c r="F412" s="3"/>
    </row>
    <row r="413" spans="1:6" ht="12" customHeight="1" x14ac:dyDescent="0.25">
      <c r="A413" s="3"/>
      <c r="F413" s="3"/>
    </row>
    <row r="414" spans="1:6" ht="12" customHeight="1" x14ac:dyDescent="0.25">
      <c r="A414" s="3"/>
      <c r="F414" s="3"/>
    </row>
    <row r="415" spans="1:6" ht="12" customHeight="1" x14ac:dyDescent="0.25">
      <c r="A415" s="3"/>
      <c r="F415" s="3"/>
    </row>
    <row r="416" spans="1:6" ht="12" customHeight="1" x14ac:dyDescent="0.25">
      <c r="A416" s="3"/>
      <c r="F416" s="3"/>
    </row>
    <row r="417" spans="1:6" ht="12" customHeight="1" x14ac:dyDescent="0.25">
      <c r="A417" s="3"/>
      <c r="F417" s="3"/>
    </row>
    <row r="418" spans="1:6" ht="12" customHeight="1" x14ac:dyDescent="0.25">
      <c r="A418" s="3"/>
      <c r="F418" s="3"/>
    </row>
    <row r="419" spans="1:6" ht="12" customHeight="1" x14ac:dyDescent="0.25">
      <c r="A419" s="3"/>
      <c r="F419" s="3"/>
    </row>
    <row r="420" spans="1:6" ht="12" customHeight="1" x14ac:dyDescent="0.25">
      <c r="A420" s="3"/>
      <c r="F420" s="3"/>
    </row>
    <row r="421" spans="1:6" ht="12" customHeight="1" x14ac:dyDescent="0.25">
      <c r="A421" s="3"/>
      <c r="F421" s="3"/>
    </row>
    <row r="422" spans="1:6" ht="12" customHeight="1" x14ac:dyDescent="0.25">
      <c r="A422" s="3"/>
      <c r="F422" s="3"/>
    </row>
    <row r="423" spans="1:6" ht="12" customHeight="1" x14ac:dyDescent="0.25">
      <c r="A423" s="3"/>
      <c r="F423" s="3"/>
    </row>
    <row r="424" spans="1:6" ht="12" customHeight="1" x14ac:dyDescent="0.25">
      <c r="A424" s="3"/>
      <c r="F424" s="3"/>
    </row>
    <row r="425" spans="1:6" ht="12" customHeight="1" x14ac:dyDescent="0.25">
      <c r="A425" s="3"/>
      <c r="F425" s="3"/>
    </row>
    <row r="426" spans="1:6" ht="12" customHeight="1" x14ac:dyDescent="0.25">
      <c r="A426" s="3"/>
      <c r="F426" s="3"/>
    </row>
    <row r="427" spans="1:6" ht="12" customHeight="1" x14ac:dyDescent="0.25">
      <c r="A427" s="3"/>
      <c r="F427" s="3"/>
    </row>
    <row r="428" spans="1:6" ht="12" customHeight="1" x14ac:dyDescent="0.25">
      <c r="A428" s="3"/>
      <c r="F428" s="3"/>
    </row>
    <row r="429" spans="1:6" ht="12" customHeight="1" x14ac:dyDescent="0.25">
      <c r="A429" s="3"/>
      <c r="F429" s="3"/>
    </row>
    <row r="430" spans="1:6" ht="12" customHeight="1" x14ac:dyDescent="0.25">
      <c r="A430" s="3"/>
      <c r="F430" s="3"/>
    </row>
    <row r="431" spans="1:6" ht="12" customHeight="1" x14ac:dyDescent="0.25">
      <c r="A431" s="3"/>
      <c r="F431" s="3"/>
    </row>
    <row r="432" spans="1:6" ht="12" customHeight="1" x14ac:dyDescent="0.25">
      <c r="A432" s="3"/>
      <c r="F432" s="3"/>
    </row>
    <row r="433" spans="1:6" ht="12" customHeight="1" x14ac:dyDescent="0.25">
      <c r="A433" s="3"/>
      <c r="F433" s="3"/>
    </row>
    <row r="434" spans="1:6" ht="12" customHeight="1" x14ac:dyDescent="0.25">
      <c r="A434" s="3"/>
      <c r="F434" s="3"/>
    </row>
    <row r="435" spans="1:6" ht="12" customHeight="1" x14ac:dyDescent="0.25">
      <c r="A435" s="3"/>
      <c r="F435" s="3"/>
    </row>
    <row r="436" spans="1:6" ht="12" customHeight="1" x14ac:dyDescent="0.25">
      <c r="A436" s="3"/>
      <c r="F436" s="3"/>
    </row>
    <row r="437" spans="1:6" ht="12" customHeight="1" x14ac:dyDescent="0.25">
      <c r="A437" s="3"/>
      <c r="F437" s="3"/>
    </row>
    <row r="438" spans="1:6" ht="12" customHeight="1" x14ac:dyDescent="0.25">
      <c r="A438" s="3"/>
      <c r="F438" s="3"/>
    </row>
    <row r="439" spans="1:6" ht="12" customHeight="1" x14ac:dyDescent="0.25">
      <c r="A439" s="3"/>
      <c r="F439" s="3"/>
    </row>
    <row r="440" spans="1:6" ht="12" customHeight="1" x14ac:dyDescent="0.25">
      <c r="A440" s="3"/>
      <c r="F440" s="3"/>
    </row>
    <row r="441" spans="1:6" ht="12" customHeight="1" x14ac:dyDescent="0.25">
      <c r="A441" s="3"/>
      <c r="F441" s="3"/>
    </row>
    <row r="442" spans="1:6" ht="12" customHeight="1" x14ac:dyDescent="0.25">
      <c r="A442" s="3"/>
      <c r="F442" s="3"/>
    </row>
    <row r="443" spans="1:6" ht="12" customHeight="1" x14ac:dyDescent="0.25">
      <c r="A443" s="3"/>
      <c r="F443" s="3"/>
    </row>
    <row r="444" spans="1:6" ht="12" customHeight="1" x14ac:dyDescent="0.25">
      <c r="A444" s="3"/>
      <c r="F444" s="3"/>
    </row>
    <row r="445" spans="1:6" ht="12" customHeight="1" x14ac:dyDescent="0.25">
      <c r="A445" s="3"/>
      <c r="F445" s="3"/>
    </row>
    <row r="446" spans="1:6" ht="12" customHeight="1" x14ac:dyDescent="0.25">
      <c r="A446" s="3"/>
      <c r="F446" s="3"/>
    </row>
    <row r="447" spans="1:6" ht="12" customHeight="1" x14ac:dyDescent="0.25">
      <c r="A447" s="3"/>
      <c r="F447" s="3"/>
    </row>
    <row r="448" spans="1:6" ht="12" customHeight="1" x14ac:dyDescent="0.25">
      <c r="A448" s="3"/>
      <c r="F448" s="3"/>
    </row>
    <row r="449" spans="1:6" ht="12" customHeight="1" x14ac:dyDescent="0.25">
      <c r="A449" s="3"/>
      <c r="F449" s="3"/>
    </row>
    <row r="450" spans="1:6" ht="12" customHeight="1" x14ac:dyDescent="0.25">
      <c r="A450" s="3"/>
      <c r="F450" s="3"/>
    </row>
    <row r="451" spans="1:6" ht="12" customHeight="1" x14ac:dyDescent="0.25">
      <c r="A451" s="3"/>
      <c r="F451" s="3"/>
    </row>
    <row r="452" spans="1:6" ht="12" customHeight="1" x14ac:dyDescent="0.25">
      <c r="A452" s="3"/>
      <c r="F452" s="3"/>
    </row>
    <row r="453" spans="1:6" ht="12" customHeight="1" x14ac:dyDescent="0.25">
      <c r="A453" s="3"/>
      <c r="F453" s="3"/>
    </row>
    <row r="454" spans="1:6" ht="12" customHeight="1" x14ac:dyDescent="0.25">
      <c r="A454" s="3"/>
      <c r="F454" s="3"/>
    </row>
    <row r="455" spans="1:6" ht="12" customHeight="1" x14ac:dyDescent="0.25">
      <c r="A455" s="3"/>
      <c r="F455" s="3"/>
    </row>
    <row r="456" spans="1:6" ht="12" customHeight="1" x14ac:dyDescent="0.25">
      <c r="A456" s="3"/>
      <c r="F456" s="3"/>
    </row>
    <row r="457" spans="1:6" ht="12" customHeight="1" x14ac:dyDescent="0.25">
      <c r="A457" s="3"/>
      <c r="F457" s="3"/>
    </row>
    <row r="458" spans="1:6" ht="12" customHeight="1" x14ac:dyDescent="0.25">
      <c r="A458" s="3"/>
      <c r="F458" s="3"/>
    </row>
    <row r="459" spans="1:6" ht="12" customHeight="1" x14ac:dyDescent="0.25">
      <c r="A459" s="3"/>
      <c r="F459" s="3"/>
    </row>
    <row r="460" spans="1:6" ht="12" customHeight="1" x14ac:dyDescent="0.25">
      <c r="A460" s="3"/>
      <c r="F460" s="3"/>
    </row>
    <row r="461" spans="1:6" ht="12" customHeight="1" x14ac:dyDescent="0.25">
      <c r="A461" s="3"/>
      <c r="F461" s="3"/>
    </row>
    <row r="462" spans="1:6" ht="12" customHeight="1" x14ac:dyDescent="0.25">
      <c r="A462" s="3"/>
      <c r="F462" s="3"/>
    </row>
    <row r="463" spans="1:6" ht="12" customHeight="1" x14ac:dyDescent="0.25">
      <c r="A463" s="3"/>
      <c r="F463" s="3"/>
    </row>
    <row r="464" spans="1:6" ht="12" customHeight="1" x14ac:dyDescent="0.25">
      <c r="A464" s="3"/>
      <c r="F464" s="3"/>
    </row>
    <row r="465" spans="1:6" ht="12" customHeight="1" x14ac:dyDescent="0.25">
      <c r="A465" s="3"/>
      <c r="F465" s="3"/>
    </row>
    <row r="466" spans="1:6" ht="12" customHeight="1" x14ac:dyDescent="0.25">
      <c r="A466" s="3"/>
      <c r="F466" s="3"/>
    </row>
    <row r="467" spans="1:6" ht="12" customHeight="1" x14ac:dyDescent="0.25">
      <c r="A467" s="3"/>
      <c r="F467" s="3"/>
    </row>
    <row r="468" spans="1:6" ht="12" customHeight="1" x14ac:dyDescent="0.25">
      <c r="A468" s="3"/>
      <c r="F468" s="3"/>
    </row>
    <row r="469" spans="1:6" ht="12" customHeight="1" x14ac:dyDescent="0.25">
      <c r="A469" s="3"/>
      <c r="F469" s="3"/>
    </row>
    <row r="470" spans="1:6" ht="12" customHeight="1" x14ac:dyDescent="0.25">
      <c r="A470" s="3"/>
      <c r="F470" s="3"/>
    </row>
    <row r="471" spans="1:6" ht="12" customHeight="1" x14ac:dyDescent="0.25">
      <c r="A471" s="3"/>
      <c r="F471" s="3"/>
    </row>
    <row r="472" spans="1:6" ht="12" customHeight="1" x14ac:dyDescent="0.25">
      <c r="A472" s="3"/>
      <c r="F472" s="3"/>
    </row>
    <row r="473" spans="1:6" ht="12" customHeight="1" x14ac:dyDescent="0.25">
      <c r="A473" s="3"/>
      <c r="F473" s="3"/>
    </row>
    <row r="474" spans="1:6" ht="12" customHeight="1" x14ac:dyDescent="0.25">
      <c r="A474" s="3"/>
      <c r="F474" s="3"/>
    </row>
    <row r="475" spans="1:6" ht="12" customHeight="1" x14ac:dyDescent="0.25">
      <c r="A475" s="3"/>
      <c r="F475" s="3"/>
    </row>
    <row r="476" spans="1:6" ht="12" customHeight="1" x14ac:dyDescent="0.25">
      <c r="A476" s="3"/>
      <c r="F476" s="3"/>
    </row>
    <row r="477" spans="1:6" ht="12" customHeight="1" x14ac:dyDescent="0.25">
      <c r="A477" s="3"/>
      <c r="F477" s="3"/>
    </row>
    <row r="478" spans="1:6" ht="12" customHeight="1" x14ac:dyDescent="0.25">
      <c r="A478" s="3"/>
      <c r="F478" s="3"/>
    </row>
    <row r="479" spans="1:6" ht="12" customHeight="1" x14ac:dyDescent="0.25">
      <c r="A479" s="3"/>
      <c r="F479" s="3"/>
    </row>
    <row r="480" spans="1:6" ht="12" customHeight="1" x14ac:dyDescent="0.25">
      <c r="A480" s="3"/>
      <c r="F480" s="3"/>
    </row>
    <row r="481" spans="1:6" ht="12" customHeight="1" x14ac:dyDescent="0.25">
      <c r="A481" s="3"/>
      <c r="F481" s="3"/>
    </row>
    <row r="482" spans="1:6" ht="12" customHeight="1" x14ac:dyDescent="0.25">
      <c r="A482" s="3"/>
      <c r="F482" s="3"/>
    </row>
    <row r="483" spans="1:6" ht="12" customHeight="1" x14ac:dyDescent="0.25">
      <c r="A483" s="3"/>
      <c r="F483" s="3"/>
    </row>
    <row r="484" spans="1:6" ht="12" customHeight="1" x14ac:dyDescent="0.25">
      <c r="A484" s="3"/>
      <c r="F484" s="3"/>
    </row>
    <row r="485" spans="1:6" ht="12" customHeight="1" x14ac:dyDescent="0.25">
      <c r="A485" s="3"/>
      <c r="F485" s="3"/>
    </row>
    <row r="486" spans="1:6" ht="12" customHeight="1" x14ac:dyDescent="0.25">
      <c r="A486" s="3"/>
      <c r="F486" s="3"/>
    </row>
    <row r="487" spans="1:6" ht="12" customHeight="1" x14ac:dyDescent="0.25">
      <c r="A487" s="3"/>
      <c r="F487" s="3"/>
    </row>
    <row r="488" spans="1:6" ht="12" customHeight="1" x14ac:dyDescent="0.25">
      <c r="A488" s="3"/>
      <c r="F488" s="3"/>
    </row>
    <row r="489" spans="1:6" ht="12" customHeight="1" x14ac:dyDescent="0.25">
      <c r="A489" s="3"/>
      <c r="F489" s="3"/>
    </row>
    <row r="490" spans="1:6" ht="12" customHeight="1" x14ac:dyDescent="0.25">
      <c r="A490" s="3"/>
      <c r="F490" s="3"/>
    </row>
    <row r="491" spans="1:6" ht="12" customHeight="1" x14ac:dyDescent="0.25">
      <c r="A491" s="3"/>
      <c r="F491" s="3"/>
    </row>
    <row r="492" spans="1:6" ht="12" customHeight="1" x14ac:dyDescent="0.25">
      <c r="A492" s="3"/>
      <c r="F492" s="3"/>
    </row>
    <row r="493" spans="1:6" ht="12" customHeight="1" x14ac:dyDescent="0.25">
      <c r="A493" s="3"/>
      <c r="F493" s="3"/>
    </row>
    <row r="494" spans="1:6" ht="12" customHeight="1" x14ac:dyDescent="0.25">
      <c r="A494" s="3"/>
      <c r="F494" s="3"/>
    </row>
    <row r="495" spans="1:6" ht="12" customHeight="1" x14ac:dyDescent="0.25">
      <c r="A495" s="3"/>
      <c r="F495" s="3"/>
    </row>
    <row r="496" spans="1:6" ht="12" customHeight="1" x14ac:dyDescent="0.25">
      <c r="A496" s="3"/>
      <c r="F496" s="3"/>
    </row>
    <row r="497" spans="1:6" ht="12" customHeight="1" x14ac:dyDescent="0.25">
      <c r="A497" s="3"/>
      <c r="F497" s="3"/>
    </row>
    <row r="498" spans="1:6" ht="12" customHeight="1" x14ac:dyDescent="0.25">
      <c r="A498" s="3"/>
      <c r="F498" s="3"/>
    </row>
    <row r="499" spans="1:6" ht="12" customHeight="1" x14ac:dyDescent="0.25">
      <c r="A499" s="3"/>
      <c r="F499" s="3"/>
    </row>
    <row r="500" spans="1:6" ht="12" customHeight="1" x14ac:dyDescent="0.25">
      <c r="A500" s="3"/>
      <c r="F500" s="3"/>
    </row>
    <row r="501" spans="1:6" ht="12" customHeight="1" x14ac:dyDescent="0.25">
      <c r="A501" s="3"/>
      <c r="F501" s="3"/>
    </row>
    <row r="502" spans="1:6" ht="12" customHeight="1" x14ac:dyDescent="0.25">
      <c r="A502" s="3"/>
      <c r="F502" s="3"/>
    </row>
    <row r="503" spans="1:6" ht="12" customHeight="1" x14ac:dyDescent="0.25">
      <c r="A503" s="3"/>
      <c r="F503" s="3"/>
    </row>
    <row r="504" spans="1:6" ht="12" customHeight="1" x14ac:dyDescent="0.25">
      <c r="A504" s="3"/>
      <c r="F504" s="3"/>
    </row>
    <row r="505" spans="1:6" ht="12" customHeight="1" x14ac:dyDescent="0.25">
      <c r="A505" s="3"/>
      <c r="F505" s="3"/>
    </row>
    <row r="506" spans="1:6" ht="12" customHeight="1" x14ac:dyDescent="0.25">
      <c r="A506" s="3"/>
      <c r="F506" s="3"/>
    </row>
    <row r="507" spans="1:6" ht="12" customHeight="1" x14ac:dyDescent="0.25">
      <c r="A507" s="3"/>
      <c r="F507" s="3"/>
    </row>
    <row r="508" spans="1:6" ht="12" customHeight="1" x14ac:dyDescent="0.25">
      <c r="A508" s="3"/>
      <c r="F508" s="3"/>
    </row>
    <row r="509" spans="1:6" ht="12" customHeight="1" x14ac:dyDescent="0.25">
      <c r="A509" s="3"/>
      <c r="F509" s="3"/>
    </row>
    <row r="510" spans="1:6" ht="12" customHeight="1" x14ac:dyDescent="0.25">
      <c r="A510" s="3"/>
      <c r="F510" s="3"/>
    </row>
    <row r="511" spans="1:6" ht="12" customHeight="1" x14ac:dyDescent="0.25">
      <c r="A511" s="3"/>
      <c r="F511" s="3"/>
    </row>
    <row r="512" spans="1:6" ht="12" customHeight="1" x14ac:dyDescent="0.25">
      <c r="A512" s="3"/>
      <c r="F512" s="3"/>
    </row>
    <row r="513" spans="1:6" ht="12" customHeight="1" x14ac:dyDescent="0.25">
      <c r="A513" s="3"/>
      <c r="F513" s="3"/>
    </row>
    <row r="514" spans="1:6" ht="12" customHeight="1" x14ac:dyDescent="0.25">
      <c r="A514" s="3"/>
      <c r="F514" s="3"/>
    </row>
    <row r="515" spans="1:6" ht="12" customHeight="1" x14ac:dyDescent="0.25">
      <c r="A515" s="3"/>
      <c r="F515" s="3"/>
    </row>
    <row r="516" spans="1:6" ht="12" customHeight="1" x14ac:dyDescent="0.25">
      <c r="A516" s="3"/>
      <c r="F516" s="3"/>
    </row>
    <row r="517" spans="1:6" ht="12" customHeight="1" x14ac:dyDescent="0.25">
      <c r="A517" s="3"/>
      <c r="F517" s="3"/>
    </row>
    <row r="518" spans="1:6" ht="12" customHeight="1" x14ac:dyDescent="0.25">
      <c r="A518" s="3"/>
      <c r="F518" s="3"/>
    </row>
    <row r="519" spans="1:6" ht="12" customHeight="1" x14ac:dyDescent="0.25">
      <c r="A519" s="3"/>
      <c r="F519" s="3"/>
    </row>
    <row r="520" spans="1:6" ht="12" customHeight="1" x14ac:dyDescent="0.25">
      <c r="A520" s="3"/>
      <c r="F520" s="3"/>
    </row>
    <row r="521" spans="1:6" ht="12" customHeight="1" x14ac:dyDescent="0.25">
      <c r="A521" s="3"/>
      <c r="F521" s="3"/>
    </row>
    <row r="522" spans="1:6" ht="12" customHeight="1" x14ac:dyDescent="0.25">
      <c r="A522" s="3"/>
      <c r="F522" s="3"/>
    </row>
    <row r="523" spans="1:6" ht="12" customHeight="1" x14ac:dyDescent="0.25">
      <c r="A523" s="3"/>
      <c r="F523" s="3"/>
    </row>
    <row r="524" spans="1:6" ht="12" customHeight="1" x14ac:dyDescent="0.25">
      <c r="A524" s="3"/>
      <c r="F524" s="3"/>
    </row>
    <row r="525" spans="1:6" ht="12" customHeight="1" x14ac:dyDescent="0.25">
      <c r="A525" s="3"/>
      <c r="F525" s="3"/>
    </row>
    <row r="526" spans="1:6" ht="12" customHeight="1" x14ac:dyDescent="0.25">
      <c r="A526" s="3"/>
      <c r="F526" s="3"/>
    </row>
    <row r="527" spans="1:6" ht="12" customHeight="1" x14ac:dyDescent="0.25">
      <c r="A527" s="3"/>
      <c r="F527" s="3"/>
    </row>
    <row r="528" spans="1:6" ht="12" customHeight="1" x14ac:dyDescent="0.25">
      <c r="A528" s="3"/>
      <c r="F528" s="3"/>
    </row>
    <row r="529" spans="1:6" ht="12" customHeight="1" x14ac:dyDescent="0.25">
      <c r="A529" s="3"/>
      <c r="F529" s="3"/>
    </row>
    <row r="530" spans="1:6" ht="12" customHeight="1" x14ac:dyDescent="0.25">
      <c r="A530" s="3"/>
      <c r="F530" s="3"/>
    </row>
    <row r="531" spans="1:6" ht="12" customHeight="1" x14ac:dyDescent="0.25">
      <c r="A531" s="3"/>
      <c r="F531" s="3"/>
    </row>
    <row r="532" spans="1:6" ht="12" customHeight="1" x14ac:dyDescent="0.25">
      <c r="A532" s="3"/>
      <c r="F532" s="3"/>
    </row>
    <row r="533" spans="1:6" ht="12" customHeight="1" x14ac:dyDescent="0.25">
      <c r="A533" s="3"/>
      <c r="F533" s="3"/>
    </row>
    <row r="534" spans="1:6" ht="12" customHeight="1" x14ac:dyDescent="0.25">
      <c r="A534" s="3"/>
      <c r="F534" s="3"/>
    </row>
    <row r="535" spans="1:6" ht="12" customHeight="1" x14ac:dyDescent="0.25">
      <c r="A535" s="3"/>
      <c r="F535" s="3"/>
    </row>
    <row r="536" spans="1:6" ht="12" customHeight="1" x14ac:dyDescent="0.25">
      <c r="A536" s="3"/>
      <c r="F536" s="3"/>
    </row>
    <row r="537" spans="1:6" ht="12" customHeight="1" x14ac:dyDescent="0.25">
      <c r="A537" s="3"/>
      <c r="F537" s="3"/>
    </row>
    <row r="538" spans="1:6" ht="12" customHeight="1" x14ac:dyDescent="0.25">
      <c r="A538" s="3"/>
      <c r="F538" s="3"/>
    </row>
    <row r="539" spans="1:6" ht="12" customHeight="1" x14ac:dyDescent="0.25">
      <c r="A539" s="3"/>
      <c r="F539" s="3"/>
    </row>
    <row r="540" spans="1:6" ht="12" customHeight="1" x14ac:dyDescent="0.25">
      <c r="A540" s="3"/>
      <c r="F540" s="3"/>
    </row>
    <row r="541" spans="1:6" ht="12" customHeight="1" x14ac:dyDescent="0.25">
      <c r="A541" s="3"/>
      <c r="F541" s="3"/>
    </row>
    <row r="542" spans="1:6" ht="12" customHeight="1" x14ac:dyDescent="0.25">
      <c r="A542" s="3"/>
      <c r="F542" s="3"/>
    </row>
    <row r="543" spans="1:6" ht="12" customHeight="1" x14ac:dyDescent="0.25">
      <c r="A543" s="3"/>
      <c r="F543" s="3"/>
    </row>
    <row r="544" spans="1:6" ht="12" customHeight="1" x14ac:dyDescent="0.25">
      <c r="A544" s="3"/>
      <c r="F544" s="3"/>
    </row>
    <row r="545" spans="1:6" ht="12" customHeight="1" x14ac:dyDescent="0.25">
      <c r="A545" s="3"/>
      <c r="F545" s="3"/>
    </row>
    <row r="546" spans="1:6" ht="12" customHeight="1" x14ac:dyDescent="0.25">
      <c r="A546" s="3"/>
      <c r="F546" s="3"/>
    </row>
    <row r="547" spans="1:6" ht="12" customHeight="1" x14ac:dyDescent="0.25">
      <c r="A547" s="3"/>
      <c r="F547" s="3"/>
    </row>
    <row r="548" spans="1:6" ht="12" customHeight="1" x14ac:dyDescent="0.25">
      <c r="A548" s="3"/>
      <c r="F548" s="3"/>
    </row>
    <row r="549" spans="1:6" ht="12" customHeight="1" x14ac:dyDescent="0.25">
      <c r="A549" s="3"/>
      <c r="F549" s="3"/>
    </row>
    <row r="550" spans="1:6" ht="12" customHeight="1" x14ac:dyDescent="0.25">
      <c r="A550" s="3"/>
      <c r="F550" s="3"/>
    </row>
    <row r="551" spans="1:6" ht="12" customHeight="1" x14ac:dyDescent="0.25">
      <c r="A551" s="3"/>
      <c r="F551" s="3"/>
    </row>
    <row r="552" spans="1:6" ht="12" customHeight="1" x14ac:dyDescent="0.25">
      <c r="A552" s="3"/>
      <c r="F552" s="3"/>
    </row>
    <row r="553" spans="1:6" ht="12" customHeight="1" x14ac:dyDescent="0.25">
      <c r="A553" s="3"/>
      <c r="F553" s="3"/>
    </row>
    <row r="554" spans="1:6" ht="12" customHeight="1" x14ac:dyDescent="0.25">
      <c r="A554" s="3"/>
      <c r="F554" s="3"/>
    </row>
    <row r="555" spans="1:6" ht="12" customHeight="1" x14ac:dyDescent="0.25">
      <c r="A555" s="3"/>
      <c r="F555" s="3"/>
    </row>
    <row r="556" spans="1:6" ht="12" customHeight="1" x14ac:dyDescent="0.25">
      <c r="A556" s="3"/>
      <c r="F556" s="3"/>
    </row>
    <row r="557" spans="1:6" ht="12" customHeight="1" x14ac:dyDescent="0.25">
      <c r="A557" s="3"/>
      <c r="F557" s="3"/>
    </row>
    <row r="558" spans="1:6" ht="12" customHeight="1" x14ac:dyDescent="0.25">
      <c r="A558" s="3"/>
      <c r="F558" s="3"/>
    </row>
    <row r="559" spans="1:6" ht="12" customHeight="1" x14ac:dyDescent="0.25">
      <c r="A559" s="3"/>
      <c r="F559" s="3"/>
    </row>
    <row r="560" spans="1:6" ht="12" customHeight="1" x14ac:dyDescent="0.25">
      <c r="A560" s="3"/>
      <c r="F560" s="3"/>
    </row>
    <row r="561" spans="1:6" ht="12" customHeight="1" x14ac:dyDescent="0.25">
      <c r="A561" s="3"/>
      <c r="F561" s="3"/>
    </row>
    <row r="562" spans="1:6" ht="12" customHeight="1" x14ac:dyDescent="0.25">
      <c r="A562" s="3"/>
      <c r="F562" s="3"/>
    </row>
    <row r="563" spans="1:6" ht="12" customHeight="1" x14ac:dyDescent="0.25">
      <c r="A563" s="3"/>
      <c r="F563" s="3"/>
    </row>
    <row r="564" spans="1:6" ht="12" customHeight="1" x14ac:dyDescent="0.25">
      <c r="A564" s="3"/>
      <c r="F564" s="3"/>
    </row>
    <row r="565" spans="1:6" ht="12" customHeight="1" x14ac:dyDescent="0.25">
      <c r="A565" s="3"/>
      <c r="F565" s="3"/>
    </row>
    <row r="566" spans="1:6" ht="12" customHeight="1" x14ac:dyDescent="0.25">
      <c r="A566" s="3"/>
      <c r="F566" s="3"/>
    </row>
    <row r="567" spans="1:6" ht="12" customHeight="1" x14ac:dyDescent="0.25">
      <c r="A567" s="3"/>
      <c r="F567" s="3"/>
    </row>
    <row r="568" spans="1:6" ht="12" customHeight="1" x14ac:dyDescent="0.25">
      <c r="A568" s="3"/>
      <c r="F568" s="3"/>
    </row>
    <row r="569" spans="1:6" ht="12" customHeight="1" x14ac:dyDescent="0.25">
      <c r="A569" s="3"/>
      <c r="F569" s="3"/>
    </row>
    <row r="570" spans="1:6" ht="12" customHeight="1" x14ac:dyDescent="0.25">
      <c r="A570" s="3"/>
      <c r="F570" s="3"/>
    </row>
    <row r="571" spans="1:6" ht="12" customHeight="1" x14ac:dyDescent="0.25">
      <c r="A571" s="3"/>
      <c r="F571" s="3"/>
    </row>
    <row r="572" spans="1:6" ht="12" customHeight="1" x14ac:dyDescent="0.25">
      <c r="A572" s="3"/>
      <c r="F572" s="3"/>
    </row>
    <row r="573" spans="1:6" ht="12" customHeight="1" x14ac:dyDescent="0.25">
      <c r="A573" s="3"/>
      <c r="F573" s="3"/>
    </row>
    <row r="574" spans="1:6" ht="12" customHeight="1" x14ac:dyDescent="0.25">
      <c r="A574" s="3"/>
      <c r="F574" s="3"/>
    </row>
    <row r="575" spans="1:6" ht="12" customHeight="1" x14ac:dyDescent="0.25">
      <c r="A575" s="3"/>
      <c r="F575" s="3"/>
    </row>
    <row r="576" spans="1:6" ht="12" customHeight="1" x14ac:dyDescent="0.25">
      <c r="A576" s="3"/>
      <c r="F576" s="3"/>
    </row>
    <row r="577" spans="1:6" ht="12" customHeight="1" x14ac:dyDescent="0.25">
      <c r="A577" s="3"/>
      <c r="F577" s="3"/>
    </row>
    <row r="578" spans="1:6" ht="12" customHeight="1" x14ac:dyDescent="0.25">
      <c r="A578" s="3"/>
      <c r="F578" s="3"/>
    </row>
    <row r="579" spans="1:6" ht="12" customHeight="1" x14ac:dyDescent="0.25">
      <c r="A579" s="3"/>
      <c r="F579" s="3"/>
    </row>
    <row r="580" spans="1:6" ht="12" customHeight="1" x14ac:dyDescent="0.25">
      <c r="A580" s="3"/>
      <c r="F580" s="3"/>
    </row>
    <row r="581" spans="1:6" ht="12" customHeight="1" x14ac:dyDescent="0.25">
      <c r="A581" s="3"/>
      <c r="F581" s="3"/>
    </row>
    <row r="582" spans="1:6" ht="12" customHeight="1" x14ac:dyDescent="0.25">
      <c r="A582" s="3"/>
      <c r="F582" s="3"/>
    </row>
    <row r="583" spans="1:6" ht="12" customHeight="1" x14ac:dyDescent="0.25">
      <c r="A583" s="3"/>
      <c r="F583" s="3"/>
    </row>
    <row r="584" spans="1:6" ht="12" customHeight="1" x14ac:dyDescent="0.25">
      <c r="A584" s="3"/>
      <c r="F584" s="3"/>
    </row>
    <row r="585" spans="1:6" ht="12" customHeight="1" x14ac:dyDescent="0.25">
      <c r="A585" s="3"/>
      <c r="F585" s="3"/>
    </row>
    <row r="586" spans="1:6" ht="12" customHeight="1" x14ac:dyDescent="0.25">
      <c r="A586" s="3"/>
      <c r="F586" s="3"/>
    </row>
    <row r="587" spans="1:6" ht="12" customHeight="1" x14ac:dyDescent="0.25">
      <c r="A587" s="3"/>
      <c r="F587" s="3"/>
    </row>
    <row r="588" spans="1:6" ht="12" customHeight="1" x14ac:dyDescent="0.25">
      <c r="A588" s="3"/>
      <c r="F588" s="3"/>
    </row>
    <row r="589" spans="1:6" ht="12" customHeight="1" x14ac:dyDescent="0.25">
      <c r="A589" s="3"/>
      <c r="F589" s="3"/>
    </row>
    <row r="590" spans="1:6" ht="12" customHeight="1" x14ac:dyDescent="0.25">
      <c r="A590" s="3"/>
      <c r="F590" s="3"/>
    </row>
    <row r="591" spans="1:6" ht="12" customHeight="1" x14ac:dyDescent="0.25">
      <c r="A591" s="3"/>
      <c r="F591" s="3"/>
    </row>
    <row r="592" spans="1:6" ht="12" customHeight="1" x14ac:dyDescent="0.25">
      <c r="A592" s="3"/>
      <c r="F592" s="3"/>
    </row>
    <row r="593" spans="1:6" ht="12" customHeight="1" x14ac:dyDescent="0.25">
      <c r="A593" s="3"/>
      <c r="F593" s="3"/>
    </row>
    <row r="594" spans="1:6" ht="12" customHeight="1" x14ac:dyDescent="0.25">
      <c r="A594" s="3"/>
      <c r="F594" s="3"/>
    </row>
    <row r="595" spans="1:6" ht="12" customHeight="1" x14ac:dyDescent="0.25">
      <c r="A595" s="3"/>
      <c r="F595" s="3"/>
    </row>
    <row r="596" spans="1:6" ht="12" customHeight="1" x14ac:dyDescent="0.25">
      <c r="A596" s="3"/>
      <c r="F596" s="3"/>
    </row>
    <row r="597" spans="1:6" ht="12" customHeight="1" x14ac:dyDescent="0.25">
      <c r="A597" s="3"/>
      <c r="F597" s="3"/>
    </row>
    <row r="598" spans="1:6" ht="12" customHeight="1" x14ac:dyDescent="0.25">
      <c r="A598" s="3"/>
      <c r="F598" s="3"/>
    </row>
    <row r="599" spans="1:6" ht="12" customHeight="1" x14ac:dyDescent="0.25">
      <c r="A599" s="3"/>
      <c r="F599" s="3"/>
    </row>
    <row r="600" spans="1:6" ht="12" customHeight="1" x14ac:dyDescent="0.25">
      <c r="A600" s="3"/>
      <c r="F600" s="3"/>
    </row>
    <row r="601" spans="1:6" ht="12" customHeight="1" x14ac:dyDescent="0.25">
      <c r="A601" s="3"/>
      <c r="F601" s="3"/>
    </row>
    <row r="602" spans="1:6" ht="12" customHeight="1" x14ac:dyDescent="0.25">
      <c r="A602" s="3"/>
      <c r="F602" s="3"/>
    </row>
    <row r="603" spans="1:6" ht="12" customHeight="1" x14ac:dyDescent="0.25">
      <c r="A603" s="3"/>
      <c r="F603" s="3"/>
    </row>
    <row r="604" spans="1:6" ht="12" customHeight="1" x14ac:dyDescent="0.25">
      <c r="A604" s="3"/>
      <c r="F604" s="3"/>
    </row>
    <row r="605" spans="1:6" ht="12" customHeight="1" x14ac:dyDescent="0.25">
      <c r="A605" s="3"/>
      <c r="F605" s="3"/>
    </row>
    <row r="606" spans="1:6" ht="12" customHeight="1" x14ac:dyDescent="0.25">
      <c r="A606" s="3"/>
      <c r="F606" s="3"/>
    </row>
    <row r="607" spans="1:6" ht="12" customHeight="1" x14ac:dyDescent="0.25">
      <c r="A607" s="3"/>
      <c r="F607" s="3"/>
    </row>
    <row r="608" spans="1:6" ht="12" customHeight="1" x14ac:dyDescent="0.25">
      <c r="A608" s="3"/>
      <c r="F608" s="3"/>
    </row>
    <row r="609" spans="1:6" ht="12" customHeight="1" x14ac:dyDescent="0.25">
      <c r="A609" s="3"/>
      <c r="F609" s="3"/>
    </row>
    <row r="610" spans="1:6" ht="12" customHeight="1" x14ac:dyDescent="0.25">
      <c r="A610" s="3"/>
      <c r="F610" s="3"/>
    </row>
    <row r="611" spans="1:6" ht="12" customHeight="1" x14ac:dyDescent="0.25">
      <c r="A611" s="3"/>
      <c r="F611" s="3"/>
    </row>
    <row r="612" spans="1:6" ht="12" customHeight="1" x14ac:dyDescent="0.25">
      <c r="A612" s="3"/>
      <c r="F612" s="3"/>
    </row>
    <row r="613" spans="1:6" ht="12" customHeight="1" x14ac:dyDescent="0.25">
      <c r="A613" s="3"/>
      <c r="F613" s="3"/>
    </row>
    <row r="614" spans="1:6" ht="12" customHeight="1" x14ac:dyDescent="0.25">
      <c r="A614" s="3"/>
      <c r="F614" s="3"/>
    </row>
    <row r="615" spans="1:6" ht="12" customHeight="1" x14ac:dyDescent="0.25">
      <c r="A615" s="3"/>
      <c r="F615" s="3"/>
    </row>
    <row r="616" spans="1:6" ht="12" customHeight="1" x14ac:dyDescent="0.25">
      <c r="A616" s="3"/>
      <c r="F616" s="3"/>
    </row>
    <row r="617" spans="1:6" ht="12" customHeight="1" x14ac:dyDescent="0.25">
      <c r="A617" s="3"/>
      <c r="F617" s="3"/>
    </row>
    <row r="618" spans="1:6" ht="12" customHeight="1" x14ac:dyDescent="0.25">
      <c r="A618" s="3"/>
      <c r="F618" s="3"/>
    </row>
    <row r="619" spans="1:6" ht="12" customHeight="1" x14ac:dyDescent="0.25">
      <c r="A619" s="3"/>
      <c r="F619" s="3"/>
    </row>
    <row r="620" spans="1:6" ht="12" customHeight="1" x14ac:dyDescent="0.25">
      <c r="A620" s="3"/>
      <c r="F620" s="3"/>
    </row>
    <row r="621" spans="1:6" ht="12" customHeight="1" x14ac:dyDescent="0.25">
      <c r="A621" s="3"/>
      <c r="F621" s="3"/>
    </row>
    <row r="622" spans="1:6" ht="12" customHeight="1" x14ac:dyDescent="0.25">
      <c r="A622" s="3"/>
      <c r="F622" s="3"/>
    </row>
    <row r="623" spans="1:6" ht="12" customHeight="1" x14ac:dyDescent="0.25">
      <c r="A623" s="3"/>
      <c r="F623" s="3"/>
    </row>
    <row r="624" spans="1:6" ht="12" customHeight="1" x14ac:dyDescent="0.25">
      <c r="A624" s="3"/>
      <c r="F624" s="3"/>
    </row>
    <row r="625" spans="1:6" ht="12" customHeight="1" x14ac:dyDescent="0.25">
      <c r="A625" s="3"/>
      <c r="F625" s="3"/>
    </row>
    <row r="626" spans="1:6" ht="12" customHeight="1" x14ac:dyDescent="0.25">
      <c r="A626" s="3"/>
      <c r="F626" s="3"/>
    </row>
    <row r="627" spans="1:6" ht="12" customHeight="1" x14ac:dyDescent="0.25">
      <c r="A627" s="3"/>
      <c r="F627" s="3"/>
    </row>
    <row r="628" spans="1:6" ht="12" customHeight="1" x14ac:dyDescent="0.25">
      <c r="A628" s="3"/>
      <c r="F628" s="3"/>
    </row>
    <row r="629" spans="1:6" ht="12" customHeight="1" x14ac:dyDescent="0.25">
      <c r="A629" s="3"/>
      <c r="F629" s="3"/>
    </row>
    <row r="630" spans="1:6" ht="12" customHeight="1" x14ac:dyDescent="0.25">
      <c r="A630" s="3"/>
      <c r="F630" s="3"/>
    </row>
    <row r="631" spans="1:6" ht="12" customHeight="1" x14ac:dyDescent="0.25">
      <c r="A631" s="3"/>
      <c r="F631" s="3"/>
    </row>
    <row r="632" spans="1:6" ht="12" customHeight="1" x14ac:dyDescent="0.25">
      <c r="A632" s="3"/>
      <c r="F632" s="3"/>
    </row>
    <row r="633" spans="1:6" ht="12" customHeight="1" x14ac:dyDescent="0.25">
      <c r="A633" s="3"/>
      <c r="F633" s="3"/>
    </row>
    <row r="634" spans="1:6" ht="12" customHeight="1" x14ac:dyDescent="0.25">
      <c r="A634" s="3"/>
      <c r="F634" s="3"/>
    </row>
    <row r="635" spans="1:6" ht="12" customHeight="1" x14ac:dyDescent="0.25">
      <c r="A635" s="3"/>
      <c r="F635" s="3"/>
    </row>
    <row r="636" spans="1:6" ht="12" customHeight="1" x14ac:dyDescent="0.25">
      <c r="A636" s="3"/>
      <c r="F636" s="3"/>
    </row>
    <row r="637" spans="1:6" ht="12" customHeight="1" x14ac:dyDescent="0.25">
      <c r="A637" s="3"/>
      <c r="F637" s="3"/>
    </row>
    <row r="638" spans="1:6" ht="12" customHeight="1" x14ac:dyDescent="0.25">
      <c r="A638" s="3"/>
      <c r="F638" s="3"/>
    </row>
    <row r="639" spans="1:6" ht="12" customHeight="1" x14ac:dyDescent="0.25">
      <c r="A639" s="3"/>
      <c r="F639" s="3"/>
    </row>
    <row r="640" spans="1:6" ht="12" customHeight="1" x14ac:dyDescent="0.25">
      <c r="A640" s="3"/>
      <c r="F640" s="3"/>
    </row>
    <row r="641" spans="1:6" ht="12" customHeight="1" x14ac:dyDescent="0.25">
      <c r="A641" s="3"/>
      <c r="F641" s="3"/>
    </row>
    <row r="642" spans="1:6" ht="12" customHeight="1" x14ac:dyDescent="0.25">
      <c r="A642" s="3"/>
      <c r="F642" s="3"/>
    </row>
    <row r="643" spans="1:6" ht="12" customHeight="1" x14ac:dyDescent="0.25">
      <c r="A643" s="3"/>
      <c r="F643" s="3"/>
    </row>
    <row r="644" spans="1:6" ht="12" customHeight="1" x14ac:dyDescent="0.25">
      <c r="A644" s="3"/>
      <c r="F644" s="3"/>
    </row>
    <row r="645" spans="1:6" ht="12" customHeight="1" x14ac:dyDescent="0.25">
      <c r="A645" s="3"/>
      <c r="F645" s="3"/>
    </row>
    <row r="646" spans="1:6" ht="12" customHeight="1" x14ac:dyDescent="0.25">
      <c r="A646" s="3"/>
      <c r="F646" s="3"/>
    </row>
    <row r="647" spans="1:6" ht="12" customHeight="1" x14ac:dyDescent="0.25">
      <c r="A647" s="3"/>
      <c r="F647" s="3"/>
    </row>
    <row r="648" spans="1:6" ht="12" customHeight="1" x14ac:dyDescent="0.25">
      <c r="A648" s="3"/>
      <c r="F648" s="3"/>
    </row>
    <row r="649" spans="1:6" ht="12" customHeight="1" x14ac:dyDescent="0.25">
      <c r="A649" s="3"/>
      <c r="F649" s="3"/>
    </row>
    <row r="650" spans="1:6" ht="12" customHeight="1" x14ac:dyDescent="0.25">
      <c r="A650" s="3"/>
      <c r="F650" s="3"/>
    </row>
    <row r="651" spans="1:6" ht="12" customHeight="1" x14ac:dyDescent="0.25">
      <c r="A651" s="3"/>
      <c r="F651" s="3"/>
    </row>
    <row r="652" spans="1:6" ht="12" customHeight="1" x14ac:dyDescent="0.25">
      <c r="A652" s="3"/>
      <c r="F652" s="3"/>
    </row>
    <row r="653" spans="1:6" ht="12" customHeight="1" x14ac:dyDescent="0.25">
      <c r="A653" s="3"/>
      <c r="F653" s="3"/>
    </row>
    <row r="654" spans="1:6" ht="12" customHeight="1" x14ac:dyDescent="0.25">
      <c r="A654" s="3"/>
      <c r="F654" s="3"/>
    </row>
    <row r="655" spans="1:6" ht="12" customHeight="1" x14ac:dyDescent="0.25">
      <c r="A655" s="3"/>
      <c r="F655" s="3"/>
    </row>
    <row r="656" spans="1:6" ht="12" customHeight="1" x14ac:dyDescent="0.25">
      <c r="A656" s="3"/>
      <c r="F656" s="3"/>
    </row>
    <row r="657" spans="1:6" ht="12" customHeight="1" x14ac:dyDescent="0.25">
      <c r="A657" s="3"/>
      <c r="F657" s="3"/>
    </row>
    <row r="658" spans="1:6" ht="12" customHeight="1" x14ac:dyDescent="0.25">
      <c r="A658" s="3"/>
      <c r="F658" s="3"/>
    </row>
    <row r="659" spans="1:6" ht="12" customHeight="1" x14ac:dyDescent="0.25">
      <c r="A659" s="3"/>
      <c r="F659" s="3"/>
    </row>
    <row r="660" spans="1:6" ht="12" customHeight="1" x14ac:dyDescent="0.25">
      <c r="A660" s="3"/>
      <c r="F660" s="3"/>
    </row>
    <row r="661" spans="1:6" ht="12" customHeight="1" x14ac:dyDescent="0.25">
      <c r="A661" s="3"/>
      <c r="F661" s="3"/>
    </row>
    <row r="662" spans="1:6" ht="12" customHeight="1" x14ac:dyDescent="0.25">
      <c r="A662" s="3"/>
      <c r="F662" s="3"/>
    </row>
    <row r="663" spans="1:6" ht="12" customHeight="1" x14ac:dyDescent="0.25">
      <c r="A663" s="3"/>
      <c r="F663" s="3"/>
    </row>
    <row r="664" spans="1:6" ht="12" customHeight="1" x14ac:dyDescent="0.25">
      <c r="A664" s="3"/>
      <c r="F664" s="3"/>
    </row>
    <row r="665" spans="1:6" ht="12" customHeight="1" x14ac:dyDescent="0.25">
      <c r="A665" s="3"/>
      <c r="F665" s="3"/>
    </row>
    <row r="666" spans="1:6" ht="12" customHeight="1" x14ac:dyDescent="0.25">
      <c r="A666" s="3"/>
      <c r="F666" s="3"/>
    </row>
    <row r="667" spans="1:6" ht="12" customHeight="1" x14ac:dyDescent="0.25">
      <c r="A667" s="3"/>
      <c r="F667" s="3"/>
    </row>
    <row r="668" spans="1:6" ht="12" customHeight="1" x14ac:dyDescent="0.25">
      <c r="A668" s="3"/>
      <c r="F668" s="3"/>
    </row>
    <row r="669" spans="1:6" ht="12" customHeight="1" x14ac:dyDescent="0.25">
      <c r="A669" s="3"/>
      <c r="F669" s="3"/>
    </row>
    <row r="670" spans="1:6" ht="12" customHeight="1" x14ac:dyDescent="0.25">
      <c r="A670" s="3"/>
      <c r="F670" s="3"/>
    </row>
    <row r="671" spans="1:6" ht="12" customHeight="1" x14ac:dyDescent="0.25">
      <c r="A671" s="3"/>
      <c r="F671" s="3"/>
    </row>
    <row r="672" spans="1:6" ht="12" customHeight="1" x14ac:dyDescent="0.25">
      <c r="A672" s="3"/>
      <c r="F672" s="3"/>
    </row>
    <row r="673" spans="1:6" ht="12" customHeight="1" x14ac:dyDescent="0.25">
      <c r="A673" s="3"/>
      <c r="F673" s="3"/>
    </row>
    <row r="674" spans="1:6" ht="12" customHeight="1" x14ac:dyDescent="0.25">
      <c r="A674" s="3"/>
      <c r="F674" s="3"/>
    </row>
    <row r="675" spans="1:6" ht="12" customHeight="1" x14ac:dyDescent="0.25">
      <c r="A675" s="3"/>
      <c r="F675" s="3"/>
    </row>
    <row r="676" spans="1:6" ht="12" customHeight="1" x14ac:dyDescent="0.25">
      <c r="A676" s="3"/>
      <c r="F676" s="3"/>
    </row>
    <row r="677" spans="1:6" ht="12" customHeight="1" x14ac:dyDescent="0.25">
      <c r="A677" s="3"/>
      <c r="F677" s="3"/>
    </row>
    <row r="678" spans="1:6" ht="12" customHeight="1" x14ac:dyDescent="0.25">
      <c r="A678" s="3"/>
      <c r="F678" s="3"/>
    </row>
    <row r="679" spans="1:6" ht="12" customHeight="1" x14ac:dyDescent="0.25">
      <c r="A679" s="3"/>
      <c r="F679" s="3"/>
    </row>
    <row r="680" spans="1:6" ht="12" customHeight="1" x14ac:dyDescent="0.25">
      <c r="A680" s="3"/>
      <c r="F680" s="3"/>
    </row>
    <row r="681" spans="1:6" ht="12" customHeight="1" x14ac:dyDescent="0.25">
      <c r="A681" s="3"/>
      <c r="F681" s="3"/>
    </row>
    <row r="682" spans="1:6" ht="12" customHeight="1" x14ac:dyDescent="0.25">
      <c r="A682" s="3"/>
      <c r="F682" s="3"/>
    </row>
    <row r="683" spans="1:6" ht="12" customHeight="1" x14ac:dyDescent="0.25">
      <c r="A683" s="3"/>
      <c r="F683" s="3"/>
    </row>
    <row r="684" spans="1:6" ht="12" customHeight="1" x14ac:dyDescent="0.25">
      <c r="A684" s="3"/>
      <c r="F684" s="3"/>
    </row>
    <row r="685" spans="1:6" ht="12" customHeight="1" x14ac:dyDescent="0.25">
      <c r="A685" s="3"/>
      <c r="F685" s="3"/>
    </row>
    <row r="686" spans="1:6" ht="12" customHeight="1" x14ac:dyDescent="0.25">
      <c r="A686" s="3"/>
      <c r="F686" s="3"/>
    </row>
    <row r="687" spans="1:6" ht="12" customHeight="1" x14ac:dyDescent="0.25">
      <c r="A687" s="3"/>
      <c r="F687" s="3"/>
    </row>
    <row r="688" spans="1:6" ht="12" customHeight="1" x14ac:dyDescent="0.25">
      <c r="A688" s="3"/>
      <c r="F688" s="3"/>
    </row>
    <row r="689" spans="1:6" ht="12" customHeight="1" x14ac:dyDescent="0.25">
      <c r="A689" s="3"/>
      <c r="F689" s="3"/>
    </row>
    <row r="690" spans="1:6" ht="12" customHeight="1" x14ac:dyDescent="0.25">
      <c r="A690" s="3"/>
      <c r="F690" s="3"/>
    </row>
    <row r="691" spans="1:6" ht="12" customHeight="1" x14ac:dyDescent="0.25">
      <c r="A691" s="3"/>
      <c r="F691" s="3"/>
    </row>
    <row r="692" spans="1:6" ht="12" customHeight="1" x14ac:dyDescent="0.25">
      <c r="A692" s="3"/>
      <c r="F692" s="3"/>
    </row>
    <row r="693" spans="1:6" ht="12" customHeight="1" x14ac:dyDescent="0.25">
      <c r="A693" s="3"/>
      <c r="F693" s="3"/>
    </row>
    <row r="694" spans="1:6" ht="12" customHeight="1" x14ac:dyDescent="0.25">
      <c r="A694" s="3"/>
      <c r="F694" s="3"/>
    </row>
    <row r="695" spans="1:6" ht="12" customHeight="1" x14ac:dyDescent="0.25">
      <c r="A695" s="3"/>
      <c r="F695" s="3"/>
    </row>
    <row r="696" spans="1:6" ht="12" customHeight="1" x14ac:dyDescent="0.25">
      <c r="A696" s="3"/>
      <c r="F696" s="3"/>
    </row>
    <row r="697" spans="1:6" ht="12" customHeight="1" x14ac:dyDescent="0.25">
      <c r="A697" s="3"/>
      <c r="F697" s="3"/>
    </row>
    <row r="698" spans="1:6" ht="12" customHeight="1" x14ac:dyDescent="0.25">
      <c r="A698" s="3"/>
      <c r="F698" s="3"/>
    </row>
    <row r="699" spans="1:6" ht="12" customHeight="1" x14ac:dyDescent="0.25">
      <c r="A699" s="3"/>
      <c r="F699" s="3"/>
    </row>
    <row r="700" spans="1:6" ht="12" customHeight="1" x14ac:dyDescent="0.25">
      <c r="A700" s="3"/>
      <c r="F700" s="3"/>
    </row>
    <row r="701" spans="1:6" ht="12" customHeight="1" x14ac:dyDescent="0.25">
      <c r="A701" s="3"/>
      <c r="F701" s="3"/>
    </row>
    <row r="702" spans="1:6" ht="12" customHeight="1" x14ac:dyDescent="0.25">
      <c r="A702" s="3"/>
      <c r="F702" s="3"/>
    </row>
    <row r="703" spans="1:6" ht="12" customHeight="1" x14ac:dyDescent="0.25">
      <c r="A703" s="3"/>
      <c r="F703" s="3"/>
    </row>
    <row r="704" spans="1:6" ht="12" customHeight="1" x14ac:dyDescent="0.25">
      <c r="A704" s="3"/>
      <c r="F704" s="3"/>
    </row>
    <row r="705" spans="1:6" ht="12" customHeight="1" x14ac:dyDescent="0.25">
      <c r="A705" s="3"/>
      <c r="F705" s="3"/>
    </row>
    <row r="706" spans="1:6" ht="12" customHeight="1" x14ac:dyDescent="0.25">
      <c r="A706" s="3"/>
      <c r="F706" s="3"/>
    </row>
    <row r="707" spans="1:6" ht="12" customHeight="1" x14ac:dyDescent="0.25">
      <c r="A707" s="3"/>
      <c r="F707" s="3"/>
    </row>
    <row r="708" spans="1:6" ht="12" customHeight="1" x14ac:dyDescent="0.25">
      <c r="A708" s="3"/>
      <c r="F708" s="3"/>
    </row>
    <row r="709" spans="1:6" ht="12" customHeight="1" x14ac:dyDescent="0.25">
      <c r="A709" s="3"/>
      <c r="F709" s="3"/>
    </row>
    <row r="710" spans="1:6" ht="12" customHeight="1" x14ac:dyDescent="0.25">
      <c r="A710" s="3"/>
      <c r="F710" s="3"/>
    </row>
    <row r="711" spans="1:6" ht="12" customHeight="1" x14ac:dyDescent="0.25">
      <c r="A711" s="3"/>
      <c r="F711" s="3"/>
    </row>
    <row r="712" spans="1:6" ht="12" customHeight="1" x14ac:dyDescent="0.25">
      <c r="A712" s="3"/>
      <c r="F712" s="3"/>
    </row>
    <row r="713" spans="1:6" ht="12" customHeight="1" x14ac:dyDescent="0.25">
      <c r="A713" s="3"/>
      <c r="F713" s="3"/>
    </row>
    <row r="714" spans="1:6" ht="12" customHeight="1" x14ac:dyDescent="0.25">
      <c r="A714" s="3"/>
      <c r="F714" s="3"/>
    </row>
    <row r="715" spans="1:6" ht="12" customHeight="1" x14ac:dyDescent="0.25">
      <c r="A715" s="3"/>
      <c r="F715" s="3"/>
    </row>
    <row r="716" spans="1:6" ht="12" customHeight="1" x14ac:dyDescent="0.25">
      <c r="A716" s="3"/>
      <c r="F716" s="3"/>
    </row>
    <row r="717" spans="1:6" ht="12" customHeight="1" x14ac:dyDescent="0.25">
      <c r="A717" s="3"/>
      <c r="F717" s="3"/>
    </row>
    <row r="718" spans="1:6" ht="12" customHeight="1" x14ac:dyDescent="0.25">
      <c r="A718" s="3"/>
      <c r="F718" s="3"/>
    </row>
    <row r="719" spans="1:6" ht="12" customHeight="1" x14ac:dyDescent="0.25">
      <c r="A719" s="3"/>
      <c r="F719" s="3"/>
    </row>
    <row r="720" spans="1:6" ht="12" customHeight="1" x14ac:dyDescent="0.25">
      <c r="A720" s="3"/>
      <c r="F720" s="3"/>
    </row>
    <row r="721" spans="1:6" ht="12" customHeight="1" x14ac:dyDescent="0.25">
      <c r="A721" s="3"/>
      <c r="F721" s="3"/>
    </row>
    <row r="722" spans="1:6" ht="12" customHeight="1" x14ac:dyDescent="0.25">
      <c r="A722" s="3"/>
      <c r="F722" s="3"/>
    </row>
    <row r="723" spans="1:6" ht="12" customHeight="1" x14ac:dyDescent="0.25">
      <c r="A723" s="3"/>
      <c r="F723" s="3"/>
    </row>
    <row r="724" spans="1:6" ht="12" customHeight="1" x14ac:dyDescent="0.25">
      <c r="A724" s="3"/>
      <c r="F724" s="3"/>
    </row>
    <row r="725" spans="1:6" ht="12" customHeight="1" x14ac:dyDescent="0.25">
      <c r="A725" s="3"/>
      <c r="F725" s="3"/>
    </row>
    <row r="726" spans="1:6" ht="12" customHeight="1" x14ac:dyDescent="0.25">
      <c r="A726" s="3"/>
      <c r="F726" s="3"/>
    </row>
    <row r="727" spans="1:6" ht="12" customHeight="1" x14ac:dyDescent="0.25">
      <c r="A727" s="3"/>
      <c r="F727" s="3"/>
    </row>
    <row r="728" spans="1:6" ht="12" customHeight="1" x14ac:dyDescent="0.25">
      <c r="A728" s="3"/>
      <c r="F728" s="3"/>
    </row>
    <row r="729" spans="1:6" ht="12" customHeight="1" x14ac:dyDescent="0.25">
      <c r="A729" s="3"/>
      <c r="F729" s="3"/>
    </row>
    <row r="730" spans="1:6" ht="12" customHeight="1" x14ac:dyDescent="0.25">
      <c r="A730" s="3"/>
      <c r="F730" s="3"/>
    </row>
    <row r="731" spans="1:6" ht="12" customHeight="1" x14ac:dyDescent="0.25">
      <c r="A731" s="3"/>
      <c r="F731" s="3"/>
    </row>
    <row r="732" spans="1:6" ht="12" customHeight="1" x14ac:dyDescent="0.25">
      <c r="A732" s="3"/>
      <c r="F732" s="3"/>
    </row>
    <row r="733" spans="1:6" ht="12" customHeight="1" x14ac:dyDescent="0.25">
      <c r="A733" s="3"/>
      <c r="F733" s="3"/>
    </row>
    <row r="734" spans="1:6" ht="12" customHeight="1" x14ac:dyDescent="0.25">
      <c r="A734" s="3"/>
      <c r="F734" s="3"/>
    </row>
    <row r="735" spans="1:6" ht="12" customHeight="1" x14ac:dyDescent="0.25">
      <c r="A735" s="3"/>
      <c r="F735" s="3"/>
    </row>
    <row r="736" spans="1:6" ht="12" customHeight="1" x14ac:dyDescent="0.25">
      <c r="A736" s="3"/>
      <c r="F736" s="3"/>
    </row>
    <row r="737" spans="1:6" ht="12" customHeight="1" x14ac:dyDescent="0.25">
      <c r="A737" s="3"/>
      <c r="F737" s="3"/>
    </row>
    <row r="738" spans="1:6" ht="12" customHeight="1" x14ac:dyDescent="0.25">
      <c r="A738" s="3"/>
      <c r="F738" s="3"/>
    </row>
    <row r="739" spans="1:6" ht="12" customHeight="1" x14ac:dyDescent="0.25">
      <c r="A739" s="3"/>
      <c r="F739" s="3"/>
    </row>
    <row r="740" spans="1:6" ht="12" customHeight="1" x14ac:dyDescent="0.25">
      <c r="A740" s="3"/>
      <c r="F740" s="3"/>
    </row>
    <row r="741" spans="1:6" ht="12" customHeight="1" x14ac:dyDescent="0.25">
      <c r="A741" s="3"/>
      <c r="F741" s="3"/>
    </row>
    <row r="742" spans="1:6" ht="12" customHeight="1" x14ac:dyDescent="0.25">
      <c r="A742" s="3"/>
      <c r="F742" s="3"/>
    </row>
    <row r="743" spans="1:6" ht="12" customHeight="1" x14ac:dyDescent="0.25">
      <c r="A743" s="3"/>
      <c r="F743" s="3"/>
    </row>
    <row r="744" spans="1:6" ht="12" customHeight="1" x14ac:dyDescent="0.25">
      <c r="A744" s="3"/>
      <c r="F744" s="3"/>
    </row>
    <row r="745" spans="1:6" ht="12" customHeight="1" x14ac:dyDescent="0.25">
      <c r="A745" s="3"/>
      <c r="F745" s="3"/>
    </row>
    <row r="746" spans="1:6" ht="12" customHeight="1" x14ac:dyDescent="0.25">
      <c r="A746" s="3"/>
      <c r="F746" s="3"/>
    </row>
    <row r="747" spans="1:6" ht="12" customHeight="1" x14ac:dyDescent="0.25">
      <c r="A747" s="3"/>
      <c r="F747" s="3"/>
    </row>
    <row r="748" spans="1:6" ht="12" customHeight="1" x14ac:dyDescent="0.25">
      <c r="A748" s="3"/>
      <c r="F748" s="3"/>
    </row>
    <row r="749" spans="1:6" ht="12" customHeight="1" x14ac:dyDescent="0.25">
      <c r="A749" s="3"/>
      <c r="F749" s="3"/>
    </row>
    <row r="750" spans="1:6" ht="12" customHeight="1" x14ac:dyDescent="0.25">
      <c r="A750" s="3"/>
      <c r="F750" s="3"/>
    </row>
    <row r="751" spans="1:6" ht="12" customHeight="1" x14ac:dyDescent="0.25">
      <c r="A751" s="3"/>
      <c r="F751" s="3"/>
    </row>
    <row r="752" spans="1:6" ht="12" customHeight="1" x14ac:dyDescent="0.25">
      <c r="A752" s="3"/>
      <c r="F752" s="3"/>
    </row>
    <row r="753" spans="1:6" ht="12" customHeight="1" x14ac:dyDescent="0.25">
      <c r="A753" s="3"/>
      <c r="F753" s="3"/>
    </row>
    <row r="754" spans="1:6" ht="12" customHeight="1" x14ac:dyDescent="0.25">
      <c r="A754" s="3"/>
      <c r="F754" s="3"/>
    </row>
    <row r="755" spans="1:6" ht="12" customHeight="1" x14ac:dyDescent="0.25">
      <c r="A755" s="3"/>
      <c r="F755" s="3"/>
    </row>
    <row r="756" spans="1:6" ht="12" customHeight="1" x14ac:dyDescent="0.25">
      <c r="A756" s="3"/>
      <c r="F756" s="3"/>
    </row>
    <row r="757" spans="1:6" ht="12" customHeight="1" x14ac:dyDescent="0.25">
      <c r="A757" s="3"/>
      <c r="F757" s="3"/>
    </row>
    <row r="758" spans="1:6" ht="12" customHeight="1" x14ac:dyDescent="0.25">
      <c r="A758" s="3"/>
      <c r="F758" s="3"/>
    </row>
    <row r="759" spans="1:6" ht="12" customHeight="1" x14ac:dyDescent="0.25">
      <c r="A759" s="3"/>
      <c r="F759" s="3"/>
    </row>
    <row r="760" spans="1:6" ht="12" customHeight="1" x14ac:dyDescent="0.25">
      <c r="A760" s="3"/>
      <c r="F760" s="3"/>
    </row>
    <row r="761" spans="1:6" ht="12" customHeight="1" x14ac:dyDescent="0.25">
      <c r="A761" s="3"/>
      <c r="F761" s="3"/>
    </row>
    <row r="762" spans="1:6" ht="12" customHeight="1" x14ac:dyDescent="0.25">
      <c r="A762" s="3"/>
      <c r="F762" s="3"/>
    </row>
    <row r="763" spans="1:6" ht="12" customHeight="1" x14ac:dyDescent="0.25">
      <c r="A763" s="3"/>
      <c r="F763" s="3"/>
    </row>
    <row r="764" spans="1:6" ht="12" customHeight="1" x14ac:dyDescent="0.25">
      <c r="A764" s="3"/>
      <c r="F764" s="3"/>
    </row>
    <row r="765" spans="1:6" ht="12" customHeight="1" x14ac:dyDescent="0.25">
      <c r="A765" s="3"/>
      <c r="F765" s="3"/>
    </row>
    <row r="766" spans="1:6" ht="12" customHeight="1" x14ac:dyDescent="0.25">
      <c r="A766" s="3"/>
      <c r="F766" s="3"/>
    </row>
    <row r="767" spans="1:6" ht="12" customHeight="1" x14ac:dyDescent="0.25">
      <c r="A767" s="3"/>
      <c r="F767" s="3"/>
    </row>
    <row r="768" spans="1:6" ht="12" customHeight="1" x14ac:dyDescent="0.25">
      <c r="A768" s="3"/>
      <c r="F768" s="3"/>
    </row>
    <row r="769" spans="1:6" ht="12" customHeight="1" x14ac:dyDescent="0.25">
      <c r="A769" s="3"/>
      <c r="F769" s="3"/>
    </row>
    <row r="770" spans="1:6" ht="12" customHeight="1" x14ac:dyDescent="0.25">
      <c r="A770" s="3"/>
      <c r="F770" s="3"/>
    </row>
    <row r="771" spans="1:6" ht="12" customHeight="1" x14ac:dyDescent="0.25">
      <c r="A771" s="3"/>
      <c r="F771" s="3"/>
    </row>
    <row r="772" spans="1:6" ht="12" customHeight="1" x14ac:dyDescent="0.25">
      <c r="A772" s="3"/>
      <c r="F772" s="3"/>
    </row>
    <row r="773" spans="1:6" ht="12" customHeight="1" x14ac:dyDescent="0.25">
      <c r="A773" s="3"/>
      <c r="F773" s="3"/>
    </row>
    <row r="774" spans="1:6" ht="12" customHeight="1" x14ac:dyDescent="0.25">
      <c r="A774" s="3"/>
      <c r="F774" s="3"/>
    </row>
    <row r="775" spans="1:6" ht="12" customHeight="1" x14ac:dyDescent="0.25">
      <c r="A775" s="3"/>
      <c r="F775" s="3"/>
    </row>
    <row r="776" spans="1:6" ht="12" customHeight="1" x14ac:dyDescent="0.25">
      <c r="A776" s="3"/>
      <c r="F776" s="3"/>
    </row>
    <row r="777" spans="1:6" ht="12" customHeight="1" x14ac:dyDescent="0.25">
      <c r="A777" s="3"/>
      <c r="F777" s="3"/>
    </row>
    <row r="778" spans="1:6" ht="12" customHeight="1" x14ac:dyDescent="0.25">
      <c r="A778" s="3"/>
      <c r="F778" s="3"/>
    </row>
    <row r="779" spans="1:6" ht="12" customHeight="1" x14ac:dyDescent="0.25">
      <c r="A779" s="3"/>
      <c r="F779" s="3"/>
    </row>
    <row r="780" spans="1:6" ht="12" customHeight="1" x14ac:dyDescent="0.25">
      <c r="A780" s="3"/>
      <c r="F780" s="3"/>
    </row>
    <row r="781" spans="1:6" ht="12" customHeight="1" x14ac:dyDescent="0.25">
      <c r="A781" s="3"/>
      <c r="F781" s="3"/>
    </row>
    <row r="782" spans="1:6" ht="12" customHeight="1" x14ac:dyDescent="0.25">
      <c r="A782" s="3"/>
      <c r="F782" s="3"/>
    </row>
    <row r="783" spans="1:6" ht="12" customHeight="1" x14ac:dyDescent="0.25">
      <c r="A783" s="3"/>
      <c r="F783" s="3"/>
    </row>
    <row r="784" spans="1:6" ht="12" customHeight="1" x14ac:dyDescent="0.25">
      <c r="A784" s="3"/>
      <c r="F784" s="3"/>
    </row>
    <row r="785" spans="1:6" ht="12" customHeight="1" x14ac:dyDescent="0.25">
      <c r="A785" s="3"/>
      <c r="F785" s="3"/>
    </row>
    <row r="786" spans="1:6" ht="12" customHeight="1" x14ac:dyDescent="0.25">
      <c r="A786" s="3"/>
      <c r="F786" s="3"/>
    </row>
    <row r="787" spans="1:6" ht="12" customHeight="1" x14ac:dyDescent="0.25">
      <c r="A787" s="3"/>
      <c r="F787" s="3"/>
    </row>
    <row r="788" spans="1:6" ht="12" customHeight="1" x14ac:dyDescent="0.25">
      <c r="A788" s="3"/>
      <c r="F788" s="3"/>
    </row>
    <row r="789" spans="1:6" ht="12" customHeight="1" x14ac:dyDescent="0.25">
      <c r="A789" s="3"/>
      <c r="F789" s="3"/>
    </row>
    <row r="790" spans="1:6" ht="12" customHeight="1" x14ac:dyDescent="0.25">
      <c r="A790" s="3"/>
      <c r="F790" s="3"/>
    </row>
    <row r="791" spans="1:6" ht="12" customHeight="1" x14ac:dyDescent="0.25">
      <c r="A791" s="3"/>
      <c r="F791" s="3"/>
    </row>
    <row r="792" spans="1:6" ht="12" customHeight="1" x14ac:dyDescent="0.25">
      <c r="A792" s="3"/>
      <c r="F792" s="3"/>
    </row>
    <row r="793" spans="1:6" ht="12" customHeight="1" x14ac:dyDescent="0.25">
      <c r="A793" s="3"/>
      <c r="F793" s="3"/>
    </row>
    <row r="794" spans="1:6" ht="12" customHeight="1" x14ac:dyDescent="0.25">
      <c r="A794" s="3"/>
      <c r="F794" s="3"/>
    </row>
    <row r="795" spans="1:6" ht="12" customHeight="1" x14ac:dyDescent="0.25">
      <c r="A795" s="3"/>
      <c r="F795" s="3"/>
    </row>
    <row r="796" spans="1:6" ht="12" customHeight="1" x14ac:dyDescent="0.25">
      <c r="A796" s="3"/>
      <c r="F796" s="3"/>
    </row>
    <row r="797" spans="1:6" ht="12" customHeight="1" x14ac:dyDescent="0.25">
      <c r="A797" s="3"/>
      <c r="F797" s="3"/>
    </row>
    <row r="798" spans="1:6" ht="12" customHeight="1" x14ac:dyDescent="0.25">
      <c r="A798" s="3"/>
      <c r="F798" s="3"/>
    </row>
    <row r="799" spans="1:6" ht="12" customHeight="1" x14ac:dyDescent="0.25">
      <c r="A799" s="3"/>
      <c r="F799" s="3"/>
    </row>
    <row r="800" spans="1:6" ht="12" customHeight="1" x14ac:dyDescent="0.25">
      <c r="A800" s="3"/>
      <c r="F800" s="3"/>
    </row>
    <row r="801" spans="1:6" ht="12" customHeight="1" x14ac:dyDescent="0.25">
      <c r="A801" s="3"/>
      <c r="F801" s="3"/>
    </row>
    <row r="802" spans="1:6" ht="12" customHeight="1" x14ac:dyDescent="0.25">
      <c r="A802" s="3"/>
      <c r="F802" s="3"/>
    </row>
    <row r="803" spans="1:6" ht="12" customHeight="1" x14ac:dyDescent="0.25">
      <c r="A803" s="3"/>
      <c r="F803" s="3"/>
    </row>
    <row r="804" spans="1:6" ht="12" customHeight="1" x14ac:dyDescent="0.25">
      <c r="A804" s="3"/>
      <c r="F804" s="3"/>
    </row>
    <row r="805" spans="1:6" ht="12" customHeight="1" x14ac:dyDescent="0.25">
      <c r="A805" s="3"/>
      <c r="F805" s="3"/>
    </row>
    <row r="806" spans="1:6" ht="12" customHeight="1" x14ac:dyDescent="0.25">
      <c r="A806" s="3"/>
      <c r="F806" s="3"/>
    </row>
    <row r="807" spans="1:6" ht="12" customHeight="1" x14ac:dyDescent="0.25">
      <c r="A807" s="3"/>
      <c r="F807" s="3"/>
    </row>
    <row r="808" spans="1:6" ht="12" customHeight="1" x14ac:dyDescent="0.25">
      <c r="A808" s="3"/>
      <c r="F808" s="3"/>
    </row>
    <row r="809" spans="1:6" ht="12" customHeight="1" x14ac:dyDescent="0.25">
      <c r="A809" s="3"/>
      <c r="F809" s="3"/>
    </row>
    <row r="810" spans="1:6" ht="12" customHeight="1" x14ac:dyDescent="0.25">
      <c r="A810" s="3"/>
      <c r="F810" s="3"/>
    </row>
    <row r="811" spans="1:6" ht="12" customHeight="1" x14ac:dyDescent="0.25">
      <c r="A811" s="3"/>
      <c r="F811" s="3"/>
    </row>
    <row r="812" spans="1:6" ht="12" customHeight="1" x14ac:dyDescent="0.25">
      <c r="A812" s="3"/>
      <c r="F812" s="3"/>
    </row>
    <row r="813" spans="1:6" ht="12" customHeight="1" x14ac:dyDescent="0.25">
      <c r="A813" s="3"/>
      <c r="F813" s="3"/>
    </row>
    <row r="814" spans="1:6" ht="12" customHeight="1" x14ac:dyDescent="0.25">
      <c r="A814" s="3"/>
      <c r="F814" s="3"/>
    </row>
    <row r="815" spans="1:6" ht="12" customHeight="1" x14ac:dyDescent="0.25">
      <c r="A815" s="3"/>
      <c r="F815" s="3"/>
    </row>
    <row r="816" spans="1:6" ht="12" customHeight="1" x14ac:dyDescent="0.25">
      <c r="A816" s="3"/>
      <c r="F816" s="3"/>
    </row>
    <row r="817" spans="1:6" ht="12" customHeight="1" x14ac:dyDescent="0.25">
      <c r="A817" s="3"/>
      <c r="F817" s="3"/>
    </row>
    <row r="818" spans="1:6" ht="12" customHeight="1" x14ac:dyDescent="0.25">
      <c r="A818" s="3"/>
      <c r="F818" s="3"/>
    </row>
    <row r="819" spans="1:6" ht="12" customHeight="1" x14ac:dyDescent="0.25">
      <c r="A819" s="3"/>
      <c r="F819" s="3"/>
    </row>
    <row r="820" spans="1:6" ht="12" customHeight="1" x14ac:dyDescent="0.25">
      <c r="A820" s="3"/>
      <c r="F820" s="3"/>
    </row>
    <row r="821" spans="1:6" ht="12" customHeight="1" x14ac:dyDescent="0.25">
      <c r="A821" s="3"/>
      <c r="F821" s="3"/>
    </row>
    <row r="822" spans="1:6" ht="12" customHeight="1" x14ac:dyDescent="0.25">
      <c r="A822" s="3"/>
      <c r="F822" s="3"/>
    </row>
    <row r="823" spans="1:6" ht="12" customHeight="1" x14ac:dyDescent="0.25">
      <c r="A823" s="3"/>
      <c r="F823" s="3"/>
    </row>
    <row r="824" spans="1:6" ht="12" customHeight="1" x14ac:dyDescent="0.25">
      <c r="A824" s="3"/>
      <c r="F824" s="3"/>
    </row>
    <row r="825" spans="1:6" ht="12" customHeight="1" x14ac:dyDescent="0.25">
      <c r="A825" s="3"/>
      <c r="F825" s="3"/>
    </row>
    <row r="826" spans="1:6" ht="12" customHeight="1" x14ac:dyDescent="0.25">
      <c r="A826" s="3"/>
      <c r="F826" s="3"/>
    </row>
    <row r="827" spans="1:6" ht="12" customHeight="1" x14ac:dyDescent="0.25">
      <c r="A827" s="3"/>
      <c r="F827" s="3"/>
    </row>
    <row r="828" spans="1:6" ht="12" customHeight="1" x14ac:dyDescent="0.25">
      <c r="A828" s="3"/>
      <c r="F828" s="3"/>
    </row>
    <row r="829" spans="1:6" ht="12" customHeight="1" x14ac:dyDescent="0.25">
      <c r="A829" s="3"/>
      <c r="F829" s="3"/>
    </row>
    <row r="830" spans="1:6" ht="12" customHeight="1" x14ac:dyDescent="0.25">
      <c r="A830" s="3"/>
      <c r="F830" s="3"/>
    </row>
    <row r="831" spans="1:6" ht="12" customHeight="1" x14ac:dyDescent="0.25">
      <c r="A831" s="3"/>
      <c r="F831" s="3"/>
    </row>
    <row r="832" spans="1:6" ht="12" customHeight="1" x14ac:dyDescent="0.25">
      <c r="A832" s="3"/>
      <c r="F832" s="3"/>
    </row>
    <row r="833" spans="1:6" ht="12" customHeight="1" x14ac:dyDescent="0.25">
      <c r="A833" s="3"/>
      <c r="F833" s="3"/>
    </row>
    <row r="834" spans="1:6" ht="12" customHeight="1" x14ac:dyDescent="0.25">
      <c r="A834" s="3"/>
      <c r="F834" s="3"/>
    </row>
    <row r="835" spans="1:6" ht="12" customHeight="1" x14ac:dyDescent="0.25">
      <c r="A835" s="3"/>
      <c r="F835" s="3"/>
    </row>
    <row r="836" spans="1:6" ht="12" customHeight="1" x14ac:dyDescent="0.25">
      <c r="A836" s="3"/>
      <c r="F836" s="3"/>
    </row>
    <row r="837" spans="1:6" ht="12" customHeight="1" x14ac:dyDescent="0.25">
      <c r="A837" s="3"/>
      <c r="F837" s="3"/>
    </row>
    <row r="838" spans="1:6" ht="12" customHeight="1" x14ac:dyDescent="0.25">
      <c r="A838" s="3"/>
      <c r="F838" s="3"/>
    </row>
    <row r="839" spans="1:6" ht="12" customHeight="1" x14ac:dyDescent="0.25">
      <c r="A839" s="3"/>
      <c r="F839" s="3"/>
    </row>
    <row r="840" spans="1:6" ht="12" customHeight="1" x14ac:dyDescent="0.25">
      <c r="A840" s="3"/>
      <c r="F840" s="3"/>
    </row>
    <row r="841" spans="1:6" ht="12" customHeight="1" x14ac:dyDescent="0.25">
      <c r="A841" s="3"/>
      <c r="F841" s="3"/>
    </row>
    <row r="842" spans="1:6" ht="12" customHeight="1" x14ac:dyDescent="0.25">
      <c r="A842" s="3"/>
      <c r="F842" s="3"/>
    </row>
    <row r="843" spans="1:6" ht="12" customHeight="1" x14ac:dyDescent="0.25">
      <c r="A843" s="3"/>
      <c r="F843" s="3"/>
    </row>
    <row r="844" spans="1:6" ht="12" customHeight="1" x14ac:dyDescent="0.25">
      <c r="A844" s="3"/>
      <c r="F844" s="3"/>
    </row>
    <row r="845" spans="1:6" ht="12" customHeight="1" x14ac:dyDescent="0.25">
      <c r="A845" s="3"/>
      <c r="F845" s="3"/>
    </row>
    <row r="846" spans="1:6" ht="12" customHeight="1" x14ac:dyDescent="0.25">
      <c r="A846" s="3"/>
      <c r="F846" s="3"/>
    </row>
    <row r="847" spans="1:6" ht="12" customHeight="1" x14ac:dyDescent="0.25">
      <c r="A847" s="3"/>
      <c r="F847" s="3"/>
    </row>
    <row r="848" spans="1:6" ht="12" customHeight="1" x14ac:dyDescent="0.25">
      <c r="A848" s="3"/>
      <c r="F848" s="3"/>
    </row>
    <row r="849" spans="1:6" ht="12" customHeight="1" x14ac:dyDescent="0.25">
      <c r="A849" s="3"/>
      <c r="F849" s="3"/>
    </row>
    <row r="850" spans="1:6" ht="12" customHeight="1" x14ac:dyDescent="0.25">
      <c r="A850" s="3"/>
      <c r="F850" s="3"/>
    </row>
    <row r="851" spans="1:6" ht="12" customHeight="1" x14ac:dyDescent="0.25">
      <c r="A851" s="3"/>
      <c r="F851" s="3"/>
    </row>
    <row r="852" spans="1:6" ht="12" customHeight="1" x14ac:dyDescent="0.25">
      <c r="A852" s="3"/>
      <c r="F852" s="3"/>
    </row>
    <row r="853" spans="1:6" ht="12" customHeight="1" x14ac:dyDescent="0.25">
      <c r="A853" s="3"/>
      <c r="F853" s="3"/>
    </row>
    <row r="854" spans="1:6" ht="12" customHeight="1" x14ac:dyDescent="0.25">
      <c r="A854" s="3"/>
      <c r="F854" s="3"/>
    </row>
    <row r="855" spans="1:6" ht="12" customHeight="1" x14ac:dyDescent="0.25">
      <c r="A855" s="3"/>
      <c r="F855" s="3"/>
    </row>
    <row r="856" spans="1:6" ht="12" customHeight="1" x14ac:dyDescent="0.25">
      <c r="A856" s="3"/>
      <c r="F856" s="3"/>
    </row>
    <row r="857" spans="1:6" ht="12" customHeight="1" x14ac:dyDescent="0.25">
      <c r="A857" s="3"/>
      <c r="F857" s="3"/>
    </row>
    <row r="858" spans="1:6" ht="12" customHeight="1" x14ac:dyDescent="0.25">
      <c r="A858" s="3"/>
      <c r="F858" s="3"/>
    </row>
    <row r="859" spans="1:6" ht="12" customHeight="1" x14ac:dyDescent="0.25">
      <c r="A859" s="3"/>
      <c r="F859" s="3"/>
    </row>
    <row r="860" spans="1:6" ht="12" customHeight="1" x14ac:dyDescent="0.25">
      <c r="A860" s="3"/>
      <c r="F860" s="3"/>
    </row>
    <row r="861" spans="1:6" ht="12" customHeight="1" x14ac:dyDescent="0.25">
      <c r="A861" s="3"/>
      <c r="F861" s="3"/>
    </row>
    <row r="862" spans="1:6" ht="12" customHeight="1" x14ac:dyDescent="0.25">
      <c r="A862" s="3"/>
      <c r="F862" s="3"/>
    </row>
    <row r="863" spans="1:6" ht="12" customHeight="1" x14ac:dyDescent="0.25">
      <c r="A863" s="3"/>
      <c r="F863" s="3"/>
    </row>
    <row r="864" spans="1:6" ht="12" customHeight="1" x14ac:dyDescent="0.25">
      <c r="A864" s="3"/>
      <c r="F864" s="3"/>
    </row>
    <row r="865" spans="1:6" ht="12" customHeight="1" x14ac:dyDescent="0.25">
      <c r="A865" s="3"/>
      <c r="F865" s="3"/>
    </row>
    <row r="866" spans="1:6" ht="12" customHeight="1" x14ac:dyDescent="0.25">
      <c r="A866" s="3"/>
      <c r="F866" s="3"/>
    </row>
    <row r="867" spans="1:6" ht="12" customHeight="1" x14ac:dyDescent="0.25">
      <c r="A867" s="3"/>
      <c r="F867" s="3"/>
    </row>
    <row r="868" spans="1:6" ht="12" customHeight="1" x14ac:dyDescent="0.25">
      <c r="A868" s="3"/>
      <c r="F868" s="3"/>
    </row>
    <row r="869" spans="1:6" ht="12" customHeight="1" x14ac:dyDescent="0.25">
      <c r="A869" s="3"/>
      <c r="F869" s="3"/>
    </row>
    <row r="870" spans="1:6" ht="12" customHeight="1" x14ac:dyDescent="0.25">
      <c r="A870" s="3"/>
      <c r="F870" s="3"/>
    </row>
    <row r="871" spans="1:6" ht="12" customHeight="1" x14ac:dyDescent="0.25">
      <c r="A871" s="3"/>
      <c r="F871" s="3"/>
    </row>
    <row r="872" spans="1:6" ht="12" customHeight="1" x14ac:dyDescent="0.25">
      <c r="A872" s="3"/>
      <c r="F872" s="3"/>
    </row>
    <row r="873" spans="1:6" ht="12" customHeight="1" x14ac:dyDescent="0.25">
      <c r="A873" s="3"/>
      <c r="F873" s="3"/>
    </row>
    <row r="874" spans="1:6" ht="12" customHeight="1" x14ac:dyDescent="0.25">
      <c r="A874" s="3"/>
      <c r="F874" s="3"/>
    </row>
    <row r="875" spans="1:6" ht="12" customHeight="1" x14ac:dyDescent="0.25">
      <c r="A875" s="3"/>
      <c r="F875" s="3"/>
    </row>
    <row r="876" spans="1:6" ht="12" customHeight="1" x14ac:dyDescent="0.25">
      <c r="A876" s="3"/>
      <c r="F876" s="3"/>
    </row>
    <row r="877" spans="1:6" ht="12" customHeight="1" x14ac:dyDescent="0.25">
      <c r="A877" s="3"/>
      <c r="F877" s="3"/>
    </row>
    <row r="878" spans="1:6" ht="12" customHeight="1" x14ac:dyDescent="0.25">
      <c r="A878" s="3"/>
      <c r="F878" s="3"/>
    </row>
    <row r="879" spans="1:6" ht="12" customHeight="1" x14ac:dyDescent="0.25">
      <c r="A879" s="3"/>
      <c r="F879" s="3"/>
    </row>
    <row r="880" spans="1:6" ht="12" customHeight="1" x14ac:dyDescent="0.25">
      <c r="A880" s="3"/>
      <c r="F880" s="3"/>
    </row>
    <row r="881" spans="1:6" ht="12" customHeight="1" x14ac:dyDescent="0.25">
      <c r="A881" s="3"/>
      <c r="F881" s="3"/>
    </row>
    <row r="882" spans="1:6" ht="12" customHeight="1" x14ac:dyDescent="0.25">
      <c r="A882" s="3"/>
      <c r="F882" s="3"/>
    </row>
    <row r="883" spans="1:6" ht="12" customHeight="1" x14ac:dyDescent="0.25">
      <c r="A883" s="3"/>
      <c r="F883" s="3"/>
    </row>
    <row r="884" spans="1:6" ht="12" customHeight="1" x14ac:dyDescent="0.25">
      <c r="A884" s="3"/>
      <c r="F884" s="3"/>
    </row>
    <row r="885" spans="1:6" ht="12" customHeight="1" x14ac:dyDescent="0.25">
      <c r="A885" s="3"/>
      <c r="F885" s="3"/>
    </row>
    <row r="886" spans="1:6" ht="12" customHeight="1" x14ac:dyDescent="0.25">
      <c r="A886" s="3"/>
      <c r="F886" s="3"/>
    </row>
    <row r="887" spans="1:6" ht="12" customHeight="1" x14ac:dyDescent="0.25">
      <c r="A887" s="3"/>
      <c r="F887" s="3"/>
    </row>
    <row r="888" spans="1:6" ht="12" customHeight="1" x14ac:dyDescent="0.25">
      <c r="A888" s="3"/>
      <c r="F888" s="3"/>
    </row>
    <row r="889" spans="1:6" ht="12" customHeight="1" x14ac:dyDescent="0.25">
      <c r="A889" s="3"/>
      <c r="F889" s="3"/>
    </row>
    <row r="890" spans="1:6" ht="12" customHeight="1" x14ac:dyDescent="0.25">
      <c r="A890" s="3"/>
      <c r="F890" s="3"/>
    </row>
    <row r="891" spans="1:6" ht="12" customHeight="1" x14ac:dyDescent="0.25">
      <c r="A891" s="3"/>
      <c r="F891" s="3"/>
    </row>
    <row r="892" spans="1:6" ht="12" customHeight="1" x14ac:dyDescent="0.25">
      <c r="A892" s="3"/>
      <c r="F892" s="3"/>
    </row>
    <row r="893" spans="1:6" ht="12" customHeight="1" x14ac:dyDescent="0.25">
      <c r="A893" s="3"/>
      <c r="F893" s="3"/>
    </row>
    <row r="894" spans="1:6" ht="12" customHeight="1" x14ac:dyDescent="0.25">
      <c r="A894" s="3"/>
      <c r="F894" s="3"/>
    </row>
    <row r="895" spans="1:6" ht="12" customHeight="1" x14ac:dyDescent="0.25">
      <c r="A895" s="3"/>
      <c r="F895" s="3"/>
    </row>
    <row r="896" spans="1:6" ht="12" customHeight="1" x14ac:dyDescent="0.25">
      <c r="A896" s="3"/>
      <c r="F896" s="3"/>
    </row>
    <row r="897" spans="1:6" ht="12" customHeight="1" x14ac:dyDescent="0.25">
      <c r="A897" s="3"/>
      <c r="F897" s="3"/>
    </row>
    <row r="898" spans="1:6" ht="12" customHeight="1" x14ac:dyDescent="0.25">
      <c r="A898" s="3"/>
      <c r="F898" s="3"/>
    </row>
    <row r="899" spans="1:6" ht="12" customHeight="1" x14ac:dyDescent="0.25">
      <c r="A899" s="3"/>
      <c r="F899" s="3"/>
    </row>
    <row r="900" spans="1:6" ht="12" customHeight="1" x14ac:dyDescent="0.25">
      <c r="A900" s="3"/>
      <c r="F900" s="3"/>
    </row>
    <row r="901" spans="1:6" ht="12" customHeight="1" x14ac:dyDescent="0.25">
      <c r="A901" s="3"/>
      <c r="F901" s="3"/>
    </row>
    <row r="902" spans="1:6" ht="12" customHeight="1" x14ac:dyDescent="0.25">
      <c r="A902" s="3"/>
      <c r="F902" s="3"/>
    </row>
    <row r="903" spans="1:6" ht="12" customHeight="1" x14ac:dyDescent="0.25">
      <c r="A903" s="3"/>
      <c r="F903" s="3"/>
    </row>
    <row r="904" spans="1:6" ht="12" customHeight="1" x14ac:dyDescent="0.25">
      <c r="A904" s="3"/>
      <c r="F904" s="3"/>
    </row>
    <row r="905" spans="1:6" ht="12" customHeight="1" x14ac:dyDescent="0.25">
      <c r="A905" s="3"/>
      <c r="F905" s="3"/>
    </row>
    <row r="906" spans="1:6" ht="12" customHeight="1" x14ac:dyDescent="0.25">
      <c r="A906" s="3"/>
      <c r="F906" s="3"/>
    </row>
    <row r="907" spans="1:6" ht="12" customHeight="1" x14ac:dyDescent="0.25">
      <c r="A907" s="3"/>
      <c r="F907" s="3"/>
    </row>
    <row r="908" spans="1:6" ht="12" customHeight="1" x14ac:dyDescent="0.25">
      <c r="A908" s="3"/>
      <c r="F908" s="3"/>
    </row>
    <row r="909" spans="1:6" ht="12" customHeight="1" x14ac:dyDescent="0.25">
      <c r="A909" s="3"/>
      <c r="F909" s="3"/>
    </row>
    <row r="910" spans="1:6" ht="12" customHeight="1" x14ac:dyDescent="0.25">
      <c r="A910" s="3"/>
      <c r="F910" s="3"/>
    </row>
    <row r="911" spans="1:6" ht="12" customHeight="1" x14ac:dyDescent="0.25">
      <c r="A911" s="3"/>
      <c r="F911" s="3"/>
    </row>
    <row r="912" spans="1:6" ht="12" customHeight="1" x14ac:dyDescent="0.25">
      <c r="A912" s="3"/>
      <c r="F912" s="3"/>
    </row>
    <row r="913" spans="1:6" ht="12" customHeight="1" x14ac:dyDescent="0.25">
      <c r="A913" s="3"/>
      <c r="F913" s="3"/>
    </row>
    <row r="914" spans="1:6" ht="12" customHeight="1" x14ac:dyDescent="0.25">
      <c r="A914" s="3"/>
      <c r="F914" s="3"/>
    </row>
    <row r="915" spans="1:6" ht="12" customHeight="1" x14ac:dyDescent="0.25">
      <c r="A915" s="3"/>
      <c r="F915" s="3"/>
    </row>
    <row r="916" spans="1:6" ht="12" customHeight="1" x14ac:dyDescent="0.25">
      <c r="A916" s="3"/>
      <c r="F916" s="3"/>
    </row>
    <row r="917" spans="1:6" ht="12" customHeight="1" x14ac:dyDescent="0.25">
      <c r="A917" s="3"/>
      <c r="F917" s="3"/>
    </row>
    <row r="918" spans="1:6" ht="12" customHeight="1" x14ac:dyDescent="0.25">
      <c r="A918" s="3"/>
      <c r="F918" s="3"/>
    </row>
    <row r="919" spans="1:6" ht="12" customHeight="1" x14ac:dyDescent="0.25">
      <c r="A919" s="3"/>
      <c r="F919" s="3"/>
    </row>
    <row r="920" spans="1:6" ht="12" customHeight="1" x14ac:dyDescent="0.25">
      <c r="A920" s="3"/>
      <c r="F920" s="3"/>
    </row>
    <row r="921" spans="1:6" ht="12" customHeight="1" x14ac:dyDescent="0.25">
      <c r="A921" s="3"/>
      <c r="F921" s="3"/>
    </row>
    <row r="922" spans="1:6" ht="12" customHeight="1" x14ac:dyDescent="0.25">
      <c r="A922" s="3"/>
      <c r="F922" s="3"/>
    </row>
    <row r="923" spans="1:6" ht="12" customHeight="1" x14ac:dyDescent="0.25">
      <c r="A923" s="3"/>
      <c r="F923" s="3"/>
    </row>
    <row r="924" spans="1:6" ht="12" customHeight="1" x14ac:dyDescent="0.25">
      <c r="A924" s="3"/>
      <c r="F924" s="3"/>
    </row>
    <row r="925" spans="1:6" ht="12" customHeight="1" x14ac:dyDescent="0.25">
      <c r="A925" s="3"/>
      <c r="F925" s="3"/>
    </row>
    <row r="926" spans="1:6" ht="12" customHeight="1" x14ac:dyDescent="0.25">
      <c r="A926" s="3"/>
      <c r="F926" s="3"/>
    </row>
    <row r="927" spans="1:6" ht="12" customHeight="1" x14ac:dyDescent="0.25">
      <c r="A927" s="3"/>
      <c r="F927" s="3"/>
    </row>
    <row r="928" spans="1:6" ht="12" customHeight="1" x14ac:dyDescent="0.25">
      <c r="A928" s="3"/>
      <c r="F928" s="3"/>
    </row>
    <row r="929" spans="1:6" ht="12" customHeight="1" x14ac:dyDescent="0.25">
      <c r="A929" s="3"/>
      <c r="F929" s="3"/>
    </row>
    <row r="930" spans="1:6" ht="12" customHeight="1" x14ac:dyDescent="0.25">
      <c r="A930" s="3"/>
      <c r="F930" s="3"/>
    </row>
    <row r="931" spans="1:6" ht="12" customHeight="1" x14ac:dyDescent="0.25">
      <c r="A931" s="3"/>
      <c r="F931" s="3"/>
    </row>
    <row r="932" spans="1:6" ht="12" customHeight="1" x14ac:dyDescent="0.25">
      <c r="A932" s="3"/>
      <c r="F932" s="3"/>
    </row>
    <row r="933" spans="1:6" ht="12" customHeight="1" x14ac:dyDescent="0.25">
      <c r="A933" s="3"/>
      <c r="F933" s="3"/>
    </row>
    <row r="934" spans="1:6" ht="12" customHeight="1" x14ac:dyDescent="0.25">
      <c r="A934" s="3"/>
      <c r="F934" s="3"/>
    </row>
    <row r="935" spans="1:6" ht="12" customHeight="1" x14ac:dyDescent="0.25">
      <c r="A935" s="3"/>
      <c r="F935" s="3"/>
    </row>
    <row r="936" spans="1:6" ht="12" customHeight="1" x14ac:dyDescent="0.25">
      <c r="A936" s="3"/>
      <c r="F936" s="3"/>
    </row>
    <row r="937" spans="1:6" ht="12" customHeight="1" x14ac:dyDescent="0.25">
      <c r="A937" s="3"/>
      <c r="F937" s="3"/>
    </row>
    <row r="938" spans="1:6" ht="12" customHeight="1" x14ac:dyDescent="0.25">
      <c r="A938" s="3"/>
      <c r="F938" s="3"/>
    </row>
    <row r="939" spans="1:6" ht="12" customHeight="1" x14ac:dyDescent="0.25">
      <c r="A939" s="3"/>
      <c r="F939" s="3"/>
    </row>
    <row r="940" spans="1:6" ht="12" customHeight="1" x14ac:dyDescent="0.25">
      <c r="A940" s="3"/>
      <c r="F940" s="3"/>
    </row>
    <row r="941" spans="1:6" ht="12" customHeight="1" x14ac:dyDescent="0.25">
      <c r="A941" s="3"/>
      <c r="F941" s="3"/>
    </row>
    <row r="942" spans="1:6" ht="12" customHeight="1" x14ac:dyDescent="0.25">
      <c r="A942" s="3"/>
      <c r="F942" s="3"/>
    </row>
    <row r="943" spans="1:6" ht="12" customHeight="1" x14ac:dyDescent="0.25">
      <c r="A943" s="3"/>
      <c r="F943" s="3"/>
    </row>
    <row r="944" spans="1:6" ht="12" customHeight="1" x14ac:dyDescent="0.25">
      <c r="A944" s="3"/>
      <c r="F944" s="3"/>
    </row>
    <row r="945" spans="1:6" ht="12" customHeight="1" x14ac:dyDescent="0.25">
      <c r="A945" s="3"/>
      <c r="F945" s="3"/>
    </row>
    <row r="946" spans="1:6" ht="12" customHeight="1" x14ac:dyDescent="0.25">
      <c r="A946" s="3"/>
      <c r="F946" s="3"/>
    </row>
    <row r="947" spans="1:6" ht="12" customHeight="1" x14ac:dyDescent="0.25">
      <c r="A947" s="3"/>
      <c r="F947" s="3"/>
    </row>
    <row r="948" spans="1:6" ht="12" customHeight="1" x14ac:dyDescent="0.25">
      <c r="A948" s="3"/>
      <c r="F948" s="3"/>
    </row>
    <row r="949" spans="1:6" ht="12" customHeight="1" x14ac:dyDescent="0.25">
      <c r="A949" s="3"/>
      <c r="F949" s="3"/>
    </row>
    <row r="950" spans="1:6" ht="12" customHeight="1" x14ac:dyDescent="0.25">
      <c r="A950" s="3"/>
      <c r="F950" s="3"/>
    </row>
    <row r="951" spans="1:6" ht="12" customHeight="1" x14ac:dyDescent="0.25">
      <c r="A951" s="3"/>
      <c r="F951" s="3"/>
    </row>
    <row r="952" spans="1:6" ht="12" customHeight="1" x14ac:dyDescent="0.25">
      <c r="A952" s="3"/>
      <c r="F952" s="3"/>
    </row>
    <row r="953" spans="1:6" ht="12" customHeight="1" x14ac:dyDescent="0.25">
      <c r="A953" s="3"/>
      <c r="F953" s="3"/>
    </row>
    <row r="954" spans="1:6" ht="12" customHeight="1" x14ac:dyDescent="0.25">
      <c r="A954" s="3"/>
      <c r="F954" s="3"/>
    </row>
    <row r="955" spans="1:6" ht="12" customHeight="1" x14ac:dyDescent="0.25">
      <c r="A955" s="3"/>
      <c r="F955" s="3"/>
    </row>
    <row r="956" spans="1:6" ht="12" customHeight="1" x14ac:dyDescent="0.25">
      <c r="A956" s="3"/>
      <c r="F956" s="3"/>
    </row>
    <row r="957" spans="1:6" ht="12" customHeight="1" x14ac:dyDescent="0.25">
      <c r="A957" s="3"/>
      <c r="F957" s="3"/>
    </row>
    <row r="958" spans="1:6" ht="12" customHeight="1" x14ac:dyDescent="0.25">
      <c r="A958" s="3"/>
      <c r="F958" s="3"/>
    </row>
    <row r="959" spans="1:6" ht="12" customHeight="1" x14ac:dyDescent="0.25">
      <c r="A959" s="3"/>
      <c r="F959" s="3"/>
    </row>
    <row r="960" spans="1:6" ht="12" customHeight="1" x14ac:dyDescent="0.25">
      <c r="A960" s="3"/>
      <c r="F960" s="3"/>
    </row>
    <row r="961" spans="1:6" ht="12" customHeight="1" x14ac:dyDescent="0.25">
      <c r="A961" s="3"/>
      <c r="F961" s="3"/>
    </row>
    <row r="962" spans="1:6" ht="12" customHeight="1" x14ac:dyDescent="0.25">
      <c r="A962" s="3"/>
      <c r="F962" s="3"/>
    </row>
    <row r="963" spans="1:6" ht="12" customHeight="1" x14ac:dyDescent="0.25">
      <c r="A963" s="3"/>
      <c r="F963" s="3"/>
    </row>
    <row r="964" spans="1:6" ht="12" customHeight="1" x14ac:dyDescent="0.25">
      <c r="A964" s="3"/>
      <c r="F964" s="3"/>
    </row>
    <row r="965" spans="1:6" ht="12" customHeight="1" x14ac:dyDescent="0.25">
      <c r="A965" s="3"/>
      <c r="F965" s="3"/>
    </row>
    <row r="966" spans="1:6" ht="12" customHeight="1" x14ac:dyDescent="0.25">
      <c r="A966" s="3"/>
      <c r="F966" s="3"/>
    </row>
    <row r="967" spans="1:6" ht="12" customHeight="1" x14ac:dyDescent="0.25">
      <c r="A967" s="3"/>
      <c r="F967" s="3"/>
    </row>
    <row r="968" spans="1:6" ht="12" customHeight="1" x14ac:dyDescent="0.25">
      <c r="A968" s="3"/>
      <c r="F968" s="3"/>
    </row>
    <row r="969" spans="1:6" ht="12" customHeight="1" x14ac:dyDescent="0.25">
      <c r="A969" s="3"/>
      <c r="F969" s="3"/>
    </row>
    <row r="970" spans="1:6" ht="12" customHeight="1" x14ac:dyDescent="0.25">
      <c r="A970" s="3"/>
      <c r="F970" s="3"/>
    </row>
    <row r="971" spans="1:6" ht="12" customHeight="1" x14ac:dyDescent="0.25">
      <c r="A971" s="3"/>
      <c r="F971" s="3"/>
    </row>
    <row r="972" spans="1:6" ht="12" customHeight="1" x14ac:dyDescent="0.25">
      <c r="A972" s="3"/>
      <c r="F972" s="3"/>
    </row>
    <row r="973" spans="1:6" ht="12" customHeight="1" x14ac:dyDescent="0.25">
      <c r="A973" s="3"/>
      <c r="F973" s="3"/>
    </row>
    <row r="974" spans="1:6" ht="12" customHeight="1" x14ac:dyDescent="0.25">
      <c r="A974" s="3"/>
      <c r="F974" s="3"/>
    </row>
    <row r="975" spans="1:6" ht="12" customHeight="1" x14ac:dyDescent="0.25">
      <c r="A975" s="3"/>
      <c r="F975" s="3"/>
    </row>
    <row r="976" spans="1:6" ht="12" customHeight="1" x14ac:dyDescent="0.25">
      <c r="A976" s="3"/>
      <c r="F976" s="3"/>
    </row>
    <row r="977" spans="1:6" ht="12" customHeight="1" x14ac:dyDescent="0.25">
      <c r="A977" s="3"/>
      <c r="F977" s="3"/>
    </row>
    <row r="978" spans="1:6" ht="12" customHeight="1" x14ac:dyDescent="0.25">
      <c r="A978" s="3"/>
      <c r="F978" s="3"/>
    </row>
    <row r="979" spans="1:6" ht="12" customHeight="1" x14ac:dyDescent="0.25">
      <c r="A979" s="3"/>
      <c r="F979" s="3"/>
    </row>
    <row r="980" spans="1:6" ht="12" customHeight="1" x14ac:dyDescent="0.25">
      <c r="A980" s="3"/>
      <c r="F980" s="3"/>
    </row>
    <row r="981" spans="1:6" ht="12" customHeight="1" x14ac:dyDescent="0.25">
      <c r="A981" s="3"/>
      <c r="F981" s="3"/>
    </row>
    <row r="982" spans="1:6" ht="12" customHeight="1" x14ac:dyDescent="0.25">
      <c r="A982" s="3"/>
      <c r="F982" s="3"/>
    </row>
    <row r="983" spans="1:6" ht="12" customHeight="1" x14ac:dyDescent="0.25">
      <c r="A983" s="3"/>
      <c r="F983" s="3"/>
    </row>
    <row r="984" spans="1:6" ht="12" customHeight="1" x14ac:dyDescent="0.25">
      <c r="A984" s="3"/>
      <c r="F984" s="3"/>
    </row>
    <row r="985" spans="1:6" ht="12" customHeight="1" x14ac:dyDescent="0.25">
      <c r="A985" s="3"/>
      <c r="F985" s="3"/>
    </row>
    <row r="986" spans="1:6" ht="12" customHeight="1" x14ac:dyDescent="0.25">
      <c r="A986" s="3"/>
      <c r="F986" s="3"/>
    </row>
    <row r="987" spans="1:6" ht="12" customHeight="1" x14ac:dyDescent="0.25">
      <c r="A987" s="3"/>
      <c r="F987" s="3"/>
    </row>
    <row r="988" spans="1:6" ht="12" customHeight="1" x14ac:dyDescent="0.25">
      <c r="A988" s="3"/>
      <c r="F988" s="3"/>
    </row>
    <row r="989" spans="1:6" ht="12" customHeight="1" x14ac:dyDescent="0.25">
      <c r="A989" s="3"/>
      <c r="F989" s="3"/>
    </row>
    <row r="990" spans="1:6" ht="12" customHeight="1" x14ac:dyDescent="0.25">
      <c r="A990" s="3"/>
      <c r="F990" s="3"/>
    </row>
    <row r="991" spans="1:6" ht="12" customHeight="1" x14ac:dyDescent="0.25">
      <c r="A991" s="3"/>
      <c r="F991" s="3"/>
    </row>
    <row r="992" spans="1:6" ht="12" customHeight="1" x14ac:dyDescent="0.25">
      <c r="A992" s="3"/>
      <c r="F992" s="3"/>
    </row>
    <row r="993" spans="1:6" ht="12" customHeight="1" x14ac:dyDescent="0.25">
      <c r="A993" s="3"/>
      <c r="F993" s="3"/>
    </row>
    <row r="994" spans="1:6" ht="12" customHeight="1" x14ac:dyDescent="0.25">
      <c r="A994" s="3"/>
      <c r="F994" s="3"/>
    </row>
    <row r="995" spans="1:6" ht="12" customHeight="1" x14ac:dyDescent="0.25">
      <c r="A995" s="3"/>
      <c r="F995" s="3"/>
    </row>
    <row r="996" spans="1:6" ht="12" customHeight="1" x14ac:dyDescent="0.25">
      <c r="A996" s="3"/>
      <c r="F996" s="3"/>
    </row>
    <row r="997" spans="1:6" ht="12" customHeight="1" x14ac:dyDescent="0.25">
      <c r="A997" s="3"/>
      <c r="F997" s="3"/>
    </row>
    <row r="998" spans="1:6" ht="12" customHeight="1" x14ac:dyDescent="0.25">
      <c r="A998" s="3"/>
      <c r="F998" s="3"/>
    </row>
    <row r="999" spans="1:6" ht="12" customHeight="1" x14ac:dyDescent="0.25">
      <c r="A999" s="3"/>
      <c r="F999" s="3"/>
    </row>
    <row r="1000" spans="1:6" ht="12" customHeight="1" x14ac:dyDescent="0.25">
      <c r="A1000" s="3"/>
      <c r="F1000" s="3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B411-B9B4-4CEC-B0E7-DBB8D674D911}">
  <dimension ref="A1:O1045"/>
  <sheetViews>
    <sheetView topLeftCell="J1" workbookViewId="0">
      <selection activeCell="S24" sqref="S24"/>
    </sheetView>
  </sheetViews>
  <sheetFormatPr defaultColWidth="11.5546875" defaultRowHeight="13.2" outlineLevelCol="1" x14ac:dyDescent="0.25"/>
  <cols>
    <col min="1" max="1" width="20.5546875" hidden="1" customWidth="1" outlineLevel="1"/>
    <col min="2" max="2" width="19.6640625" hidden="1" customWidth="1" outlineLevel="1"/>
    <col min="3" max="9" width="11.5546875" hidden="1" customWidth="1" outlineLevel="1"/>
    <col min="10" max="10" width="11.5546875" collapsed="1"/>
  </cols>
  <sheetData>
    <row r="1" spans="1:15" x14ac:dyDescent="0.25">
      <c r="O1" s="26"/>
    </row>
    <row r="2" spans="1:15" x14ac:dyDescent="0.25">
      <c r="L2" s="58"/>
      <c r="O2" s="7"/>
    </row>
    <row r="3" spans="1:15" x14ac:dyDescent="0.25">
      <c r="A3" s="17" t="s">
        <v>170</v>
      </c>
      <c r="B3" t="s">
        <v>264</v>
      </c>
      <c r="K3" s="18" t="s">
        <v>227</v>
      </c>
      <c r="L3" s="18" t="s">
        <v>265</v>
      </c>
      <c r="O3" s="7"/>
    </row>
    <row r="4" spans="1:15" x14ac:dyDescent="0.25">
      <c r="A4" s="18" t="s">
        <v>168</v>
      </c>
      <c r="B4">
        <v>2195</v>
      </c>
      <c r="K4" s="59">
        <v>44652</v>
      </c>
      <c r="L4" s="18">
        <v>95</v>
      </c>
      <c r="O4" s="7"/>
    </row>
    <row r="5" spans="1:15" x14ac:dyDescent="0.25">
      <c r="A5" s="19" t="s">
        <v>241</v>
      </c>
      <c r="B5">
        <v>222</v>
      </c>
      <c r="K5" s="59">
        <v>44682</v>
      </c>
      <c r="L5" s="18">
        <v>119</v>
      </c>
      <c r="O5" s="7"/>
    </row>
    <row r="6" spans="1:15" x14ac:dyDescent="0.25">
      <c r="A6" s="19" t="s">
        <v>177</v>
      </c>
      <c r="B6">
        <v>247</v>
      </c>
      <c r="K6" s="59">
        <v>44713</v>
      </c>
      <c r="L6" s="18">
        <v>90</v>
      </c>
      <c r="O6" s="7"/>
    </row>
    <row r="7" spans="1:15" x14ac:dyDescent="0.25">
      <c r="A7" s="19" t="s">
        <v>178</v>
      </c>
      <c r="B7">
        <v>236</v>
      </c>
      <c r="K7" s="59">
        <v>44743</v>
      </c>
      <c r="L7" s="18">
        <v>71</v>
      </c>
      <c r="O7" s="10"/>
    </row>
    <row r="8" spans="1:15" x14ac:dyDescent="0.25">
      <c r="A8" s="19" t="s">
        <v>174</v>
      </c>
      <c r="B8">
        <v>159</v>
      </c>
      <c r="K8" s="59">
        <v>44774</v>
      </c>
      <c r="L8" s="18">
        <v>117</v>
      </c>
      <c r="O8" s="7"/>
    </row>
    <row r="9" spans="1:15" x14ac:dyDescent="0.25">
      <c r="A9" s="19" t="s">
        <v>175</v>
      </c>
      <c r="B9">
        <v>277</v>
      </c>
      <c r="K9" s="59">
        <v>44805</v>
      </c>
      <c r="L9" s="18">
        <v>116</v>
      </c>
      <c r="O9" s="7"/>
    </row>
    <row r="10" spans="1:15" x14ac:dyDescent="0.25">
      <c r="A10" s="19" t="s">
        <v>176</v>
      </c>
      <c r="B10">
        <v>261</v>
      </c>
      <c r="K10" s="59">
        <v>44835</v>
      </c>
      <c r="L10" s="18">
        <v>128</v>
      </c>
      <c r="O10" s="7"/>
    </row>
    <row r="11" spans="1:15" x14ac:dyDescent="0.25">
      <c r="A11" s="19" t="s">
        <v>171</v>
      </c>
      <c r="B11">
        <v>272</v>
      </c>
      <c r="K11" s="59">
        <v>44866</v>
      </c>
      <c r="L11" s="18">
        <v>129</v>
      </c>
      <c r="O11" s="10"/>
    </row>
    <row r="12" spans="1:15" x14ac:dyDescent="0.25">
      <c r="A12" s="19" t="s">
        <v>172</v>
      </c>
      <c r="B12">
        <v>286</v>
      </c>
      <c r="K12" s="59">
        <v>44896</v>
      </c>
      <c r="L12" s="18">
        <v>108</v>
      </c>
      <c r="O12" s="10"/>
    </row>
    <row r="13" spans="1:15" x14ac:dyDescent="0.25">
      <c r="A13" s="19" t="s">
        <v>173</v>
      </c>
      <c r="B13">
        <v>235</v>
      </c>
      <c r="K13" s="59">
        <v>44927</v>
      </c>
      <c r="L13" s="18">
        <v>71</v>
      </c>
      <c r="O13" s="7"/>
    </row>
    <row r="14" spans="1:15" x14ac:dyDescent="0.25">
      <c r="A14" s="18" t="s">
        <v>169</v>
      </c>
      <c r="B14">
        <v>153</v>
      </c>
      <c r="O14" s="10"/>
    </row>
    <row r="15" spans="1:15" x14ac:dyDescent="0.25">
      <c r="A15" s="19" t="s">
        <v>179</v>
      </c>
      <c r="B15">
        <v>153</v>
      </c>
      <c r="O15" s="7"/>
    </row>
    <row r="16" spans="1:15" x14ac:dyDescent="0.25">
      <c r="A16" s="18" t="s">
        <v>167</v>
      </c>
      <c r="B16">
        <v>2348</v>
      </c>
      <c r="O16" s="7"/>
    </row>
    <row r="17" spans="2:15" x14ac:dyDescent="0.25">
      <c r="O17" s="7"/>
    </row>
    <row r="18" spans="2:15" x14ac:dyDescent="0.25">
      <c r="K18" t="s">
        <v>278</v>
      </c>
      <c r="L18" s="60">
        <f>+(L13-L4)/L4</f>
        <v>-0.25263157894736843</v>
      </c>
      <c r="O18" s="7"/>
    </row>
    <row r="19" spans="2:15" x14ac:dyDescent="0.25">
      <c r="L19" s="18"/>
      <c r="O19" s="10"/>
    </row>
    <row r="20" spans="2:15" x14ac:dyDescent="0.25">
      <c r="O20" s="10"/>
    </row>
    <row r="21" spans="2:15" x14ac:dyDescent="0.25">
      <c r="O21" s="10"/>
    </row>
    <row r="22" spans="2:15" x14ac:dyDescent="0.25">
      <c r="B22" s="27">
        <f>+((GETPIVOTDATA("Num CDE",$A$3,"Mois (Date de Passation de CDE)",1,"Années (Date de Passation de CDE)",2023)-GETPIVOTDATA("Num CDE",$A$3,"Mois (Date de Passation de CDE)",4,"Années (Date de Passation de CDE)",2022))/GETPIVOTDATA("Num CDE",$A$3,"Mois (Date de Passation de CDE)",1,"Années (Date de Passation de CDE)",2023))</f>
        <v>-0.45098039215686275</v>
      </c>
      <c r="K22" t="s">
        <v>268</v>
      </c>
      <c r="O22" s="7"/>
    </row>
    <row r="23" spans="2:15" x14ac:dyDescent="0.25">
      <c r="O23" s="10"/>
    </row>
    <row r="24" spans="2:15" x14ac:dyDescent="0.25">
      <c r="O24" s="10"/>
    </row>
    <row r="25" spans="2:15" x14ac:dyDescent="0.25">
      <c r="O25" s="7"/>
    </row>
    <row r="26" spans="2:15" x14ac:dyDescent="0.25">
      <c r="O26" s="10"/>
    </row>
    <row r="27" spans="2:15" x14ac:dyDescent="0.25">
      <c r="O27" s="7"/>
    </row>
    <row r="28" spans="2:15" x14ac:dyDescent="0.25">
      <c r="O28" s="7"/>
    </row>
    <row r="29" spans="2:15" x14ac:dyDescent="0.25">
      <c r="O29" s="7"/>
    </row>
    <row r="30" spans="2:15" x14ac:dyDescent="0.25">
      <c r="O30" s="10"/>
    </row>
    <row r="31" spans="2:15" x14ac:dyDescent="0.25">
      <c r="O31" s="10"/>
    </row>
    <row r="32" spans="2:15" x14ac:dyDescent="0.25">
      <c r="O32" s="7"/>
    </row>
    <row r="33" spans="15:15" x14ac:dyDescent="0.25">
      <c r="O33" s="7"/>
    </row>
    <row r="34" spans="15:15" x14ac:dyDescent="0.25">
      <c r="O34" s="7"/>
    </row>
    <row r="35" spans="15:15" x14ac:dyDescent="0.25">
      <c r="O35" s="7"/>
    </row>
    <row r="36" spans="15:15" x14ac:dyDescent="0.25">
      <c r="O36" s="10"/>
    </row>
    <row r="37" spans="15:15" x14ac:dyDescent="0.25">
      <c r="O37" s="10"/>
    </row>
    <row r="38" spans="15:15" x14ac:dyDescent="0.25">
      <c r="O38" s="10"/>
    </row>
    <row r="39" spans="15:15" x14ac:dyDescent="0.25">
      <c r="O39" s="10"/>
    </row>
    <row r="40" spans="15:15" x14ac:dyDescent="0.25">
      <c r="O40" s="7"/>
    </row>
    <row r="41" spans="15:15" x14ac:dyDescent="0.25">
      <c r="O41" s="10"/>
    </row>
    <row r="42" spans="15:15" x14ac:dyDescent="0.25">
      <c r="O42" s="10"/>
    </row>
    <row r="43" spans="15:15" x14ac:dyDescent="0.25">
      <c r="O43" s="7"/>
    </row>
    <row r="44" spans="15:15" x14ac:dyDescent="0.25">
      <c r="O44" s="10"/>
    </row>
    <row r="45" spans="15:15" x14ac:dyDescent="0.25">
      <c r="O45" s="10"/>
    </row>
    <row r="46" spans="15:15" x14ac:dyDescent="0.25">
      <c r="O46" s="10"/>
    </row>
    <row r="47" spans="15:15" x14ac:dyDescent="0.25">
      <c r="O47" s="7"/>
    </row>
    <row r="48" spans="15:15" x14ac:dyDescent="0.25">
      <c r="O48" s="10"/>
    </row>
    <row r="49" spans="15:15" x14ac:dyDescent="0.25">
      <c r="O49" s="10"/>
    </row>
    <row r="50" spans="15:15" x14ac:dyDescent="0.25">
      <c r="O50" s="7"/>
    </row>
    <row r="51" spans="15:15" x14ac:dyDescent="0.25">
      <c r="O51" s="7"/>
    </row>
    <row r="52" spans="15:15" x14ac:dyDescent="0.25">
      <c r="O52" s="7"/>
    </row>
    <row r="53" spans="15:15" x14ac:dyDescent="0.25">
      <c r="O53" s="7"/>
    </row>
    <row r="54" spans="15:15" x14ac:dyDescent="0.25">
      <c r="O54" s="10"/>
    </row>
    <row r="55" spans="15:15" x14ac:dyDescent="0.25">
      <c r="O55" s="10"/>
    </row>
    <row r="56" spans="15:15" x14ac:dyDescent="0.25">
      <c r="O56" s="7"/>
    </row>
    <row r="57" spans="15:15" x14ac:dyDescent="0.25">
      <c r="O57" s="7"/>
    </row>
    <row r="58" spans="15:15" x14ac:dyDescent="0.25">
      <c r="O58" s="10"/>
    </row>
    <row r="59" spans="15:15" x14ac:dyDescent="0.25">
      <c r="O59" s="7"/>
    </row>
    <row r="60" spans="15:15" x14ac:dyDescent="0.25">
      <c r="O60" s="7"/>
    </row>
    <row r="61" spans="15:15" x14ac:dyDescent="0.25">
      <c r="O61" s="7"/>
    </row>
    <row r="62" spans="15:15" x14ac:dyDescent="0.25">
      <c r="O62" s="7"/>
    </row>
    <row r="63" spans="15:15" x14ac:dyDescent="0.25">
      <c r="O63" s="10"/>
    </row>
    <row r="64" spans="15:15" x14ac:dyDescent="0.25">
      <c r="O64" s="7"/>
    </row>
    <row r="65" spans="15:15" x14ac:dyDescent="0.25">
      <c r="O65" s="7"/>
    </row>
    <row r="66" spans="15:15" x14ac:dyDescent="0.25">
      <c r="O66" s="10"/>
    </row>
    <row r="67" spans="15:15" x14ac:dyDescent="0.25">
      <c r="O67" s="7"/>
    </row>
    <row r="68" spans="15:15" x14ac:dyDescent="0.25">
      <c r="O68" s="10"/>
    </row>
    <row r="69" spans="15:15" x14ac:dyDescent="0.25">
      <c r="O69" s="7"/>
    </row>
    <row r="70" spans="15:15" x14ac:dyDescent="0.25">
      <c r="O70" s="10"/>
    </row>
    <row r="71" spans="15:15" x14ac:dyDescent="0.25">
      <c r="O71" s="7"/>
    </row>
    <row r="72" spans="15:15" x14ac:dyDescent="0.25">
      <c r="O72" s="7"/>
    </row>
    <row r="73" spans="15:15" x14ac:dyDescent="0.25">
      <c r="O73" s="7"/>
    </row>
    <row r="74" spans="15:15" x14ac:dyDescent="0.25">
      <c r="O74" s="10"/>
    </row>
    <row r="75" spans="15:15" x14ac:dyDescent="0.25">
      <c r="O75" s="7"/>
    </row>
    <row r="76" spans="15:15" x14ac:dyDescent="0.25">
      <c r="O76" s="10"/>
    </row>
    <row r="77" spans="15:15" x14ac:dyDescent="0.25">
      <c r="O77" s="10"/>
    </row>
    <row r="78" spans="15:15" x14ac:dyDescent="0.25">
      <c r="O78" s="10"/>
    </row>
    <row r="79" spans="15:15" x14ac:dyDescent="0.25">
      <c r="O79" s="7"/>
    </row>
    <row r="80" spans="15:15" x14ac:dyDescent="0.25">
      <c r="O80" s="10"/>
    </row>
    <row r="81" spans="15:15" x14ac:dyDescent="0.25">
      <c r="O81" s="10"/>
    </row>
    <row r="82" spans="15:15" x14ac:dyDescent="0.25">
      <c r="O82" s="7"/>
    </row>
    <row r="83" spans="15:15" x14ac:dyDescent="0.25">
      <c r="O83" s="7"/>
    </row>
    <row r="84" spans="15:15" x14ac:dyDescent="0.25">
      <c r="O84" s="7"/>
    </row>
    <row r="85" spans="15:15" x14ac:dyDescent="0.25">
      <c r="O85" s="7"/>
    </row>
    <row r="86" spans="15:15" x14ac:dyDescent="0.25">
      <c r="O86" s="7"/>
    </row>
    <row r="87" spans="15:15" x14ac:dyDescent="0.25">
      <c r="O87" s="10"/>
    </row>
    <row r="88" spans="15:15" x14ac:dyDescent="0.25">
      <c r="O88" s="7"/>
    </row>
    <row r="89" spans="15:15" x14ac:dyDescent="0.25">
      <c r="O89" s="10"/>
    </row>
    <row r="90" spans="15:15" x14ac:dyDescent="0.25">
      <c r="O90" s="10"/>
    </row>
    <row r="91" spans="15:15" x14ac:dyDescent="0.25">
      <c r="O91" s="10"/>
    </row>
    <row r="92" spans="15:15" x14ac:dyDescent="0.25">
      <c r="O92" s="7"/>
    </row>
    <row r="93" spans="15:15" x14ac:dyDescent="0.25">
      <c r="O93" s="10"/>
    </row>
    <row r="94" spans="15:15" x14ac:dyDescent="0.25">
      <c r="O94" s="10"/>
    </row>
    <row r="95" spans="15:15" x14ac:dyDescent="0.25">
      <c r="O95" s="7"/>
    </row>
    <row r="96" spans="15:15" x14ac:dyDescent="0.25">
      <c r="O96" s="10"/>
    </row>
    <row r="97" spans="15:15" x14ac:dyDescent="0.25">
      <c r="O97" s="7"/>
    </row>
    <row r="98" spans="15:15" x14ac:dyDescent="0.25">
      <c r="O98" s="10"/>
    </row>
    <row r="99" spans="15:15" x14ac:dyDescent="0.25">
      <c r="O99" s="10"/>
    </row>
    <row r="100" spans="15:15" x14ac:dyDescent="0.25">
      <c r="O100" s="7"/>
    </row>
    <row r="101" spans="15:15" x14ac:dyDescent="0.25">
      <c r="O101" s="7"/>
    </row>
    <row r="102" spans="15:15" x14ac:dyDescent="0.25">
      <c r="O102" s="10"/>
    </row>
    <row r="103" spans="15:15" x14ac:dyDescent="0.25">
      <c r="O103" s="10"/>
    </row>
    <row r="104" spans="15:15" x14ac:dyDescent="0.25">
      <c r="O104" s="10"/>
    </row>
    <row r="105" spans="15:15" x14ac:dyDescent="0.25">
      <c r="O105" s="10"/>
    </row>
    <row r="106" spans="15:15" x14ac:dyDescent="0.25">
      <c r="O106" s="10"/>
    </row>
    <row r="107" spans="15:15" x14ac:dyDescent="0.25">
      <c r="O107" s="7"/>
    </row>
    <row r="108" spans="15:15" x14ac:dyDescent="0.25">
      <c r="O108" s="10"/>
    </row>
    <row r="109" spans="15:15" x14ac:dyDescent="0.25">
      <c r="O109" s="10"/>
    </row>
    <row r="110" spans="15:15" x14ac:dyDescent="0.25">
      <c r="O110" s="10"/>
    </row>
    <row r="111" spans="15:15" x14ac:dyDescent="0.25">
      <c r="O111" s="7"/>
    </row>
    <row r="112" spans="15:15" x14ac:dyDescent="0.25">
      <c r="O112" s="7"/>
    </row>
    <row r="113" spans="15:15" x14ac:dyDescent="0.25">
      <c r="O113" s="10"/>
    </row>
    <row r="114" spans="15:15" x14ac:dyDescent="0.25">
      <c r="O114" s="10"/>
    </row>
    <row r="115" spans="15:15" x14ac:dyDescent="0.25">
      <c r="O115" s="7"/>
    </row>
    <row r="116" spans="15:15" x14ac:dyDescent="0.25">
      <c r="O116" s="10"/>
    </row>
    <row r="117" spans="15:15" x14ac:dyDescent="0.25">
      <c r="O117" s="10"/>
    </row>
    <row r="118" spans="15:15" x14ac:dyDescent="0.25">
      <c r="O118" s="10"/>
    </row>
    <row r="119" spans="15:15" x14ac:dyDescent="0.25">
      <c r="O119" s="10"/>
    </row>
    <row r="120" spans="15:15" x14ac:dyDescent="0.25">
      <c r="O120" s="7"/>
    </row>
    <row r="121" spans="15:15" x14ac:dyDescent="0.25">
      <c r="O121" s="7"/>
    </row>
    <row r="122" spans="15:15" x14ac:dyDescent="0.25">
      <c r="O122" s="10"/>
    </row>
    <row r="123" spans="15:15" x14ac:dyDescent="0.25">
      <c r="O123" s="10"/>
    </row>
    <row r="124" spans="15:15" x14ac:dyDescent="0.25">
      <c r="O124" s="7"/>
    </row>
    <row r="125" spans="15:15" x14ac:dyDescent="0.25">
      <c r="O125" s="10"/>
    </row>
    <row r="126" spans="15:15" x14ac:dyDescent="0.25">
      <c r="O126" s="7"/>
    </row>
    <row r="127" spans="15:15" x14ac:dyDescent="0.25">
      <c r="O127" s="10"/>
    </row>
    <row r="128" spans="15:15" x14ac:dyDescent="0.25">
      <c r="O128" s="10"/>
    </row>
    <row r="129" spans="15:15" x14ac:dyDescent="0.25">
      <c r="O129" s="7"/>
    </row>
    <row r="130" spans="15:15" x14ac:dyDescent="0.25">
      <c r="O130" s="10"/>
    </row>
    <row r="131" spans="15:15" x14ac:dyDescent="0.25">
      <c r="O131" s="7"/>
    </row>
    <row r="132" spans="15:15" x14ac:dyDescent="0.25">
      <c r="O132" s="10"/>
    </row>
    <row r="133" spans="15:15" x14ac:dyDescent="0.25">
      <c r="O133" s="10"/>
    </row>
    <row r="134" spans="15:15" x14ac:dyDescent="0.25">
      <c r="O134" s="10"/>
    </row>
    <row r="135" spans="15:15" x14ac:dyDescent="0.25">
      <c r="O135" s="10"/>
    </row>
    <row r="136" spans="15:15" x14ac:dyDescent="0.25">
      <c r="O136" s="7"/>
    </row>
    <row r="137" spans="15:15" x14ac:dyDescent="0.25">
      <c r="O137" s="7"/>
    </row>
    <row r="138" spans="15:15" x14ac:dyDescent="0.25">
      <c r="O138" s="10"/>
    </row>
    <row r="139" spans="15:15" x14ac:dyDescent="0.25">
      <c r="O139" s="10"/>
    </row>
    <row r="140" spans="15:15" x14ac:dyDescent="0.25">
      <c r="O140" s="10"/>
    </row>
    <row r="141" spans="15:15" x14ac:dyDescent="0.25">
      <c r="O141" s="10"/>
    </row>
    <row r="142" spans="15:15" x14ac:dyDescent="0.25">
      <c r="O142" s="10"/>
    </row>
    <row r="143" spans="15:15" x14ac:dyDescent="0.25">
      <c r="O143" s="7"/>
    </row>
    <row r="144" spans="15:15" x14ac:dyDescent="0.25">
      <c r="O144" s="7"/>
    </row>
    <row r="145" spans="15:15" x14ac:dyDescent="0.25">
      <c r="O145" s="7"/>
    </row>
    <row r="146" spans="15:15" x14ac:dyDescent="0.25">
      <c r="O146" s="7"/>
    </row>
    <row r="147" spans="15:15" x14ac:dyDescent="0.25">
      <c r="O147" s="7"/>
    </row>
    <row r="148" spans="15:15" x14ac:dyDescent="0.25">
      <c r="O148" s="7"/>
    </row>
    <row r="149" spans="15:15" x14ac:dyDescent="0.25">
      <c r="O149" s="7"/>
    </row>
    <row r="150" spans="15:15" x14ac:dyDescent="0.25">
      <c r="O150" s="10"/>
    </row>
    <row r="151" spans="15:15" x14ac:dyDescent="0.25">
      <c r="O151" s="7"/>
    </row>
    <row r="152" spans="15:15" x14ac:dyDescent="0.25">
      <c r="O152" s="7"/>
    </row>
    <row r="153" spans="15:15" x14ac:dyDescent="0.25">
      <c r="O153" s="7"/>
    </row>
    <row r="154" spans="15:15" x14ac:dyDescent="0.25">
      <c r="O154" s="10"/>
    </row>
    <row r="155" spans="15:15" x14ac:dyDescent="0.25">
      <c r="O155" s="7"/>
    </row>
    <row r="156" spans="15:15" x14ac:dyDescent="0.25">
      <c r="O156" s="10"/>
    </row>
    <row r="157" spans="15:15" x14ac:dyDescent="0.25">
      <c r="O157" s="10"/>
    </row>
    <row r="158" spans="15:15" x14ac:dyDescent="0.25">
      <c r="O158" s="10"/>
    </row>
    <row r="159" spans="15:15" x14ac:dyDescent="0.25">
      <c r="O159" s="7"/>
    </row>
    <row r="160" spans="15:15" x14ac:dyDescent="0.25">
      <c r="O160" s="7"/>
    </row>
    <row r="161" spans="15:15" x14ac:dyDescent="0.25">
      <c r="O161" s="10"/>
    </row>
    <row r="162" spans="15:15" x14ac:dyDescent="0.25">
      <c r="O162" s="7"/>
    </row>
    <row r="163" spans="15:15" x14ac:dyDescent="0.25">
      <c r="O163" s="7"/>
    </row>
    <row r="164" spans="15:15" x14ac:dyDescent="0.25">
      <c r="O164" s="7"/>
    </row>
    <row r="165" spans="15:15" x14ac:dyDescent="0.25">
      <c r="O165" s="7"/>
    </row>
    <row r="166" spans="15:15" x14ac:dyDescent="0.25">
      <c r="O166" s="7"/>
    </row>
    <row r="167" spans="15:15" x14ac:dyDescent="0.25">
      <c r="O167" s="7"/>
    </row>
    <row r="168" spans="15:15" x14ac:dyDescent="0.25">
      <c r="O168" s="10"/>
    </row>
    <row r="169" spans="15:15" x14ac:dyDescent="0.25">
      <c r="O169" s="7"/>
    </row>
    <row r="170" spans="15:15" x14ac:dyDescent="0.25">
      <c r="O170" s="10"/>
    </row>
    <row r="171" spans="15:15" x14ac:dyDescent="0.25">
      <c r="O171" s="10"/>
    </row>
    <row r="172" spans="15:15" x14ac:dyDescent="0.25">
      <c r="O172" s="10"/>
    </row>
    <row r="173" spans="15:15" x14ac:dyDescent="0.25">
      <c r="O173" s="7"/>
    </row>
    <row r="174" spans="15:15" x14ac:dyDescent="0.25">
      <c r="O174" s="10"/>
    </row>
    <row r="175" spans="15:15" x14ac:dyDescent="0.25">
      <c r="O175" s="10"/>
    </row>
    <row r="176" spans="15:15" x14ac:dyDescent="0.25">
      <c r="O176" s="10"/>
    </row>
    <row r="177" spans="15:15" x14ac:dyDescent="0.25">
      <c r="O177" s="7"/>
    </row>
    <row r="178" spans="15:15" x14ac:dyDescent="0.25">
      <c r="O178" s="7"/>
    </row>
    <row r="179" spans="15:15" x14ac:dyDescent="0.25">
      <c r="O179" s="7"/>
    </row>
    <row r="180" spans="15:15" x14ac:dyDescent="0.25">
      <c r="O180" s="10"/>
    </row>
    <row r="181" spans="15:15" x14ac:dyDescent="0.25">
      <c r="O181" s="10"/>
    </row>
    <row r="182" spans="15:15" x14ac:dyDescent="0.25">
      <c r="O182" s="10"/>
    </row>
    <row r="183" spans="15:15" x14ac:dyDescent="0.25">
      <c r="O183" s="10"/>
    </row>
    <row r="184" spans="15:15" x14ac:dyDescent="0.25">
      <c r="O184" s="7"/>
    </row>
    <row r="185" spans="15:15" x14ac:dyDescent="0.25">
      <c r="O185" s="7"/>
    </row>
    <row r="186" spans="15:15" x14ac:dyDescent="0.25">
      <c r="O186" s="10"/>
    </row>
    <row r="187" spans="15:15" x14ac:dyDescent="0.25">
      <c r="O187" s="10"/>
    </row>
    <row r="188" spans="15:15" x14ac:dyDescent="0.25">
      <c r="O188" s="10"/>
    </row>
    <row r="189" spans="15:15" x14ac:dyDescent="0.25">
      <c r="O189" s="10"/>
    </row>
    <row r="190" spans="15:15" x14ac:dyDescent="0.25">
      <c r="O190" s="7"/>
    </row>
    <row r="191" spans="15:15" x14ac:dyDescent="0.25">
      <c r="O191" s="7"/>
    </row>
    <row r="192" spans="15:15" x14ac:dyDescent="0.25">
      <c r="O192" s="7"/>
    </row>
    <row r="193" spans="15:15" x14ac:dyDescent="0.25">
      <c r="O193" s="7"/>
    </row>
    <row r="194" spans="15:15" x14ac:dyDescent="0.25">
      <c r="O194" s="7"/>
    </row>
    <row r="195" spans="15:15" x14ac:dyDescent="0.25">
      <c r="O195" s="10"/>
    </row>
    <row r="196" spans="15:15" x14ac:dyDescent="0.25">
      <c r="O196" s="7"/>
    </row>
    <row r="197" spans="15:15" x14ac:dyDescent="0.25">
      <c r="O197" s="10"/>
    </row>
    <row r="198" spans="15:15" x14ac:dyDescent="0.25">
      <c r="O198" s="7"/>
    </row>
    <row r="199" spans="15:15" x14ac:dyDescent="0.25">
      <c r="O199" s="7"/>
    </row>
    <row r="200" spans="15:15" x14ac:dyDescent="0.25">
      <c r="O200" s="10"/>
    </row>
    <row r="201" spans="15:15" x14ac:dyDescent="0.25">
      <c r="O201" s="10"/>
    </row>
    <row r="202" spans="15:15" x14ac:dyDescent="0.25">
      <c r="O202" s="7"/>
    </row>
    <row r="203" spans="15:15" x14ac:dyDescent="0.25">
      <c r="O203" s="10"/>
    </row>
    <row r="204" spans="15:15" x14ac:dyDescent="0.25">
      <c r="O204" s="10"/>
    </row>
    <row r="205" spans="15:15" x14ac:dyDescent="0.25">
      <c r="O205" s="7"/>
    </row>
    <row r="206" spans="15:15" x14ac:dyDescent="0.25">
      <c r="O206" s="10"/>
    </row>
    <row r="207" spans="15:15" x14ac:dyDescent="0.25">
      <c r="O207" s="7"/>
    </row>
    <row r="208" spans="15:15" x14ac:dyDescent="0.25">
      <c r="O208" s="7"/>
    </row>
    <row r="209" spans="15:15" x14ac:dyDescent="0.25">
      <c r="O209" s="10"/>
    </row>
    <row r="210" spans="15:15" x14ac:dyDescent="0.25">
      <c r="O210" s="7"/>
    </row>
    <row r="211" spans="15:15" x14ac:dyDescent="0.25">
      <c r="O211" s="10"/>
    </row>
    <row r="212" spans="15:15" x14ac:dyDescent="0.25">
      <c r="O212" s="10"/>
    </row>
    <row r="213" spans="15:15" x14ac:dyDescent="0.25">
      <c r="O213" s="10"/>
    </row>
    <row r="214" spans="15:15" x14ac:dyDescent="0.25">
      <c r="O214" s="10"/>
    </row>
    <row r="215" spans="15:15" x14ac:dyDescent="0.25">
      <c r="O215" s="10"/>
    </row>
    <row r="216" spans="15:15" x14ac:dyDescent="0.25">
      <c r="O216" s="7"/>
    </row>
    <row r="217" spans="15:15" x14ac:dyDescent="0.25">
      <c r="O217" s="10"/>
    </row>
    <row r="218" spans="15:15" x14ac:dyDescent="0.25">
      <c r="O218" s="10"/>
    </row>
    <row r="219" spans="15:15" x14ac:dyDescent="0.25">
      <c r="O219" s="10"/>
    </row>
    <row r="220" spans="15:15" x14ac:dyDescent="0.25">
      <c r="O220" s="10"/>
    </row>
    <row r="221" spans="15:15" x14ac:dyDescent="0.25">
      <c r="O221" s="7"/>
    </row>
    <row r="222" spans="15:15" x14ac:dyDescent="0.25">
      <c r="O222" s="7"/>
    </row>
    <row r="223" spans="15:15" x14ac:dyDescent="0.25">
      <c r="O223" s="10"/>
    </row>
    <row r="224" spans="15:15" x14ac:dyDescent="0.25">
      <c r="O224" s="7"/>
    </row>
    <row r="225" spans="15:15" x14ac:dyDescent="0.25">
      <c r="O225" s="7"/>
    </row>
    <row r="226" spans="15:15" x14ac:dyDescent="0.25">
      <c r="O226" s="10"/>
    </row>
    <row r="227" spans="15:15" x14ac:dyDescent="0.25">
      <c r="O227" s="10"/>
    </row>
    <row r="228" spans="15:15" x14ac:dyDescent="0.25">
      <c r="O228" s="7"/>
    </row>
    <row r="229" spans="15:15" x14ac:dyDescent="0.25">
      <c r="O229" s="10"/>
    </row>
    <row r="230" spans="15:15" x14ac:dyDescent="0.25">
      <c r="O230" s="7"/>
    </row>
    <row r="231" spans="15:15" x14ac:dyDescent="0.25">
      <c r="O231" s="7"/>
    </row>
    <row r="232" spans="15:15" x14ac:dyDescent="0.25">
      <c r="O232" s="10"/>
    </row>
    <row r="233" spans="15:15" x14ac:dyDescent="0.25">
      <c r="O233" s="10"/>
    </row>
    <row r="234" spans="15:15" x14ac:dyDescent="0.25">
      <c r="O234" s="10"/>
    </row>
    <row r="235" spans="15:15" x14ac:dyDescent="0.25">
      <c r="O235" s="7"/>
    </row>
    <row r="236" spans="15:15" x14ac:dyDescent="0.25">
      <c r="O236" s="7"/>
    </row>
    <row r="237" spans="15:15" x14ac:dyDescent="0.25">
      <c r="O237" s="10"/>
    </row>
    <row r="238" spans="15:15" x14ac:dyDescent="0.25">
      <c r="O238" s="7"/>
    </row>
    <row r="239" spans="15:15" x14ac:dyDescent="0.25">
      <c r="O239" s="10"/>
    </row>
    <row r="240" spans="15:15" x14ac:dyDescent="0.25">
      <c r="O240" s="10"/>
    </row>
    <row r="241" spans="15:15" x14ac:dyDescent="0.25">
      <c r="O241" s="10"/>
    </row>
    <row r="242" spans="15:15" x14ac:dyDescent="0.25">
      <c r="O242" s="7"/>
    </row>
    <row r="243" spans="15:15" x14ac:dyDescent="0.25">
      <c r="O243" s="10"/>
    </row>
    <row r="244" spans="15:15" x14ac:dyDescent="0.25">
      <c r="O244" s="7"/>
    </row>
    <row r="245" spans="15:15" x14ac:dyDescent="0.25">
      <c r="O245" s="7"/>
    </row>
    <row r="246" spans="15:15" x14ac:dyDescent="0.25">
      <c r="O246" s="10"/>
    </row>
    <row r="247" spans="15:15" x14ac:dyDescent="0.25">
      <c r="O247" s="7"/>
    </row>
    <row r="248" spans="15:15" x14ac:dyDescent="0.25">
      <c r="O248" s="7"/>
    </row>
    <row r="249" spans="15:15" x14ac:dyDescent="0.25">
      <c r="O249" s="10"/>
    </row>
    <row r="250" spans="15:15" x14ac:dyDescent="0.25">
      <c r="O250" s="7"/>
    </row>
    <row r="251" spans="15:15" x14ac:dyDescent="0.25">
      <c r="O251" s="7"/>
    </row>
    <row r="252" spans="15:15" x14ac:dyDescent="0.25">
      <c r="O252" s="10"/>
    </row>
    <row r="253" spans="15:15" x14ac:dyDescent="0.25">
      <c r="O253" s="7"/>
    </row>
    <row r="254" spans="15:15" x14ac:dyDescent="0.25">
      <c r="O254" s="7"/>
    </row>
    <row r="255" spans="15:15" x14ac:dyDescent="0.25">
      <c r="O255" s="10"/>
    </row>
    <row r="256" spans="15:15" x14ac:dyDescent="0.25">
      <c r="O256" s="10"/>
    </row>
    <row r="257" spans="15:15" x14ac:dyDescent="0.25">
      <c r="O257" s="7"/>
    </row>
    <row r="258" spans="15:15" x14ac:dyDescent="0.25">
      <c r="O258" s="10"/>
    </row>
    <row r="259" spans="15:15" x14ac:dyDescent="0.25">
      <c r="O259" s="10"/>
    </row>
    <row r="260" spans="15:15" x14ac:dyDescent="0.25">
      <c r="O260" s="10"/>
    </row>
    <row r="261" spans="15:15" x14ac:dyDescent="0.25">
      <c r="O261" s="7"/>
    </row>
    <row r="262" spans="15:15" x14ac:dyDescent="0.25">
      <c r="O262" s="10"/>
    </row>
    <row r="263" spans="15:15" x14ac:dyDescent="0.25">
      <c r="O263" s="10"/>
    </row>
    <row r="264" spans="15:15" x14ac:dyDescent="0.25">
      <c r="O264" s="10"/>
    </row>
    <row r="265" spans="15:15" x14ac:dyDescent="0.25">
      <c r="O265" s="10"/>
    </row>
    <row r="266" spans="15:15" x14ac:dyDescent="0.25">
      <c r="O266" s="7"/>
    </row>
    <row r="267" spans="15:15" x14ac:dyDescent="0.25">
      <c r="O267" s="7"/>
    </row>
    <row r="268" spans="15:15" x14ac:dyDescent="0.25">
      <c r="O268" s="10"/>
    </row>
    <row r="269" spans="15:15" x14ac:dyDescent="0.25">
      <c r="O269" s="7"/>
    </row>
    <row r="270" spans="15:15" x14ac:dyDescent="0.25">
      <c r="O270" s="7"/>
    </row>
    <row r="271" spans="15:15" x14ac:dyDescent="0.25">
      <c r="O271" s="7"/>
    </row>
    <row r="272" spans="15:15" x14ac:dyDescent="0.25">
      <c r="O272" s="7"/>
    </row>
    <row r="273" spans="15:15" x14ac:dyDescent="0.25">
      <c r="O273" s="7"/>
    </row>
    <row r="274" spans="15:15" x14ac:dyDescent="0.25">
      <c r="O274" s="7"/>
    </row>
    <row r="275" spans="15:15" x14ac:dyDescent="0.25">
      <c r="O275" s="7"/>
    </row>
    <row r="276" spans="15:15" x14ac:dyDescent="0.25">
      <c r="O276" s="7"/>
    </row>
    <row r="277" spans="15:15" x14ac:dyDescent="0.25">
      <c r="O277" s="7"/>
    </row>
    <row r="278" spans="15:15" x14ac:dyDescent="0.25">
      <c r="O278" s="7"/>
    </row>
    <row r="279" spans="15:15" x14ac:dyDescent="0.25">
      <c r="O279" s="7"/>
    </row>
    <row r="280" spans="15:15" x14ac:dyDescent="0.25">
      <c r="O280" s="7"/>
    </row>
    <row r="281" spans="15:15" x14ac:dyDescent="0.25">
      <c r="O281" s="10"/>
    </row>
    <row r="282" spans="15:15" x14ac:dyDescent="0.25">
      <c r="O282" s="7"/>
    </row>
    <row r="283" spans="15:15" x14ac:dyDescent="0.25">
      <c r="O283" s="10"/>
    </row>
    <row r="284" spans="15:15" x14ac:dyDescent="0.25">
      <c r="O284" s="10"/>
    </row>
    <row r="285" spans="15:15" x14ac:dyDescent="0.25">
      <c r="O285" s="10"/>
    </row>
    <row r="286" spans="15:15" x14ac:dyDescent="0.25">
      <c r="O286" s="10"/>
    </row>
    <row r="287" spans="15:15" x14ac:dyDescent="0.25">
      <c r="O287" s="10"/>
    </row>
    <row r="288" spans="15:15" x14ac:dyDescent="0.25">
      <c r="O288" s="7"/>
    </row>
    <row r="289" spans="15:15" x14ac:dyDescent="0.25">
      <c r="O289" s="7"/>
    </row>
    <row r="290" spans="15:15" x14ac:dyDescent="0.25">
      <c r="O290" s="7"/>
    </row>
    <row r="291" spans="15:15" x14ac:dyDescent="0.25">
      <c r="O291" s="7"/>
    </row>
    <row r="292" spans="15:15" x14ac:dyDescent="0.25">
      <c r="O292" s="10"/>
    </row>
    <row r="293" spans="15:15" x14ac:dyDescent="0.25">
      <c r="O293" s="7"/>
    </row>
    <row r="294" spans="15:15" x14ac:dyDescent="0.25">
      <c r="O294" s="7"/>
    </row>
    <row r="295" spans="15:15" x14ac:dyDescent="0.25">
      <c r="O295" s="7"/>
    </row>
    <row r="296" spans="15:15" x14ac:dyDescent="0.25">
      <c r="O296" s="10"/>
    </row>
    <row r="297" spans="15:15" x14ac:dyDescent="0.25">
      <c r="O297" s="10"/>
    </row>
    <row r="298" spans="15:15" x14ac:dyDescent="0.25">
      <c r="O298" s="10"/>
    </row>
    <row r="299" spans="15:15" x14ac:dyDescent="0.25">
      <c r="O299" s="10"/>
    </row>
    <row r="300" spans="15:15" x14ac:dyDescent="0.25">
      <c r="O300" s="10"/>
    </row>
    <row r="301" spans="15:15" x14ac:dyDescent="0.25">
      <c r="O301" s="7"/>
    </row>
    <row r="302" spans="15:15" x14ac:dyDescent="0.25">
      <c r="O302" s="7"/>
    </row>
    <row r="303" spans="15:15" x14ac:dyDescent="0.25">
      <c r="O303" s="10"/>
    </row>
    <row r="304" spans="15:15" x14ac:dyDescent="0.25">
      <c r="O304" s="10"/>
    </row>
    <row r="305" spans="15:15" x14ac:dyDescent="0.25">
      <c r="O305" s="7"/>
    </row>
    <row r="306" spans="15:15" x14ac:dyDescent="0.25">
      <c r="O306" s="10"/>
    </row>
    <row r="307" spans="15:15" x14ac:dyDescent="0.25">
      <c r="O307" s="7"/>
    </row>
    <row r="308" spans="15:15" x14ac:dyDescent="0.25">
      <c r="O308" s="10"/>
    </row>
    <row r="309" spans="15:15" x14ac:dyDescent="0.25">
      <c r="O309" s="7"/>
    </row>
    <row r="310" spans="15:15" x14ac:dyDescent="0.25">
      <c r="O310" s="7"/>
    </row>
    <row r="311" spans="15:15" x14ac:dyDescent="0.25">
      <c r="O311" s="7"/>
    </row>
    <row r="312" spans="15:15" x14ac:dyDescent="0.25">
      <c r="O312" s="10"/>
    </row>
    <row r="313" spans="15:15" x14ac:dyDescent="0.25">
      <c r="O313" s="10"/>
    </row>
    <row r="314" spans="15:15" x14ac:dyDescent="0.25">
      <c r="O314" s="7"/>
    </row>
    <row r="315" spans="15:15" x14ac:dyDescent="0.25">
      <c r="O315" s="10"/>
    </row>
    <row r="316" spans="15:15" x14ac:dyDescent="0.25">
      <c r="O316" s="7"/>
    </row>
    <row r="317" spans="15:15" x14ac:dyDescent="0.25">
      <c r="O317" s="7"/>
    </row>
    <row r="318" spans="15:15" x14ac:dyDescent="0.25">
      <c r="O318" s="10"/>
    </row>
    <row r="319" spans="15:15" x14ac:dyDescent="0.25">
      <c r="O319" s="7"/>
    </row>
    <row r="320" spans="15:15" x14ac:dyDescent="0.25">
      <c r="O320" s="10"/>
    </row>
    <row r="321" spans="15:15" x14ac:dyDescent="0.25">
      <c r="O321" s="10"/>
    </row>
    <row r="322" spans="15:15" x14ac:dyDescent="0.25">
      <c r="O322" s="10"/>
    </row>
    <row r="323" spans="15:15" x14ac:dyDescent="0.25">
      <c r="O323" s="10"/>
    </row>
    <row r="324" spans="15:15" x14ac:dyDescent="0.25">
      <c r="O324" s="7"/>
    </row>
    <row r="325" spans="15:15" x14ac:dyDescent="0.25">
      <c r="O325" s="7"/>
    </row>
    <row r="326" spans="15:15" x14ac:dyDescent="0.25">
      <c r="O326" s="7"/>
    </row>
    <row r="327" spans="15:15" x14ac:dyDescent="0.25">
      <c r="O327" s="10"/>
    </row>
    <row r="328" spans="15:15" x14ac:dyDescent="0.25">
      <c r="O328" s="7"/>
    </row>
    <row r="329" spans="15:15" x14ac:dyDescent="0.25">
      <c r="O329" s="10"/>
    </row>
    <row r="330" spans="15:15" x14ac:dyDescent="0.25">
      <c r="O330" s="10"/>
    </row>
    <row r="331" spans="15:15" x14ac:dyDescent="0.25">
      <c r="O331" s="7"/>
    </row>
    <row r="332" spans="15:15" x14ac:dyDescent="0.25">
      <c r="O332" s="10"/>
    </row>
    <row r="333" spans="15:15" x14ac:dyDescent="0.25">
      <c r="O333" s="7"/>
    </row>
    <row r="334" spans="15:15" x14ac:dyDescent="0.25">
      <c r="O334" s="10"/>
    </row>
    <row r="335" spans="15:15" x14ac:dyDescent="0.25">
      <c r="O335" s="7"/>
    </row>
    <row r="336" spans="15:15" x14ac:dyDescent="0.25">
      <c r="O336" s="7"/>
    </row>
    <row r="337" spans="15:15" x14ac:dyDescent="0.25">
      <c r="O337" s="10"/>
    </row>
    <row r="338" spans="15:15" x14ac:dyDescent="0.25">
      <c r="O338" s="10"/>
    </row>
    <row r="339" spans="15:15" x14ac:dyDescent="0.25">
      <c r="O339" s="10"/>
    </row>
    <row r="340" spans="15:15" x14ac:dyDescent="0.25">
      <c r="O340" s="7"/>
    </row>
    <row r="341" spans="15:15" x14ac:dyDescent="0.25">
      <c r="O341" s="10"/>
    </row>
    <row r="342" spans="15:15" x14ac:dyDescent="0.25">
      <c r="O342" s="7"/>
    </row>
    <row r="343" spans="15:15" x14ac:dyDescent="0.25">
      <c r="O343" s="7"/>
    </row>
    <row r="344" spans="15:15" x14ac:dyDescent="0.25">
      <c r="O344" s="10"/>
    </row>
    <row r="345" spans="15:15" x14ac:dyDescent="0.25">
      <c r="O345" s="10"/>
    </row>
    <row r="346" spans="15:15" x14ac:dyDescent="0.25">
      <c r="O346" s="7"/>
    </row>
    <row r="347" spans="15:15" x14ac:dyDescent="0.25">
      <c r="O347" s="7"/>
    </row>
    <row r="348" spans="15:15" x14ac:dyDescent="0.25">
      <c r="O348" s="7"/>
    </row>
    <row r="349" spans="15:15" x14ac:dyDescent="0.25">
      <c r="O349" s="7"/>
    </row>
    <row r="350" spans="15:15" x14ac:dyDescent="0.25">
      <c r="O350" s="7"/>
    </row>
    <row r="351" spans="15:15" x14ac:dyDescent="0.25">
      <c r="O351" s="7"/>
    </row>
    <row r="352" spans="15:15" x14ac:dyDescent="0.25">
      <c r="O352" s="7"/>
    </row>
    <row r="353" spans="15:15" x14ac:dyDescent="0.25">
      <c r="O353" s="7"/>
    </row>
    <row r="354" spans="15:15" x14ac:dyDescent="0.25">
      <c r="O354" s="10"/>
    </row>
    <row r="355" spans="15:15" x14ac:dyDescent="0.25">
      <c r="O355" s="10"/>
    </row>
    <row r="356" spans="15:15" x14ac:dyDescent="0.25">
      <c r="O356" s="10"/>
    </row>
    <row r="357" spans="15:15" x14ac:dyDescent="0.25">
      <c r="O357" s="7"/>
    </row>
    <row r="358" spans="15:15" x14ac:dyDescent="0.25">
      <c r="O358" s="7"/>
    </row>
    <row r="359" spans="15:15" x14ac:dyDescent="0.25">
      <c r="O359" s="7"/>
    </row>
    <row r="360" spans="15:15" x14ac:dyDescent="0.25">
      <c r="O360" s="7"/>
    </row>
    <row r="361" spans="15:15" x14ac:dyDescent="0.25">
      <c r="O361" s="7"/>
    </row>
    <row r="362" spans="15:15" x14ac:dyDescent="0.25">
      <c r="O362" s="7"/>
    </row>
    <row r="363" spans="15:15" x14ac:dyDescent="0.25">
      <c r="O363" s="10"/>
    </row>
    <row r="364" spans="15:15" x14ac:dyDescent="0.25">
      <c r="O364" s="7"/>
    </row>
    <row r="365" spans="15:15" x14ac:dyDescent="0.25">
      <c r="O365" s="7"/>
    </row>
    <row r="366" spans="15:15" x14ac:dyDescent="0.25">
      <c r="O366" s="10"/>
    </row>
    <row r="367" spans="15:15" x14ac:dyDescent="0.25">
      <c r="O367" s="10"/>
    </row>
    <row r="368" spans="15:15" x14ac:dyDescent="0.25">
      <c r="O368" s="7"/>
    </row>
    <row r="369" spans="15:15" x14ac:dyDescent="0.25">
      <c r="O369" s="7"/>
    </row>
    <row r="370" spans="15:15" x14ac:dyDescent="0.25">
      <c r="O370" s="7"/>
    </row>
    <row r="371" spans="15:15" x14ac:dyDescent="0.25">
      <c r="O371" s="7"/>
    </row>
    <row r="372" spans="15:15" x14ac:dyDescent="0.25">
      <c r="O372" s="7"/>
    </row>
    <row r="373" spans="15:15" x14ac:dyDescent="0.25">
      <c r="O373" s="10"/>
    </row>
    <row r="374" spans="15:15" x14ac:dyDescent="0.25">
      <c r="O374" s="7"/>
    </row>
    <row r="375" spans="15:15" x14ac:dyDescent="0.25">
      <c r="O375" s="10"/>
    </row>
    <row r="376" spans="15:15" x14ac:dyDescent="0.25">
      <c r="O376" s="7"/>
    </row>
    <row r="377" spans="15:15" x14ac:dyDescent="0.25">
      <c r="O377" s="7"/>
    </row>
    <row r="378" spans="15:15" x14ac:dyDescent="0.25">
      <c r="O378" s="7"/>
    </row>
    <row r="379" spans="15:15" x14ac:dyDescent="0.25">
      <c r="O379" s="10"/>
    </row>
    <row r="380" spans="15:15" x14ac:dyDescent="0.25">
      <c r="O380" s="10"/>
    </row>
    <row r="381" spans="15:15" x14ac:dyDescent="0.25">
      <c r="O381" s="10"/>
    </row>
    <row r="382" spans="15:15" x14ac:dyDescent="0.25">
      <c r="O382" s="10"/>
    </row>
    <row r="383" spans="15:15" x14ac:dyDescent="0.25">
      <c r="O383" s="7"/>
    </row>
    <row r="384" spans="15:15" x14ac:dyDescent="0.25">
      <c r="O384" s="7"/>
    </row>
    <row r="385" spans="15:15" x14ac:dyDescent="0.25">
      <c r="O385" s="10"/>
    </row>
    <row r="386" spans="15:15" x14ac:dyDescent="0.25">
      <c r="O386" s="10"/>
    </row>
    <row r="387" spans="15:15" x14ac:dyDescent="0.25">
      <c r="O387" s="7"/>
    </row>
    <row r="388" spans="15:15" x14ac:dyDescent="0.25">
      <c r="O388" s="7"/>
    </row>
    <row r="389" spans="15:15" x14ac:dyDescent="0.25">
      <c r="O389" s="7"/>
    </row>
    <row r="390" spans="15:15" x14ac:dyDescent="0.25">
      <c r="O390" s="7"/>
    </row>
    <row r="391" spans="15:15" x14ac:dyDescent="0.25">
      <c r="O391" s="7"/>
    </row>
    <row r="392" spans="15:15" x14ac:dyDescent="0.25">
      <c r="O392" s="10"/>
    </row>
    <row r="393" spans="15:15" x14ac:dyDescent="0.25">
      <c r="O393" s="7"/>
    </row>
    <row r="394" spans="15:15" x14ac:dyDescent="0.25">
      <c r="O394" s="10"/>
    </row>
    <row r="395" spans="15:15" x14ac:dyDescent="0.25">
      <c r="O395" s="7"/>
    </row>
    <row r="396" spans="15:15" x14ac:dyDescent="0.25">
      <c r="O396" s="10"/>
    </row>
    <row r="397" spans="15:15" x14ac:dyDescent="0.25">
      <c r="O397" s="10"/>
    </row>
    <row r="398" spans="15:15" x14ac:dyDescent="0.25">
      <c r="O398" s="7"/>
    </row>
    <row r="399" spans="15:15" x14ac:dyDescent="0.25">
      <c r="O399" s="7"/>
    </row>
    <row r="400" spans="15:15" x14ac:dyDescent="0.25">
      <c r="O400" s="7"/>
    </row>
    <row r="401" spans="15:15" x14ac:dyDescent="0.25">
      <c r="O401" s="7"/>
    </row>
    <row r="402" spans="15:15" x14ac:dyDescent="0.25">
      <c r="O402" s="7"/>
    </row>
    <row r="403" spans="15:15" x14ac:dyDescent="0.25">
      <c r="O403" s="7"/>
    </row>
    <row r="404" spans="15:15" x14ac:dyDescent="0.25">
      <c r="O404" s="7"/>
    </row>
    <row r="405" spans="15:15" x14ac:dyDescent="0.25">
      <c r="O405" s="7"/>
    </row>
    <row r="406" spans="15:15" x14ac:dyDescent="0.25">
      <c r="O406" s="7"/>
    </row>
    <row r="407" spans="15:15" x14ac:dyDescent="0.25">
      <c r="O407" s="7"/>
    </row>
    <row r="408" spans="15:15" x14ac:dyDescent="0.25">
      <c r="O408" s="10"/>
    </row>
    <row r="409" spans="15:15" x14ac:dyDescent="0.25">
      <c r="O409" s="10"/>
    </row>
    <row r="410" spans="15:15" x14ac:dyDescent="0.25">
      <c r="O410" s="10"/>
    </row>
    <row r="411" spans="15:15" x14ac:dyDescent="0.25">
      <c r="O411" s="10"/>
    </row>
    <row r="412" spans="15:15" x14ac:dyDescent="0.25">
      <c r="O412" s="7"/>
    </row>
    <row r="413" spans="15:15" x14ac:dyDescent="0.25">
      <c r="O413" s="7"/>
    </row>
    <row r="414" spans="15:15" x14ac:dyDescent="0.25">
      <c r="O414" s="10"/>
    </row>
    <row r="415" spans="15:15" x14ac:dyDescent="0.25">
      <c r="O415" s="10"/>
    </row>
    <row r="416" spans="15:15" x14ac:dyDescent="0.25">
      <c r="O416" s="7"/>
    </row>
    <row r="417" spans="15:15" x14ac:dyDescent="0.25">
      <c r="O417" s="7"/>
    </row>
    <row r="418" spans="15:15" x14ac:dyDescent="0.25">
      <c r="O418" s="7"/>
    </row>
    <row r="419" spans="15:15" x14ac:dyDescent="0.25">
      <c r="O419" s="10"/>
    </row>
    <row r="420" spans="15:15" x14ac:dyDescent="0.25">
      <c r="O420" s="10"/>
    </row>
    <row r="421" spans="15:15" x14ac:dyDescent="0.25">
      <c r="O421" s="7"/>
    </row>
    <row r="422" spans="15:15" x14ac:dyDescent="0.25">
      <c r="O422" s="7"/>
    </row>
    <row r="423" spans="15:15" x14ac:dyDescent="0.25">
      <c r="O423" s="7"/>
    </row>
    <row r="424" spans="15:15" x14ac:dyDescent="0.25">
      <c r="O424" s="10"/>
    </row>
    <row r="425" spans="15:15" x14ac:dyDescent="0.25">
      <c r="O425" s="7"/>
    </row>
    <row r="426" spans="15:15" x14ac:dyDescent="0.25">
      <c r="O426" s="10"/>
    </row>
    <row r="427" spans="15:15" x14ac:dyDescent="0.25">
      <c r="O427" s="10"/>
    </row>
    <row r="428" spans="15:15" x14ac:dyDescent="0.25">
      <c r="O428" s="7"/>
    </row>
    <row r="429" spans="15:15" x14ac:dyDescent="0.25">
      <c r="O429" s="7"/>
    </row>
    <row r="430" spans="15:15" x14ac:dyDescent="0.25">
      <c r="O430" s="10"/>
    </row>
    <row r="431" spans="15:15" x14ac:dyDescent="0.25">
      <c r="O431" s="7"/>
    </row>
    <row r="432" spans="15:15" x14ac:dyDescent="0.25">
      <c r="O432" s="7"/>
    </row>
    <row r="433" spans="15:15" x14ac:dyDescent="0.25">
      <c r="O433" s="7"/>
    </row>
    <row r="434" spans="15:15" x14ac:dyDescent="0.25">
      <c r="O434" s="10"/>
    </row>
    <row r="435" spans="15:15" x14ac:dyDescent="0.25">
      <c r="O435" s="7"/>
    </row>
    <row r="436" spans="15:15" x14ac:dyDescent="0.25">
      <c r="O436" s="10"/>
    </row>
    <row r="437" spans="15:15" x14ac:dyDescent="0.25">
      <c r="O437" s="7"/>
    </row>
    <row r="438" spans="15:15" x14ac:dyDescent="0.25">
      <c r="O438" s="10"/>
    </row>
    <row r="439" spans="15:15" x14ac:dyDescent="0.25">
      <c r="O439" s="7"/>
    </row>
    <row r="440" spans="15:15" x14ac:dyDescent="0.25">
      <c r="O440" s="7"/>
    </row>
    <row r="441" spans="15:15" x14ac:dyDescent="0.25">
      <c r="O441" s="10"/>
    </row>
    <row r="442" spans="15:15" x14ac:dyDescent="0.25">
      <c r="O442" s="10"/>
    </row>
    <row r="443" spans="15:15" x14ac:dyDescent="0.25">
      <c r="O443" s="10"/>
    </row>
    <row r="444" spans="15:15" x14ac:dyDescent="0.25">
      <c r="O444" s="10"/>
    </row>
    <row r="445" spans="15:15" x14ac:dyDescent="0.25">
      <c r="O445" s="7"/>
    </row>
    <row r="446" spans="15:15" x14ac:dyDescent="0.25">
      <c r="O446" s="10"/>
    </row>
    <row r="447" spans="15:15" x14ac:dyDescent="0.25">
      <c r="O447" s="10"/>
    </row>
    <row r="448" spans="15:15" x14ac:dyDescent="0.25">
      <c r="O448" s="10"/>
    </row>
    <row r="449" spans="15:15" x14ac:dyDescent="0.25">
      <c r="O449" s="10"/>
    </row>
    <row r="450" spans="15:15" x14ac:dyDescent="0.25">
      <c r="O450" s="10"/>
    </row>
    <row r="451" spans="15:15" x14ac:dyDescent="0.25">
      <c r="O451" s="10"/>
    </row>
    <row r="452" spans="15:15" x14ac:dyDescent="0.25">
      <c r="O452" s="7"/>
    </row>
    <row r="453" spans="15:15" x14ac:dyDescent="0.25">
      <c r="O453" s="7"/>
    </row>
    <row r="454" spans="15:15" x14ac:dyDescent="0.25">
      <c r="O454" s="7"/>
    </row>
    <row r="455" spans="15:15" x14ac:dyDescent="0.25">
      <c r="O455" s="10"/>
    </row>
    <row r="456" spans="15:15" x14ac:dyDescent="0.25">
      <c r="O456" s="10"/>
    </row>
    <row r="457" spans="15:15" x14ac:dyDescent="0.25">
      <c r="O457" s="7"/>
    </row>
    <row r="458" spans="15:15" x14ac:dyDescent="0.25">
      <c r="O458" s="7"/>
    </row>
    <row r="459" spans="15:15" x14ac:dyDescent="0.25">
      <c r="O459" s="7"/>
    </row>
    <row r="460" spans="15:15" x14ac:dyDescent="0.25">
      <c r="O460" s="10"/>
    </row>
    <row r="461" spans="15:15" x14ac:dyDescent="0.25">
      <c r="O461" s="7"/>
    </row>
    <row r="462" spans="15:15" x14ac:dyDescent="0.25">
      <c r="O462" s="7"/>
    </row>
    <row r="463" spans="15:15" x14ac:dyDescent="0.25">
      <c r="O463" s="7"/>
    </row>
    <row r="464" spans="15:15" x14ac:dyDescent="0.25">
      <c r="O464" s="7"/>
    </row>
    <row r="465" spans="15:15" x14ac:dyDescent="0.25">
      <c r="O465" s="10"/>
    </row>
    <row r="466" spans="15:15" x14ac:dyDescent="0.25">
      <c r="O466" s="7"/>
    </row>
    <row r="467" spans="15:15" x14ac:dyDescent="0.25">
      <c r="O467" s="10"/>
    </row>
    <row r="468" spans="15:15" x14ac:dyDescent="0.25">
      <c r="O468" s="10"/>
    </row>
    <row r="469" spans="15:15" x14ac:dyDescent="0.25">
      <c r="O469" s="7"/>
    </row>
    <row r="470" spans="15:15" x14ac:dyDescent="0.25">
      <c r="O470" s="10"/>
    </row>
    <row r="471" spans="15:15" x14ac:dyDescent="0.25">
      <c r="O471" s="7"/>
    </row>
    <row r="472" spans="15:15" x14ac:dyDescent="0.25">
      <c r="O472" s="7"/>
    </row>
    <row r="473" spans="15:15" x14ac:dyDescent="0.25">
      <c r="O473" s="7"/>
    </row>
    <row r="474" spans="15:15" x14ac:dyDescent="0.25">
      <c r="O474" s="7"/>
    </row>
    <row r="475" spans="15:15" x14ac:dyDescent="0.25">
      <c r="O475" s="10"/>
    </row>
    <row r="476" spans="15:15" x14ac:dyDescent="0.25">
      <c r="O476" s="10"/>
    </row>
    <row r="477" spans="15:15" x14ac:dyDescent="0.25">
      <c r="O477" s="10"/>
    </row>
    <row r="478" spans="15:15" x14ac:dyDescent="0.25">
      <c r="O478" s="7"/>
    </row>
    <row r="479" spans="15:15" x14ac:dyDescent="0.25">
      <c r="O479" s="10"/>
    </row>
    <row r="480" spans="15:15" x14ac:dyDescent="0.25">
      <c r="O480" s="7"/>
    </row>
    <row r="481" spans="15:15" x14ac:dyDescent="0.25">
      <c r="O481" s="7"/>
    </row>
    <row r="482" spans="15:15" x14ac:dyDescent="0.25">
      <c r="O482" s="10"/>
    </row>
    <row r="483" spans="15:15" x14ac:dyDescent="0.25">
      <c r="O483" s="10"/>
    </row>
    <row r="484" spans="15:15" x14ac:dyDescent="0.25">
      <c r="O484" s="7"/>
    </row>
    <row r="485" spans="15:15" x14ac:dyDescent="0.25">
      <c r="O485" s="10"/>
    </row>
    <row r="486" spans="15:15" x14ac:dyDescent="0.25">
      <c r="O486" s="7"/>
    </row>
    <row r="487" spans="15:15" x14ac:dyDescent="0.25">
      <c r="O487" s="10"/>
    </row>
    <row r="488" spans="15:15" x14ac:dyDescent="0.25">
      <c r="O488" s="7"/>
    </row>
    <row r="489" spans="15:15" x14ac:dyDescent="0.25">
      <c r="O489" s="10"/>
    </row>
    <row r="490" spans="15:15" x14ac:dyDescent="0.25">
      <c r="O490" s="7"/>
    </row>
    <row r="491" spans="15:15" x14ac:dyDescent="0.25">
      <c r="O491" s="10"/>
    </row>
    <row r="492" spans="15:15" x14ac:dyDescent="0.25">
      <c r="O492" s="7"/>
    </row>
    <row r="493" spans="15:15" x14ac:dyDescent="0.25">
      <c r="O493" s="10"/>
    </row>
    <row r="494" spans="15:15" x14ac:dyDescent="0.25">
      <c r="O494" s="7"/>
    </row>
    <row r="495" spans="15:15" x14ac:dyDescent="0.25">
      <c r="O495" s="10"/>
    </row>
    <row r="496" spans="15:15" x14ac:dyDescent="0.25">
      <c r="O496" s="7"/>
    </row>
    <row r="497" spans="15:15" x14ac:dyDescent="0.25">
      <c r="O497" s="7"/>
    </row>
    <row r="498" spans="15:15" x14ac:dyDescent="0.25">
      <c r="O498" s="10"/>
    </row>
    <row r="499" spans="15:15" x14ac:dyDescent="0.25">
      <c r="O499" s="10"/>
    </row>
    <row r="500" spans="15:15" x14ac:dyDescent="0.25">
      <c r="O500" s="7"/>
    </row>
    <row r="501" spans="15:15" x14ac:dyDescent="0.25">
      <c r="O501" s="7"/>
    </row>
    <row r="502" spans="15:15" x14ac:dyDescent="0.25">
      <c r="O502" s="10"/>
    </row>
    <row r="503" spans="15:15" x14ac:dyDescent="0.25">
      <c r="O503" s="10"/>
    </row>
    <row r="504" spans="15:15" x14ac:dyDescent="0.25">
      <c r="O504" s="10"/>
    </row>
    <row r="505" spans="15:15" x14ac:dyDescent="0.25">
      <c r="O505" s="7"/>
    </row>
    <row r="506" spans="15:15" x14ac:dyDescent="0.25">
      <c r="O506" s="7"/>
    </row>
    <row r="507" spans="15:15" x14ac:dyDescent="0.25">
      <c r="O507" s="7"/>
    </row>
    <row r="508" spans="15:15" x14ac:dyDescent="0.25">
      <c r="O508" s="7"/>
    </row>
    <row r="509" spans="15:15" x14ac:dyDescent="0.25">
      <c r="O509" s="7"/>
    </row>
    <row r="510" spans="15:15" x14ac:dyDescent="0.25">
      <c r="O510" s="7"/>
    </row>
    <row r="511" spans="15:15" x14ac:dyDescent="0.25">
      <c r="O511" s="7"/>
    </row>
    <row r="512" spans="15:15" x14ac:dyDescent="0.25">
      <c r="O512" s="10"/>
    </row>
    <row r="513" spans="15:15" x14ac:dyDescent="0.25">
      <c r="O513" s="10"/>
    </row>
    <row r="514" spans="15:15" x14ac:dyDescent="0.25">
      <c r="O514" s="7"/>
    </row>
    <row r="515" spans="15:15" x14ac:dyDescent="0.25">
      <c r="O515" s="7"/>
    </row>
    <row r="516" spans="15:15" x14ac:dyDescent="0.25">
      <c r="O516" s="7"/>
    </row>
    <row r="517" spans="15:15" x14ac:dyDescent="0.25">
      <c r="O517" s="7"/>
    </row>
    <row r="518" spans="15:15" x14ac:dyDescent="0.25">
      <c r="O518" s="10"/>
    </row>
    <row r="519" spans="15:15" x14ac:dyDescent="0.25">
      <c r="O519" s="7"/>
    </row>
    <row r="520" spans="15:15" x14ac:dyDescent="0.25">
      <c r="O520" s="7"/>
    </row>
    <row r="521" spans="15:15" x14ac:dyDescent="0.25">
      <c r="O521" s="10"/>
    </row>
    <row r="522" spans="15:15" x14ac:dyDescent="0.25">
      <c r="O522" s="10"/>
    </row>
    <row r="523" spans="15:15" x14ac:dyDescent="0.25">
      <c r="O523" s="7"/>
    </row>
    <row r="524" spans="15:15" x14ac:dyDescent="0.25">
      <c r="O524" s="7"/>
    </row>
    <row r="525" spans="15:15" x14ac:dyDescent="0.25">
      <c r="O525" s="10"/>
    </row>
    <row r="526" spans="15:15" x14ac:dyDescent="0.25">
      <c r="O526" s="7"/>
    </row>
    <row r="527" spans="15:15" x14ac:dyDescent="0.25">
      <c r="O527" s="10"/>
    </row>
    <row r="528" spans="15:15" x14ac:dyDescent="0.25">
      <c r="O528" s="10"/>
    </row>
    <row r="529" spans="15:15" x14ac:dyDescent="0.25">
      <c r="O529" s="10"/>
    </row>
    <row r="530" spans="15:15" x14ac:dyDescent="0.25">
      <c r="O530" s="7"/>
    </row>
    <row r="531" spans="15:15" x14ac:dyDescent="0.25">
      <c r="O531" s="7"/>
    </row>
    <row r="532" spans="15:15" x14ac:dyDescent="0.25">
      <c r="O532" s="10"/>
    </row>
    <row r="533" spans="15:15" x14ac:dyDescent="0.25">
      <c r="O533" s="7"/>
    </row>
    <row r="534" spans="15:15" x14ac:dyDescent="0.25">
      <c r="O534" s="7"/>
    </row>
    <row r="535" spans="15:15" x14ac:dyDescent="0.25">
      <c r="O535" s="7"/>
    </row>
    <row r="536" spans="15:15" x14ac:dyDescent="0.25">
      <c r="O536" s="10"/>
    </row>
    <row r="537" spans="15:15" x14ac:dyDescent="0.25">
      <c r="O537" s="10"/>
    </row>
    <row r="538" spans="15:15" x14ac:dyDescent="0.25">
      <c r="O538" s="7"/>
    </row>
    <row r="539" spans="15:15" x14ac:dyDescent="0.25">
      <c r="O539" s="7"/>
    </row>
    <row r="540" spans="15:15" x14ac:dyDescent="0.25">
      <c r="O540" s="10"/>
    </row>
    <row r="541" spans="15:15" x14ac:dyDescent="0.25">
      <c r="O541" s="7"/>
    </row>
    <row r="542" spans="15:15" x14ac:dyDescent="0.25">
      <c r="O542" s="10"/>
    </row>
    <row r="543" spans="15:15" x14ac:dyDescent="0.25">
      <c r="O543" s="10"/>
    </row>
    <row r="544" spans="15:15" x14ac:dyDescent="0.25">
      <c r="O544" s="7"/>
    </row>
    <row r="545" spans="15:15" x14ac:dyDescent="0.25">
      <c r="O545" s="10"/>
    </row>
    <row r="546" spans="15:15" x14ac:dyDescent="0.25">
      <c r="O546" s="7"/>
    </row>
    <row r="547" spans="15:15" x14ac:dyDescent="0.25">
      <c r="O547" s="7"/>
    </row>
    <row r="548" spans="15:15" x14ac:dyDescent="0.25">
      <c r="O548" s="10"/>
    </row>
    <row r="549" spans="15:15" x14ac:dyDescent="0.25">
      <c r="O549" s="7"/>
    </row>
    <row r="550" spans="15:15" x14ac:dyDescent="0.25">
      <c r="O550" s="10"/>
    </row>
    <row r="551" spans="15:15" x14ac:dyDescent="0.25">
      <c r="O551" s="7"/>
    </row>
    <row r="552" spans="15:15" x14ac:dyDescent="0.25">
      <c r="O552" s="10"/>
    </row>
    <row r="553" spans="15:15" x14ac:dyDescent="0.25">
      <c r="O553" s="10"/>
    </row>
    <row r="554" spans="15:15" x14ac:dyDescent="0.25">
      <c r="O554" s="10"/>
    </row>
    <row r="555" spans="15:15" x14ac:dyDescent="0.25">
      <c r="O555" s="10"/>
    </row>
    <row r="556" spans="15:15" x14ac:dyDescent="0.25">
      <c r="O556" s="7"/>
    </row>
    <row r="557" spans="15:15" x14ac:dyDescent="0.25">
      <c r="O557" s="7"/>
    </row>
    <row r="558" spans="15:15" x14ac:dyDescent="0.25">
      <c r="O558" s="7"/>
    </row>
    <row r="559" spans="15:15" x14ac:dyDescent="0.25">
      <c r="O559" s="7"/>
    </row>
    <row r="560" spans="15:15" x14ac:dyDescent="0.25">
      <c r="O560" s="10"/>
    </row>
    <row r="561" spans="15:15" x14ac:dyDescent="0.25">
      <c r="O561" s="10"/>
    </row>
    <row r="562" spans="15:15" x14ac:dyDescent="0.25">
      <c r="O562" s="7"/>
    </row>
    <row r="563" spans="15:15" x14ac:dyDescent="0.25">
      <c r="O563" s="10"/>
    </row>
    <row r="564" spans="15:15" x14ac:dyDescent="0.25">
      <c r="O564" s="10"/>
    </row>
    <row r="565" spans="15:15" x14ac:dyDescent="0.25">
      <c r="O565" s="7"/>
    </row>
    <row r="566" spans="15:15" x14ac:dyDescent="0.25">
      <c r="O566" s="7"/>
    </row>
    <row r="567" spans="15:15" x14ac:dyDescent="0.25">
      <c r="O567" s="7"/>
    </row>
    <row r="568" spans="15:15" x14ac:dyDescent="0.25">
      <c r="O568" s="10"/>
    </row>
    <row r="569" spans="15:15" x14ac:dyDescent="0.25">
      <c r="O569" s="10"/>
    </row>
    <row r="570" spans="15:15" x14ac:dyDescent="0.25">
      <c r="O570" s="7"/>
    </row>
    <row r="571" spans="15:15" x14ac:dyDescent="0.25">
      <c r="O571" s="7"/>
    </row>
    <row r="572" spans="15:15" x14ac:dyDescent="0.25">
      <c r="O572" s="10"/>
    </row>
    <row r="573" spans="15:15" x14ac:dyDescent="0.25">
      <c r="O573" s="10"/>
    </row>
    <row r="574" spans="15:15" x14ac:dyDescent="0.25">
      <c r="O574" s="10"/>
    </row>
    <row r="575" spans="15:15" x14ac:dyDescent="0.25">
      <c r="O575" s="7"/>
    </row>
    <row r="576" spans="15:15" x14ac:dyDescent="0.25">
      <c r="O576" s="10"/>
    </row>
    <row r="577" spans="15:15" x14ac:dyDescent="0.25">
      <c r="O577" s="7"/>
    </row>
    <row r="578" spans="15:15" x14ac:dyDescent="0.25">
      <c r="O578" s="10"/>
    </row>
    <row r="579" spans="15:15" x14ac:dyDescent="0.25">
      <c r="O579" s="7"/>
    </row>
    <row r="580" spans="15:15" x14ac:dyDescent="0.25">
      <c r="O580" s="10"/>
    </row>
    <row r="581" spans="15:15" x14ac:dyDescent="0.25">
      <c r="O581" s="7"/>
    </row>
    <row r="582" spans="15:15" x14ac:dyDescent="0.25">
      <c r="O582" s="10"/>
    </row>
    <row r="583" spans="15:15" x14ac:dyDescent="0.25">
      <c r="O583" s="7"/>
    </row>
    <row r="584" spans="15:15" x14ac:dyDescent="0.25">
      <c r="O584" s="10"/>
    </row>
    <row r="585" spans="15:15" x14ac:dyDescent="0.25">
      <c r="O585" s="7"/>
    </row>
    <row r="586" spans="15:15" x14ac:dyDescent="0.25">
      <c r="O586" s="10"/>
    </row>
    <row r="587" spans="15:15" x14ac:dyDescent="0.25">
      <c r="O587" s="10"/>
    </row>
    <row r="588" spans="15:15" x14ac:dyDescent="0.25">
      <c r="O588" s="7"/>
    </row>
    <row r="589" spans="15:15" x14ac:dyDescent="0.25">
      <c r="O589" s="10"/>
    </row>
    <row r="590" spans="15:15" x14ac:dyDescent="0.25">
      <c r="O590" s="7"/>
    </row>
    <row r="591" spans="15:15" x14ac:dyDescent="0.25">
      <c r="O591" s="10"/>
    </row>
    <row r="592" spans="15:15" x14ac:dyDescent="0.25">
      <c r="O592" s="7"/>
    </row>
    <row r="593" spans="15:15" x14ac:dyDescent="0.25">
      <c r="O593" s="10"/>
    </row>
    <row r="594" spans="15:15" x14ac:dyDescent="0.25">
      <c r="O594" s="7"/>
    </row>
    <row r="595" spans="15:15" x14ac:dyDescent="0.25">
      <c r="O595" s="10"/>
    </row>
    <row r="596" spans="15:15" x14ac:dyDescent="0.25">
      <c r="O596" s="10"/>
    </row>
    <row r="597" spans="15:15" x14ac:dyDescent="0.25">
      <c r="O597" s="10"/>
    </row>
    <row r="598" spans="15:15" x14ac:dyDescent="0.25">
      <c r="O598" s="7"/>
    </row>
    <row r="599" spans="15:15" x14ac:dyDescent="0.25">
      <c r="O599" s="7"/>
    </row>
    <row r="600" spans="15:15" x14ac:dyDescent="0.25">
      <c r="O600" s="7"/>
    </row>
    <row r="601" spans="15:15" x14ac:dyDescent="0.25">
      <c r="O601" s="7"/>
    </row>
    <row r="602" spans="15:15" x14ac:dyDescent="0.25">
      <c r="O602" s="7"/>
    </row>
    <row r="603" spans="15:15" x14ac:dyDescent="0.25">
      <c r="O603" s="10"/>
    </row>
    <row r="604" spans="15:15" x14ac:dyDescent="0.25">
      <c r="O604" s="7"/>
    </row>
    <row r="605" spans="15:15" x14ac:dyDescent="0.25">
      <c r="O605" s="10"/>
    </row>
    <row r="606" spans="15:15" x14ac:dyDescent="0.25">
      <c r="O606" s="10"/>
    </row>
    <row r="607" spans="15:15" x14ac:dyDescent="0.25">
      <c r="O607" s="7"/>
    </row>
    <row r="608" spans="15:15" x14ac:dyDescent="0.25">
      <c r="O608" s="7"/>
    </row>
    <row r="609" spans="15:15" x14ac:dyDescent="0.25">
      <c r="O609" s="10"/>
    </row>
    <row r="610" spans="15:15" x14ac:dyDescent="0.25">
      <c r="O610" s="7"/>
    </row>
    <row r="611" spans="15:15" x14ac:dyDescent="0.25">
      <c r="O611" s="10"/>
    </row>
    <row r="612" spans="15:15" x14ac:dyDescent="0.25">
      <c r="O612" s="10"/>
    </row>
    <row r="613" spans="15:15" x14ac:dyDescent="0.25">
      <c r="O613" s="10"/>
    </row>
    <row r="614" spans="15:15" x14ac:dyDescent="0.25">
      <c r="O614" s="7"/>
    </row>
    <row r="615" spans="15:15" x14ac:dyDescent="0.25">
      <c r="O615" s="7"/>
    </row>
    <row r="616" spans="15:15" x14ac:dyDescent="0.25">
      <c r="O616" s="10"/>
    </row>
    <row r="617" spans="15:15" x14ac:dyDescent="0.25">
      <c r="O617" s="10"/>
    </row>
    <row r="618" spans="15:15" x14ac:dyDescent="0.25">
      <c r="O618" s="10"/>
    </row>
    <row r="619" spans="15:15" x14ac:dyDescent="0.25">
      <c r="O619" s="7"/>
    </row>
    <row r="620" spans="15:15" x14ac:dyDescent="0.25">
      <c r="O620" s="7"/>
    </row>
    <row r="621" spans="15:15" x14ac:dyDescent="0.25">
      <c r="O621" s="7"/>
    </row>
    <row r="622" spans="15:15" x14ac:dyDescent="0.25">
      <c r="O622" s="10"/>
    </row>
    <row r="623" spans="15:15" x14ac:dyDescent="0.25">
      <c r="O623" s="7"/>
    </row>
    <row r="624" spans="15:15" x14ac:dyDescent="0.25">
      <c r="O624" s="10"/>
    </row>
    <row r="625" spans="15:15" x14ac:dyDescent="0.25">
      <c r="O625" s="10"/>
    </row>
    <row r="626" spans="15:15" x14ac:dyDescent="0.25">
      <c r="O626" s="7"/>
    </row>
    <row r="627" spans="15:15" x14ac:dyDescent="0.25">
      <c r="O627" s="10"/>
    </row>
    <row r="628" spans="15:15" x14ac:dyDescent="0.25">
      <c r="O628" s="7"/>
    </row>
    <row r="629" spans="15:15" x14ac:dyDescent="0.25">
      <c r="O629" s="7"/>
    </row>
    <row r="630" spans="15:15" x14ac:dyDescent="0.25">
      <c r="O630" s="10"/>
    </row>
    <row r="631" spans="15:15" x14ac:dyDescent="0.25">
      <c r="O631" s="10"/>
    </row>
    <row r="632" spans="15:15" x14ac:dyDescent="0.25">
      <c r="O632" s="7"/>
    </row>
    <row r="633" spans="15:15" x14ac:dyDescent="0.25">
      <c r="O633" s="7"/>
    </row>
    <row r="634" spans="15:15" x14ac:dyDescent="0.25">
      <c r="O634" s="7"/>
    </row>
    <row r="635" spans="15:15" x14ac:dyDescent="0.25">
      <c r="O635" s="10"/>
    </row>
    <row r="636" spans="15:15" x14ac:dyDescent="0.25">
      <c r="O636" s="7"/>
    </row>
    <row r="637" spans="15:15" x14ac:dyDescent="0.25">
      <c r="O637" s="7"/>
    </row>
    <row r="638" spans="15:15" x14ac:dyDescent="0.25">
      <c r="O638" s="7"/>
    </row>
    <row r="639" spans="15:15" x14ac:dyDescent="0.25">
      <c r="O639" s="7"/>
    </row>
    <row r="640" spans="15:15" x14ac:dyDescent="0.25">
      <c r="O640" s="7"/>
    </row>
    <row r="641" spans="15:15" x14ac:dyDescent="0.25">
      <c r="O641" s="7"/>
    </row>
    <row r="642" spans="15:15" x14ac:dyDescent="0.25">
      <c r="O642" s="10"/>
    </row>
    <row r="643" spans="15:15" x14ac:dyDescent="0.25">
      <c r="O643" s="10"/>
    </row>
    <row r="644" spans="15:15" x14ac:dyDescent="0.25">
      <c r="O644" s="10"/>
    </row>
    <row r="645" spans="15:15" x14ac:dyDescent="0.25">
      <c r="O645" s="7"/>
    </row>
    <row r="646" spans="15:15" x14ac:dyDescent="0.25">
      <c r="O646" s="10"/>
    </row>
    <row r="647" spans="15:15" x14ac:dyDescent="0.25">
      <c r="O647" s="10"/>
    </row>
    <row r="648" spans="15:15" x14ac:dyDescent="0.25">
      <c r="O648" s="7"/>
    </row>
    <row r="649" spans="15:15" x14ac:dyDescent="0.25">
      <c r="O649" s="7"/>
    </row>
    <row r="650" spans="15:15" x14ac:dyDescent="0.25">
      <c r="O650" s="7"/>
    </row>
    <row r="651" spans="15:15" x14ac:dyDescent="0.25">
      <c r="O651" s="10"/>
    </row>
    <row r="652" spans="15:15" x14ac:dyDescent="0.25">
      <c r="O652" s="7"/>
    </row>
    <row r="653" spans="15:15" x14ac:dyDescent="0.25">
      <c r="O653" s="7"/>
    </row>
    <row r="654" spans="15:15" x14ac:dyDescent="0.25">
      <c r="O654" s="10"/>
    </row>
    <row r="655" spans="15:15" x14ac:dyDescent="0.25">
      <c r="O655" s="10"/>
    </row>
    <row r="656" spans="15:15" x14ac:dyDescent="0.25">
      <c r="O656" s="7"/>
    </row>
    <row r="657" spans="15:15" x14ac:dyDescent="0.25">
      <c r="O657" s="7"/>
    </row>
    <row r="658" spans="15:15" x14ac:dyDescent="0.25">
      <c r="O658" s="7"/>
    </row>
    <row r="659" spans="15:15" x14ac:dyDescent="0.25">
      <c r="O659" s="10"/>
    </row>
    <row r="660" spans="15:15" x14ac:dyDescent="0.25">
      <c r="O660" s="7"/>
    </row>
    <row r="661" spans="15:15" x14ac:dyDescent="0.25">
      <c r="O661" s="7"/>
    </row>
    <row r="662" spans="15:15" x14ac:dyDescent="0.25">
      <c r="O662" s="7"/>
    </row>
    <row r="663" spans="15:15" x14ac:dyDescent="0.25">
      <c r="O663" s="10"/>
    </row>
    <row r="664" spans="15:15" x14ac:dyDescent="0.25">
      <c r="O664" s="10"/>
    </row>
    <row r="665" spans="15:15" x14ac:dyDescent="0.25">
      <c r="O665" s="10"/>
    </row>
    <row r="666" spans="15:15" x14ac:dyDescent="0.25">
      <c r="O666" s="7"/>
    </row>
    <row r="667" spans="15:15" x14ac:dyDescent="0.25">
      <c r="O667" s="7"/>
    </row>
    <row r="668" spans="15:15" x14ac:dyDescent="0.25">
      <c r="O668" s="10"/>
    </row>
    <row r="669" spans="15:15" x14ac:dyDescent="0.25">
      <c r="O669" s="7"/>
    </row>
    <row r="670" spans="15:15" x14ac:dyDescent="0.25">
      <c r="O670" s="10"/>
    </row>
    <row r="671" spans="15:15" x14ac:dyDescent="0.25">
      <c r="O671" s="7"/>
    </row>
    <row r="672" spans="15:15" x14ac:dyDescent="0.25">
      <c r="O672" s="7"/>
    </row>
    <row r="673" spans="15:15" x14ac:dyDescent="0.25">
      <c r="O673" s="10"/>
    </row>
    <row r="674" spans="15:15" x14ac:dyDescent="0.25">
      <c r="O674" s="10"/>
    </row>
    <row r="675" spans="15:15" x14ac:dyDescent="0.25">
      <c r="O675" s="7"/>
    </row>
    <row r="676" spans="15:15" x14ac:dyDescent="0.25">
      <c r="O676" s="7"/>
    </row>
    <row r="677" spans="15:15" x14ac:dyDescent="0.25">
      <c r="O677" s="10"/>
    </row>
    <row r="678" spans="15:15" x14ac:dyDescent="0.25">
      <c r="O678" s="10"/>
    </row>
    <row r="679" spans="15:15" x14ac:dyDescent="0.25">
      <c r="O679" s="10"/>
    </row>
    <row r="680" spans="15:15" x14ac:dyDescent="0.25">
      <c r="O680" s="7"/>
    </row>
    <row r="681" spans="15:15" x14ac:dyDescent="0.25">
      <c r="O681" s="10"/>
    </row>
    <row r="682" spans="15:15" x14ac:dyDescent="0.25">
      <c r="O682" s="7"/>
    </row>
    <row r="683" spans="15:15" x14ac:dyDescent="0.25">
      <c r="O683" s="7"/>
    </row>
    <row r="684" spans="15:15" x14ac:dyDescent="0.25">
      <c r="O684" s="10"/>
    </row>
    <row r="685" spans="15:15" x14ac:dyDescent="0.25">
      <c r="O685" s="7"/>
    </row>
    <row r="686" spans="15:15" x14ac:dyDescent="0.25">
      <c r="O686" s="10"/>
    </row>
    <row r="687" spans="15:15" x14ac:dyDescent="0.25">
      <c r="O687" s="10"/>
    </row>
    <row r="688" spans="15:15" x14ac:dyDescent="0.25">
      <c r="O688" s="10"/>
    </row>
    <row r="689" spans="15:15" x14ac:dyDescent="0.25">
      <c r="O689" s="10"/>
    </row>
    <row r="690" spans="15:15" x14ac:dyDescent="0.25">
      <c r="O690" s="7"/>
    </row>
    <row r="691" spans="15:15" x14ac:dyDescent="0.25">
      <c r="O691" s="10"/>
    </row>
    <row r="692" spans="15:15" x14ac:dyDescent="0.25">
      <c r="O692" s="7"/>
    </row>
    <row r="693" spans="15:15" x14ac:dyDescent="0.25">
      <c r="O693" s="10"/>
    </row>
    <row r="694" spans="15:15" x14ac:dyDescent="0.25">
      <c r="O694" s="7"/>
    </row>
    <row r="695" spans="15:15" x14ac:dyDescent="0.25">
      <c r="O695" s="10"/>
    </row>
    <row r="696" spans="15:15" x14ac:dyDescent="0.25">
      <c r="O696" s="10"/>
    </row>
    <row r="697" spans="15:15" x14ac:dyDescent="0.25">
      <c r="O697" s="7"/>
    </row>
    <row r="698" spans="15:15" x14ac:dyDescent="0.25">
      <c r="O698" s="7"/>
    </row>
    <row r="699" spans="15:15" x14ac:dyDescent="0.25">
      <c r="O699" s="10"/>
    </row>
    <row r="700" spans="15:15" x14ac:dyDescent="0.25">
      <c r="O700" s="7"/>
    </row>
    <row r="701" spans="15:15" x14ac:dyDescent="0.25">
      <c r="O701" s="10"/>
    </row>
    <row r="702" spans="15:15" x14ac:dyDescent="0.25">
      <c r="O702" s="7"/>
    </row>
    <row r="703" spans="15:15" x14ac:dyDescent="0.25">
      <c r="O703" s="7"/>
    </row>
    <row r="704" spans="15:15" x14ac:dyDescent="0.25">
      <c r="O704" s="7"/>
    </row>
    <row r="705" spans="15:15" x14ac:dyDescent="0.25">
      <c r="O705" s="7"/>
    </row>
    <row r="706" spans="15:15" x14ac:dyDescent="0.25">
      <c r="O706" s="10"/>
    </row>
    <row r="707" spans="15:15" x14ac:dyDescent="0.25">
      <c r="O707" s="10"/>
    </row>
    <row r="708" spans="15:15" x14ac:dyDescent="0.25">
      <c r="O708" s="10"/>
    </row>
    <row r="709" spans="15:15" x14ac:dyDescent="0.25">
      <c r="O709" s="7"/>
    </row>
    <row r="710" spans="15:15" x14ac:dyDescent="0.25">
      <c r="O710" s="7"/>
    </row>
    <row r="711" spans="15:15" x14ac:dyDescent="0.25">
      <c r="O711" s="10"/>
    </row>
    <row r="712" spans="15:15" x14ac:dyDescent="0.25">
      <c r="O712" s="7"/>
    </row>
    <row r="713" spans="15:15" x14ac:dyDescent="0.25">
      <c r="O713" s="10"/>
    </row>
    <row r="714" spans="15:15" x14ac:dyDescent="0.25">
      <c r="O714" s="7"/>
    </row>
    <row r="715" spans="15:15" x14ac:dyDescent="0.25">
      <c r="O715" s="7"/>
    </row>
    <row r="716" spans="15:15" x14ac:dyDescent="0.25">
      <c r="O716" s="7"/>
    </row>
    <row r="717" spans="15:15" x14ac:dyDescent="0.25">
      <c r="O717" s="10"/>
    </row>
    <row r="718" spans="15:15" x14ac:dyDescent="0.25">
      <c r="O718" s="7"/>
    </row>
    <row r="719" spans="15:15" x14ac:dyDescent="0.25">
      <c r="O719" s="7"/>
    </row>
    <row r="720" spans="15:15" x14ac:dyDescent="0.25">
      <c r="O720" s="7"/>
    </row>
    <row r="721" spans="15:15" x14ac:dyDescent="0.25">
      <c r="O721" s="7"/>
    </row>
    <row r="722" spans="15:15" x14ac:dyDescent="0.25">
      <c r="O722" s="7"/>
    </row>
    <row r="723" spans="15:15" x14ac:dyDescent="0.25">
      <c r="O723" s="7"/>
    </row>
    <row r="724" spans="15:15" x14ac:dyDescent="0.25">
      <c r="O724" s="10"/>
    </row>
    <row r="725" spans="15:15" x14ac:dyDescent="0.25">
      <c r="O725" s="10"/>
    </row>
    <row r="726" spans="15:15" x14ac:dyDescent="0.25">
      <c r="O726" s="10"/>
    </row>
    <row r="727" spans="15:15" x14ac:dyDescent="0.25">
      <c r="O727" s="10"/>
    </row>
    <row r="728" spans="15:15" x14ac:dyDescent="0.25">
      <c r="O728" s="10"/>
    </row>
    <row r="729" spans="15:15" x14ac:dyDescent="0.25">
      <c r="O729" s="10"/>
    </row>
    <row r="730" spans="15:15" x14ac:dyDescent="0.25">
      <c r="O730" s="10"/>
    </row>
    <row r="731" spans="15:15" x14ac:dyDescent="0.25">
      <c r="O731" s="10"/>
    </row>
    <row r="732" spans="15:15" x14ac:dyDescent="0.25">
      <c r="O732" s="7"/>
    </row>
    <row r="733" spans="15:15" x14ac:dyDescent="0.25">
      <c r="O733" s="7"/>
    </row>
    <row r="734" spans="15:15" x14ac:dyDescent="0.25">
      <c r="O734" s="10"/>
    </row>
    <row r="735" spans="15:15" x14ac:dyDescent="0.25">
      <c r="O735" s="7"/>
    </row>
    <row r="736" spans="15:15" x14ac:dyDescent="0.25">
      <c r="O736" s="7"/>
    </row>
    <row r="737" spans="15:15" x14ac:dyDescent="0.25">
      <c r="O737" s="7"/>
    </row>
    <row r="738" spans="15:15" x14ac:dyDescent="0.25">
      <c r="O738" s="7"/>
    </row>
    <row r="739" spans="15:15" x14ac:dyDescent="0.25">
      <c r="O739" s="10"/>
    </row>
    <row r="740" spans="15:15" x14ac:dyDescent="0.25">
      <c r="O740" s="7"/>
    </row>
    <row r="741" spans="15:15" x14ac:dyDescent="0.25">
      <c r="O741" s="7"/>
    </row>
    <row r="742" spans="15:15" x14ac:dyDescent="0.25">
      <c r="O742" s="10"/>
    </row>
    <row r="743" spans="15:15" x14ac:dyDescent="0.25">
      <c r="O743" s="7"/>
    </row>
    <row r="744" spans="15:15" x14ac:dyDescent="0.25">
      <c r="O744" s="7"/>
    </row>
    <row r="745" spans="15:15" x14ac:dyDescent="0.25">
      <c r="O745" s="7"/>
    </row>
    <row r="746" spans="15:15" x14ac:dyDescent="0.25">
      <c r="O746" s="10"/>
    </row>
    <row r="747" spans="15:15" x14ac:dyDescent="0.25">
      <c r="O747" s="7"/>
    </row>
    <row r="748" spans="15:15" x14ac:dyDescent="0.25">
      <c r="O748" s="10"/>
    </row>
    <row r="749" spans="15:15" x14ac:dyDescent="0.25">
      <c r="O749" s="10"/>
    </row>
    <row r="750" spans="15:15" x14ac:dyDescent="0.25">
      <c r="O750" s="7"/>
    </row>
    <row r="751" spans="15:15" x14ac:dyDescent="0.25">
      <c r="O751" s="10"/>
    </row>
    <row r="752" spans="15:15" x14ac:dyDescent="0.25">
      <c r="O752" s="7"/>
    </row>
    <row r="753" spans="15:15" x14ac:dyDescent="0.25">
      <c r="O753" s="7"/>
    </row>
    <row r="754" spans="15:15" x14ac:dyDescent="0.25">
      <c r="O754" s="7"/>
    </row>
    <row r="755" spans="15:15" x14ac:dyDescent="0.25">
      <c r="O755" s="10"/>
    </row>
    <row r="756" spans="15:15" x14ac:dyDescent="0.25">
      <c r="O756" s="7"/>
    </row>
    <row r="757" spans="15:15" x14ac:dyDescent="0.25">
      <c r="O757" s="10"/>
    </row>
    <row r="758" spans="15:15" x14ac:dyDescent="0.25">
      <c r="O758" s="7"/>
    </row>
    <row r="759" spans="15:15" x14ac:dyDescent="0.25">
      <c r="O759" s="10"/>
    </row>
    <row r="760" spans="15:15" x14ac:dyDescent="0.25">
      <c r="O760" s="10"/>
    </row>
    <row r="761" spans="15:15" x14ac:dyDescent="0.25">
      <c r="O761" s="7"/>
    </row>
    <row r="762" spans="15:15" x14ac:dyDescent="0.25">
      <c r="O762" s="7"/>
    </row>
    <row r="763" spans="15:15" x14ac:dyDescent="0.25">
      <c r="O763" s="7"/>
    </row>
    <row r="764" spans="15:15" x14ac:dyDescent="0.25">
      <c r="O764" s="7"/>
    </row>
    <row r="765" spans="15:15" x14ac:dyDescent="0.25">
      <c r="O765" s="7"/>
    </row>
    <row r="766" spans="15:15" x14ac:dyDescent="0.25">
      <c r="O766" s="7"/>
    </row>
    <row r="767" spans="15:15" x14ac:dyDescent="0.25">
      <c r="O767" s="10"/>
    </row>
    <row r="768" spans="15:15" x14ac:dyDescent="0.25">
      <c r="O768" s="7"/>
    </row>
    <row r="769" spans="15:15" x14ac:dyDescent="0.25">
      <c r="O769" s="7"/>
    </row>
    <row r="770" spans="15:15" x14ac:dyDescent="0.25">
      <c r="O770" s="7"/>
    </row>
    <row r="771" spans="15:15" x14ac:dyDescent="0.25">
      <c r="O771" s="7"/>
    </row>
    <row r="772" spans="15:15" x14ac:dyDescent="0.25">
      <c r="O772" s="10"/>
    </row>
    <row r="773" spans="15:15" x14ac:dyDescent="0.25">
      <c r="O773" s="7"/>
    </row>
    <row r="774" spans="15:15" x14ac:dyDescent="0.25">
      <c r="O774" s="7"/>
    </row>
    <row r="775" spans="15:15" x14ac:dyDescent="0.25">
      <c r="O775" s="10"/>
    </row>
    <row r="776" spans="15:15" x14ac:dyDescent="0.25">
      <c r="O776" s="10"/>
    </row>
    <row r="777" spans="15:15" x14ac:dyDescent="0.25">
      <c r="O777" s="7"/>
    </row>
    <row r="778" spans="15:15" x14ac:dyDescent="0.25">
      <c r="O778" s="7"/>
    </row>
    <row r="779" spans="15:15" x14ac:dyDescent="0.25">
      <c r="O779" s="7"/>
    </row>
    <row r="780" spans="15:15" x14ac:dyDescent="0.25">
      <c r="O780" s="10"/>
    </row>
    <row r="781" spans="15:15" x14ac:dyDescent="0.25">
      <c r="O781" s="10"/>
    </row>
    <row r="782" spans="15:15" x14ac:dyDescent="0.25">
      <c r="O782" s="10"/>
    </row>
    <row r="783" spans="15:15" x14ac:dyDescent="0.25">
      <c r="O783" s="10"/>
    </row>
    <row r="784" spans="15:15" x14ac:dyDescent="0.25">
      <c r="O784" s="7"/>
    </row>
    <row r="785" spans="15:15" x14ac:dyDescent="0.25">
      <c r="O785" s="7"/>
    </row>
    <row r="786" spans="15:15" x14ac:dyDescent="0.25">
      <c r="O786" s="10"/>
    </row>
    <row r="787" spans="15:15" x14ac:dyDescent="0.25">
      <c r="O787" s="10"/>
    </row>
    <row r="788" spans="15:15" x14ac:dyDescent="0.25">
      <c r="O788" s="7"/>
    </row>
    <row r="789" spans="15:15" x14ac:dyDescent="0.25">
      <c r="O789" s="7"/>
    </row>
    <row r="790" spans="15:15" x14ac:dyDescent="0.25">
      <c r="O790" s="10"/>
    </row>
    <row r="791" spans="15:15" x14ac:dyDescent="0.25">
      <c r="O791" s="10"/>
    </row>
    <row r="792" spans="15:15" x14ac:dyDescent="0.25">
      <c r="O792" s="10"/>
    </row>
    <row r="793" spans="15:15" x14ac:dyDescent="0.25">
      <c r="O793" s="7"/>
    </row>
    <row r="794" spans="15:15" x14ac:dyDescent="0.25">
      <c r="O794" s="10"/>
    </row>
    <row r="795" spans="15:15" x14ac:dyDescent="0.25">
      <c r="O795" s="10"/>
    </row>
    <row r="796" spans="15:15" x14ac:dyDescent="0.25">
      <c r="O796" s="7"/>
    </row>
    <row r="797" spans="15:15" x14ac:dyDescent="0.25">
      <c r="O797" s="7"/>
    </row>
    <row r="798" spans="15:15" x14ac:dyDescent="0.25">
      <c r="O798" s="7"/>
    </row>
    <row r="799" spans="15:15" x14ac:dyDescent="0.25">
      <c r="O799" s="7"/>
    </row>
    <row r="800" spans="15:15" x14ac:dyDescent="0.25">
      <c r="O800" s="10"/>
    </row>
    <row r="801" spans="15:15" x14ac:dyDescent="0.25">
      <c r="O801" s="10"/>
    </row>
    <row r="802" spans="15:15" x14ac:dyDescent="0.25">
      <c r="O802" s="7"/>
    </row>
    <row r="803" spans="15:15" x14ac:dyDescent="0.25">
      <c r="O803" s="10"/>
    </row>
    <row r="804" spans="15:15" x14ac:dyDescent="0.25">
      <c r="O804" s="7"/>
    </row>
    <row r="805" spans="15:15" x14ac:dyDescent="0.25">
      <c r="O805" s="7"/>
    </row>
    <row r="806" spans="15:15" x14ac:dyDescent="0.25">
      <c r="O806" s="10"/>
    </row>
    <row r="807" spans="15:15" x14ac:dyDescent="0.25">
      <c r="O807" s="10"/>
    </row>
    <row r="808" spans="15:15" x14ac:dyDescent="0.25">
      <c r="O808" s="7"/>
    </row>
    <row r="809" spans="15:15" x14ac:dyDescent="0.25">
      <c r="O809" s="10"/>
    </row>
    <row r="810" spans="15:15" x14ac:dyDescent="0.25">
      <c r="O810" s="10"/>
    </row>
    <row r="811" spans="15:15" x14ac:dyDescent="0.25">
      <c r="O811" s="7"/>
    </row>
    <row r="812" spans="15:15" x14ac:dyDescent="0.25">
      <c r="O812" s="7"/>
    </row>
    <row r="813" spans="15:15" x14ac:dyDescent="0.25">
      <c r="O813" s="10"/>
    </row>
    <row r="814" spans="15:15" x14ac:dyDescent="0.25">
      <c r="O814" s="10"/>
    </row>
    <row r="815" spans="15:15" x14ac:dyDescent="0.25">
      <c r="O815" s="10"/>
    </row>
    <row r="816" spans="15:15" x14ac:dyDescent="0.25">
      <c r="O816" s="10"/>
    </row>
    <row r="817" spans="15:15" x14ac:dyDescent="0.25">
      <c r="O817" s="10"/>
    </row>
    <row r="818" spans="15:15" x14ac:dyDescent="0.25">
      <c r="O818" s="10"/>
    </row>
    <row r="819" spans="15:15" x14ac:dyDescent="0.25">
      <c r="O819" s="7"/>
    </row>
    <row r="820" spans="15:15" x14ac:dyDescent="0.25">
      <c r="O820" s="7"/>
    </row>
    <row r="821" spans="15:15" x14ac:dyDescent="0.25">
      <c r="O821" s="7"/>
    </row>
    <row r="822" spans="15:15" x14ac:dyDescent="0.25">
      <c r="O822" s="10"/>
    </row>
    <row r="823" spans="15:15" x14ac:dyDescent="0.25">
      <c r="O823" s="7"/>
    </row>
    <row r="824" spans="15:15" x14ac:dyDescent="0.25">
      <c r="O824" s="10"/>
    </row>
    <row r="825" spans="15:15" x14ac:dyDescent="0.25">
      <c r="O825" s="10"/>
    </row>
    <row r="826" spans="15:15" x14ac:dyDescent="0.25">
      <c r="O826" s="10"/>
    </row>
    <row r="827" spans="15:15" x14ac:dyDescent="0.25">
      <c r="O827" s="10"/>
    </row>
    <row r="828" spans="15:15" x14ac:dyDescent="0.25">
      <c r="O828" s="7"/>
    </row>
    <row r="829" spans="15:15" x14ac:dyDescent="0.25">
      <c r="O829" s="7"/>
    </row>
    <row r="830" spans="15:15" x14ac:dyDescent="0.25">
      <c r="O830" s="10"/>
    </row>
    <row r="831" spans="15:15" x14ac:dyDescent="0.25">
      <c r="O831" s="10"/>
    </row>
    <row r="832" spans="15:15" x14ac:dyDescent="0.25">
      <c r="O832" s="10"/>
    </row>
    <row r="833" spans="15:15" x14ac:dyDescent="0.25">
      <c r="O833" s="7"/>
    </row>
    <row r="834" spans="15:15" x14ac:dyDescent="0.25">
      <c r="O834" s="7"/>
    </row>
    <row r="835" spans="15:15" x14ac:dyDescent="0.25">
      <c r="O835" s="10"/>
    </row>
    <row r="836" spans="15:15" x14ac:dyDescent="0.25">
      <c r="O836" s="10"/>
    </row>
    <row r="837" spans="15:15" x14ac:dyDescent="0.25">
      <c r="O837" s="10"/>
    </row>
    <row r="838" spans="15:15" x14ac:dyDescent="0.25">
      <c r="O838" s="10"/>
    </row>
    <row r="839" spans="15:15" x14ac:dyDescent="0.25">
      <c r="O839" s="7"/>
    </row>
    <row r="840" spans="15:15" x14ac:dyDescent="0.25">
      <c r="O840" s="10"/>
    </row>
    <row r="841" spans="15:15" x14ac:dyDescent="0.25">
      <c r="O841" s="7"/>
    </row>
    <row r="842" spans="15:15" x14ac:dyDescent="0.25">
      <c r="O842" s="10"/>
    </row>
    <row r="843" spans="15:15" x14ac:dyDescent="0.25">
      <c r="O843" s="10"/>
    </row>
    <row r="844" spans="15:15" x14ac:dyDescent="0.25">
      <c r="O844" s="7"/>
    </row>
    <row r="845" spans="15:15" x14ac:dyDescent="0.25">
      <c r="O845" s="10"/>
    </row>
    <row r="846" spans="15:15" x14ac:dyDescent="0.25">
      <c r="O846" s="10"/>
    </row>
    <row r="847" spans="15:15" x14ac:dyDescent="0.25">
      <c r="O847" s="7"/>
    </row>
    <row r="848" spans="15:15" x14ac:dyDescent="0.25">
      <c r="O848" s="7"/>
    </row>
    <row r="849" spans="15:15" x14ac:dyDescent="0.25">
      <c r="O849" s="7"/>
    </row>
    <row r="850" spans="15:15" x14ac:dyDescent="0.25">
      <c r="O850" s="10"/>
    </row>
    <row r="851" spans="15:15" x14ac:dyDescent="0.25">
      <c r="O851" s="7"/>
    </row>
    <row r="852" spans="15:15" x14ac:dyDescent="0.25">
      <c r="O852" s="7"/>
    </row>
    <row r="853" spans="15:15" x14ac:dyDescent="0.25">
      <c r="O853" s="7"/>
    </row>
    <row r="854" spans="15:15" x14ac:dyDescent="0.25">
      <c r="O854" s="7"/>
    </row>
    <row r="855" spans="15:15" x14ac:dyDescent="0.25">
      <c r="O855" s="10"/>
    </row>
    <row r="856" spans="15:15" x14ac:dyDescent="0.25">
      <c r="O856" s="7"/>
    </row>
    <row r="857" spans="15:15" x14ac:dyDescent="0.25">
      <c r="O857" s="7"/>
    </row>
    <row r="858" spans="15:15" x14ac:dyDescent="0.25">
      <c r="O858" s="10"/>
    </row>
    <row r="859" spans="15:15" x14ac:dyDescent="0.25">
      <c r="O859" s="7"/>
    </row>
    <row r="860" spans="15:15" x14ac:dyDescent="0.25">
      <c r="O860" s="7"/>
    </row>
    <row r="861" spans="15:15" x14ac:dyDescent="0.25">
      <c r="O861" s="7"/>
    </row>
    <row r="862" spans="15:15" x14ac:dyDescent="0.25">
      <c r="O862" s="10"/>
    </row>
    <row r="863" spans="15:15" x14ac:dyDescent="0.25">
      <c r="O863" s="10"/>
    </row>
    <row r="864" spans="15:15" x14ac:dyDescent="0.25">
      <c r="O864" s="10"/>
    </row>
    <row r="865" spans="15:15" x14ac:dyDescent="0.25">
      <c r="O865" s="7"/>
    </row>
    <row r="866" spans="15:15" x14ac:dyDescent="0.25">
      <c r="O866" s="7"/>
    </row>
    <row r="867" spans="15:15" x14ac:dyDescent="0.25">
      <c r="O867" s="7"/>
    </row>
    <row r="868" spans="15:15" x14ac:dyDescent="0.25">
      <c r="O868" s="7"/>
    </row>
    <row r="869" spans="15:15" x14ac:dyDescent="0.25">
      <c r="O869" s="7"/>
    </row>
    <row r="870" spans="15:15" x14ac:dyDescent="0.25">
      <c r="O870" s="7"/>
    </row>
    <row r="871" spans="15:15" x14ac:dyDescent="0.25">
      <c r="O871" s="7"/>
    </row>
    <row r="872" spans="15:15" x14ac:dyDescent="0.25">
      <c r="O872" s="10"/>
    </row>
    <row r="873" spans="15:15" x14ac:dyDescent="0.25">
      <c r="O873" s="10"/>
    </row>
    <row r="874" spans="15:15" x14ac:dyDescent="0.25">
      <c r="O874" s="7"/>
    </row>
    <row r="875" spans="15:15" x14ac:dyDescent="0.25">
      <c r="O875" s="10"/>
    </row>
    <row r="876" spans="15:15" x14ac:dyDescent="0.25">
      <c r="O876" s="10"/>
    </row>
    <row r="877" spans="15:15" x14ac:dyDescent="0.25">
      <c r="O877" s="10"/>
    </row>
    <row r="878" spans="15:15" x14ac:dyDescent="0.25">
      <c r="O878" s="7"/>
    </row>
    <row r="879" spans="15:15" x14ac:dyDescent="0.25">
      <c r="O879" s="7"/>
    </row>
    <row r="880" spans="15:15" x14ac:dyDescent="0.25">
      <c r="O880" s="10"/>
    </row>
    <row r="881" spans="15:15" x14ac:dyDescent="0.25">
      <c r="O881" s="10"/>
    </row>
    <row r="882" spans="15:15" x14ac:dyDescent="0.25">
      <c r="O882" s="7"/>
    </row>
    <row r="883" spans="15:15" x14ac:dyDescent="0.25">
      <c r="O883" s="7"/>
    </row>
    <row r="884" spans="15:15" x14ac:dyDescent="0.25">
      <c r="O884" s="10"/>
    </row>
    <row r="885" spans="15:15" x14ac:dyDescent="0.25">
      <c r="O885" s="7"/>
    </row>
    <row r="886" spans="15:15" x14ac:dyDescent="0.25">
      <c r="O886" s="10"/>
    </row>
    <row r="887" spans="15:15" x14ac:dyDescent="0.25">
      <c r="O887" s="10"/>
    </row>
    <row r="888" spans="15:15" x14ac:dyDescent="0.25">
      <c r="O888" s="10"/>
    </row>
    <row r="889" spans="15:15" x14ac:dyDescent="0.25">
      <c r="O889" s="10"/>
    </row>
    <row r="890" spans="15:15" x14ac:dyDescent="0.25">
      <c r="O890" s="7"/>
    </row>
    <row r="891" spans="15:15" x14ac:dyDescent="0.25">
      <c r="O891" s="7"/>
    </row>
    <row r="892" spans="15:15" x14ac:dyDescent="0.25">
      <c r="O892" s="10"/>
    </row>
    <row r="893" spans="15:15" x14ac:dyDescent="0.25">
      <c r="O893" s="7"/>
    </row>
    <row r="894" spans="15:15" x14ac:dyDescent="0.25">
      <c r="O894" s="10"/>
    </row>
    <row r="895" spans="15:15" x14ac:dyDescent="0.25">
      <c r="O895" s="10"/>
    </row>
    <row r="896" spans="15:15" x14ac:dyDescent="0.25">
      <c r="O896" s="7"/>
    </row>
    <row r="897" spans="15:15" x14ac:dyDescent="0.25">
      <c r="O897" s="7"/>
    </row>
    <row r="898" spans="15:15" x14ac:dyDescent="0.25">
      <c r="O898" s="10"/>
    </row>
    <row r="899" spans="15:15" x14ac:dyDescent="0.25">
      <c r="O899" s="10"/>
    </row>
    <row r="900" spans="15:15" x14ac:dyDescent="0.25">
      <c r="O900" s="10"/>
    </row>
    <row r="901" spans="15:15" x14ac:dyDescent="0.25">
      <c r="O901" s="10"/>
    </row>
    <row r="902" spans="15:15" x14ac:dyDescent="0.25">
      <c r="O902" s="10"/>
    </row>
    <row r="903" spans="15:15" x14ac:dyDescent="0.25">
      <c r="O903" s="7"/>
    </row>
    <row r="904" spans="15:15" x14ac:dyDescent="0.25">
      <c r="O904" s="7"/>
    </row>
    <row r="905" spans="15:15" x14ac:dyDescent="0.25">
      <c r="O905" s="7"/>
    </row>
    <row r="906" spans="15:15" x14ac:dyDescent="0.25">
      <c r="O906" s="7"/>
    </row>
    <row r="907" spans="15:15" x14ac:dyDescent="0.25">
      <c r="O907" s="10"/>
    </row>
    <row r="908" spans="15:15" x14ac:dyDescent="0.25">
      <c r="O908" s="7"/>
    </row>
    <row r="909" spans="15:15" x14ac:dyDescent="0.25">
      <c r="O909" s="10"/>
    </row>
    <row r="910" spans="15:15" x14ac:dyDescent="0.25">
      <c r="O910" s="7"/>
    </row>
    <row r="911" spans="15:15" x14ac:dyDescent="0.25">
      <c r="O911" s="10"/>
    </row>
    <row r="912" spans="15:15" x14ac:dyDescent="0.25">
      <c r="O912" s="10"/>
    </row>
    <row r="913" spans="15:15" x14ac:dyDescent="0.25">
      <c r="O913" s="7"/>
    </row>
    <row r="914" spans="15:15" x14ac:dyDescent="0.25">
      <c r="O914" s="7"/>
    </row>
    <row r="915" spans="15:15" x14ac:dyDescent="0.25">
      <c r="O915" s="10"/>
    </row>
    <row r="916" spans="15:15" x14ac:dyDescent="0.25">
      <c r="O916" s="7"/>
    </row>
    <row r="917" spans="15:15" x14ac:dyDescent="0.25">
      <c r="O917" s="7"/>
    </row>
    <row r="918" spans="15:15" x14ac:dyDescent="0.25">
      <c r="O918" s="7"/>
    </row>
    <row r="919" spans="15:15" x14ac:dyDescent="0.25">
      <c r="O919" s="10"/>
    </row>
    <row r="920" spans="15:15" x14ac:dyDescent="0.25">
      <c r="O920" s="7"/>
    </row>
    <row r="921" spans="15:15" x14ac:dyDescent="0.25">
      <c r="O921" s="7"/>
    </row>
    <row r="922" spans="15:15" x14ac:dyDescent="0.25">
      <c r="O922" s="10"/>
    </row>
    <row r="923" spans="15:15" x14ac:dyDescent="0.25">
      <c r="O923" s="7"/>
    </row>
    <row r="924" spans="15:15" x14ac:dyDescent="0.25">
      <c r="O924" s="10"/>
    </row>
    <row r="925" spans="15:15" x14ac:dyDescent="0.25">
      <c r="O925" s="10"/>
    </row>
    <row r="926" spans="15:15" x14ac:dyDescent="0.25">
      <c r="O926" s="10"/>
    </row>
    <row r="927" spans="15:15" x14ac:dyDescent="0.25">
      <c r="O927" s="10"/>
    </row>
    <row r="928" spans="15:15" x14ac:dyDescent="0.25">
      <c r="O928" s="10"/>
    </row>
    <row r="929" spans="15:15" x14ac:dyDescent="0.25">
      <c r="O929" s="10"/>
    </row>
    <row r="930" spans="15:15" x14ac:dyDescent="0.25">
      <c r="O930" s="10"/>
    </row>
    <row r="931" spans="15:15" x14ac:dyDescent="0.25">
      <c r="O931" s="10"/>
    </row>
    <row r="932" spans="15:15" x14ac:dyDescent="0.25">
      <c r="O932" s="10"/>
    </row>
    <row r="933" spans="15:15" x14ac:dyDescent="0.25">
      <c r="O933" s="10"/>
    </row>
    <row r="934" spans="15:15" x14ac:dyDescent="0.25">
      <c r="O934" s="10"/>
    </row>
    <row r="935" spans="15:15" x14ac:dyDescent="0.25">
      <c r="O935" s="10"/>
    </row>
    <row r="936" spans="15:15" x14ac:dyDescent="0.25">
      <c r="O936" s="10"/>
    </row>
    <row r="937" spans="15:15" x14ac:dyDescent="0.25">
      <c r="O937" s="10"/>
    </row>
    <row r="938" spans="15:15" x14ac:dyDescent="0.25">
      <c r="O938" s="10"/>
    </row>
    <row r="939" spans="15:15" x14ac:dyDescent="0.25">
      <c r="O939" s="10"/>
    </row>
    <row r="940" spans="15:15" x14ac:dyDescent="0.25">
      <c r="O940" s="7"/>
    </row>
    <row r="941" spans="15:15" x14ac:dyDescent="0.25">
      <c r="O941" s="10"/>
    </row>
    <row r="942" spans="15:15" x14ac:dyDescent="0.25">
      <c r="O942" s="10"/>
    </row>
    <row r="943" spans="15:15" x14ac:dyDescent="0.25">
      <c r="O943" s="10"/>
    </row>
    <row r="944" spans="15:15" x14ac:dyDescent="0.25">
      <c r="O944" s="7"/>
    </row>
    <row r="945" spans="15:15" x14ac:dyDescent="0.25">
      <c r="O945" s="10"/>
    </row>
    <row r="946" spans="15:15" x14ac:dyDescent="0.25">
      <c r="O946" s="7"/>
    </row>
    <row r="947" spans="15:15" x14ac:dyDescent="0.25">
      <c r="O947" s="10"/>
    </row>
    <row r="948" spans="15:15" x14ac:dyDescent="0.25">
      <c r="O948" s="7"/>
    </row>
    <row r="949" spans="15:15" x14ac:dyDescent="0.25">
      <c r="O949" s="7"/>
    </row>
    <row r="950" spans="15:15" x14ac:dyDescent="0.25">
      <c r="O950" s="10"/>
    </row>
    <row r="951" spans="15:15" x14ac:dyDescent="0.25">
      <c r="O951" s="7"/>
    </row>
    <row r="952" spans="15:15" x14ac:dyDescent="0.25">
      <c r="O952" s="7"/>
    </row>
    <row r="953" spans="15:15" x14ac:dyDescent="0.25">
      <c r="O953" s="7"/>
    </row>
    <row r="954" spans="15:15" x14ac:dyDescent="0.25">
      <c r="O954" s="7"/>
    </row>
    <row r="955" spans="15:15" x14ac:dyDescent="0.25">
      <c r="O955" s="7"/>
    </row>
    <row r="956" spans="15:15" x14ac:dyDescent="0.25">
      <c r="O956" s="7"/>
    </row>
    <row r="957" spans="15:15" x14ac:dyDescent="0.25">
      <c r="O957" s="7"/>
    </row>
    <row r="958" spans="15:15" x14ac:dyDescent="0.25">
      <c r="O958" s="10"/>
    </row>
    <row r="959" spans="15:15" x14ac:dyDescent="0.25">
      <c r="O959" s="7"/>
    </row>
    <row r="960" spans="15:15" x14ac:dyDescent="0.25">
      <c r="O960" s="10"/>
    </row>
    <row r="961" spans="15:15" x14ac:dyDescent="0.25">
      <c r="O961" s="7"/>
    </row>
    <row r="962" spans="15:15" x14ac:dyDescent="0.25">
      <c r="O962" s="10"/>
    </row>
    <row r="963" spans="15:15" x14ac:dyDescent="0.25">
      <c r="O963" s="10"/>
    </row>
    <row r="964" spans="15:15" x14ac:dyDescent="0.25">
      <c r="O964" s="10"/>
    </row>
    <row r="965" spans="15:15" x14ac:dyDescent="0.25">
      <c r="O965" s="10"/>
    </row>
    <row r="966" spans="15:15" x14ac:dyDescent="0.25">
      <c r="O966" s="10"/>
    </row>
    <row r="967" spans="15:15" x14ac:dyDescent="0.25">
      <c r="O967" s="10"/>
    </row>
    <row r="968" spans="15:15" x14ac:dyDescent="0.25">
      <c r="O968" s="10"/>
    </row>
    <row r="969" spans="15:15" x14ac:dyDescent="0.25">
      <c r="O969" s="10"/>
    </row>
    <row r="970" spans="15:15" x14ac:dyDescent="0.25">
      <c r="O970" s="10"/>
    </row>
    <row r="971" spans="15:15" x14ac:dyDescent="0.25">
      <c r="O971" s="7"/>
    </row>
    <row r="972" spans="15:15" x14ac:dyDescent="0.25">
      <c r="O972" s="7"/>
    </row>
    <row r="973" spans="15:15" x14ac:dyDescent="0.25">
      <c r="O973" s="10"/>
    </row>
    <row r="974" spans="15:15" x14ac:dyDescent="0.25">
      <c r="O974" s="10"/>
    </row>
    <row r="975" spans="15:15" x14ac:dyDescent="0.25">
      <c r="O975" s="7"/>
    </row>
    <row r="976" spans="15:15" x14ac:dyDescent="0.25">
      <c r="O976" s="7"/>
    </row>
    <row r="977" spans="15:15" x14ac:dyDescent="0.25">
      <c r="O977" s="10"/>
    </row>
    <row r="978" spans="15:15" x14ac:dyDescent="0.25">
      <c r="O978" s="10"/>
    </row>
    <row r="979" spans="15:15" x14ac:dyDescent="0.25">
      <c r="O979" s="7"/>
    </row>
    <row r="980" spans="15:15" x14ac:dyDescent="0.25">
      <c r="O980" s="7"/>
    </row>
    <row r="981" spans="15:15" x14ac:dyDescent="0.25">
      <c r="O981" s="10"/>
    </row>
    <row r="982" spans="15:15" x14ac:dyDescent="0.25">
      <c r="O982" s="7"/>
    </row>
    <row r="983" spans="15:15" x14ac:dyDescent="0.25">
      <c r="O983" s="10"/>
    </row>
    <row r="984" spans="15:15" x14ac:dyDescent="0.25">
      <c r="O984" s="10"/>
    </row>
    <row r="985" spans="15:15" x14ac:dyDescent="0.25">
      <c r="O985" s="10"/>
    </row>
    <row r="986" spans="15:15" x14ac:dyDescent="0.25">
      <c r="O986" s="7"/>
    </row>
    <row r="987" spans="15:15" x14ac:dyDescent="0.25">
      <c r="O987" s="7"/>
    </row>
    <row r="988" spans="15:15" x14ac:dyDescent="0.25">
      <c r="O988" s="10"/>
    </row>
    <row r="989" spans="15:15" x14ac:dyDescent="0.25">
      <c r="O989" s="10"/>
    </row>
    <row r="990" spans="15:15" x14ac:dyDescent="0.25">
      <c r="O990" s="10"/>
    </row>
    <row r="991" spans="15:15" x14ac:dyDescent="0.25">
      <c r="O991" s="10"/>
    </row>
    <row r="992" spans="15:15" x14ac:dyDescent="0.25">
      <c r="O992" s="10"/>
    </row>
    <row r="993" spans="15:15" x14ac:dyDescent="0.25">
      <c r="O993" s="7"/>
    </row>
    <row r="994" spans="15:15" x14ac:dyDescent="0.25">
      <c r="O994" s="7"/>
    </row>
    <row r="995" spans="15:15" x14ac:dyDescent="0.25">
      <c r="O995" s="10"/>
    </row>
    <row r="996" spans="15:15" x14ac:dyDescent="0.25">
      <c r="O996" s="10"/>
    </row>
    <row r="997" spans="15:15" x14ac:dyDescent="0.25">
      <c r="O997" s="7"/>
    </row>
    <row r="998" spans="15:15" x14ac:dyDescent="0.25">
      <c r="O998" s="7"/>
    </row>
    <row r="999" spans="15:15" x14ac:dyDescent="0.25">
      <c r="O999" s="7"/>
    </row>
    <row r="1000" spans="15:15" x14ac:dyDescent="0.25">
      <c r="O1000" s="10"/>
    </row>
    <row r="1001" spans="15:15" x14ac:dyDescent="0.25">
      <c r="O1001" s="7"/>
    </row>
    <row r="1002" spans="15:15" x14ac:dyDescent="0.25">
      <c r="O1002" s="10"/>
    </row>
    <row r="1003" spans="15:15" x14ac:dyDescent="0.25">
      <c r="O1003" s="10"/>
    </row>
    <row r="1004" spans="15:15" x14ac:dyDescent="0.25">
      <c r="O1004" s="7"/>
    </row>
    <row r="1005" spans="15:15" x14ac:dyDescent="0.25">
      <c r="O1005" s="10"/>
    </row>
    <row r="1006" spans="15:15" x14ac:dyDescent="0.25">
      <c r="O1006" s="7"/>
    </row>
    <row r="1007" spans="15:15" x14ac:dyDescent="0.25">
      <c r="O1007" s="10"/>
    </row>
    <row r="1008" spans="15:15" x14ac:dyDescent="0.25">
      <c r="O1008" s="10"/>
    </row>
    <row r="1009" spans="15:15" x14ac:dyDescent="0.25">
      <c r="O1009" s="10"/>
    </row>
    <row r="1010" spans="15:15" x14ac:dyDescent="0.25">
      <c r="O1010" s="10"/>
    </row>
    <row r="1011" spans="15:15" x14ac:dyDescent="0.25">
      <c r="O1011" s="7"/>
    </row>
    <row r="1012" spans="15:15" x14ac:dyDescent="0.25">
      <c r="O1012" s="10"/>
    </row>
    <row r="1013" spans="15:15" x14ac:dyDescent="0.25">
      <c r="O1013" s="10"/>
    </row>
    <row r="1014" spans="15:15" x14ac:dyDescent="0.25">
      <c r="O1014" s="7"/>
    </row>
    <row r="1015" spans="15:15" x14ac:dyDescent="0.25">
      <c r="O1015" s="7"/>
    </row>
    <row r="1016" spans="15:15" x14ac:dyDescent="0.25">
      <c r="O1016" s="10"/>
    </row>
    <row r="1017" spans="15:15" x14ac:dyDescent="0.25">
      <c r="O1017" s="7"/>
    </row>
    <row r="1018" spans="15:15" x14ac:dyDescent="0.25">
      <c r="O1018" s="7"/>
    </row>
    <row r="1019" spans="15:15" x14ac:dyDescent="0.25">
      <c r="O1019" s="10"/>
    </row>
    <row r="1020" spans="15:15" x14ac:dyDescent="0.25">
      <c r="O1020" s="7"/>
    </row>
    <row r="1021" spans="15:15" x14ac:dyDescent="0.25">
      <c r="O1021" s="10"/>
    </row>
    <row r="1022" spans="15:15" x14ac:dyDescent="0.25">
      <c r="O1022" s="10"/>
    </row>
    <row r="1023" spans="15:15" x14ac:dyDescent="0.25">
      <c r="O1023" s="7"/>
    </row>
    <row r="1024" spans="15:15" x14ac:dyDescent="0.25">
      <c r="O1024" s="7"/>
    </row>
    <row r="1025" spans="15:15" x14ac:dyDescent="0.25">
      <c r="O1025" s="10"/>
    </row>
    <row r="1026" spans="15:15" x14ac:dyDescent="0.25">
      <c r="O1026" s="10"/>
    </row>
    <row r="1027" spans="15:15" x14ac:dyDescent="0.25">
      <c r="O1027" s="10"/>
    </row>
    <row r="1028" spans="15:15" x14ac:dyDescent="0.25">
      <c r="O1028" s="10"/>
    </row>
    <row r="1029" spans="15:15" x14ac:dyDescent="0.25">
      <c r="O1029" s="7"/>
    </row>
    <row r="1030" spans="15:15" x14ac:dyDescent="0.25">
      <c r="O1030" s="10"/>
    </row>
    <row r="1031" spans="15:15" x14ac:dyDescent="0.25">
      <c r="O1031" s="10"/>
    </row>
    <row r="1032" spans="15:15" x14ac:dyDescent="0.25">
      <c r="O1032" s="10"/>
    </row>
    <row r="1033" spans="15:15" x14ac:dyDescent="0.25">
      <c r="O1033" s="10"/>
    </row>
    <row r="1034" spans="15:15" x14ac:dyDescent="0.25">
      <c r="O1034" s="7"/>
    </row>
    <row r="1035" spans="15:15" x14ac:dyDescent="0.25">
      <c r="O1035" s="10"/>
    </row>
    <row r="1036" spans="15:15" x14ac:dyDescent="0.25">
      <c r="O1036" s="7"/>
    </row>
    <row r="1037" spans="15:15" x14ac:dyDescent="0.25">
      <c r="O1037" s="7"/>
    </row>
    <row r="1038" spans="15:15" x14ac:dyDescent="0.25">
      <c r="O1038" s="10"/>
    </row>
    <row r="1039" spans="15:15" x14ac:dyDescent="0.25">
      <c r="O1039" s="10"/>
    </row>
    <row r="1040" spans="15:15" x14ac:dyDescent="0.25">
      <c r="O1040" s="10"/>
    </row>
    <row r="1041" spans="15:15" x14ac:dyDescent="0.25">
      <c r="O1041" s="7"/>
    </row>
    <row r="1042" spans="15:15" x14ac:dyDescent="0.25">
      <c r="O1042" s="10"/>
    </row>
    <row r="1043" spans="15:15" x14ac:dyDescent="0.25">
      <c r="O1043" s="10"/>
    </row>
    <row r="1044" spans="15:15" x14ac:dyDescent="0.25">
      <c r="O1044" s="7"/>
    </row>
    <row r="1045" spans="15:15" x14ac:dyDescent="0.25">
      <c r="O1045" s="7"/>
    </row>
  </sheetData>
  <conditionalFormatting sqref="O2:O1045">
    <cfRule type="duplicateValues" dxfId="2" priority="1"/>
  </conditionalFormatting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23238-7177-492B-A0AB-74A2759B0831}">
  <dimension ref="A1:H12"/>
  <sheetViews>
    <sheetView workbookViewId="0">
      <selection activeCell="B13" sqref="B13"/>
    </sheetView>
  </sheetViews>
  <sheetFormatPr defaultColWidth="11.5546875" defaultRowHeight="13.2" outlineLevelCol="1" x14ac:dyDescent="0.25"/>
  <cols>
    <col min="1" max="1" width="10.109375" bestFit="1" customWidth="1"/>
    <col min="2" max="2" width="18.77734375" bestFit="1" customWidth="1"/>
    <col min="4" max="7" width="11.5546875" hidden="1" customWidth="1" outlineLevel="1"/>
    <col min="8" max="8" width="11.5546875" collapsed="1"/>
  </cols>
  <sheetData>
    <row r="1" spans="1:7" x14ac:dyDescent="0.25">
      <c r="A1" t="s">
        <v>227</v>
      </c>
      <c r="B1" t="s">
        <v>259</v>
      </c>
      <c r="D1" t="s">
        <v>227</v>
      </c>
      <c r="E1" t="s">
        <v>261</v>
      </c>
      <c r="F1" t="s">
        <v>262</v>
      </c>
      <c r="G1" t="s">
        <v>263</v>
      </c>
    </row>
    <row r="2" spans="1:7" hidden="1" x14ac:dyDescent="0.25">
      <c r="A2" s="44">
        <v>44652</v>
      </c>
      <c r="B2" s="27">
        <v>0.96809255269957295</v>
      </c>
      <c r="D2" s="44">
        <v>44652</v>
      </c>
      <c r="E2">
        <v>557526</v>
      </c>
      <c r="F2">
        <v>90540</v>
      </c>
      <c r="G2" s="27">
        <v>0.16239601381818999</v>
      </c>
    </row>
    <row r="3" spans="1:7" x14ac:dyDescent="0.25">
      <c r="A3" s="44">
        <v>44682</v>
      </c>
      <c r="B3" s="27">
        <v>0.96387805991100795</v>
      </c>
      <c r="D3" s="44">
        <v>44682</v>
      </c>
      <c r="E3">
        <v>765933</v>
      </c>
      <c r="F3">
        <v>727546</v>
      </c>
      <c r="G3" s="28">
        <v>0.94988203929064297</v>
      </c>
    </row>
    <row r="4" spans="1:7" x14ac:dyDescent="0.25">
      <c r="A4" s="44">
        <v>44713</v>
      </c>
      <c r="B4" s="27">
        <v>0.99694498817216204</v>
      </c>
      <c r="D4" s="44">
        <v>44713</v>
      </c>
      <c r="E4">
        <v>576750</v>
      </c>
      <c r="F4">
        <v>568350</v>
      </c>
      <c r="G4" s="28">
        <v>0.98543563068920703</v>
      </c>
    </row>
    <row r="5" spans="1:7" x14ac:dyDescent="0.25">
      <c r="A5" s="44">
        <v>44743</v>
      </c>
      <c r="B5" s="27">
        <v>0.99201510570581897</v>
      </c>
      <c r="D5" s="44">
        <v>44743</v>
      </c>
      <c r="E5">
        <v>321650</v>
      </c>
      <c r="F5">
        <v>320994</v>
      </c>
      <c r="G5" s="28">
        <v>0.99796051608891601</v>
      </c>
    </row>
    <row r="6" spans="1:7" x14ac:dyDescent="0.25">
      <c r="A6" s="44">
        <v>44774</v>
      </c>
      <c r="B6" s="27">
        <v>1.0315227701194001</v>
      </c>
      <c r="D6" s="44">
        <v>44774</v>
      </c>
      <c r="E6">
        <v>617854</v>
      </c>
      <c r="F6">
        <v>626037</v>
      </c>
      <c r="G6" s="28">
        <v>1.0132442292192001</v>
      </c>
    </row>
    <row r="7" spans="1:7" x14ac:dyDescent="0.25">
      <c r="A7" s="44">
        <v>44805</v>
      </c>
      <c r="B7" s="27">
        <v>0.96531615927729397</v>
      </c>
      <c r="D7" s="44">
        <v>44805</v>
      </c>
      <c r="E7">
        <v>741910</v>
      </c>
      <c r="F7">
        <v>711494</v>
      </c>
      <c r="G7" s="28">
        <v>0.95900311358520596</v>
      </c>
    </row>
    <row r="8" spans="1:7" x14ac:dyDescent="0.25">
      <c r="A8" s="44">
        <v>44835</v>
      </c>
      <c r="B8" s="27">
        <v>0.96739374443122195</v>
      </c>
      <c r="D8" s="44">
        <v>44835</v>
      </c>
      <c r="E8">
        <v>956750</v>
      </c>
      <c r="F8">
        <v>923851</v>
      </c>
      <c r="G8" s="28">
        <v>0.96561379670760406</v>
      </c>
    </row>
    <row r="9" spans="1:7" x14ac:dyDescent="0.25">
      <c r="A9" s="44">
        <v>44866</v>
      </c>
      <c r="B9" s="27">
        <v>0.96499780668464097</v>
      </c>
      <c r="D9" s="44">
        <v>44866</v>
      </c>
      <c r="E9">
        <v>949761</v>
      </c>
      <c r="F9">
        <v>926698</v>
      </c>
      <c r="G9" s="28">
        <v>0.97571704881543897</v>
      </c>
    </row>
    <row r="10" spans="1:7" x14ac:dyDescent="0.25">
      <c r="A10" s="44">
        <v>44896</v>
      </c>
      <c r="B10" s="27">
        <v>0.93453848892145197</v>
      </c>
      <c r="D10" s="44">
        <v>44896</v>
      </c>
      <c r="E10">
        <v>813832</v>
      </c>
      <c r="F10">
        <v>784915</v>
      </c>
      <c r="G10" s="28">
        <v>0.96446809660961996</v>
      </c>
    </row>
    <row r="11" spans="1:7" x14ac:dyDescent="0.25">
      <c r="A11" s="44">
        <v>44927</v>
      </c>
      <c r="B11" s="27">
        <v>0.932097255663076</v>
      </c>
      <c r="D11" s="44">
        <v>44927</v>
      </c>
      <c r="E11">
        <v>429916</v>
      </c>
      <c r="F11">
        <v>416932</v>
      </c>
      <c r="G11" s="28">
        <v>0.96979875138399096</v>
      </c>
    </row>
    <row r="12" spans="1:7" x14ac:dyDescent="0.25">
      <c r="A12" s="44"/>
      <c r="B12" s="57">
        <f>+AVERAGE(B2:B11)</f>
        <v>0.97167969315856462</v>
      </c>
      <c r="D12" s="44"/>
      <c r="G12" s="28">
        <f>AVERAGE(G3:G11)</f>
        <v>0.9756803580433141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49BF-5264-423D-9CAF-5DA7E53CB169}">
  <dimension ref="A2:F26"/>
  <sheetViews>
    <sheetView workbookViewId="0">
      <selection activeCell="B34" sqref="B34"/>
    </sheetView>
  </sheetViews>
  <sheetFormatPr defaultRowHeight="13.2" x14ac:dyDescent="0.25"/>
  <cols>
    <col min="1" max="1" width="28.109375" bestFit="1" customWidth="1"/>
    <col min="2" max="2" width="23.5546875" style="30" bestFit="1" customWidth="1"/>
    <col min="3" max="3" width="12.44140625" style="30" customWidth="1"/>
    <col min="4" max="4" width="13.6640625" style="30" bestFit="1" customWidth="1"/>
    <col min="5" max="5" width="13.77734375" style="30" bestFit="1" customWidth="1"/>
    <col min="6" max="6" width="9.88671875" hidden="1" customWidth="1"/>
  </cols>
  <sheetData>
    <row r="2" spans="1:6" x14ac:dyDescent="0.25">
      <c r="A2" s="17" t="s">
        <v>182</v>
      </c>
      <c r="B2" s="62" t="s">
        <v>166</v>
      </c>
    </row>
    <row r="3" spans="1:6" x14ac:dyDescent="0.25">
      <c r="A3" s="17" t="s">
        <v>170</v>
      </c>
      <c r="B3" s="30" t="s">
        <v>7</v>
      </c>
      <c r="C3" s="30" t="s">
        <v>37</v>
      </c>
      <c r="D3" s="64" t="s">
        <v>124</v>
      </c>
      <c r="E3" s="30" t="s">
        <v>78</v>
      </c>
      <c r="F3" t="s">
        <v>144</v>
      </c>
    </row>
    <row r="4" spans="1:6" x14ac:dyDescent="0.25">
      <c r="A4" s="25">
        <v>202205</v>
      </c>
      <c r="B4" s="30">
        <v>10200</v>
      </c>
      <c r="C4" s="30">
        <v>22508</v>
      </c>
      <c r="D4" s="64">
        <v>3029</v>
      </c>
      <c r="E4" s="30">
        <v>97637</v>
      </c>
      <c r="F4">
        <v>73990</v>
      </c>
    </row>
    <row r="5" spans="1:6" x14ac:dyDescent="0.25">
      <c r="A5" s="25">
        <v>202301</v>
      </c>
      <c r="B5" s="30">
        <v>112484</v>
      </c>
      <c r="C5" s="30">
        <v>40564</v>
      </c>
      <c r="D5" s="64">
        <v>7897</v>
      </c>
      <c r="E5" s="30">
        <v>112450</v>
      </c>
      <c r="F5">
        <v>72083</v>
      </c>
    </row>
    <row r="6" spans="1:6" x14ac:dyDescent="0.25">
      <c r="B6" s="63">
        <f>B5-B4</f>
        <v>102284</v>
      </c>
      <c r="C6" s="63">
        <f t="shared" ref="C6:F6" si="0">C5-C4</f>
        <v>18056</v>
      </c>
      <c r="D6" s="65">
        <f t="shared" si="0"/>
        <v>4868</v>
      </c>
      <c r="E6" s="63">
        <f t="shared" si="0"/>
        <v>14813</v>
      </c>
      <c r="F6" s="21">
        <f t="shared" si="0"/>
        <v>-1907</v>
      </c>
    </row>
    <row r="7" spans="1:6" x14ac:dyDescent="0.25">
      <c r="B7" s="52">
        <f>+((B5-B4)/B4)</f>
        <v>10.027843137254902</v>
      </c>
      <c r="C7" s="52">
        <f t="shared" ref="C7:F7" si="1">+((C5-C4)/C4)</f>
        <v>0.80220366092056161</v>
      </c>
      <c r="D7" s="73">
        <f t="shared" si="1"/>
        <v>1.6071310663585341</v>
      </c>
      <c r="E7" s="52">
        <f t="shared" si="1"/>
        <v>0.15171502606593812</v>
      </c>
      <c r="F7" s="61">
        <f t="shared" si="1"/>
        <v>-2.5773753209893228E-2</v>
      </c>
    </row>
    <row r="13" spans="1:6" x14ac:dyDescent="0.25">
      <c r="A13" s="51" t="s">
        <v>277</v>
      </c>
      <c r="B13" s="30" t="s">
        <v>7</v>
      </c>
      <c r="C13" s="30" t="s">
        <v>37</v>
      </c>
      <c r="D13" s="30" t="s">
        <v>271</v>
      </c>
    </row>
    <row r="14" spans="1:6" x14ac:dyDescent="0.25">
      <c r="A14" t="s">
        <v>273</v>
      </c>
      <c r="B14" s="30">
        <v>102284</v>
      </c>
      <c r="C14" s="30">
        <v>18056</v>
      </c>
      <c r="D14" s="30">
        <v>14813</v>
      </c>
    </row>
    <row r="15" spans="1:6" x14ac:dyDescent="0.25">
      <c r="A15" t="s">
        <v>272</v>
      </c>
      <c r="B15" s="66">
        <v>10.029999999999999</v>
      </c>
      <c r="C15" s="66">
        <v>0.8</v>
      </c>
      <c r="D15" s="66">
        <v>0.15</v>
      </c>
    </row>
    <row r="16" spans="1:6" x14ac:dyDescent="0.25">
      <c r="A16" t="s">
        <v>274</v>
      </c>
      <c r="B16" s="66">
        <v>0.02</v>
      </c>
      <c r="C16" s="66">
        <v>0.9</v>
      </c>
      <c r="D16" s="66">
        <v>0.34</v>
      </c>
    </row>
    <row r="17" spans="1:4" x14ac:dyDescent="0.25">
      <c r="A17" t="s">
        <v>275</v>
      </c>
      <c r="B17" s="66">
        <v>0.31</v>
      </c>
      <c r="C17" s="66">
        <v>0.19</v>
      </c>
      <c r="D17" s="66">
        <v>-0.06</v>
      </c>
    </row>
    <row r="26" spans="1:4" x14ac:dyDescent="0.25">
      <c r="B26" s="30" t="s">
        <v>276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349"/>
  <sheetViews>
    <sheetView topLeftCell="A475" zoomScale="85" zoomScaleNormal="85" workbookViewId="0">
      <selection activeCell="E501" sqref="E501"/>
    </sheetView>
  </sheetViews>
  <sheetFormatPr defaultColWidth="12.6640625" defaultRowHeight="15.75" customHeight="1" x14ac:dyDescent="0.25"/>
  <cols>
    <col min="1" max="1" width="10.21875" customWidth="1"/>
    <col min="2" max="2" width="8.6640625" customWidth="1"/>
    <col min="3" max="3" width="10.6640625" customWidth="1"/>
    <col min="4" max="4" width="18.33203125" customWidth="1"/>
    <col min="5" max="5" width="10.33203125" customWidth="1"/>
    <col min="6" max="6" width="22" customWidth="1"/>
    <col min="7" max="12" width="8.6640625" customWidth="1"/>
    <col min="13" max="13" width="18.44140625" customWidth="1"/>
    <col min="14" max="15" width="13" style="30" customWidth="1"/>
    <col min="16" max="16" width="14" style="30" customWidth="1"/>
    <col min="17" max="17" width="14.21875" style="30" customWidth="1"/>
    <col min="18" max="18" width="11.6640625" style="30" customWidth="1"/>
    <col min="19" max="26" width="8.6640625" customWidth="1"/>
  </cols>
  <sheetData>
    <row r="1" spans="1:20" ht="12" customHeight="1" x14ac:dyDescent="0.25">
      <c r="A1" s="1" t="s">
        <v>153</v>
      </c>
      <c r="B1" s="22" t="s">
        <v>227</v>
      </c>
      <c r="C1" s="2" t="s">
        <v>154</v>
      </c>
      <c r="D1" s="1" t="s">
        <v>155</v>
      </c>
      <c r="E1" s="1" t="s">
        <v>156</v>
      </c>
      <c r="F1" s="1" t="s">
        <v>157</v>
      </c>
      <c r="M1" t="s">
        <v>243</v>
      </c>
      <c r="N1" s="50" t="s">
        <v>230</v>
      </c>
      <c r="O1" s="50" t="s">
        <v>242</v>
      </c>
      <c r="P1" s="50" t="s">
        <v>244</v>
      </c>
      <c r="Q1" s="50" t="s">
        <v>245</v>
      </c>
      <c r="R1" s="50" t="s">
        <v>246</v>
      </c>
    </row>
    <row r="2" spans="1:20" ht="12" customHeight="1" x14ac:dyDescent="0.25">
      <c r="A2" s="54">
        <v>44654</v>
      </c>
      <c r="B2" t="s">
        <v>249</v>
      </c>
      <c r="C2" s="7">
        <v>142634985</v>
      </c>
      <c r="D2" s="3">
        <v>5540246188047</v>
      </c>
      <c r="E2" s="6">
        <v>44696</v>
      </c>
      <c r="F2" s="8">
        <v>116</v>
      </c>
      <c r="N2" s="30">
        <v>202204</v>
      </c>
      <c r="O2" s="30">
        <v>142635013</v>
      </c>
      <c r="P2" s="30">
        <v>10537</v>
      </c>
      <c r="Q2" s="30">
        <v>0</v>
      </c>
      <c r="R2" s="52">
        <f>(Q2/P2)</f>
        <v>0</v>
      </c>
      <c r="T2" s="51" t="s">
        <v>247</v>
      </c>
    </row>
    <row r="3" spans="1:20" ht="12" customHeight="1" x14ac:dyDescent="0.25">
      <c r="A3" s="6">
        <v>44655</v>
      </c>
      <c r="B3" t="s">
        <v>249</v>
      </c>
      <c r="C3" s="7">
        <v>142634989</v>
      </c>
      <c r="D3" s="3">
        <v>5540246174174</v>
      </c>
      <c r="E3" s="6">
        <v>44657</v>
      </c>
      <c r="F3" s="8">
        <v>47</v>
      </c>
      <c r="N3" s="30">
        <v>202205</v>
      </c>
      <c r="O3" s="30">
        <v>142675619</v>
      </c>
      <c r="P3" s="30">
        <v>2994</v>
      </c>
      <c r="Q3" s="30">
        <v>2994</v>
      </c>
      <c r="R3" s="52">
        <f>(Q3/P3)</f>
        <v>1</v>
      </c>
    </row>
    <row r="4" spans="1:20" ht="12" customHeight="1" x14ac:dyDescent="0.25">
      <c r="A4" s="6">
        <v>44655</v>
      </c>
      <c r="B4" t="s">
        <v>249</v>
      </c>
      <c r="C4" s="7">
        <v>142634990</v>
      </c>
      <c r="D4" s="3">
        <v>5540246193316</v>
      </c>
      <c r="E4" s="6">
        <v>44658</v>
      </c>
      <c r="F4" s="8">
        <v>446</v>
      </c>
      <c r="N4" s="30">
        <v>202205</v>
      </c>
      <c r="O4" s="53">
        <v>142645192</v>
      </c>
      <c r="P4" s="30">
        <v>1783</v>
      </c>
      <c r="Q4" s="30">
        <v>1783</v>
      </c>
      <c r="R4" s="52">
        <f>(Q4/P4)</f>
        <v>1</v>
      </c>
    </row>
    <row r="5" spans="1:20" ht="12" customHeight="1" x14ac:dyDescent="0.25">
      <c r="A5" s="6">
        <v>44656</v>
      </c>
      <c r="B5" t="s">
        <v>249</v>
      </c>
      <c r="C5" s="7">
        <v>142635006</v>
      </c>
      <c r="D5" s="3">
        <v>5540246192505</v>
      </c>
      <c r="E5" s="6">
        <v>44669</v>
      </c>
      <c r="F5" s="8">
        <v>18338</v>
      </c>
      <c r="N5" s="30">
        <v>202205</v>
      </c>
      <c r="O5" s="30">
        <v>142716182</v>
      </c>
      <c r="P5" s="30">
        <v>21577</v>
      </c>
      <c r="Q5" s="30">
        <v>18932</v>
      </c>
      <c r="R5" s="52">
        <f>(Q5/P5)</f>
        <v>0.87741576678871025</v>
      </c>
    </row>
    <row r="6" spans="1:20" ht="12" customHeight="1" x14ac:dyDescent="0.25">
      <c r="A6" s="6">
        <v>44656</v>
      </c>
      <c r="B6" t="s">
        <v>249</v>
      </c>
      <c r="C6" s="7">
        <v>142635013</v>
      </c>
      <c r="D6" s="3">
        <v>5540246171933</v>
      </c>
      <c r="E6" s="6">
        <v>44658</v>
      </c>
      <c r="F6" s="8">
        <v>279</v>
      </c>
      <c r="O6" s="41"/>
      <c r="P6" s="30">
        <f>SUM(P2:P5)</f>
        <v>36891</v>
      </c>
      <c r="Q6" s="30">
        <f>SUM(Q2:Q5)</f>
        <v>23709</v>
      </c>
      <c r="R6" s="52">
        <f>(Q6/P6)</f>
        <v>0.64267707570952259</v>
      </c>
    </row>
    <row r="7" spans="1:20" ht="12" customHeight="1" x14ac:dyDescent="0.25">
      <c r="A7" s="9">
        <v>44656</v>
      </c>
      <c r="B7" t="s">
        <v>249</v>
      </c>
      <c r="C7" s="10">
        <v>142635013</v>
      </c>
      <c r="D7" s="3">
        <v>5540246172669</v>
      </c>
      <c r="E7" s="9">
        <v>44658</v>
      </c>
      <c r="F7" s="11">
        <v>140</v>
      </c>
    </row>
    <row r="8" spans="1:20" ht="12" customHeight="1" x14ac:dyDescent="0.25">
      <c r="A8" s="9">
        <v>44656</v>
      </c>
      <c r="B8" t="s">
        <v>249</v>
      </c>
      <c r="C8" s="10">
        <v>142635013</v>
      </c>
      <c r="D8" s="3">
        <v>5540246176294</v>
      </c>
      <c r="E8" s="9">
        <v>44658</v>
      </c>
      <c r="F8" s="11">
        <v>2228</v>
      </c>
    </row>
    <row r="9" spans="1:20" ht="12" customHeight="1" x14ac:dyDescent="0.25">
      <c r="A9" s="6">
        <v>44656</v>
      </c>
      <c r="B9" t="s">
        <v>249</v>
      </c>
      <c r="C9" s="7">
        <v>142635013</v>
      </c>
      <c r="D9" s="3">
        <v>5540246176295</v>
      </c>
      <c r="E9" s="6">
        <v>44658</v>
      </c>
      <c r="F9" s="8">
        <v>5568</v>
      </c>
    </row>
    <row r="10" spans="1:20" ht="12" customHeight="1" x14ac:dyDescent="0.25">
      <c r="A10" s="9">
        <v>44656</v>
      </c>
      <c r="B10" t="s">
        <v>249</v>
      </c>
      <c r="C10" s="10">
        <v>142635013</v>
      </c>
      <c r="D10" s="3">
        <v>5540246184808</v>
      </c>
      <c r="E10" s="9">
        <v>44658</v>
      </c>
      <c r="F10" s="11">
        <v>836</v>
      </c>
    </row>
    <row r="11" spans="1:20" ht="12" customHeight="1" x14ac:dyDescent="0.25">
      <c r="A11" s="6">
        <v>44656</v>
      </c>
      <c r="B11" t="s">
        <v>249</v>
      </c>
      <c r="C11" s="7">
        <v>142635013</v>
      </c>
      <c r="D11" s="3">
        <v>5540246187987</v>
      </c>
      <c r="E11" s="6">
        <v>44658</v>
      </c>
      <c r="F11" s="8">
        <v>1114</v>
      </c>
    </row>
    <row r="12" spans="1:20" ht="12" customHeight="1" x14ac:dyDescent="0.25">
      <c r="A12" s="9">
        <v>44656</v>
      </c>
      <c r="B12" t="s">
        <v>249</v>
      </c>
      <c r="C12" s="10">
        <v>142635013</v>
      </c>
      <c r="D12" s="3">
        <v>5540246188200</v>
      </c>
      <c r="E12" s="9">
        <v>44658</v>
      </c>
      <c r="F12" s="11">
        <v>372</v>
      </c>
    </row>
    <row r="13" spans="1:20" ht="12" customHeight="1" x14ac:dyDescent="0.25">
      <c r="A13" s="9">
        <v>44656</v>
      </c>
      <c r="B13" t="s">
        <v>249</v>
      </c>
      <c r="C13" s="10">
        <v>142635015</v>
      </c>
      <c r="D13" s="3">
        <v>5540246183589</v>
      </c>
      <c r="E13" s="9">
        <v>44665</v>
      </c>
      <c r="F13" s="11">
        <v>1300</v>
      </c>
    </row>
    <row r="14" spans="1:20" ht="12" customHeight="1" x14ac:dyDescent="0.25">
      <c r="A14" s="6">
        <v>44656</v>
      </c>
      <c r="B14" t="s">
        <v>249</v>
      </c>
      <c r="C14" s="7">
        <v>142635018</v>
      </c>
      <c r="D14" s="3">
        <v>5540246191596</v>
      </c>
      <c r="E14" s="6">
        <v>44664</v>
      </c>
      <c r="F14" s="8">
        <v>75</v>
      </c>
    </row>
    <row r="15" spans="1:20" ht="12" customHeight="1" x14ac:dyDescent="0.25">
      <c r="A15" s="6">
        <v>44656</v>
      </c>
      <c r="B15" t="s">
        <v>249</v>
      </c>
      <c r="C15" s="7">
        <v>142635022</v>
      </c>
      <c r="D15" s="3">
        <v>5540246177132</v>
      </c>
      <c r="E15" s="6">
        <v>44661</v>
      </c>
      <c r="F15" s="8">
        <v>6032</v>
      </c>
    </row>
    <row r="16" spans="1:20" ht="12" customHeight="1" x14ac:dyDescent="0.25">
      <c r="A16" s="9">
        <v>44656</v>
      </c>
      <c r="B16" t="s">
        <v>249</v>
      </c>
      <c r="C16" s="10">
        <v>142635022</v>
      </c>
      <c r="D16" s="3">
        <v>5540246177133</v>
      </c>
      <c r="E16" s="9">
        <v>44661</v>
      </c>
      <c r="F16" s="11">
        <v>3898</v>
      </c>
    </row>
    <row r="17" spans="1:15" ht="12" customHeight="1" x14ac:dyDescent="0.25">
      <c r="A17" s="6">
        <v>44656</v>
      </c>
      <c r="B17" t="s">
        <v>249</v>
      </c>
      <c r="C17" s="7">
        <v>142635022</v>
      </c>
      <c r="D17" s="3">
        <v>5540246192518</v>
      </c>
      <c r="E17" s="6">
        <v>44661</v>
      </c>
      <c r="F17" s="8">
        <v>16704</v>
      </c>
    </row>
    <row r="18" spans="1:15" ht="12" customHeight="1" x14ac:dyDescent="0.25">
      <c r="A18" s="6">
        <v>44657</v>
      </c>
      <c r="B18" t="s">
        <v>249</v>
      </c>
      <c r="C18" s="7">
        <v>142635028</v>
      </c>
      <c r="D18" s="3">
        <v>5540246191594</v>
      </c>
      <c r="E18" s="6">
        <v>44661</v>
      </c>
      <c r="F18" s="8">
        <v>279</v>
      </c>
    </row>
    <row r="19" spans="1:15" ht="12" customHeight="1" x14ac:dyDescent="0.25">
      <c r="A19" s="9">
        <v>44657</v>
      </c>
      <c r="B19" t="s">
        <v>249</v>
      </c>
      <c r="C19" s="10">
        <v>142635028</v>
      </c>
      <c r="D19" s="3">
        <v>5540246191598</v>
      </c>
      <c r="E19" s="9">
        <v>44661</v>
      </c>
      <c r="F19" s="11">
        <v>696</v>
      </c>
    </row>
    <row r="20" spans="1:15" ht="12" customHeight="1" x14ac:dyDescent="0.25">
      <c r="A20" s="9">
        <v>44657</v>
      </c>
      <c r="B20" t="s">
        <v>249</v>
      </c>
      <c r="C20" s="10">
        <v>142635028</v>
      </c>
      <c r="D20" s="3">
        <v>5540246192102</v>
      </c>
      <c r="E20" s="9">
        <v>44661</v>
      </c>
      <c r="F20" s="11">
        <v>4009</v>
      </c>
    </row>
    <row r="21" spans="1:15" ht="12" customHeight="1" x14ac:dyDescent="0.25">
      <c r="A21" s="9">
        <v>44657</v>
      </c>
      <c r="B21" t="s">
        <v>249</v>
      </c>
      <c r="C21" s="10">
        <v>142635033</v>
      </c>
      <c r="D21" s="3">
        <v>5540246175050</v>
      </c>
      <c r="E21" s="9">
        <v>44663</v>
      </c>
      <c r="F21" s="11">
        <v>279</v>
      </c>
    </row>
    <row r="22" spans="1:15" ht="12" customHeight="1" x14ac:dyDescent="0.25">
      <c r="A22" s="9">
        <v>44657</v>
      </c>
      <c r="B22" t="s">
        <v>249</v>
      </c>
      <c r="C22" s="10">
        <v>142635034</v>
      </c>
      <c r="D22" s="3">
        <v>5540246185429</v>
      </c>
      <c r="E22" s="9">
        <v>44661</v>
      </c>
      <c r="F22" s="11">
        <v>140</v>
      </c>
    </row>
    <row r="23" spans="1:15" ht="12" customHeight="1" x14ac:dyDescent="0.25">
      <c r="A23" s="6">
        <v>44657</v>
      </c>
      <c r="B23" t="s">
        <v>249</v>
      </c>
      <c r="C23" s="7">
        <v>142635034</v>
      </c>
      <c r="D23" s="3">
        <v>5540246185562</v>
      </c>
      <c r="E23" s="6">
        <v>44661</v>
      </c>
      <c r="F23" s="8">
        <v>279</v>
      </c>
    </row>
    <row r="24" spans="1:15" ht="12" customHeight="1" x14ac:dyDescent="0.25">
      <c r="A24" s="9">
        <v>44657</v>
      </c>
      <c r="B24" t="s">
        <v>249</v>
      </c>
      <c r="C24" s="10">
        <v>142635034</v>
      </c>
      <c r="D24" s="3">
        <v>5540246186325</v>
      </c>
      <c r="E24" s="9">
        <v>44661</v>
      </c>
      <c r="F24" s="11">
        <v>279</v>
      </c>
    </row>
    <row r="25" spans="1:15" ht="12" customHeight="1" x14ac:dyDescent="0.25">
      <c r="A25" s="6">
        <v>44657</v>
      </c>
      <c r="B25" t="s">
        <v>249</v>
      </c>
      <c r="C25" s="7">
        <v>142635039</v>
      </c>
      <c r="D25" s="3">
        <v>5540246193249</v>
      </c>
      <c r="E25" s="6">
        <v>44670</v>
      </c>
      <c r="F25" s="8">
        <v>1392</v>
      </c>
    </row>
    <row r="26" spans="1:15" ht="12" customHeight="1" x14ac:dyDescent="0.25">
      <c r="A26" s="9">
        <v>44657</v>
      </c>
      <c r="B26" t="s">
        <v>249</v>
      </c>
      <c r="C26" s="10">
        <v>142635040</v>
      </c>
      <c r="D26" s="3">
        <v>5540246187995</v>
      </c>
      <c r="E26" s="9">
        <v>44787</v>
      </c>
      <c r="F26" s="11">
        <v>2320</v>
      </c>
    </row>
    <row r="27" spans="1:15" ht="12" customHeight="1" x14ac:dyDescent="0.25">
      <c r="A27" s="6">
        <v>44657</v>
      </c>
      <c r="B27" t="s">
        <v>249</v>
      </c>
      <c r="C27" s="7">
        <v>142635044</v>
      </c>
      <c r="D27" s="3">
        <v>5540246183547</v>
      </c>
      <c r="E27" s="6">
        <v>44665</v>
      </c>
      <c r="F27" s="8">
        <v>11136</v>
      </c>
      <c r="O27" s="49"/>
    </row>
    <row r="28" spans="1:15" ht="12" customHeight="1" x14ac:dyDescent="0.25">
      <c r="A28" s="6">
        <v>44658</v>
      </c>
      <c r="B28" t="s">
        <v>249</v>
      </c>
      <c r="C28" s="7">
        <v>142645057</v>
      </c>
      <c r="D28" s="3">
        <v>5540246171933</v>
      </c>
      <c r="E28" s="6">
        <v>44662</v>
      </c>
      <c r="F28" s="8">
        <v>279</v>
      </c>
    </row>
    <row r="29" spans="1:15" ht="12" customHeight="1" x14ac:dyDescent="0.25">
      <c r="A29" s="9">
        <v>44658</v>
      </c>
      <c r="B29" t="s">
        <v>249</v>
      </c>
      <c r="C29" s="10">
        <v>142645057</v>
      </c>
      <c r="D29" s="3">
        <v>5540246174174</v>
      </c>
      <c r="E29" s="9">
        <v>44662</v>
      </c>
      <c r="F29" s="11">
        <v>58</v>
      </c>
    </row>
    <row r="30" spans="1:15" ht="12" customHeight="1" x14ac:dyDescent="0.25">
      <c r="A30" s="6">
        <v>44658</v>
      </c>
      <c r="B30" t="s">
        <v>249</v>
      </c>
      <c r="C30" s="7">
        <v>142645057</v>
      </c>
      <c r="D30" s="3">
        <v>5540246176294</v>
      </c>
      <c r="E30" s="6">
        <v>44662</v>
      </c>
      <c r="F30" s="8">
        <v>1485</v>
      </c>
    </row>
    <row r="31" spans="1:15" ht="12" customHeight="1" x14ac:dyDescent="0.25">
      <c r="A31" s="9">
        <v>44658</v>
      </c>
      <c r="B31" t="s">
        <v>249</v>
      </c>
      <c r="C31" s="10">
        <v>142645057</v>
      </c>
      <c r="D31" s="3">
        <v>5540246176295</v>
      </c>
      <c r="E31" s="9">
        <v>44662</v>
      </c>
      <c r="F31" s="11">
        <v>4455</v>
      </c>
    </row>
    <row r="32" spans="1:15" ht="12" customHeight="1" x14ac:dyDescent="0.25">
      <c r="A32" s="6">
        <v>44658</v>
      </c>
      <c r="B32" t="s">
        <v>249</v>
      </c>
      <c r="C32" s="7">
        <v>142645057</v>
      </c>
      <c r="D32" s="3">
        <v>5540246184808</v>
      </c>
      <c r="E32" s="6">
        <v>44662</v>
      </c>
      <c r="F32" s="8">
        <v>1044</v>
      </c>
    </row>
    <row r="33" spans="1:6" ht="12" customHeight="1" x14ac:dyDescent="0.25">
      <c r="A33" s="6">
        <v>44658</v>
      </c>
      <c r="B33" t="s">
        <v>249</v>
      </c>
      <c r="C33" s="7">
        <v>142645057</v>
      </c>
      <c r="D33" s="3">
        <v>5540246187987</v>
      </c>
      <c r="E33" s="6">
        <v>44662</v>
      </c>
      <c r="F33" s="8">
        <v>2228</v>
      </c>
    </row>
    <row r="34" spans="1:6" ht="12" customHeight="1" x14ac:dyDescent="0.25">
      <c r="A34" s="9">
        <v>44658</v>
      </c>
      <c r="B34" t="s">
        <v>249</v>
      </c>
      <c r="C34" s="10">
        <v>142645057</v>
      </c>
      <c r="D34" s="3">
        <v>5540246188200</v>
      </c>
      <c r="E34" s="9">
        <v>44662</v>
      </c>
      <c r="F34" s="11">
        <v>743</v>
      </c>
    </row>
    <row r="35" spans="1:6" ht="12" customHeight="1" x14ac:dyDescent="0.25">
      <c r="A35" s="6">
        <v>44658</v>
      </c>
      <c r="B35" t="s">
        <v>249</v>
      </c>
      <c r="C35" s="7">
        <v>142645060</v>
      </c>
      <c r="D35" s="3">
        <v>5540246173472</v>
      </c>
      <c r="E35" s="6">
        <v>44665</v>
      </c>
      <c r="F35" s="8">
        <v>140</v>
      </c>
    </row>
    <row r="36" spans="1:6" ht="12" customHeight="1" x14ac:dyDescent="0.25">
      <c r="A36" s="9">
        <v>44658</v>
      </c>
      <c r="B36" t="s">
        <v>249</v>
      </c>
      <c r="C36" s="10">
        <v>142645060</v>
      </c>
      <c r="D36" s="3">
        <v>5540246174095</v>
      </c>
      <c r="E36" s="9">
        <v>44665</v>
      </c>
      <c r="F36" s="11">
        <v>140</v>
      </c>
    </row>
    <row r="37" spans="1:6" ht="12" customHeight="1" x14ac:dyDescent="0.25">
      <c r="A37" s="6">
        <v>44658</v>
      </c>
      <c r="B37" t="s">
        <v>249</v>
      </c>
      <c r="C37" s="7">
        <v>142645060</v>
      </c>
      <c r="D37" s="3">
        <v>5540246175047</v>
      </c>
      <c r="E37" s="6">
        <v>44665</v>
      </c>
      <c r="F37" s="8">
        <v>209</v>
      </c>
    </row>
    <row r="38" spans="1:6" ht="12" customHeight="1" x14ac:dyDescent="0.25">
      <c r="A38" s="9">
        <v>44658</v>
      </c>
      <c r="B38" t="s">
        <v>249</v>
      </c>
      <c r="C38" s="10">
        <v>142645060</v>
      </c>
      <c r="D38" s="3">
        <v>5540246175050</v>
      </c>
      <c r="E38" s="9">
        <v>44665</v>
      </c>
      <c r="F38" s="11">
        <v>279</v>
      </c>
    </row>
    <row r="39" spans="1:6" ht="12" customHeight="1" x14ac:dyDescent="0.25">
      <c r="A39" s="6">
        <v>44658</v>
      </c>
      <c r="B39" t="s">
        <v>249</v>
      </c>
      <c r="C39" s="7">
        <v>142645078</v>
      </c>
      <c r="D39" s="3">
        <v>5540246186010</v>
      </c>
      <c r="E39" s="6">
        <v>44672</v>
      </c>
      <c r="F39" s="8">
        <v>42</v>
      </c>
    </row>
    <row r="40" spans="1:6" ht="12" customHeight="1" x14ac:dyDescent="0.25">
      <c r="A40" s="9">
        <v>44658</v>
      </c>
      <c r="B40" t="s">
        <v>249</v>
      </c>
      <c r="C40" s="10">
        <v>142645078</v>
      </c>
      <c r="D40" s="3">
        <v>5540246186011</v>
      </c>
      <c r="E40" s="9">
        <v>44672</v>
      </c>
      <c r="F40" s="11">
        <v>128</v>
      </c>
    </row>
    <row r="41" spans="1:6" ht="12" customHeight="1" x14ac:dyDescent="0.25">
      <c r="A41" s="9">
        <v>44660</v>
      </c>
      <c r="B41" t="s">
        <v>249</v>
      </c>
      <c r="C41" s="10">
        <v>142645084</v>
      </c>
      <c r="D41" s="3">
        <v>5540246188047</v>
      </c>
      <c r="E41" s="9">
        <v>44696</v>
      </c>
      <c r="F41" s="11">
        <v>116</v>
      </c>
    </row>
    <row r="42" spans="1:6" ht="12" customHeight="1" x14ac:dyDescent="0.25">
      <c r="A42" s="9">
        <v>44661</v>
      </c>
      <c r="B42" t="s">
        <v>249</v>
      </c>
      <c r="C42" s="10">
        <v>142645089</v>
      </c>
      <c r="D42" s="3">
        <v>5540246171933</v>
      </c>
      <c r="E42" s="9">
        <v>44663</v>
      </c>
      <c r="F42" s="11">
        <v>836</v>
      </c>
    </row>
    <row r="43" spans="1:6" ht="12" customHeight="1" x14ac:dyDescent="0.25">
      <c r="A43" s="9">
        <v>44661</v>
      </c>
      <c r="B43" t="s">
        <v>249</v>
      </c>
      <c r="C43" s="10">
        <v>142645089</v>
      </c>
      <c r="D43" s="3">
        <v>5540246176294</v>
      </c>
      <c r="E43" s="9">
        <v>44663</v>
      </c>
      <c r="F43" s="11">
        <v>1485</v>
      </c>
    </row>
    <row r="44" spans="1:6" ht="12" customHeight="1" x14ac:dyDescent="0.25">
      <c r="A44" s="6">
        <v>44661</v>
      </c>
      <c r="B44" t="s">
        <v>249</v>
      </c>
      <c r="C44" s="7">
        <v>142645089</v>
      </c>
      <c r="D44" s="3">
        <v>5540246176295</v>
      </c>
      <c r="E44" s="6">
        <v>44663</v>
      </c>
      <c r="F44" s="8">
        <v>4455</v>
      </c>
    </row>
    <row r="45" spans="1:6" ht="12" customHeight="1" x14ac:dyDescent="0.25">
      <c r="A45" s="6">
        <v>44661</v>
      </c>
      <c r="B45" t="s">
        <v>249</v>
      </c>
      <c r="C45" s="7">
        <v>142645089</v>
      </c>
      <c r="D45" s="3">
        <v>5540246184808</v>
      </c>
      <c r="E45" s="6">
        <v>44663</v>
      </c>
      <c r="F45" s="8">
        <v>1044</v>
      </c>
    </row>
    <row r="46" spans="1:6" ht="12" customHeight="1" x14ac:dyDescent="0.25">
      <c r="A46" s="6">
        <v>44661</v>
      </c>
      <c r="B46" t="s">
        <v>249</v>
      </c>
      <c r="C46" s="7">
        <v>142645089</v>
      </c>
      <c r="D46" s="3">
        <v>5540246187987</v>
      </c>
      <c r="E46" s="6">
        <v>44663</v>
      </c>
      <c r="F46" s="8">
        <v>2228</v>
      </c>
    </row>
    <row r="47" spans="1:6" ht="12" customHeight="1" x14ac:dyDescent="0.25">
      <c r="A47" s="9">
        <v>44662</v>
      </c>
      <c r="B47" t="s">
        <v>249</v>
      </c>
      <c r="C47" s="10">
        <v>142645120</v>
      </c>
      <c r="D47" s="3">
        <v>5540246173492</v>
      </c>
      <c r="E47" s="9">
        <v>44670</v>
      </c>
      <c r="F47" s="11">
        <v>4176</v>
      </c>
    </row>
    <row r="48" spans="1:6" ht="12" customHeight="1" x14ac:dyDescent="0.25">
      <c r="A48" s="6">
        <v>44662</v>
      </c>
      <c r="B48" t="s">
        <v>249</v>
      </c>
      <c r="C48" s="7">
        <v>142645121</v>
      </c>
      <c r="D48" s="3">
        <v>5540246181016</v>
      </c>
      <c r="E48" s="6">
        <v>44672</v>
      </c>
      <c r="F48" s="8">
        <v>2729</v>
      </c>
    </row>
    <row r="49" spans="1:6" ht="12" customHeight="1" x14ac:dyDescent="0.25">
      <c r="A49" s="9">
        <v>44662</v>
      </c>
      <c r="B49" t="s">
        <v>249</v>
      </c>
      <c r="C49" s="10">
        <v>142645122</v>
      </c>
      <c r="D49" s="3">
        <v>5540246191594</v>
      </c>
      <c r="E49" s="9">
        <v>44663</v>
      </c>
      <c r="F49" s="11">
        <v>655</v>
      </c>
    </row>
    <row r="50" spans="1:6" ht="12" customHeight="1" x14ac:dyDescent="0.25">
      <c r="A50" s="6">
        <v>44662</v>
      </c>
      <c r="B50" t="s">
        <v>249</v>
      </c>
      <c r="C50" s="7">
        <v>142645122</v>
      </c>
      <c r="D50" s="3">
        <v>5540246191598</v>
      </c>
      <c r="E50" s="6">
        <v>44663</v>
      </c>
      <c r="F50" s="8">
        <v>1072</v>
      </c>
    </row>
    <row r="51" spans="1:6" ht="12" customHeight="1" x14ac:dyDescent="0.25">
      <c r="A51" s="9">
        <v>44662</v>
      </c>
      <c r="B51" t="s">
        <v>249</v>
      </c>
      <c r="C51" s="10">
        <v>142645123</v>
      </c>
      <c r="D51" s="3">
        <v>5540246174174</v>
      </c>
      <c r="E51" s="9">
        <v>44664</v>
      </c>
      <c r="F51" s="11">
        <v>58</v>
      </c>
    </row>
    <row r="52" spans="1:6" ht="12" customHeight="1" x14ac:dyDescent="0.25">
      <c r="A52" s="6">
        <v>44662</v>
      </c>
      <c r="B52" t="s">
        <v>249</v>
      </c>
      <c r="C52" s="7">
        <v>142645123</v>
      </c>
      <c r="D52" s="3">
        <v>5540246176295</v>
      </c>
      <c r="E52" s="6">
        <v>44664</v>
      </c>
      <c r="F52" s="8">
        <v>7424</v>
      </c>
    </row>
    <row r="53" spans="1:6" ht="12" customHeight="1" x14ac:dyDescent="0.25">
      <c r="A53" s="6">
        <v>44662</v>
      </c>
      <c r="B53" t="s">
        <v>249</v>
      </c>
      <c r="C53" s="7">
        <v>142645123</v>
      </c>
      <c r="D53" s="3">
        <v>5540246187987</v>
      </c>
      <c r="E53" s="6">
        <v>44664</v>
      </c>
      <c r="F53" s="8">
        <v>2228</v>
      </c>
    </row>
    <row r="54" spans="1:6" ht="12" customHeight="1" x14ac:dyDescent="0.25">
      <c r="A54" s="6">
        <v>44662</v>
      </c>
      <c r="B54" t="s">
        <v>249</v>
      </c>
      <c r="C54" s="7">
        <v>142645130</v>
      </c>
      <c r="D54" s="3">
        <v>5540246183560</v>
      </c>
      <c r="E54" s="6">
        <v>44672</v>
      </c>
      <c r="F54" s="8">
        <v>223</v>
      </c>
    </row>
    <row r="55" spans="1:6" ht="12" customHeight="1" x14ac:dyDescent="0.25">
      <c r="A55" s="9">
        <v>44662</v>
      </c>
      <c r="B55" t="s">
        <v>249</v>
      </c>
      <c r="C55" s="10">
        <v>142645130</v>
      </c>
      <c r="D55" s="3">
        <v>5540246192209</v>
      </c>
      <c r="E55" s="9">
        <v>44672</v>
      </c>
      <c r="F55" s="11">
        <v>1114</v>
      </c>
    </row>
    <row r="56" spans="1:6" ht="12" customHeight="1" x14ac:dyDescent="0.25">
      <c r="A56" s="9">
        <v>44662</v>
      </c>
      <c r="B56" t="s">
        <v>249</v>
      </c>
      <c r="C56" s="10">
        <v>142645131</v>
      </c>
      <c r="D56" s="3">
        <v>5540246185562</v>
      </c>
      <c r="E56" s="9">
        <v>44665</v>
      </c>
      <c r="F56" s="11">
        <v>140</v>
      </c>
    </row>
    <row r="57" spans="1:6" ht="12" customHeight="1" x14ac:dyDescent="0.25">
      <c r="A57" s="6">
        <v>44662</v>
      </c>
      <c r="B57" t="s">
        <v>249</v>
      </c>
      <c r="C57" s="7">
        <v>142645131</v>
      </c>
      <c r="D57" s="3">
        <v>5540246186325</v>
      </c>
      <c r="E57" s="6">
        <v>44665</v>
      </c>
      <c r="F57" s="8">
        <v>140</v>
      </c>
    </row>
    <row r="58" spans="1:6" ht="12" customHeight="1" x14ac:dyDescent="0.25">
      <c r="A58" s="6">
        <v>44662</v>
      </c>
      <c r="B58" t="s">
        <v>249</v>
      </c>
      <c r="C58" s="7">
        <v>142645132</v>
      </c>
      <c r="D58" s="3">
        <v>5540246177132</v>
      </c>
      <c r="E58" s="6">
        <v>44669</v>
      </c>
      <c r="F58" s="8">
        <v>8816</v>
      </c>
    </row>
    <row r="59" spans="1:6" ht="12" customHeight="1" x14ac:dyDescent="0.25">
      <c r="A59" s="9">
        <v>44662</v>
      </c>
      <c r="B59" t="s">
        <v>249</v>
      </c>
      <c r="C59" s="10">
        <v>142645132</v>
      </c>
      <c r="D59" s="3">
        <v>5540246177133</v>
      </c>
      <c r="E59" s="9">
        <v>44669</v>
      </c>
      <c r="F59" s="11">
        <v>2784</v>
      </c>
    </row>
    <row r="60" spans="1:6" ht="12" customHeight="1" x14ac:dyDescent="0.25">
      <c r="A60" s="6">
        <v>44662</v>
      </c>
      <c r="B60" t="s">
        <v>249</v>
      </c>
      <c r="C60" s="7">
        <v>142645132</v>
      </c>
      <c r="D60" s="3">
        <v>5540246183542</v>
      </c>
      <c r="E60" s="6">
        <v>44669</v>
      </c>
      <c r="F60" s="8">
        <v>140</v>
      </c>
    </row>
    <row r="61" spans="1:6" ht="12" customHeight="1" x14ac:dyDescent="0.25">
      <c r="A61" s="6">
        <v>44662</v>
      </c>
      <c r="B61" t="s">
        <v>249</v>
      </c>
      <c r="C61" s="7">
        <v>142645133</v>
      </c>
      <c r="D61" s="3">
        <v>5540246186351</v>
      </c>
      <c r="E61" s="6">
        <v>44668</v>
      </c>
      <c r="F61" s="8">
        <v>564</v>
      </c>
    </row>
    <row r="62" spans="1:6" ht="12" customHeight="1" x14ac:dyDescent="0.25">
      <c r="A62" s="6">
        <v>44662</v>
      </c>
      <c r="B62" t="s">
        <v>249</v>
      </c>
      <c r="C62" s="7">
        <v>142645138</v>
      </c>
      <c r="D62" s="3">
        <v>5540246173686</v>
      </c>
      <c r="E62" s="6">
        <v>44670</v>
      </c>
      <c r="F62" s="8">
        <v>406</v>
      </c>
    </row>
    <row r="63" spans="1:6" ht="12" customHeight="1" x14ac:dyDescent="0.25">
      <c r="A63" s="9">
        <v>44662</v>
      </c>
      <c r="B63" t="s">
        <v>249</v>
      </c>
      <c r="C63" s="10">
        <v>142645141</v>
      </c>
      <c r="D63" s="3">
        <v>5540246192907</v>
      </c>
      <c r="E63" s="9">
        <v>44679</v>
      </c>
      <c r="F63" s="11">
        <v>11136</v>
      </c>
    </row>
    <row r="64" spans="1:6" ht="12" customHeight="1" x14ac:dyDescent="0.25">
      <c r="A64" s="9">
        <v>44663</v>
      </c>
      <c r="B64" t="s">
        <v>249</v>
      </c>
      <c r="C64" s="10">
        <v>142645146</v>
      </c>
      <c r="D64" s="3">
        <v>5540246171933</v>
      </c>
      <c r="E64" s="9">
        <v>44665</v>
      </c>
      <c r="F64" s="11">
        <v>1114</v>
      </c>
    </row>
    <row r="65" spans="1:6" ht="12" customHeight="1" x14ac:dyDescent="0.25">
      <c r="A65" s="9">
        <v>44663</v>
      </c>
      <c r="B65" t="s">
        <v>249</v>
      </c>
      <c r="C65" s="10">
        <v>142645146</v>
      </c>
      <c r="D65" s="3">
        <v>5540246174174</v>
      </c>
      <c r="E65" s="9">
        <v>44665</v>
      </c>
      <c r="F65" s="11">
        <v>348</v>
      </c>
    </row>
    <row r="66" spans="1:6" ht="12" customHeight="1" x14ac:dyDescent="0.25">
      <c r="A66" s="6">
        <v>44663</v>
      </c>
      <c r="B66" t="s">
        <v>249</v>
      </c>
      <c r="C66" s="7">
        <v>142645146</v>
      </c>
      <c r="D66" s="3">
        <v>5540246176294</v>
      </c>
      <c r="E66" s="6">
        <v>44665</v>
      </c>
      <c r="F66" s="8">
        <v>1485</v>
      </c>
    </row>
    <row r="67" spans="1:6" ht="12" customHeight="1" x14ac:dyDescent="0.25">
      <c r="A67" s="9">
        <v>44663</v>
      </c>
      <c r="B67" t="s">
        <v>249</v>
      </c>
      <c r="C67" s="10">
        <v>142645146</v>
      </c>
      <c r="D67" s="3">
        <v>5540246176295</v>
      </c>
      <c r="E67" s="9">
        <v>44665</v>
      </c>
      <c r="F67" s="11">
        <v>2228</v>
      </c>
    </row>
    <row r="68" spans="1:6" ht="12" customHeight="1" x14ac:dyDescent="0.25">
      <c r="A68" s="6">
        <v>44663</v>
      </c>
      <c r="B68" t="s">
        <v>249</v>
      </c>
      <c r="C68" s="7">
        <v>142645146</v>
      </c>
      <c r="D68" s="3">
        <v>5540246184808</v>
      </c>
      <c r="E68" s="6">
        <v>44665</v>
      </c>
      <c r="F68" s="8">
        <v>1044</v>
      </c>
    </row>
    <row r="69" spans="1:6" ht="12" customHeight="1" x14ac:dyDescent="0.25">
      <c r="A69" s="6">
        <v>44663</v>
      </c>
      <c r="B69" t="s">
        <v>249</v>
      </c>
      <c r="C69" s="7">
        <v>142645146</v>
      </c>
      <c r="D69" s="3">
        <v>5540246187987</v>
      </c>
      <c r="E69" s="6">
        <v>44665</v>
      </c>
      <c r="F69" s="8">
        <v>1114</v>
      </c>
    </row>
    <row r="70" spans="1:6" ht="12" customHeight="1" x14ac:dyDescent="0.25">
      <c r="A70" s="9">
        <v>44663</v>
      </c>
      <c r="B70" t="s">
        <v>249</v>
      </c>
      <c r="C70" s="10">
        <v>142645146</v>
      </c>
      <c r="D70" s="3">
        <v>5540246188200</v>
      </c>
      <c r="E70" s="9">
        <v>44665</v>
      </c>
      <c r="F70" s="11">
        <v>743</v>
      </c>
    </row>
    <row r="71" spans="1:6" ht="12" customHeight="1" x14ac:dyDescent="0.25">
      <c r="A71" s="6">
        <v>44663</v>
      </c>
      <c r="B71" t="s">
        <v>249</v>
      </c>
      <c r="C71" s="7">
        <v>142645149</v>
      </c>
      <c r="D71" s="3">
        <v>5540246172669</v>
      </c>
      <c r="E71" s="6">
        <v>44668</v>
      </c>
      <c r="F71" s="8">
        <v>140</v>
      </c>
    </row>
    <row r="72" spans="1:6" ht="12" customHeight="1" x14ac:dyDescent="0.25">
      <c r="A72" s="6">
        <v>44663</v>
      </c>
      <c r="B72" t="s">
        <v>249</v>
      </c>
      <c r="C72" s="7">
        <v>142645151</v>
      </c>
      <c r="D72" s="3">
        <v>5540246175050</v>
      </c>
      <c r="E72" s="6">
        <v>44670</v>
      </c>
      <c r="F72" s="8">
        <v>279</v>
      </c>
    </row>
    <row r="73" spans="1:6" ht="12" customHeight="1" x14ac:dyDescent="0.25">
      <c r="A73" s="6">
        <v>44664</v>
      </c>
      <c r="B73" t="s">
        <v>249</v>
      </c>
      <c r="C73" s="7">
        <v>142645172</v>
      </c>
      <c r="D73" s="3">
        <v>5540246171933</v>
      </c>
      <c r="E73" s="6">
        <v>44668</v>
      </c>
      <c r="F73" s="8">
        <v>1114</v>
      </c>
    </row>
    <row r="74" spans="1:6" ht="12" customHeight="1" x14ac:dyDescent="0.25">
      <c r="A74" s="6">
        <v>44664</v>
      </c>
      <c r="B74" t="s">
        <v>249</v>
      </c>
      <c r="C74" s="7">
        <v>142645172</v>
      </c>
      <c r="D74" s="3">
        <v>5540246172978</v>
      </c>
      <c r="E74" s="6">
        <v>44668</v>
      </c>
      <c r="F74" s="8">
        <v>836</v>
      </c>
    </row>
    <row r="75" spans="1:6" ht="12" customHeight="1" x14ac:dyDescent="0.25">
      <c r="A75" s="9">
        <v>44664</v>
      </c>
      <c r="B75" t="s">
        <v>249</v>
      </c>
      <c r="C75" s="10">
        <v>142645172</v>
      </c>
      <c r="D75" s="3">
        <v>5540246174174</v>
      </c>
      <c r="E75" s="9">
        <v>44668</v>
      </c>
      <c r="F75" s="11">
        <v>464</v>
      </c>
    </row>
    <row r="76" spans="1:6" ht="12" customHeight="1" x14ac:dyDescent="0.25">
      <c r="A76" s="6">
        <v>44664</v>
      </c>
      <c r="B76" t="s">
        <v>249</v>
      </c>
      <c r="C76" s="7">
        <v>142645172</v>
      </c>
      <c r="D76" s="3">
        <v>5540246176295</v>
      </c>
      <c r="E76" s="6">
        <v>44668</v>
      </c>
      <c r="F76" s="8">
        <v>1485</v>
      </c>
    </row>
    <row r="77" spans="1:6" ht="12" customHeight="1" x14ac:dyDescent="0.25">
      <c r="A77" s="9">
        <v>44664</v>
      </c>
      <c r="B77" t="s">
        <v>249</v>
      </c>
      <c r="C77" s="10">
        <v>142645172</v>
      </c>
      <c r="D77" s="3">
        <v>5540246188200</v>
      </c>
      <c r="E77" s="9">
        <v>44668</v>
      </c>
      <c r="F77" s="11">
        <v>372</v>
      </c>
    </row>
    <row r="78" spans="1:6" ht="12" customHeight="1" x14ac:dyDescent="0.25">
      <c r="A78" s="6">
        <v>44664</v>
      </c>
      <c r="B78" t="s">
        <v>249</v>
      </c>
      <c r="C78" s="7">
        <v>142645179</v>
      </c>
      <c r="D78" s="3">
        <v>5540246183554</v>
      </c>
      <c r="E78" s="6">
        <v>44670</v>
      </c>
      <c r="F78" s="8">
        <v>891</v>
      </c>
    </row>
    <row r="79" spans="1:6" ht="12" customHeight="1" x14ac:dyDescent="0.25">
      <c r="A79" s="9">
        <v>44664</v>
      </c>
      <c r="B79" t="s">
        <v>249</v>
      </c>
      <c r="C79" s="10">
        <v>142645180</v>
      </c>
      <c r="D79" s="3">
        <v>5540246191594</v>
      </c>
      <c r="E79" s="9">
        <v>44665</v>
      </c>
      <c r="F79" s="11">
        <v>1504</v>
      </c>
    </row>
    <row r="80" spans="1:6" ht="12" customHeight="1" x14ac:dyDescent="0.25">
      <c r="A80" s="6">
        <v>44664</v>
      </c>
      <c r="B80" t="s">
        <v>249</v>
      </c>
      <c r="C80" s="7">
        <v>142645180</v>
      </c>
      <c r="D80" s="3">
        <v>5540246191598</v>
      </c>
      <c r="E80" s="6">
        <v>44665</v>
      </c>
      <c r="F80" s="8">
        <v>2924</v>
      </c>
    </row>
    <row r="81" spans="1:6" ht="12" customHeight="1" x14ac:dyDescent="0.25">
      <c r="A81" s="9">
        <v>44664</v>
      </c>
      <c r="B81" t="s">
        <v>249</v>
      </c>
      <c r="C81" s="10">
        <v>142645181</v>
      </c>
      <c r="D81" s="3">
        <v>5540246186352</v>
      </c>
      <c r="E81" s="9">
        <v>44669</v>
      </c>
      <c r="F81" s="11">
        <v>940</v>
      </c>
    </row>
    <row r="82" spans="1:6" ht="12" customHeight="1" x14ac:dyDescent="0.25">
      <c r="A82" s="9">
        <v>44664</v>
      </c>
      <c r="B82" t="s">
        <v>249</v>
      </c>
      <c r="C82" s="10">
        <v>142645182</v>
      </c>
      <c r="D82" s="3">
        <v>5540246185429</v>
      </c>
      <c r="E82" s="9">
        <v>44669</v>
      </c>
      <c r="F82" s="11">
        <v>140</v>
      </c>
    </row>
    <row r="83" spans="1:6" ht="12" customHeight="1" x14ac:dyDescent="0.25">
      <c r="A83" s="6">
        <v>44664</v>
      </c>
      <c r="B83" t="s">
        <v>249</v>
      </c>
      <c r="C83" s="7">
        <v>142645182</v>
      </c>
      <c r="D83" s="3">
        <v>5540246186325</v>
      </c>
      <c r="E83" s="6">
        <v>44669</v>
      </c>
      <c r="F83" s="8">
        <v>209</v>
      </c>
    </row>
    <row r="84" spans="1:6" ht="12" customHeight="1" x14ac:dyDescent="0.25">
      <c r="A84" s="9">
        <v>44664</v>
      </c>
      <c r="B84" t="s">
        <v>249</v>
      </c>
      <c r="C84" s="10">
        <v>142645185</v>
      </c>
      <c r="D84" s="3">
        <v>5540246180522</v>
      </c>
      <c r="E84" s="9">
        <v>44669</v>
      </c>
      <c r="F84" s="11">
        <v>1727</v>
      </c>
    </row>
    <row r="85" spans="1:6" ht="12" customHeight="1" x14ac:dyDescent="0.25">
      <c r="A85" s="6">
        <v>44664</v>
      </c>
      <c r="B85" t="s">
        <v>249</v>
      </c>
      <c r="C85" s="7">
        <v>142645185</v>
      </c>
      <c r="D85" s="3">
        <v>5540246193409</v>
      </c>
      <c r="E85" s="6">
        <v>44669</v>
      </c>
      <c r="F85" s="8">
        <v>130</v>
      </c>
    </row>
    <row r="86" spans="1:6" ht="12" customHeight="1" x14ac:dyDescent="0.25">
      <c r="A86" s="6">
        <v>44664</v>
      </c>
      <c r="B86" t="s">
        <v>249</v>
      </c>
      <c r="C86" s="7">
        <v>142645188</v>
      </c>
      <c r="D86" s="3">
        <v>5540246190727</v>
      </c>
      <c r="E86" s="6">
        <v>44684</v>
      </c>
      <c r="F86" s="8">
        <v>877</v>
      </c>
    </row>
    <row r="87" spans="1:6" ht="12" customHeight="1" x14ac:dyDescent="0.25">
      <c r="A87" s="9">
        <v>44664</v>
      </c>
      <c r="B87" t="s">
        <v>249</v>
      </c>
      <c r="C87" s="10">
        <v>142645192</v>
      </c>
      <c r="D87" s="3">
        <v>5540246192264</v>
      </c>
      <c r="E87" s="9">
        <v>44686</v>
      </c>
      <c r="F87" s="11">
        <v>1300</v>
      </c>
    </row>
    <row r="88" spans="1:6" ht="12" customHeight="1" x14ac:dyDescent="0.25">
      <c r="A88" s="6">
        <v>44664</v>
      </c>
      <c r="B88" t="s">
        <v>249</v>
      </c>
      <c r="C88" s="7">
        <v>142645192</v>
      </c>
      <c r="D88" s="3">
        <v>5540246192265</v>
      </c>
      <c r="E88" s="6">
        <v>44686</v>
      </c>
      <c r="F88" s="8">
        <v>483</v>
      </c>
    </row>
    <row r="89" spans="1:6" ht="12" customHeight="1" x14ac:dyDescent="0.25">
      <c r="A89" s="9">
        <v>44665</v>
      </c>
      <c r="B89" t="s">
        <v>249</v>
      </c>
      <c r="C89" s="10">
        <v>142655196</v>
      </c>
      <c r="D89" s="3">
        <v>5540246184617</v>
      </c>
      <c r="E89" s="9">
        <v>44678</v>
      </c>
      <c r="F89" s="11">
        <v>13753</v>
      </c>
    </row>
    <row r="90" spans="1:6" ht="12" customHeight="1" x14ac:dyDescent="0.25">
      <c r="A90" s="6">
        <v>44665</v>
      </c>
      <c r="B90" t="s">
        <v>249</v>
      </c>
      <c r="C90" s="7">
        <v>142655202</v>
      </c>
      <c r="D90" s="3">
        <v>5540246172978</v>
      </c>
      <c r="E90" s="6">
        <v>44669</v>
      </c>
      <c r="F90" s="8">
        <v>1671</v>
      </c>
    </row>
    <row r="91" spans="1:6" ht="12" customHeight="1" x14ac:dyDescent="0.25">
      <c r="A91" s="9">
        <v>44665</v>
      </c>
      <c r="B91" t="s">
        <v>249</v>
      </c>
      <c r="C91" s="10">
        <v>142655202</v>
      </c>
      <c r="D91" s="3">
        <v>5540246174174</v>
      </c>
      <c r="E91" s="9">
        <v>44669</v>
      </c>
      <c r="F91" s="11">
        <v>464</v>
      </c>
    </row>
    <row r="92" spans="1:6" ht="12" customHeight="1" x14ac:dyDescent="0.25">
      <c r="A92" s="6">
        <v>44665</v>
      </c>
      <c r="B92" t="s">
        <v>249</v>
      </c>
      <c r="C92" s="7">
        <v>142655202</v>
      </c>
      <c r="D92" s="3">
        <v>5540246176295</v>
      </c>
      <c r="E92" s="6">
        <v>44669</v>
      </c>
      <c r="F92" s="8">
        <v>2970</v>
      </c>
    </row>
    <row r="93" spans="1:6" ht="12" customHeight="1" x14ac:dyDescent="0.25">
      <c r="A93" s="9">
        <v>44665</v>
      </c>
      <c r="B93" t="s">
        <v>249</v>
      </c>
      <c r="C93" s="10">
        <v>142655202</v>
      </c>
      <c r="D93" s="3">
        <v>5540246184808</v>
      </c>
      <c r="E93" s="9">
        <v>44669</v>
      </c>
      <c r="F93" s="11">
        <v>1044</v>
      </c>
    </row>
    <row r="94" spans="1:6" ht="12" customHeight="1" x14ac:dyDescent="0.25">
      <c r="A94" s="9">
        <v>44665</v>
      </c>
      <c r="B94" t="s">
        <v>249</v>
      </c>
      <c r="C94" s="10">
        <v>142655221</v>
      </c>
      <c r="D94" s="3">
        <v>5540246192505</v>
      </c>
      <c r="E94" s="9">
        <v>44670</v>
      </c>
      <c r="F94" s="11">
        <v>4585</v>
      </c>
    </row>
    <row r="95" spans="1:6" ht="12" customHeight="1" x14ac:dyDescent="0.25">
      <c r="A95" s="9">
        <v>44668</v>
      </c>
      <c r="B95" t="s">
        <v>249</v>
      </c>
      <c r="C95" s="10">
        <v>142655227</v>
      </c>
      <c r="D95" s="3">
        <v>5540246172669</v>
      </c>
      <c r="E95" s="9">
        <v>44670</v>
      </c>
      <c r="F95" s="11">
        <v>279</v>
      </c>
    </row>
    <row r="96" spans="1:6" ht="12" customHeight="1" x14ac:dyDescent="0.25">
      <c r="A96" s="6">
        <v>44668</v>
      </c>
      <c r="B96" t="s">
        <v>249</v>
      </c>
      <c r="C96" s="7">
        <v>142655227</v>
      </c>
      <c r="D96" s="3">
        <v>5540246172978</v>
      </c>
      <c r="E96" s="6">
        <v>44670</v>
      </c>
      <c r="F96" s="8">
        <v>836</v>
      </c>
    </row>
    <row r="97" spans="1:6" ht="12" customHeight="1" x14ac:dyDescent="0.25">
      <c r="A97" s="6">
        <v>44668</v>
      </c>
      <c r="B97" t="s">
        <v>249</v>
      </c>
      <c r="C97" s="7">
        <v>142655227</v>
      </c>
      <c r="D97" s="3">
        <v>5540246184808</v>
      </c>
      <c r="E97" s="6">
        <v>44670</v>
      </c>
      <c r="F97" s="8">
        <v>1044</v>
      </c>
    </row>
    <row r="98" spans="1:6" ht="12" customHeight="1" x14ac:dyDescent="0.25">
      <c r="A98" s="6">
        <v>44668</v>
      </c>
      <c r="B98" t="s">
        <v>249</v>
      </c>
      <c r="C98" s="7">
        <v>142655227</v>
      </c>
      <c r="D98" s="3">
        <v>5540246187987</v>
      </c>
      <c r="E98" s="6">
        <v>44670</v>
      </c>
      <c r="F98" s="8">
        <v>3341</v>
      </c>
    </row>
    <row r="99" spans="1:6" ht="12" customHeight="1" x14ac:dyDescent="0.25">
      <c r="A99" s="9">
        <v>44668</v>
      </c>
      <c r="B99" t="s">
        <v>249</v>
      </c>
      <c r="C99" s="10">
        <v>142655227</v>
      </c>
      <c r="D99" s="3">
        <v>5540246188200</v>
      </c>
      <c r="E99" s="9">
        <v>44670</v>
      </c>
      <c r="F99" s="11">
        <v>743</v>
      </c>
    </row>
    <row r="100" spans="1:6" ht="12" customHeight="1" x14ac:dyDescent="0.25">
      <c r="A100" s="9">
        <v>44668</v>
      </c>
      <c r="B100" t="s">
        <v>249</v>
      </c>
      <c r="C100" s="10">
        <v>142655227</v>
      </c>
      <c r="D100" s="3">
        <v>5540246191594</v>
      </c>
      <c r="E100" s="9">
        <v>44670</v>
      </c>
      <c r="F100" s="11">
        <v>696</v>
      </c>
    </row>
    <row r="101" spans="1:6" ht="12" customHeight="1" x14ac:dyDescent="0.25">
      <c r="A101" s="6">
        <v>44668</v>
      </c>
      <c r="B101" t="s">
        <v>249</v>
      </c>
      <c r="C101" s="7">
        <v>142655227</v>
      </c>
      <c r="D101" s="3">
        <v>5540246191598</v>
      </c>
      <c r="E101" s="6">
        <v>44670</v>
      </c>
      <c r="F101" s="8">
        <v>1462</v>
      </c>
    </row>
    <row r="102" spans="1:6" ht="12" customHeight="1" x14ac:dyDescent="0.25">
      <c r="A102" s="9">
        <v>44669</v>
      </c>
      <c r="B102" t="s">
        <v>249</v>
      </c>
      <c r="C102" s="10">
        <v>142655256</v>
      </c>
      <c r="D102" s="3">
        <v>5540246183589</v>
      </c>
      <c r="E102" s="9">
        <v>44669</v>
      </c>
      <c r="F102" s="11">
        <v>1300</v>
      </c>
    </row>
    <row r="103" spans="1:6" ht="12" customHeight="1" x14ac:dyDescent="0.25">
      <c r="A103" s="6">
        <v>44669</v>
      </c>
      <c r="B103" t="s">
        <v>249</v>
      </c>
      <c r="C103" s="7">
        <v>142655260</v>
      </c>
      <c r="D103" s="3">
        <v>5540246184617</v>
      </c>
      <c r="E103" s="6">
        <v>44671</v>
      </c>
      <c r="F103" s="8">
        <v>9169</v>
      </c>
    </row>
    <row r="104" spans="1:6" ht="12" customHeight="1" x14ac:dyDescent="0.25">
      <c r="A104" s="9">
        <v>44669</v>
      </c>
      <c r="B104" t="s">
        <v>249</v>
      </c>
      <c r="C104" s="10">
        <v>142655264</v>
      </c>
      <c r="D104" s="3">
        <v>5540246171933</v>
      </c>
      <c r="E104" s="9">
        <v>44671</v>
      </c>
      <c r="F104" s="11">
        <v>557</v>
      </c>
    </row>
    <row r="105" spans="1:6" ht="12" customHeight="1" x14ac:dyDescent="0.25">
      <c r="A105" s="6">
        <v>44669</v>
      </c>
      <c r="B105" t="s">
        <v>249</v>
      </c>
      <c r="C105" s="7">
        <v>142655264</v>
      </c>
      <c r="D105" s="3">
        <v>5540246172978</v>
      </c>
      <c r="E105" s="6">
        <v>44671</v>
      </c>
      <c r="F105" s="8">
        <v>1253</v>
      </c>
    </row>
    <row r="106" spans="1:6" ht="12" customHeight="1" x14ac:dyDescent="0.25">
      <c r="A106" s="9">
        <v>44669</v>
      </c>
      <c r="B106" t="s">
        <v>249</v>
      </c>
      <c r="C106" s="10">
        <v>142655264</v>
      </c>
      <c r="D106" s="3">
        <v>5540246176295</v>
      </c>
      <c r="E106" s="9">
        <v>44671</v>
      </c>
      <c r="F106" s="11">
        <v>4455</v>
      </c>
    </row>
    <row r="107" spans="1:6" ht="12" customHeight="1" x14ac:dyDescent="0.25">
      <c r="A107" s="6">
        <v>44669</v>
      </c>
      <c r="B107" t="s">
        <v>249</v>
      </c>
      <c r="C107" s="7">
        <v>142655264</v>
      </c>
      <c r="D107" s="3">
        <v>5540246184808</v>
      </c>
      <c r="E107" s="6">
        <v>44671</v>
      </c>
      <c r="F107" s="8">
        <v>1044</v>
      </c>
    </row>
    <row r="108" spans="1:6" ht="12" customHeight="1" x14ac:dyDescent="0.25">
      <c r="A108" s="6">
        <v>44669</v>
      </c>
      <c r="B108" t="s">
        <v>249</v>
      </c>
      <c r="C108" s="7">
        <v>142655264</v>
      </c>
      <c r="D108" s="3">
        <v>5540246188200</v>
      </c>
      <c r="E108" s="6">
        <v>44671</v>
      </c>
      <c r="F108" s="8">
        <v>372</v>
      </c>
    </row>
    <row r="109" spans="1:6" ht="12" customHeight="1" x14ac:dyDescent="0.25">
      <c r="A109" s="9">
        <v>44669</v>
      </c>
      <c r="B109" t="s">
        <v>249</v>
      </c>
      <c r="C109" s="10">
        <v>142655276</v>
      </c>
      <c r="D109" s="3">
        <v>5540246177132</v>
      </c>
      <c r="E109" s="9">
        <v>44675</v>
      </c>
      <c r="F109" s="11">
        <v>11600</v>
      </c>
    </row>
    <row r="110" spans="1:6" ht="12" customHeight="1" x14ac:dyDescent="0.25">
      <c r="A110" s="6">
        <v>44669</v>
      </c>
      <c r="B110" t="s">
        <v>249</v>
      </c>
      <c r="C110" s="7">
        <v>142655276</v>
      </c>
      <c r="D110" s="3">
        <v>5540246177133</v>
      </c>
      <c r="E110" s="6">
        <v>44675</v>
      </c>
      <c r="F110" s="8">
        <v>4455</v>
      </c>
    </row>
    <row r="111" spans="1:6" ht="12" customHeight="1" x14ac:dyDescent="0.25">
      <c r="A111" s="6">
        <v>44669</v>
      </c>
      <c r="B111" t="s">
        <v>249</v>
      </c>
      <c r="C111" s="7">
        <v>142655278</v>
      </c>
      <c r="D111" s="3">
        <v>5540246183547</v>
      </c>
      <c r="E111" s="6">
        <v>44678</v>
      </c>
      <c r="F111" s="8">
        <v>6682</v>
      </c>
    </row>
    <row r="112" spans="1:6" ht="12" customHeight="1" x14ac:dyDescent="0.25">
      <c r="A112" s="6">
        <v>44669</v>
      </c>
      <c r="B112" t="s">
        <v>249</v>
      </c>
      <c r="C112" s="7">
        <v>142655279</v>
      </c>
      <c r="D112" s="3">
        <v>5540246173492</v>
      </c>
      <c r="E112" s="6">
        <v>44677</v>
      </c>
      <c r="F112" s="8">
        <v>940</v>
      </c>
    </row>
    <row r="113" spans="1:6" ht="12" customHeight="1" x14ac:dyDescent="0.25">
      <c r="A113" s="6">
        <v>44669</v>
      </c>
      <c r="B113" t="s">
        <v>249</v>
      </c>
      <c r="C113" s="7">
        <v>142655282</v>
      </c>
      <c r="D113" s="3">
        <v>5540246183130</v>
      </c>
      <c r="E113" s="6">
        <v>44676</v>
      </c>
      <c r="F113" s="8">
        <v>2819</v>
      </c>
    </row>
    <row r="114" spans="1:6" ht="12" customHeight="1" x14ac:dyDescent="0.25">
      <c r="A114" s="6">
        <v>44669</v>
      </c>
      <c r="B114" t="s">
        <v>249</v>
      </c>
      <c r="C114" s="7">
        <v>142655287</v>
      </c>
      <c r="D114" s="3">
        <v>5540246183587</v>
      </c>
      <c r="E114" s="6">
        <v>44678</v>
      </c>
      <c r="F114" s="8">
        <v>1003</v>
      </c>
    </row>
    <row r="115" spans="1:6" ht="12" customHeight="1" x14ac:dyDescent="0.25">
      <c r="A115" s="9">
        <v>44669</v>
      </c>
      <c r="B115" t="s">
        <v>249</v>
      </c>
      <c r="C115" s="10">
        <v>142655290</v>
      </c>
      <c r="D115" s="3">
        <v>5540246184036</v>
      </c>
      <c r="E115" s="9">
        <v>44678</v>
      </c>
      <c r="F115" s="11">
        <v>130</v>
      </c>
    </row>
    <row r="116" spans="1:6" ht="12" customHeight="1" x14ac:dyDescent="0.25">
      <c r="A116" s="9">
        <v>44669</v>
      </c>
      <c r="B116" t="s">
        <v>249</v>
      </c>
      <c r="C116" s="10">
        <v>142655291</v>
      </c>
      <c r="D116" s="3">
        <v>5540246188583</v>
      </c>
      <c r="E116" s="9">
        <v>44672</v>
      </c>
      <c r="F116" s="11">
        <v>3898</v>
      </c>
    </row>
    <row r="117" spans="1:6" ht="12" customHeight="1" x14ac:dyDescent="0.25">
      <c r="A117" s="6">
        <v>44670</v>
      </c>
      <c r="B117" t="s">
        <v>249</v>
      </c>
      <c r="C117" s="7">
        <v>142655305</v>
      </c>
      <c r="D117" s="3">
        <v>5540246171933</v>
      </c>
      <c r="E117" s="6">
        <v>44672</v>
      </c>
      <c r="F117" s="8">
        <v>836</v>
      </c>
    </row>
    <row r="118" spans="1:6" ht="12" customHeight="1" x14ac:dyDescent="0.25">
      <c r="A118" s="6">
        <v>44670</v>
      </c>
      <c r="B118" t="s">
        <v>249</v>
      </c>
      <c r="C118" s="7">
        <v>142655305</v>
      </c>
      <c r="D118" s="3">
        <v>5540246172669</v>
      </c>
      <c r="E118" s="6">
        <v>44672</v>
      </c>
      <c r="F118" s="8">
        <v>279</v>
      </c>
    </row>
    <row r="119" spans="1:6" ht="12" customHeight="1" x14ac:dyDescent="0.25">
      <c r="A119" s="9">
        <v>44670</v>
      </c>
      <c r="B119" t="s">
        <v>249</v>
      </c>
      <c r="C119" s="10">
        <v>142655305</v>
      </c>
      <c r="D119" s="3">
        <v>5540246172978</v>
      </c>
      <c r="E119" s="9">
        <v>44672</v>
      </c>
      <c r="F119" s="11">
        <v>836</v>
      </c>
    </row>
    <row r="120" spans="1:6" ht="12" customHeight="1" x14ac:dyDescent="0.25">
      <c r="A120" s="6">
        <v>44670</v>
      </c>
      <c r="B120" t="s">
        <v>249</v>
      </c>
      <c r="C120" s="7">
        <v>142655305</v>
      </c>
      <c r="D120" s="3">
        <v>5540246176294</v>
      </c>
      <c r="E120" s="6">
        <v>44672</v>
      </c>
      <c r="F120" s="8">
        <v>4455</v>
      </c>
    </row>
    <row r="121" spans="1:6" ht="12" customHeight="1" x14ac:dyDescent="0.25">
      <c r="A121" s="9">
        <v>44670</v>
      </c>
      <c r="B121" t="s">
        <v>249</v>
      </c>
      <c r="C121" s="10">
        <v>142655305</v>
      </c>
      <c r="D121" s="3">
        <v>5540246176295</v>
      </c>
      <c r="E121" s="9">
        <v>44672</v>
      </c>
      <c r="F121" s="11">
        <v>7424</v>
      </c>
    </row>
    <row r="122" spans="1:6" ht="12" customHeight="1" x14ac:dyDescent="0.25">
      <c r="A122" s="6">
        <v>44670</v>
      </c>
      <c r="B122" t="s">
        <v>249</v>
      </c>
      <c r="C122" s="7">
        <v>142655305</v>
      </c>
      <c r="D122" s="3">
        <v>5540246184808</v>
      </c>
      <c r="E122" s="6">
        <v>44672</v>
      </c>
      <c r="F122" s="8">
        <v>2088</v>
      </c>
    </row>
    <row r="123" spans="1:6" ht="12" customHeight="1" x14ac:dyDescent="0.25">
      <c r="A123" s="9">
        <v>44670</v>
      </c>
      <c r="B123" t="s">
        <v>249</v>
      </c>
      <c r="C123" s="10">
        <v>142655305</v>
      </c>
      <c r="D123" s="3">
        <v>5540246187987</v>
      </c>
      <c r="E123" s="9">
        <v>44672</v>
      </c>
      <c r="F123" s="11">
        <v>4455</v>
      </c>
    </row>
    <row r="124" spans="1:6" ht="12" customHeight="1" x14ac:dyDescent="0.25">
      <c r="A124" s="9">
        <v>44670</v>
      </c>
      <c r="B124" t="s">
        <v>249</v>
      </c>
      <c r="C124" s="10">
        <v>142655305</v>
      </c>
      <c r="D124" s="3">
        <v>5540246188200</v>
      </c>
      <c r="E124" s="9">
        <v>44672</v>
      </c>
      <c r="F124" s="11">
        <v>372</v>
      </c>
    </row>
    <row r="125" spans="1:6" ht="12" customHeight="1" x14ac:dyDescent="0.25">
      <c r="A125" s="6">
        <v>44671</v>
      </c>
      <c r="B125" t="s">
        <v>249</v>
      </c>
      <c r="C125" s="7">
        <v>142655325</v>
      </c>
      <c r="D125" s="3">
        <v>5540246176294</v>
      </c>
      <c r="E125" s="6">
        <v>44675</v>
      </c>
      <c r="F125" s="8">
        <v>1485</v>
      </c>
    </row>
    <row r="126" spans="1:6" ht="12" customHeight="1" x14ac:dyDescent="0.25">
      <c r="A126" s="9">
        <v>44671</v>
      </c>
      <c r="B126" t="s">
        <v>249</v>
      </c>
      <c r="C126" s="10">
        <v>142655325</v>
      </c>
      <c r="D126" s="3">
        <v>5540246176295</v>
      </c>
      <c r="E126" s="9">
        <v>44675</v>
      </c>
      <c r="F126" s="11">
        <v>7424</v>
      </c>
    </row>
    <row r="127" spans="1:6" ht="12" customHeight="1" x14ac:dyDescent="0.25">
      <c r="A127" s="9">
        <v>44671</v>
      </c>
      <c r="B127" t="s">
        <v>249</v>
      </c>
      <c r="C127" s="10">
        <v>142655325</v>
      </c>
      <c r="D127" s="3">
        <v>5540246184808</v>
      </c>
      <c r="E127" s="9">
        <v>44675</v>
      </c>
      <c r="F127" s="11">
        <v>2088</v>
      </c>
    </row>
    <row r="128" spans="1:6" ht="12" customHeight="1" x14ac:dyDescent="0.25">
      <c r="A128" s="6">
        <v>44671</v>
      </c>
      <c r="B128" t="s">
        <v>249</v>
      </c>
      <c r="C128" s="7">
        <v>142655325</v>
      </c>
      <c r="D128" s="3">
        <v>5540246188200</v>
      </c>
      <c r="E128" s="6">
        <v>44675</v>
      </c>
      <c r="F128" s="8">
        <v>743</v>
      </c>
    </row>
    <row r="129" spans="1:6" ht="12" customHeight="1" x14ac:dyDescent="0.25">
      <c r="A129" s="9">
        <v>44671</v>
      </c>
      <c r="B129" t="s">
        <v>249</v>
      </c>
      <c r="C129" s="10">
        <v>142655331</v>
      </c>
      <c r="D129" s="3">
        <v>5540246172539</v>
      </c>
      <c r="E129" s="9">
        <v>44675</v>
      </c>
      <c r="F129" s="11">
        <v>47</v>
      </c>
    </row>
    <row r="130" spans="1:6" ht="12" customHeight="1" x14ac:dyDescent="0.25">
      <c r="A130" s="6">
        <v>44671</v>
      </c>
      <c r="B130" t="s">
        <v>249</v>
      </c>
      <c r="C130" s="7">
        <v>142655334</v>
      </c>
      <c r="D130" s="3">
        <v>5540246185429</v>
      </c>
      <c r="E130" s="6">
        <v>44678</v>
      </c>
      <c r="F130" s="8">
        <v>140</v>
      </c>
    </row>
    <row r="131" spans="1:6" ht="12" customHeight="1" x14ac:dyDescent="0.25">
      <c r="A131" s="9">
        <v>44671</v>
      </c>
      <c r="B131" t="s">
        <v>249</v>
      </c>
      <c r="C131" s="10">
        <v>142655334</v>
      </c>
      <c r="D131" s="3">
        <v>5540246185562</v>
      </c>
      <c r="E131" s="9">
        <v>44678</v>
      </c>
      <c r="F131" s="11">
        <v>279</v>
      </c>
    </row>
    <row r="132" spans="1:6" ht="12" customHeight="1" x14ac:dyDescent="0.25">
      <c r="A132" s="6">
        <v>44671</v>
      </c>
      <c r="B132" t="s">
        <v>249</v>
      </c>
      <c r="C132" s="7">
        <v>142655334</v>
      </c>
      <c r="D132" s="3">
        <v>5540246186325</v>
      </c>
      <c r="E132" s="6">
        <v>44678</v>
      </c>
      <c r="F132" s="8">
        <v>279</v>
      </c>
    </row>
    <row r="133" spans="1:6" ht="12" customHeight="1" x14ac:dyDescent="0.25">
      <c r="A133" s="6">
        <v>44671</v>
      </c>
      <c r="B133" t="s">
        <v>249</v>
      </c>
      <c r="C133" s="7">
        <v>142655344</v>
      </c>
      <c r="D133" s="3">
        <v>5540246183547</v>
      </c>
      <c r="E133" s="6">
        <v>44684</v>
      </c>
      <c r="F133" s="8">
        <v>6682</v>
      </c>
    </row>
    <row r="134" spans="1:6" ht="12" customHeight="1" x14ac:dyDescent="0.25">
      <c r="A134" s="9">
        <v>44671</v>
      </c>
      <c r="B134" t="s">
        <v>249</v>
      </c>
      <c r="C134" s="10">
        <v>142655344</v>
      </c>
      <c r="D134" s="3">
        <v>5540246185278</v>
      </c>
      <c r="E134" s="9">
        <v>44684</v>
      </c>
      <c r="F134" s="11">
        <v>3358</v>
      </c>
    </row>
    <row r="135" spans="1:6" ht="12" customHeight="1" x14ac:dyDescent="0.25">
      <c r="A135" s="6">
        <v>44671</v>
      </c>
      <c r="B135" t="s">
        <v>249</v>
      </c>
      <c r="C135" s="7">
        <v>142655345</v>
      </c>
      <c r="D135" s="3">
        <v>5540246181061</v>
      </c>
      <c r="E135" s="6">
        <v>44686</v>
      </c>
      <c r="F135" s="8">
        <v>5513</v>
      </c>
    </row>
    <row r="136" spans="1:6" ht="12" customHeight="1" x14ac:dyDescent="0.25">
      <c r="A136" s="6">
        <v>44671</v>
      </c>
      <c r="B136" t="s">
        <v>249</v>
      </c>
      <c r="C136" s="7">
        <v>142655350</v>
      </c>
      <c r="D136" s="3">
        <v>5540246193505</v>
      </c>
      <c r="E136" s="6">
        <v>44686</v>
      </c>
      <c r="F136" s="8">
        <v>15962</v>
      </c>
    </row>
    <row r="137" spans="1:6" ht="12" customHeight="1" x14ac:dyDescent="0.25">
      <c r="A137" s="9">
        <v>44671</v>
      </c>
      <c r="B137" t="s">
        <v>249</v>
      </c>
      <c r="C137" s="10">
        <v>142655351</v>
      </c>
      <c r="D137" s="3">
        <v>5540246193505</v>
      </c>
      <c r="E137" s="9">
        <v>44691</v>
      </c>
      <c r="F137" s="11">
        <v>19154</v>
      </c>
    </row>
    <row r="138" spans="1:6" ht="12" customHeight="1" x14ac:dyDescent="0.25">
      <c r="A138" s="6">
        <v>44672</v>
      </c>
      <c r="B138" t="s">
        <v>249</v>
      </c>
      <c r="C138" s="7">
        <v>142665361</v>
      </c>
      <c r="D138" s="3">
        <v>5540246171933</v>
      </c>
      <c r="E138" s="6">
        <v>44676</v>
      </c>
      <c r="F138" s="8">
        <v>1671</v>
      </c>
    </row>
    <row r="139" spans="1:6" ht="12" customHeight="1" x14ac:dyDescent="0.25">
      <c r="A139" s="9">
        <v>44672</v>
      </c>
      <c r="B139" t="s">
        <v>249</v>
      </c>
      <c r="C139" s="10">
        <v>142665361</v>
      </c>
      <c r="D139" s="3">
        <v>5540246172978</v>
      </c>
      <c r="E139" s="9">
        <v>44676</v>
      </c>
      <c r="F139" s="11">
        <v>836</v>
      </c>
    </row>
    <row r="140" spans="1:6" ht="12" customHeight="1" x14ac:dyDescent="0.25">
      <c r="A140" s="6">
        <v>44672</v>
      </c>
      <c r="B140" t="s">
        <v>249</v>
      </c>
      <c r="C140" s="7">
        <v>142665361</v>
      </c>
      <c r="D140" s="3">
        <v>5540246174174</v>
      </c>
      <c r="E140" s="6">
        <v>44676</v>
      </c>
      <c r="F140" s="8">
        <v>464</v>
      </c>
    </row>
    <row r="141" spans="1:6" ht="12" customHeight="1" x14ac:dyDescent="0.25">
      <c r="A141" s="9">
        <v>44672</v>
      </c>
      <c r="B141" t="s">
        <v>249</v>
      </c>
      <c r="C141" s="10">
        <v>142665361</v>
      </c>
      <c r="D141" s="3">
        <v>5540246176294</v>
      </c>
      <c r="E141" s="9">
        <v>44676</v>
      </c>
      <c r="F141" s="11">
        <v>4455</v>
      </c>
    </row>
    <row r="142" spans="1:6" ht="12" customHeight="1" x14ac:dyDescent="0.25">
      <c r="A142" s="6">
        <v>44672</v>
      </c>
      <c r="B142" t="s">
        <v>249</v>
      </c>
      <c r="C142" s="7">
        <v>142665361</v>
      </c>
      <c r="D142" s="3">
        <v>5540246176295</v>
      </c>
      <c r="E142" s="6">
        <v>44676</v>
      </c>
      <c r="F142" s="8">
        <v>7424</v>
      </c>
    </row>
    <row r="143" spans="1:6" ht="12" customHeight="1" x14ac:dyDescent="0.25">
      <c r="A143" s="9">
        <v>44672</v>
      </c>
      <c r="B143" t="s">
        <v>249</v>
      </c>
      <c r="C143" s="10">
        <v>142665361</v>
      </c>
      <c r="D143" s="3">
        <v>5540246184808</v>
      </c>
      <c r="E143" s="9">
        <v>44676</v>
      </c>
      <c r="F143" s="11">
        <v>2088</v>
      </c>
    </row>
    <row r="144" spans="1:6" ht="12" customHeight="1" x14ac:dyDescent="0.25">
      <c r="A144" s="9">
        <v>44672</v>
      </c>
      <c r="B144" t="s">
        <v>249</v>
      </c>
      <c r="C144" s="10">
        <v>142665361</v>
      </c>
      <c r="D144" s="3">
        <v>5540246188200</v>
      </c>
      <c r="E144" s="9">
        <v>44676</v>
      </c>
      <c r="F144" s="11">
        <v>743</v>
      </c>
    </row>
    <row r="145" spans="1:6" ht="12" customHeight="1" x14ac:dyDescent="0.25">
      <c r="A145" s="6">
        <v>44672</v>
      </c>
      <c r="B145" t="s">
        <v>249</v>
      </c>
      <c r="C145" s="7">
        <v>142665365</v>
      </c>
      <c r="D145" s="3">
        <v>5540246173472</v>
      </c>
      <c r="E145" s="6">
        <v>44679</v>
      </c>
      <c r="F145" s="8">
        <v>140</v>
      </c>
    </row>
    <row r="146" spans="1:6" ht="12" customHeight="1" x14ac:dyDescent="0.25">
      <c r="A146" s="9">
        <v>44672</v>
      </c>
      <c r="B146" t="s">
        <v>249</v>
      </c>
      <c r="C146" s="10">
        <v>142665365</v>
      </c>
      <c r="D146" s="3">
        <v>5540246174095</v>
      </c>
      <c r="E146" s="9">
        <v>44679</v>
      </c>
      <c r="F146" s="11">
        <v>56</v>
      </c>
    </row>
    <row r="147" spans="1:6" ht="12" customHeight="1" x14ac:dyDescent="0.25">
      <c r="A147" s="6">
        <v>44672</v>
      </c>
      <c r="B147" t="s">
        <v>249</v>
      </c>
      <c r="C147" s="7">
        <v>142665365</v>
      </c>
      <c r="D147" s="3">
        <v>5540246175049</v>
      </c>
      <c r="E147" s="6">
        <v>44679</v>
      </c>
      <c r="F147" s="8">
        <v>279</v>
      </c>
    </row>
    <row r="148" spans="1:6" ht="12" customHeight="1" x14ac:dyDescent="0.25">
      <c r="A148" s="9">
        <v>44672</v>
      </c>
      <c r="B148" t="s">
        <v>249</v>
      </c>
      <c r="C148" s="10">
        <v>142665365</v>
      </c>
      <c r="D148" s="3">
        <v>5540246175050</v>
      </c>
      <c r="E148" s="9">
        <v>44679</v>
      </c>
      <c r="F148" s="11">
        <v>279</v>
      </c>
    </row>
    <row r="149" spans="1:6" ht="12" customHeight="1" x14ac:dyDescent="0.25">
      <c r="A149" s="6">
        <v>44672</v>
      </c>
      <c r="B149" t="s">
        <v>249</v>
      </c>
      <c r="C149" s="7">
        <v>142665365</v>
      </c>
      <c r="D149" s="3">
        <v>5540246190743</v>
      </c>
      <c r="E149" s="6">
        <v>44679</v>
      </c>
      <c r="F149" s="8">
        <v>279</v>
      </c>
    </row>
    <row r="150" spans="1:6" ht="12" customHeight="1" x14ac:dyDescent="0.25">
      <c r="A150" s="9">
        <v>44672</v>
      </c>
      <c r="B150" t="s">
        <v>249</v>
      </c>
      <c r="C150" s="10">
        <v>142665370</v>
      </c>
      <c r="D150" s="3">
        <v>5540246188224</v>
      </c>
      <c r="E150" s="9">
        <v>44686</v>
      </c>
      <c r="F150" s="11">
        <v>1207</v>
      </c>
    </row>
    <row r="151" spans="1:6" ht="12" customHeight="1" x14ac:dyDescent="0.25">
      <c r="A151" s="6">
        <v>44672</v>
      </c>
      <c r="B151" t="s">
        <v>249</v>
      </c>
      <c r="C151" s="7">
        <v>142665373</v>
      </c>
      <c r="D151" s="3">
        <v>5540246183556</v>
      </c>
      <c r="E151" s="6">
        <v>44679</v>
      </c>
      <c r="F151" s="8">
        <v>1782</v>
      </c>
    </row>
    <row r="152" spans="1:6" ht="12" customHeight="1" x14ac:dyDescent="0.25">
      <c r="A152" s="9">
        <v>44672</v>
      </c>
      <c r="B152" t="s">
        <v>249</v>
      </c>
      <c r="C152" s="10">
        <v>142665373</v>
      </c>
      <c r="D152" s="3">
        <v>5540246183558</v>
      </c>
      <c r="E152" s="9">
        <v>44679</v>
      </c>
      <c r="F152" s="11">
        <v>1300</v>
      </c>
    </row>
    <row r="153" spans="1:6" ht="12" customHeight="1" x14ac:dyDescent="0.25">
      <c r="A153" s="6">
        <v>44672</v>
      </c>
      <c r="B153" t="s">
        <v>249</v>
      </c>
      <c r="C153" s="7">
        <v>142665373</v>
      </c>
      <c r="D153" s="3">
        <v>5540246192209</v>
      </c>
      <c r="E153" s="6">
        <v>44679</v>
      </c>
      <c r="F153" s="8">
        <v>1114</v>
      </c>
    </row>
    <row r="154" spans="1:6" ht="12" customHeight="1" x14ac:dyDescent="0.25">
      <c r="A154" s="9">
        <v>44672</v>
      </c>
      <c r="B154" t="s">
        <v>249</v>
      </c>
      <c r="C154" s="10">
        <v>142665373</v>
      </c>
      <c r="D154" s="3">
        <v>5540246192462</v>
      </c>
      <c r="E154" s="9">
        <v>44679</v>
      </c>
      <c r="F154" s="11">
        <v>2228</v>
      </c>
    </row>
    <row r="155" spans="1:6" ht="12" customHeight="1" x14ac:dyDescent="0.25">
      <c r="A155" s="6">
        <v>44672</v>
      </c>
      <c r="B155" t="s">
        <v>249</v>
      </c>
      <c r="C155" s="7">
        <v>142665373</v>
      </c>
      <c r="D155" s="3">
        <v>5540246192594</v>
      </c>
      <c r="E155" s="6">
        <v>44679</v>
      </c>
      <c r="F155" s="8">
        <v>743</v>
      </c>
    </row>
    <row r="156" spans="1:6" ht="12" customHeight="1" x14ac:dyDescent="0.25">
      <c r="A156" s="9">
        <v>44672</v>
      </c>
      <c r="B156" t="s">
        <v>249</v>
      </c>
      <c r="C156" s="10">
        <v>142665376</v>
      </c>
      <c r="D156" s="3">
        <v>5540246170256</v>
      </c>
      <c r="E156" s="9">
        <v>44683</v>
      </c>
      <c r="F156" s="11">
        <v>3351</v>
      </c>
    </row>
    <row r="157" spans="1:6" ht="12" customHeight="1" x14ac:dyDescent="0.25">
      <c r="A157" s="6">
        <v>44672</v>
      </c>
      <c r="B157" t="s">
        <v>249</v>
      </c>
      <c r="C157" s="7">
        <v>142665378</v>
      </c>
      <c r="D157" s="3">
        <v>5540246191596</v>
      </c>
      <c r="E157" s="6">
        <v>44678</v>
      </c>
      <c r="F157" s="8">
        <v>149</v>
      </c>
    </row>
    <row r="158" spans="1:6" ht="12" customHeight="1" x14ac:dyDescent="0.25">
      <c r="A158" s="9">
        <v>44672</v>
      </c>
      <c r="B158" t="s">
        <v>249</v>
      </c>
      <c r="C158" s="10">
        <v>142665379</v>
      </c>
      <c r="D158" s="3">
        <v>5540246180522</v>
      </c>
      <c r="E158" s="9">
        <v>44685</v>
      </c>
      <c r="F158" s="11">
        <v>1337</v>
      </c>
    </row>
    <row r="159" spans="1:6" ht="12" customHeight="1" x14ac:dyDescent="0.25">
      <c r="A159" s="6">
        <v>44672</v>
      </c>
      <c r="B159" t="s">
        <v>249</v>
      </c>
      <c r="C159" s="7">
        <v>142665380</v>
      </c>
      <c r="D159" s="3">
        <v>5540246175049</v>
      </c>
      <c r="E159" s="6">
        <v>44675</v>
      </c>
      <c r="F159" s="8">
        <v>557</v>
      </c>
    </row>
    <row r="160" spans="1:6" ht="12" customHeight="1" x14ac:dyDescent="0.25">
      <c r="A160" s="9">
        <v>44672</v>
      </c>
      <c r="B160" t="s">
        <v>249</v>
      </c>
      <c r="C160" s="10">
        <v>142665380</v>
      </c>
      <c r="D160" s="3">
        <v>5540246175050</v>
      </c>
      <c r="E160" s="9">
        <v>44675</v>
      </c>
      <c r="F160" s="11">
        <v>557</v>
      </c>
    </row>
    <row r="161" spans="1:6" ht="12" customHeight="1" x14ac:dyDescent="0.25">
      <c r="A161" s="6">
        <v>44675</v>
      </c>
      <c r="B161" t="s">
        <v>249</v>
      </c>
      <c r="C161" s="7">
        <v>142665396</v>
      </c>
      <c r="D161" s="3">
        <v>5540246172978</v>
      </c>
      <c r="E161" s="6">
        <v>44677</v>
      </c>
      <c r="F161" s="8">
        <v>836</v>
      </c>
    </row>
    <row r="162" spans="1:6" ht="12" customHeight="1" x14ac:dyDescent="0.25">
      <c r="A162" s="9">
        <v>44675</v>
      </c>
      <c r="B162" t="s">
        <v>249</v>
      </c>
      <c r="C162" s="10">
        <v>142665396</v>
      </c>
      <c r="D162" s="3">
        <v>5540246184808</v>
      </c>
      <c r="E162" s="9">
        <v>44677</v>
      </c>
      <c r="F162" s="11">
        <v>2088</v>
      </c>
    </row>
    <row r="163" spans="1:6" ht="12" customHeight="1" x14ac:dyDescent="0.25">
      <c r="A163" s="6">
        <v>44675</v>
      </c>
      <c r="B163" t="s">
        <v>249</v>
      </c>
      <c r="C163" s="7">
        <v>142665396</v>
      </c>
      <c r="D163" s="3">
        <v>5540246188175</v>
      </c>
      <c r="E163" s="6">
        <v>44677</v>
      </c>
      <c r="F163" s="8">
        <v>116</v>
      </c>
    </row>
    <row r="164" spans="1:6" ht="12" customHeight="1" x14ac:dyDescent="0.25">
      <c r="A164" s="6">
        <v>44675</v>
      </c>
      <c r="B164" t="s">
        <v>249</v>
      </c>
      <c r="C164" s="7">
        <v>142665396</v>
      </c>
      <c r="D164" s="3">
        <v>5540246188200</v>
      </c>
      <c r="E164" s="6">
        <v>44677</v>
      </c>
      <c r="F164" s="8">
        <v>743</v>
      </c>
    </row>
    <row r="165" spans="1:6" ht="12" customHeight="1" x14ac:dyDescent="0.25">
      <c r="A165" s="9">
        <v>44675</v>
      </c>
      <c r="B165" t="s">
        <v>249</v>
      </c>
      <c r="C165" s="10">
        <v>142665396</v>
      </c>
      <c r="D165" s="3">
        <v>5540246192102</v>
      </c>
      <c r="E165" s="9">
        <v>44677</v>
      </c>
      <c r="F165" s="11">
        <v>4009</v>
      </c>
    </row>
    <row r="166" spans="1:6" ht="12" customHeight="1" x14ac:dyDescent="0.25">
      <c r="A166" s="6">
        <v>44675</v>
      </c>
      <c r="B166" t="s">
        <v>249</v>
      </c>
      <c r="C166" s="7">
        <v>142665408</v>
      </c>
      <c r="D166" s="3">
        <v>5540246184617</v>
      </c>
      <c r="E166" s="6">
        <v>44678</v>
      </c>
      <c r="F166" s="8">
        <v>18338</v>
      </c>
    </row>
    <row r="167" spans="1:6" ht="12" customHeight="1" x14ac:dyDescent="0.25">
      <c r="A167" s="9">
        <v>44675</v>
      </c>
      <c r="B167" t="s">
        <v>249</v>
      </c>
      <c r="C167" s="10">
        <v>142665409</v>
      </c>
      <c r="D167" s="3">
        <v>5540246187987</v>
      </c>
      <c r="E167" s="9">
        <v>44677</v>
      </c>
      <c r="F167" s="11">
        <v>2228</v>
      </c>
    </row>
    <row r="168" spans="1:6" ht="12" customHeight="1" x14ac:dyDescent="0.25">
      <c r="A168" s="6">
        <v>44675</v>
      </c>
      <c r="B168" t="s">
        <v>249</v>
      </c>
      <c r="C168" s="7">
        <v>142665410</v>
      </c>
      <c r="D168" s="3">
        <v>5540246193566</v>
      </c>
      <c r="E168" s="6">
        <v>44678</v>
      </c>
      <c r="F168" s="8">
        <v>14292</v>
      </c>
    </row>
    <row r="169" spans="1:6" ht="12" customHeight="1" x14ac:dyDescent="0.25">
      <c r="A169" s="9">
        <v>44675</v>
      </c>
      <c r="B169" t="s">
        <v>249</v>
      </c>
      <c r="C169" s="10">
        <v>142665413</v>
      </c>
      <c r="D169" s="3">
        <v>5540246171759</v>
      </c>
      <c r="E169" s="9">
        <v>44679</v>
      </c>
      <c r="F169" s="11">
        <v>5012</v>
      </c>
    </row>
    <row r="170" spans="1:6" ht="12" customHeight="1" x14ac:dyDescent="0.25">
      <c r="A170" s="6">
        <v>44675</v>
      </c>
      <c r="B170" t="s">
        <v>249</v>
      </c>
      <c r="C170" s="7">
        <v>142665413</v>
      </c>
      <c r="D170" s="3">
        <v>5540246177132</v>
      </c>
      <c r="E170" s="6">
        <v>44679</v>
      </c>
      <c r="F170" s="8">
        <v>3898</v>
      </c>
    </row>
    <row r="171" spans="1:6" ht="12" customHeight="1" x14ac:dyDescent="0.25">
      <c r="A171" s="9">
        <v>44675</v>
      </c>
      <c r="B171" t="s">
        <v>249</v>
      </c>
      <c r="C171" s="10">
        <v>142665413</v>
      </c>
      <c r="D171" s="3">
        <v>5540246177133</v>
      </c>
      <c r="E171" s="9">
        <v>44679</v>
      </c>
      <c r="F171" s="11">
        <v>2784</v>
      </c>
    </row>
    <row r="172" spans="1:6" ht="12" customHeight="1" x14ac:dyDescent="0.25">
      <c r="A172" s="9">
        <v>44675</v>
      </c>
      <c r="B172" t="s">
        <v>249</v>
      </c>
      <c r="C172" s="10">
        <v>142665418</v>
      </c>
      <c r="D172" s="3">
        <v>5540246181016</v>
      </c>
      <c r="E172" s="9">
        <v>44683</v>
      </c>
      <c r="F172" s="11">
        <v>12473</v>
      </c>
    </row>
    <row r="173" spans="1:6" ht="12" customHeight="1" x14ac:dyDescent="0.25">
      <c r="A173" s="9">
        <v>44675</v>
      </c>
      <c r="B173" t="s">
        <v>249</v>
      </c>
      <c r="C173" s="10">
        <v>142665420</v>
      </c>
      <c r="D173" s="3">
        <v>5540246192264</v>
      </c>
      <c r="E173" s="9">
        <v>44707</v>
      </c>
      <c r="F173" s="11">
        <v>1485</v>
      </c>
    </row>
    <row r="174" spans="1:6" ht="12" customHeight="1" x14ac:dyDescent="0.25">
      <c r="A174" s="6">
        <v>44675</v>
      </c>
      <c r="B174" t="s">
        <v>249</v>
      </c>
      <c r="C174" s="7">
        <v>142665420</v>
      </c>
      <c r="D174" s="3">
        <v>5540246192265</v>
      </c>
      <c r="E174" s="6">
        <v>44707</v>
      </c>
      <c r="F174" s="8">
        <v>297</v>
      </c>
    </row>
    <row r="175" spans="1:6" ht="12" customHeight="1" x14ac:dyDescent="0.25">
      <c r="A175" s="6">
        <v>44676</v>
      </c>
      <c r="B175" t="s">
        <v>249</v>
      </c>
      <c r="C175" s="7">
        <v>142665438</v>
      </c>
      <c r="D175" s="3">
        <v>5540246172978</v>
      </c>
      <c r="E175" s="6">
        <v>44678</v>
      </c>
      <c r="F175" s="8">
        <v>836</v>
      </c>
    </row>
    <row r="176" spans="1:6" ht="12" customHeight="1" x14ac:dyDescent="0.25">
      <c r="A176" s="9">
        <v>44676</v>
      </c>
      <c r="B176" t="s">
        <v>249</v>
      </c>
      <c r="C176" s="10">
        <v>142665438</v>
      </c>
      <c r="D176" s="3">
        <v>5540246187987</v>
      </c>
      <c r="E176" s="9">
        <v>44678</v>
      </c>
      <c r="F176" s="11">
        <v>4455</v>
      </c>
    </row>
    <row r="177" spans="1:6" ht="12" customHeight="1" x14ac:dyDescent="0.25">
      <c r="A177" s="6">
        <v>44676</v>
      </c>
      <c r="B177" t="s">
        <v>249</v>
      </c>
      <c r="C177" s="7">
        <v>142665438</v>
      </c>
      <c r="D177" s="3">
        <v>5540246188200</v>
      </c>
      <c r="E177" s="6">
        <v>44678</v>
      </c>
      <c r="F177" s="8">
        <v>372</v>
      </c>
    </row>
    <row r="178" spans="1:6" ht="12" customHeight="1" x14ac:dyDescent="0.25">
      <c r="A178" s="9">
        <v>44676</v>
      </c>
      <c r="B178" t="s">
        <v>249</v>
      </c>
      <c r="C178" s="10">
        <v>142665441</v>
      </c>
      <c r="D178" s="3">
        <v>5540246173472</v>
      </c>
      <c r="E178" s="9">
        <v>44683</v>
      </c>
      <c r="F178" s="11">
        <v>418</v>
      </c>
    </row>
    <row r="179" spans="1:6" ht="12" customHeight="1" x14ac:dyDescent="0.25">
      <c r="A179" s="6">
        <v>44676</v>
      </c>
      <c r="B179" t="s">
        <v>249</v>
      </c>
      <c r="C179" s="7">
        <v>142665441</v>
      </c>
      <c r="D179" s="3">
        <v>5540246175050</v>
      </c>
      <c r="E179" s="6">
        <v>44683</v>
      </c>
      <c r="F179" s="8">
        <v>279</v>
      </c>
    </row>
    <row r="180" spans="1:6" ht="12" customHeight="1" x14ac:dyDescent="0.25">
      <c r="A180" s="9">
        <v>44676</v>
      </c>
      <c r="B180" t="s">
        <v>249</v>
      </c>
      <c r="C180" s="10">
        <v>142665458</v>
      </c>
      <c r="D180" s="3">
        <v>5540246182684</v>
      </c>
      <c r="E180" s="9">
        <v>44685</v>
      </c>
      <c r="F180" s="11">
        <v>186</v>
      </c>
    </row>
    <row r="181" spans="1:6" ht="12" customHeight="1" x14ac:dyDescent="0.25">
      <c r="A181" s="6">
        <v>44676</v>
      </c>
      <c r="B181" t="s">
        <v>249</v>
      </c>
      <c r="C181" s="7">
        <v>142665458</v>
      </c>
      <c r="D181" s="3">
        <v>5540246183844</v>
      </c>
      <c r="E181" s="6">
        <v>44685</v>
      </c>
      <c r="F181" s="8">
        <v>232</v>
      </c>
    </row>
    <row r="182" spans="1:6" ht="12" customHeight="1" x14ac:dyDescent="0.25">
      <c r="A182" s="6">
        <v>44677</v>
      </c>
      <c r="B182" t="s">
        <v>249</v>
      </c>
      <c r="C182" s="7">
        <v>142665470</v>
      </c>
      <c r="D182" s="3">
        <v>5540246171933</v>
      </c>
      <c r="E182" s="6">
        <v>44679</v>
      </c>
      <c r="F182" s="8">
        <v>836</v>
      </c>
    </row>
    <row r="183" spans="1:6" ht="12" customHeight="1" x14ac:dyDescent="0.25">
      <c r="A183" s="6">
        <v>44677</v>
      </c>
      <c r="B183" t="s">
        <v>249</v>
      </c>
      <c r="C183" s="7">
        <v>142665470</v>
      </c>
      <c r="D183" s="3">
        <v>5540246172978</v>
      </c>
      <c r="E183" s="6">
        <v>44679</v>
      </c>
      <c r="F183" s="8">
        <v>1253</v>
      </c>
    </row>
    <row r="184" spans="1:6" ht="12" customHeight="1" x14ac:dyDescent="0.25">
      <c r="A184" s="6">
        <v>44677</v>
      </c>
      <c r="B184" t="s">
        <v>249</v>
      </c>
      <c r="C184" s="7">
        <v>142665470</v>
      </c>
      <c r="D184" s="3">
        <v>5540246174174</v>
      </c>
      <c r="E184" s="6">
        <v>44679</v>
      </c>
      <c r="F184" s="8">
        <v>348</v>
      </c>
    </row>
    <row r="185" spans="1:6" ht="12" customHeight="1" x14ac:dyDescent="0.25">
      <c r="A185" s="9">
        <v>44677</v>
      </c>
      <c r="B185" t="s">
        <v>249</v>
      </c>
      <c r="C185" s="10">
        <v>142665470</v>
      </c>
      <c r="D185" s="3">
        <v>5540246176294</v>
      </c>
      <c r="E185" s="9">
        <v>44679</v>
      </c>
      <c r="F185" s="11">
        <v>2970</v>
      </c>
    </row>
    <row r="186" spans="1:6" ht="12" customHeight="1" x14ac:dyDescent="0.25">
      <c r="A186" s="6">
        <v>44677</v>
      </c>
      <c r="B186" t="s">
        <v>249</v>
      </c>
      <c r="C186" s="7">
        <v>142665470</v>
      </c>
      <c r="D186" s="3">
        <v>5540246176295</v>
      </c>
      <c r="E186" s="6">
        <v>44679</v>
      </c>
      <c r="F186" s="8">
        <v>5940</v>
      </c>
    </row>
    <row r="187" spans="1:6" ht="12" customHeight="1" x14ac:dyDescent="0.25">
      <c r="A187" s="9">
        <v>44677</v>
      </c>
      <c r="B187" t="s">
        <v>249</v>
      </c>
      <c r="C187" s="10">
        <v>142665470</v>
      </c>
      <c r="D187" s="3">
        <v>5540246184808</v>
      </c>
      <c r="E187" s="9">
        <v>44679</v>
      </c>
      <c r="F187" s="11">
        <v>5220</v>
      </c>
    </row>
    <row r="188" spans="1:6" ht="12" customHeight="1" x14ac:dyDescent="0.25">
      <c r="A188" s="9">
        <v>44677</v>
      </c>
      <c r="B188" t="s">
        <v>249</v>
      </c>
      <c r="C188" s="10">
        <v>142665470</v>
      </c>
      <c r="D188" s="3">
        <v>5540246187987</v>
      </c>
      <c r="E188" s="9">
        <v>44679</v>
      </c>
      <c r="F188" s="11">
        <v>5568</v>
      </c>
    </row>
    <row r="189" spans="1:6" ht="12" customHeight="1" x14ac:dyDescent="0.25">
      <c r="A189" s="6">
        <v>44677</v>
      </c>
      <c r="B189" t="s">
        <v>249</v>
      </c>
      <c r="C189" s="7">
        <v>142665470</v>
      </c>
      <c r="D189" s="3">
        <v>5540246188175</v>
      </c>
      <c r="E189" s="6">
        <v>44679</v>
      </c>
      <c r="F189" s="8">
        <v>116</v>
      </c>
    </row>
    <row r="190" spans="1:6" ht="12" customHeight="1" x14ac:dyDescent="0.25">
      <c r="A190" s="9">
        <v>44677</v>
      </c>
      <c r="B190" t="s">
        <v>249</v>
      </c>
      <c r="C190" s="10">
        <v>142665470</v>
      </c>
      <c r="D190" s="3">
        <v>5540246188200</v>
      </c>
      <c r="E190" s="9">
        <v>44679</v>
      </c>
      <c r="F190" s="11">
        <v>372</v>
      </c>
    </row>
    <row r="191" spans="1:6" ht="12" customHeight="1" x14ac:dyDescent="0.25">
      <c r="A191" s="9">
        <v>44677</v>
      </c>
      <c r="B191" t="s">
        <v>249</v>
      </c>
      <c r="C191" s="10">
        <v>142665470</v>
      </c>
      <c r="D191" s="3">
        <v>5540246192102</v>
      </c>
      <c r="E191" s="9">
        <v>44679</v>
      </c>
      <c r="F191" s="11">
        <v>4009</v>
      </c>
    </row>
    <row r="192" spans="1:6" ht="12" customHeight="1" x14ac:dyDescent="0.25">
      <c r="A192" s="6">
        <v>44677</v>
      </c>
      <c r="B192" t="s">
        <v>249</v>
      </c>
      <c r="C192" s="7">
        <v>142665488</v>
      </c>
      <c r="D192" s="3">
        <v>5540246170256</v>
      </c>
      <c r="E192" s="6">
        <v>44690</v>
      </c>
      <c r="F192" s="8">
        <v>2645</v>
      </c>
    </row>
    <row r="193" spans="1:6" ht="12" customHeight="1" x14ac:dyDescent="0.25">
      <c r="A193" s="9">
        <v>44677</v>
      </c>
      <c r="B193" t="s">
        <v>249</v>
      </c>
      <c r="C193" s="10">
        <v>142665488</v>
      </c>
      <c r="D193" s="3">
        <v>5540246171888</v>
      </c>
      <c r="E193" s="9">
        <v>44690</v>
      </c>
      <c r="F193" s="11">
        <v>910</v>
      </c>
    </row>
    <row r="194" spans="1:6" ht="12" customHeight="1" x14ac:dyDescent="0.25">
      <c r="A194" s="6">
        <v>44677</v>
      </c>
      <c r="B194" t="s">
        <v>249</v>
      </c>
      <c r="C194" s="7">
        <v>142665490</v>
      </c>
      <c r="D194" s="3">
        <v>5540246177376</v>
      </c>
      <c r="E194" s="6">
        <v>44696</v>
      </c>
      <c r="F194" s="8">
        <v>1244</v>
      </c>
    </row>
    <row r="195" spans="1:6" ht="12" customHeight="1" x14ac:dyDescent="0.25">
      <c r="A195" s="6">
        <v>44677</v>
      </c>
      <c r="B195" t="s">
        <v>249</v>
      </c>
      <c r="C195" s="7">
        <v>142665499</v>
      </c>
      <c r="D195" s="3">
        <v>5540246177132</v>
      </c>
      <c r="E195" s="6">
        <v>44683</v>
      </c>
      <c r="F195" s="8">
        <v>9280</v>
      </c>
    </row>
    <row r="196" spans="1:6" ht="12" customHeight="1" x14ac:dyDescent="0.25">
      <c r="A196" s="9">
        <v>44677</v>
      </c>
      <c r="B196" t="s">
        <v>249</v>
      </c>
      <c r="C196" s="10">
        <v>142665499</v>
      </c>
      <c r="D196" s="3">
        <v>5540246177133</v>
      </c>
      <c r="E196" s="9">
        <v>44683</v>
      </c>
      <c r="F196" s="11">
        <v>3898</v>
      </c>
    </row>
    <row r="197" spans="1:6" ht="12" customHeight="1" x14ac:dyDescent="0.25">
      <c r="A197" s="6">
        <v>44678</v>
      </c>
      <c r="B197" t="s">
        <v>249</v>
      </c>
      <c r="C197" s="7">
        <v>142665510</v>
      </c>
      <c r="D197" s="3">
        <v>5540246172978</v>
      </c>
      <c r="E197" s="6">
        <v>44683</v>
      </c>
      <c r="F197" s="8">
        <v>1253</v>
      </c>
    </row>
    <row r="198" spans="1:6" ht="12" customHeight="1" x14ac:dyDescent="0.25">
      <c r="A198" s="6">
        <v>44678</v>
      </c>
      <c r="B198" t="s">
        <v>249</v>
      </c>
      <c r="C198" s="7">
        <v>142665510</v>
      </c>
      <c r="D198" s="3">
        <v>5540246174174</v>
      </c>
      <c r="E198" s="6">
        <v>44683</v>
      </c>
      <c r="F198" s="8">
        <v>348</v>
      </c>
    </row>
    <row r="199" spans="1:6" ht="12" customHeight="1" x14ac:dyDescent="0.25">
      <c r="A199" s="9">
        <v>44678</v>
      </c>
      <c r="B199" t="s">
        <v>249</v>
      </c>
      <c r="C199" s="10">
        <v>142665510</v>
      </c>
      <c r="D199" s="3">
        <v>5540246176294</v>
      </c>
      <c r="E199" s="9">
        <v>44683</v>
      </c>
      <c r="F199" s="11">
        <v>2228</v>
      </c>
    </row>
    <row r="200" spans="1:6" ht="12" customHeight="1" x14ac:dyDescent="0.25">
      <c r="A200" s="6">
        <v>44678</v>
      </c>
      <c r="B200" t="s">
        <v>249</v>
      </c>
      <c r="C200" s="7">
        <v>142665510</v>
      </c>
      <c r="D200" s="3">
        <v>5540246176295</v>
      </c>
      <c r="E200" s="6">
        <v>44683</v>
      </c>
      <c r="F200" s="8">
        <v>7424</v>
      </c>
    </row>
    <row r="201" spans="1:6" ht="12" customHeight="1" x14ac:dyDescent="0.25">
      <c r="A201" s="9">
        <v>44678</v>
      </c>
      <c r="B201" t="s">
        <v>249</v>
      </c>
      <c r="C201" s="10">
        <v>142665510</v>
      </c>
      <c r="D201" s="3">
        <v>5540246184808</v>
      </c>
      <c r="E201" s="9">
        <v>44683</v>
      </c>
      <c r="F201" s="11">
        <v>2088</v>
      </c>
    </row>
    <row r="202" spans="1:6" ht="12" customHeight="1" x14ac:dyDescent="0.25">
      <c r="A202" s="6">
        <v>44678</v>
      </c>
      <c r="B202" t="s">
        <v>249</v>
      </c>
      <c r="C202" s="7">
        <v>142665510</v>
      </c>
      <c r="D202" s="3">
        <v>5540246187987</v>
      </c>
      <c r="E202" s="6">
        <v>44683</v>
      </c>
      <c r="F202" s="8">
        <v>4455</v>
      </c>
    </row>
    <row r="203" spans="1:6" ht="12" customHeight="1" x14ac:dyDescent="0.25">
      <c r="A203" s="9">
        <v>44678</v>
      </c>
      <c r="B203" t="s">
        <v>249</v>
      </c>
      <c r="C203" s="10">
        <v>142665510</v>
      </c>
      <c r="D203" s="3">
        <v>5540246188200</v>
      </c>
      <c r="E203" s="9">
        <v>44683</v>
      </c>
      <c r="F203" s="11">
        <v>1114</v>
      </c>
    </row>
    <row r="204" spans="1:6" ht="12" customHeight="1" x14ac:dyDescent="0.25">
      <c r="A204" s="9">
        <v>44678</v>
      </c>
      <c r="B204" t="s">
        <v>249</v>
      </c>
      <c r="C204" s="10">
        <v>142665515</v>
      </c>
      <c r="D204" s="3">
        <v>5540246174095</v>
      </c>
      <c r="E204" s="9">
        <v>44689</v>
      </c>
      <c r="F204" s="11">
        <v>84</v>
      </c>
    </row>
    <row r="205" spans="1:6" ht="12" customHeight="1" x14ac:dyDescent="0.25">
      <c r="A205" s="6">
        <v>44678</v>
      </c>
      <c r="B205" t="s">
        <v>249</v>
      </c>
      <c r="C205" s="7">
        <v>142665515</v>
      </c>
      <c r="D205" s="3">
        <v>5540246190743</v>
      </c>
      <c r="E205" s="6">
        <v>44689</v>
      </c>
      <c r="F205" s="8">
        <v>279</v>
      </c>
    </row>
    <row r="206" spans="1:6" ht="12" customHeight="1" x14ac:dyDescent="0.25">
      <c r="A206" s="6">
        <v>44678</v>
      </c>
      <c r="B206" t="s">
        <v>249</v>
      </c>
      <c r="C206" s="7">
        <v>142665520</v>
      </c>
      <c r="D206" s="3">
        <v>5540246173906</v>
      </c>
      <c r="E206" s="6">
        <v>44690</v>
      </c>
      <c r="F206" s="8">
        <v>1634</v>
      </c>
    </row>
    <row r="207" spans="1:6" ht="12" customHeight="1" x14ac:dyDescent="0.25">
      <c r="A207" s="9">
        <v>44678</v>
      </c>
      <c r="B207" t="s">
        <v>249</v>
      </c>
      <c r="C207" s="10">
        <v>142665520</v>
      </c>
      <c r="D207" s="3">
        <v>5540246181016</v>
      </c>
      <c r="E207" s="9">
        <v>44690</v>
      </c>
      <c r="F207" s="11">
        <v>8909</v>
      </c>
    </row>
    <row r="208" spans="1:6" ht="12" customHeight="1" x14ac:dyDescent="0.25">
      <c r="A208" s="9">
        <v>44679</v>
      </c>
      <c r="B208" t="s">
        <v>249</v>
      </c>
      <c r="C208" s="10">
        <v>142675542</v>
      </c>
      <c r="D208" s="3">
        <v>5540246184808</v>
      </c>
      <c r="E208" s="9">
        <v>44683</v>
      </c>
      <c r="F208" s="11">
        <v>3132</v>
      </c>
    </row>
    <row r="209" spans="1:6" ht="12" customHeight="1" x14ac:dyDescent="0.25">
      <c r="A209" s="9">
        <v>44679</v>
      </c>
      <c r="B209" t="s">
        <v>249</v>
      </c>
      <c r="C209" s="10">
        <v>142675543</v>
      </c>
      <c r="D209" s="3">
        <v>5540246172669</v>
      </c>
      <c r="E209" s="9">
        <v>44684</v>
      </c>
      <c r="F209" s="11">
        <v>279</v>
      </c>
    </row>
    <row r="210" spans="1:6" ht="12" customHeight="1" x14ac:dyDescent="0.25">
      <c r="A210" s="6">
        <v>44679</v>
      </c>
      <c r="B210" t="s">
        <v>249</v>
      </c>
      <c r="C210" s="7">
        <v>142675543</v>
      </c>
      <c r="D210" s="3">
        <v>5540246174174</v>
      </c>
      <c r="E210" s="6">
        <v>44684</v>
      </c>
      <c r="F210" s="8">
        <v>348</v>
      </c>
    </row>
    <row r="211" spans="1:6" ht="12" customHeight="1" x14ac:dyDescent="0.25">
      <c r="A211" s="9">
        <v>44679</v>
      </c>
      <c r="B211" t="s">
        <v>249</v>
      </c>
      <c r="C211" s="10">
        <v>142675543</v>
      </c>
      <c r="D211" s="3">
        <v>5540246176294</v>
      </c>
      <c r="E211" s="9">
        <v>44684</v>
      </c>
      <c r="F211" s="11">
        <v>1856</v>
      </c>
    </row>
    <row r="212" spans="1:6" ht="12" customHeight="1" x14ac:dyDescent="0.25">
      <c r="A212" s="6">
        <v>44679</v>
      </c>
      <c r="B212" t="s">
        <v>249</v>
      </c>
      <c r="C212" s="7">
        <v>142675543</v>
      </c>
      <c r="D212" s="3">
        <v>5540246176295</v>
      </c>
      <c r="E212" s="6">
        <v>44684</v>
      </c>
      <c r="F212" s="8">
        <v>7424</v>
      </c>
    </row>
    <row r="213" spans="1:6" ht="12" customHeight="1" x14ac:dyDescent="0.25">
      <c r="A213" s="6">
        <v>44679</v>
      </c>
      <c r="B213" t="s">
        <v>249</v>
      </c>
      <c r="C213" s="7">
        <v>142675543</v>
      </c>
      <c r="D213" s="3">
        <v>5540246188175</v>
      </c>
      <c r="E213" s="6">
        <v>44684</v>
      </c>
      <c r="F213" s="8">
        <v>232</v>
      </c>
    </row>
    <row r="214" spans="1:6" ht="12" customHeight="1" x14ac:dyDescent="0.25">
      <c r="A214" s="9">
        <v>44679</v>
      </c>
      <c r="B214" t="s">
        <v>249</v>
      </c>
      <c r="C214" s="10">
        <v>142675543</v>
      </c>
      <c r="D214" s="3">
        <v>5540246188200</v>
      </c>
      <c r="E214" s="9">
        <v>44684</v>
      </c>
      <c r="F214" s="11">
        <v>743</v>
      </c>
    </row>
    <row r="215" spans="1:6" ht="12" customHeight="1" x14ac:dyDescent="0.25">
      <c r="A215" s="9">
        <v>44679</v>
      </c>
      <c r="B215" t="s">
        <v>249</v>
      </c>
      <c r="C215" s="10">
        <v>142675550</v>
      </c>
      <c r="D215" s="3">
        <v>5540246188583</v>
      </c>
      <c r="E215" s="9">
        <v>44685</v>
      </c>
      <c r="F215" s="11">
        <v>2784</v>
      </c>
    </row>
    <row r="216" spans="1:6" ht="12" customHeight="1" x14ac:dyDescent="0.25">
      <c r="A216" s="6">
        <v>44679</v>
      </c>
      <c r="B216" t="s">
        <v>249</v>
      </c>
      <c r="C216" s="7">
        <v>142675553</v>
      </c>
      <c r="D216" s="3">
        <v>5540246175047</v>
      </c>
      <c r="E216" s="6">
        <v>44689</v>
      </c>
      <c r="F216" s="8">
        <v>418</v>
      </c>
    </row>
    <row r="217" spans="1:6" ht="12" customHeight="1" x14ac:dyDescent="0.25">
      <c r="A217" s="9">
        <v>44679</v>
      </c>
      <c r="B217" t="s">
        <v>249</v>
      </c>
      <c r="C217" s="10">
        <v>142675554</v>
      </c>
      <c r="D217" s="3">
        <v>5540246174095</v>
      </c>
      <c r="E217" s="9">
        <v>44691</v>
      </c>
      <c r="F217" s="11">
        <v>140</v>
      </c>
    </row>
    <row r="218" spans="1:6" ht="12" customHeight="1" x14ac:dyDescent="0.25">
      <c r="A218" s="6">
        <v>44679</v>
      </c>
      <c r="B218" t="s">
        <v>249</v>
      </c>
      <c r="C218" s="7">
        <v>142675554</v>
      </c>
      <c r="D218" s="3">
        <v>5540246175049</v>
      </c>
      <c r="E218" s="6">
        <v>44691</v>
      </c>
      <c r="F218" s="8">
        <v>418</v>
      </c>
    </row>
    <row r="219" spans="1:6" ht="12" customHeight="1" x14ac:dyDescent="0.25">
      <c r="A219" s="9">
        <v>44679</v>
      </c>
      <c r="B219" t="s">
        <v>249</v>
      </c>
      <c r="C219" s="10">
        <v>142675554</v>
      </c>
      <c r="D219" s="3">
        <v>5540246175050</v>
      </c>
      <c r="E219" s="9">
        <v>44691</v>
      </c>
      <c r="F219" s="11">
        <v>836</v>
      </c>
    </row>
    <row r="220" spans="1:6" ht="12" customHeight="1" x14ac:dyDescent="0.25">
      <c r="A220" s="9">
        <v>44679</v>
      </c>
      <c r="B220" t="s">
        <v>249</v>
      </c>
      <c r="C220" s="10">
        <v>142675555</v>
      </c>
      <c r="D220" s="3">
        <v>5540246173472</v>
      </c>
      <c r="E220" s="9">
        <v>44698</v>
      </c>
      <c r="F220" s="11">
        <v>557</v>
      </c>
    </row>
    <row r="221" spans="1:6" ht="12" customHeight="1" x14ac:dyDescent="0.25">
      <c r="A221" s="6">
        <v>44679</v>
      </c>
      <c r="B221" t="s">
        <v>249</v>
      </c>
      <c r="C221" s="7">
        <v>142675562</v>
      </c>
      <c r="D221" s="3">
        <v>5540246184617</v>
      </c>
      <c r="E221" s="6">
        <v>44689</v>
      </c>
      <c r="F221" s="8">
        <v>18338</v>
      </c>
    </row>
    <row r="222" spans="1:6" ht="12" customHeight="1" x14ac:dyDescent="0.25">
      <c r="A222" s="9">
        <v>44679</v>
      </c>
      <c r="B222" t="s">
        <v>249</v>
      </c>
      <c r="C222" s="10">
        <v>142675565</v>
      </c>
      <c r="D222" s="3">
        <v>5540246170256</v>
      </c>
      <c r="E222" s="9">
        <v>44689</v>
      </c>
      <c r="F222" s="11">
        <v>1764</v>
      </c>
    </row>
    <row r="223" spans="1:6" ht="12" customHeight="1" x14ac:dyDescent="0.25">
      <c r="A223" s="6">
        <v>44679</v>
      </c>
      <c r="B223" t="s">
        <v>249</v>
      </c>
      <c r="C223" s="7">
        <v>142675565</v>
      </c>
      <c r="D223" s="3">
        <v>5540246171888</v>
      </c>
      <c r="E223" s="6">
        <v>44689</v>
      </c>
      <c r="F223" s="8">
        <v>1560</v>
      </c>
    </row>
    <row r="224" spans="1:6" ht="12" customHeight="1" x14ac:dyDescent="0.25">
      <c r="A224" s="6">
        <v>44683</v>
      </c>
      <c r="B224" t="s">
        <v>250</v>
      </c>
      <c r="C224" s="7">
        <v>142675576</v>
      </c>
      <c r="D224" s="3">
        <v>5540246172978</v>
      </c>
      <c r="E224" s="6">
        <v>44685</v>
      </c>
      <c r="F224" s="8">
        <v>836</v>
      </c>
    </row>
    <row r="225" spans="1:6" ht="12" customHeight="1" x14ac:dyDescent="0.25">
      <c r="A225" s="9">
        <v>44683</v>
      </c>
      <c r="B225" t="s">
        <v>250</v>
      </c>
      <c r="C225" s="10">
        <v>142675576</v>
      </c>
      <c r="D225" s="3">
        <v>5540246174174</v>
      </c>
      <c r="E225" s="9">
        <v>44685</v>
      </c>
      <c r="F225" s="11">
        <v>232</v>
      </c>
    </row>
    <row r="226" spans="1:6" ht="12" customHeight="1" x14ac:dyDescent="0.25">
      <c r="A226" s="6">
        <v>44683</v>
      </c>
      <c r="B226" t="s">
        <v>250</v>
      </c>
      <c r="C226" s="7">
        <v>142675576</v>
      </c>
      <c r="D226" s="3">
        <v>5540246176295</v>
      </c>
      <c r="E226" s="6">
        <v>44685</v>
      </c>
      <c r="F226" s="8">
        <v>7424</v>
      </c>
    </row>
    <row r="227" spans="1:6" ht="12" customHeight="1" x14ac:dyDescent="0.25">
      <c r="A227" s="9">
        <v>44683</v>
      </c>
      <c r="B227" t="s">
        <v>250</v>
      </c>
      <c r="C227" s="10">
        <v>142675576</v>
      </c>
      <c r="D227" s="3">
        <v>5540246184808</v>
      </c>
      <c r="E227" s="9">
        <v>44685</v>
      </c>
      <c r="F227" s="11">
        <v>2088</v>
      </c>
    </row>
    <row r="228" spans="1:6" ht="12" customHeight="1" x14ac:dyDescent="0.25">
      <c r="A228" s="6">
        <v>44683</v>
      </c>
      <c r="B228" t="s">
        <v>250</v>
      </c>
      <c r="C228" s="7">
        <v>142675576</v>
      </c>
      <c r="D228" s="3">
        <v>5540246187987</v>
      </c>
      <c r="E228" s="6">
        <v>44685</v>
      </c>
      <c r="F228" s="8">
        <v>4455</v>
      </c>
    </row>
    <row r="229" spans="1:6" ht="12" customHeight="1" x14ac:dyDescent="0.25">
      <c r="A229" s="9">
        <v>44683</v>
      </c>
      <c r="B229" t="s">
        <v>250</v>
      </c>
      <c r="C229" s="10">
        <v>142675581</v>
      </c>
      <c r="D229" s="3">
        <v>5540246177132</v>
      </c>
      <c r="E229" s="9">
        <v>44685</v>
      </c>
      <c r="F229" s="11">
        <v>9280</v>
      </c>
    </row>
    <row r="230" spans="1:6" ht="12" customHeight="1" x14ac:dyDescent="0.25">
      <c r="A230" s="6">
        <v>44683</v>
      </c>
      <c r="B230" t="s">
        <v>250</v>
      </c>
      <c r="C230" s="7">
        <v>142675581</v>
      </c>
      <c r="D230" s="3">
        <v>5540246177133</v>
      </c>
      <c r="E230" s="6">
        <v>44685</v>
      </c>
      <c r="F230" s="8">
        <v>5012</v>
      </c>
    </row>
    <row r="231" spans="1:6" ht="12" customHeight="1" x14ac:dyDescent="0.25">
      <c r="A231" s="9">
        <v>44683</v>
      </c>
      <c r="B231" t="s">
        <v>250</v>
      </c>
      <c r="C231" s="10">
        <v>142675581</v>
      </c>
      <c r="D231" s="3">
        <v>5540246183562</v>
      </c>
      <c r="E231" s="9">
        <v>44685</v>
      </c>
      <c r="F231" s="11">
        <v>1021</v>
      </c>
    </row>
    <row r="232" spans="1:6" ht="12" customHeight="1" x14ac:dyDescent="0.25">
      <c r="A232" s="9">
        <v>44683</v>
      </c>
      <c r="B232" t="s">
        <v>250</v>
      </c>
      <c r="C232" s="10">
        <v>142675582</v>
      </c>
      <c r="D232" s="3">
        <v>5540246174095</v>
      </c>
      <c r="E232" s="9">
        <v>44696</v>
      </c>
      <c r="F232" s="11">
        <v>70</v>
      </c>
    </row>
    <row r="233" spans="1:6" ht="12" customHeight="1" x14ac:dyDescent="0.25">
      <c r="A233" s="6">
        <v>44683</v>
      </c>
      <c r="B233" t="s">
        <v>250</v>
      </c>
      <c r="C233" s="7">
        <v>142675582</v>
      </c>
      <c r="D233" s="3">
        <v>5540246175047</v>
      </c>
      <c r="E233" s="6">
        <v>44696</v>
      </c>
      <c r="F233" s="8">
        <v>140</v>
      </c>
    </row>
    <row r="234" spans="1:6" ht="12" customHeight="1" x14ac:dyDescent="0.25">
      <c r="A234" s="9">
        <v>44683</v>
      </c>
      <c r="B234" t="s">
        <v>250</v>
      </c>
      <c r="C234" s="10">
        <v>142675582</v>
      </c>
      <c r="D234" s="3">
        <v>5540246175049</v>
      </c>
      <c r="E234" s="9">
        <v>44696</v>
      </c>
      <c r="F234" s="11">
        <v>418</v>
      </c>
    </row>
    <row r="235" spans="1:6" ht="12" customHeight="1" x14ac:dyDescent="0.25">
      <c r="A235" s="6">
        <v>44683</v>
      </c>
      <c r="B235" t="s">
        <v>250</v>
      </c>
      <c r="C235" s="7">
        <v>142675582</v>
      </c>
      <c r="D235" s="3">
        <v>5540246175050</v>
      </c>
      <c r="E235" s="6">
        <v>44696</v>
      </c>
      <c r="F235" s="8">
        <v>696</v>
      </c>
    </row>
    <row r="236" spans="1:6" ht="12" customHeight="1" x14ac:dyDescent="0.25">
      <c r="A236" s="9">
        <v>44683</v>
      </c>
      <c r="B236" t="s">
        <v>250</v>
      </c>
      <c r="C236" s="10">
        <v>142675582</v>
      </c>
      <c r="D236" s="3">
        <v>5540246190743</v>
      </c>
      <c r="E236" s="9">
        <v>44696</v>
      </c>
      <c r="F236" s="11">
        <v>140</v>
      </c>
    </row>
    <row r="237" spans="1:6" ht="12" customHeight="1" x14ac:dyDescent="0.25">
      <c r="A237" s="6">
        <v>44683</v>
      </c>
      <c r="B237" t="s">
        <v>250</v>
      </c>
      <c r="C237" s="7">
        <v>142675583</v>
      </c>
      <c r="D237" s="3">
        <v>5540246188224</v>
      </c>
      <c r="E237" s="6">
        <v>44696</v>
      </c>
      <c r="F237" s="8">
        <v>1207</v>
      </c>
    </row>
    <row r="238" spans="1:6" ht="12" customHeight="1" x14ac:dyDescent="0.25">
      <c r="A238" s="6">
        <v>44683</v>
      </c>
      <c r="B238" t="s">
        <v>250</v>
      </c>
      <c r="C238" s="7">
        <v>142675585</v>
      </c>
      <c r="D238" s="3">
        <v>5540246183130</v>
      </c>
      <c r="E238" s="6">
        <v>44690</v>
      </c>
      <c r="F238" s="8">
        <v>2256</v>
      </c>
    </row>
    <row r="239" spans="1:6" ht="12" customHeight="1" x14ac:dyDescent="0.25">
      <c r="A239" s="9">
        <v>44683</v>
      </c>
      <c r="B239" t="s">
        <v>250</v>
      </c>
      <c r="C239" s="10">
        <v>142675585</v>
      </c>
      <c r="D239" s="3">
        <v>5540246183537</v>
      </c>
      <c r="E239" s="9">
        <v>44690</v>
      </c>
      <c r="F239" s="11">
        <v>961</v>
      </c>
    </row>
    <row r="240" spans="1:6" ht="12" customHeight="1" x14ac:dyDescent="0.25">
      <c r="A240" s="6">
        <v>44683</v>
      </c>
      <c r="B240" t="s">
        <v>250</v>
      </c>
      <c r="C240" s="7">
        <v>142675585</v>
      </c>
      <c r="D240" s="3">
        <v>5540246183538</v>
      </c>
      <c r="E240" s="6">
        <v>44690</v>
      </c>
      <c r="F240" s="8">
        <v>919</v>
      </c>
    </row>
    <row r="241" spans="1:6" ht="12" customHeight="1" x14ac:dyDescent="0.25">
      <c r="A241" s="9">
        <v>44683</v>
      </c>
      <c r="B241" t="s">
        <v>250</v>
      </c>
      <c r="C241" s="10">
        <v>142675587</v>
      </c>
      <c r="D241" s="3">
        <v>5540246183558</v>
      </c>
      <c r="E241" s="9">
        <v>44689</v>
      </c>
      <c r="F241" s="11">
        <v>1300</v>
      </c>
    </row>
    <row r="242" spans="1:6" ht="12" customHeight="1" x14ac:dyDescent="0.25">
      <c r="A242" s="6">
        <v>44683</v>
      </c>
      <c r="B242" t="s">
        <v>250</v>
      </c>
      <c r="C242" s="7">
        <v>142675587</v>
      </c>
      <c r="D242" s="3">
        <v>5540246183560</v>
      </c>
      <c r="E242" s="6">
        <v>44689</v>
      </c>
      <c r="F242" s="8">
        <v>223</v>
      </c>
    </row>
    <row r="243" spans="1:6" ht="12" customHeight="1" x14ac:dyDescent="0.25">
      <c r="A243" s="9">
        <v>44683</v>
      </c>
      <c r="B243" t="s">
        <v>250</v>
      </c>
      <c r="C243" s="10">
        <v>142675589</v>
      </c>
      <c r="D243" s="3">
        <v>5540246183589</v>
      </c>
      <c r="E243" s="9">
        <v>44691</v>
      </c>
      <c r="F243" s="11">
        <v>1300</v>
      </c>
    </row>
    <row r="244" spans="1:6" ht="12" customHeight="1" x14ac:dyDescent="0.25">
      <c r="A244" s="9">
        <v>44683</v>
      </c>
      <c r="B244" t="s">
        <v>250</v>
      </c>
      <c r="C244" s="10">
        <v>142675596</v>
      </c>
      <c r="D244" s="3">
        <v>5540246184617</v>
      </c>
      <c r="E244" s="9">
        <v>44686</v>
      </c>
      <c r="F244" s="11">
        <v>27506</v>
      </c>
    </row>
    <row r="245" spans="1:6" ht="12" customHeight="1" x14ac:dyDescent="0.25">
      <c r="A245" s="9">
        <v>44683</v>
      </c>
      <c r="B245" t="s">
        <v>250</v>
      </c>
      <c r="C245" s="10">
        <v>142675607</v>
      </c>
      <c r="D245" s="3">
        <v>5540246173685</v>
      </c>
      <c r="E245" s="9">
        <v>44691</v>
      </c>
      <c r="F245" s="11">
        <v>882</v>
      </c>
    </row>
    <row r="246" spans="1:6" ht="12" customHeight="1" x14ac:dyDescent="0.25">
      <c r="A246" s="9">
        <v>44684</v>
      </c>
      <c r="B246" t="s">
        <v>250</v>
      </c>
      <c r="C246" s="10">
        <v>142675617</v>
      </c>
      <c r="D246" s="3">
        <v>5540246171888</v>
      </c>
      <c r="E246" s="9">
        <v>44684</v>
      </c>
      <c r="F246" s="11">
        <v>369</v>
      </c>
    </row>
    <row r="247" spans="1:6" ht="12" customHeight="1" x14ac:dyDescent="0.25">
      <c r="A247" s="6">
        <v>44684</v>
      </c>
      <c r="B247" t="s">
        <v>250</v>
      </c>
      <c r="C247" s="7">
        <v>142675618</v>
      </c>
      <c r="D247" s="3">
        <v>5540246171933</v>
      </c>
      <c r="E247" s="6">
        <v>44686</v>
      </c>
      <c r="F247" s="8">
        <v>279</v>
      </c>
    </row>
    <row r="248" spans="1:6" ht="12" customHeight="1" x14ac:dyDescent="0.25">
      <c r="A248" s="9">
        <v>44684</v>
      </c>
      <c r="B248" t="s">
        <v>250</v>
      </c>
      <c r="C248" s="10">
        <v>142675618</v>
      </c>
      <c r="D248" s="3">
        <v>5540246176295</v>
      </c>
      <c r="E248" s="9">
        <v>44686</v>
      </c>
      <c r="F248" s="11">
        <v>7424</v>
      </c>
    </row>
    <row r="249" spans="1:6" ht="12" customHeight="1" x14ac:dyDescent="0.25">
      <c r="A249" s="9">
        <v>44684</v>
      </c>
      <c r="B249" t="s">
        <v>250</v>
      </c>
      <c r="C249" s="10">
        <v>142675618</v>
      </c>
      <c r="D249" s="3">
        <v>5540246187987</v>
      </c>
      <c r="E249" s="9">
        <v>44686</v>
      </c>
      <c r="F249" s="11">
        <v>2228</v>
      </c>
    </row>
    <row r="250" spans="1:6" ht="12" customHeight="1" x14ac:dyDescent="0.25">
      <c r="A250" s="6">
        <v>44684</v>
      </c>
      <c r="B250" t="s">
        <v>250</v>
      </c>
      <c r="C250" s="7">
        <v>142675618</v>
      </c>
      <c r="D250" s="3">
        <v>5540246188200</v>
      </c>
      <c r="E250" s="6">
        <v>44686</v>
      </c>
      <c r="F250" s="8">
        <v>1114</v>
      </c>
    </row>
    <row r="251" spans="1:6" ht="12" customHeight="1" x14ac:dyDescent="0.25">
      <c r="A251" s="9">
        <v>44684</v>
      </c>
      <c r="B251" t="s">
        <v>250</v>
      </c>
      <c r="C251" s="10">
        <v>142675619</v>
      </c>
      <c r="D251" s="3">
        <v>5540246172539</v>
      </c>
      <c r="E251" s="9">
        <v>44686</v>
      </c>
      <c r="F251" s="11">
        <v>70</v>
      </c>
    </row>
    <row r="252" spans="1:6" ht="12" customHeight="1" x14ac:dyDescent="0.25">
      <c r="A252" s="6">
        <v>44684</v>
      </c>
      <c r="B252" t="s">
        <v>250</v>
      </c>
      <c r="C252" s="7">
        <v>142675619</v>
      </c>
      <c r="D252" s="3">
        <v>5540246172978</v>
      </c>
      <c r="E252" s="6">
        <v>44686</v>
      </c>
      <c r="F252" s="8">
        <v>836</v>
      </c>
    </row>
    <row r="253" spans="1:6" ht="12" customHeight="1" x14ac:dyDescent="0.25">
      <c r="A253" s="6">
        <v>44684</v>
      </c>
      <c r="B253" t="s">
        <v>250</v>
      </c>
      <c r="C253" s="7">
        <v>142675619</v>
      </c>
      <c r="D253" s="3">
        <v>5540246184808</v>
      </c>
      <c r="E253" s="6">
        <v>44686</v>
      </c>
      <c r="F253" s="8">
        <v>2088</v>
      </c>
    </row>
    <row r="254" spans="1:6" ht="12" customHeight="1" x14ac:dyDescent="0.25">
      <c r="A254" s="9">
        <v>44684</v>
      </c>
      <c r="B254" t="s">
        <v>250</v>
      </c>
      <c r="C254" s="10">
        <v>142675638</v>
      </c>
      <c r="D254" s="3">
        <v>5540246184617</v>
      </c>
      <c r="E254" s="9">
        <v>44690</v>
      </c>
      <c r="F254" s="11">
        <v>27506</v>
      </c>
    </row>
    <row r="255" spans="1:6" ht="12" customHeight="1" x14ac:dyDescent="0.25">
      <c r="A255" s="9">
        <v>44685</v>
      </c>
      <c r="B255" t="s">
        <v>250</v>
      </c>
      <c r="C255" s="10">
        <v>142675650</v>
      </c>
      <c r="D255" s="3">
        <v>5540246191598</v>
      </c>
      <c r="E255" s="9">
        <v>44686</v>
      </c>
      <c r="F255" s="11">
        <v>1935</v>
      </c>
    </row>
    <row r="256" spans="1:6" ht="12" customHeight="1" x14ac:dyDescent="0.25">
      <c r="A256" s="6">
        <v>44685</v>
      </c>
      <c r="B256" t="s">
        <v>250</v>
      </c>
      <c r="C256" s="7">
        <v>142675652</v>
      </c>
      <c r="D256" s="3">
        <v>5540246172978</v>
      </c>
      <c r="E256" s="6">
        <v>44689</v>
      </c>
      <c r="F256" s="8">
        <v>836</v>
      </c>
    </row>
    <row r="257" spans="1:6" ht="12" customHeight="1" x14ac:dyDescent="0.25">
      <c r="A257" s="9">
        <v>44685</v>
      </c>
      <c r="B257" t="s">
        <v>250</v>
      </c>
      <c r="C257" s="10">
        <v>142675652</v>
      </c>
      <c r="D257" s="3">
        <v>5540246174174</v>
      </c>
      <c r="E257" s="9">
        <v>44689</v>
      </c>
      <c r="F257" s="11">
        <v>348</v>
      </c>
    </row>
    <row r="258" spans="1:6" ht="12" customHeight="1" x14ac:dyDescent="0.25">
      <c r="A258" s="6">
        <v>44685</v>
      </c>
      <c r="B258" t="s">
        <v>250</v>
      </c>
      <c r="C258" s="7">
        <v>142675652</v>
      </c>
      <c r="D258" s="3">
        <v>5540246184808</v>
      </c>
      <c r="E258" s="6">
        <v>44689</v>
      </c>
      <c r="F258" s="8">
        <v>4176</v>
      </c>
    </row>
    <row r="259" spans="1:6" ht="12" customHeight="1" x14ac:dyDescent="0.25">
      <c r="A259" s="6">
        <v>44685</v>
      </c>
      <c r="B259" t="s">
        <v>250</v>
      </c>
      <c r="C259" s="7">
        <v>142675653</v>
      </c>
      <c r="D259" s="3">
        <v>5540246171933</v>
      </c>
      <c r="E259" s="6">
        <v>44689</v>
      </c>
      <c r="F259" s="8">
        <v>557</v>
      </c>
    </row>
    <row r="260" spans="1:6" ht="12" customHeight="1" x14ac:dyDescent="0.25">
      <c r="A260" s="9">
        <v>44685</v>
      </c>
      <c r="B260" t="s">
        <v>250</v>
      </c>
      <c r="C260" s="10">
        <v>142675653</v>
      </c>
      <c r="D260" s="3">
        <v>5540246187987</v>
      </c>
      <c r="E260" s="9">
        <v>44689</v>
      </c>
      <c r="F260" s="11">
        <v>4455</v>
      </c>
    </row>
    <row r="261" spans="1:6" ht="12" customHeight="1" x14ac:dyDescent="0.25">
      <c r="A261" s="9">
        <v>44685</v>
      </c>
      <c r="B261" t="s">
        <v>250</v>
      </c>
      <c r="C261" s="10">
        <v>142675668</v>
      </c>
      <c r="D261" s="3">
        <v>5540246192907</v>
      </c>
      <c r="E261" s="9">
        <v>44699</v>
      </c>
      <c r="F261" s="11">
        <v>7796</v>
      </c>
    </row>
    <row r="262" spans="1:6" ht="12" customHeight="1" x14ac:dyDescent="0.25">
      <c r="A262" s="9">
        <v>44685</v>
      </c>
      <c r="B262" t="s">
        <v>250</v>
      </c>
      <c r="C262" s="10">
        <v>142675671</v>
      </c>
      <c r="D262" s="3">
        <v>5540246171759</v>
      </c>
      <c r="E262" s="9">
        <v>44690</v>
      </c>
      <c r="F262" s="11">
        <v>2506</v>
      </c>
    </row>
    <row r="263" spans="1:6" ht="12" customHeight="1" x14ac:dyDescent="0.25">
      <c r="A263" s="6">
        <v>44685</v>
      </c>
      <c r="B263" t="s">
        <v>250</v>
      </c>
      <c r="C263" s="7">
        <v>142675671</v>
      </c>
      <c r="D263" s="3">
        <v>5540246177132</v>
      </c>
      <c r="E263" s="6">
        <v>44690</v>
      </c>
      <c r="F263" s="8">
        <v>7888</v>
      </c>
    </row>
    <row r="264" spans="1:6" ht="12" customHeight="1" x14ac:dyDescent="0.25">
      <c r="A264" s="9">
        <v>44685</v>
      </c>
      <c r="B264" t="s">
        <v>250</v>
      </c>
      <c r="C264" s="10">
        <v>142675671</v>
      </c>
      <c r="D264" s="3">
        <v>5540246177133</v>
      </c>
      <c r="E264" s="9">
        <v>44690</v>
      </c>
      <c r="F264" s="11">
        <v>5012</v>
      </c>
    </row>
    <row r="265" spans="1:6" ht="12" customHeight="1" x14ac:dyDescent="0.25">
      <c r="A265" s="6">
        <v>44685</v>
      </c>
      <c r="B265" t="s">
        <v>250</v>
      </c>
      <c r="C265" s="7">
        <v>142675671</v>
      </c>
      <c r="D265" s="3">
        <v>5540246183562</v>
      </c>
      <c r="E265" s="6">
        <v>44690</v>
      </c>
      <c r="F265" s="8">
        <v>3132</v>
      </c>
    </row>
    <row r="266" spans="1:6" ht="12" customHeight="1" x14ac:dyDescent="0.25">
      <c r="A266" s="6">
        <v>44685</v>
      </c>
      <c r="B266" t="s">
        <v>250</v>
      </c>
      <c r="C266" s="7">
        <v>142675679</v>
      </c>
      <c r="D266" s="3">
        <v>5540246183844</v>
      </c>
      <c r="E266" s="6">
        <v>44689</v>
      </c>
      <c r="F266" s="8">
        <v>93</v>
      </c>
    </row>
    <row r="267" spans="1:6" ht="12" customHeight="1" x14ac:dyDescent="0.25">
      <c r="A267" s="9">
        <v>44686</v>
      </c>
      <c r="B267" t="s">
        <v>250</v>
      </c>
      <c r="C267" s="10">
        <v>142685687</v>
      </c>
      <c r="D267" s="3">
        <v>5540246172978</v>
      </c>
      <c r="E267" s="9">
        <v>44690</v>
      </c>
      <c r="F267" s="11">
        <v>836</v>
      </c>
    </row>
    <row r="268" spans="1:6" ht="12" customHeight="1" x14ac:dyDescent="0.25">
      <c r="A268" s="6">
        <v>44686</v>
      </c>
      <c r="B268" t="s">
        <v>250</v>
      </c>
      <c r="C268" s="7">
        <v>142685687</v>
      </c>
      <c r="D268" s="3">
        <v>5540246174174</v>
      </c>
      <c r="E268" s="6">
        <v>44690</v>
      </c>
      <c r="F268" s="8">
        <v>232</v>
      </c>
    </row>
    <row r="269" spans="1:6" ht="12" customHeight="1" x14ac:dyDescent="0.25">
      <c r="A269" s="9">
        <v>44686</v>
      </c>
      <c r="B269" t="s">
        <v>250</v>
      </c>
      <c r="C269" s="10">
        <v>142685687</v>
      </c>
      <c r="D269" s="3">
        <v>5540246184808</v>
      </c>
      <c r="E269" s="9">
        <v>44690</v>
      </c>
      <c r="F269" s="11">
        <v>2088</v>
      </c>
    </row>
    <row r="270" spans="1:6" ht="12" customHeight="1" x14ac:dyDescent="0.25">
      <c r="A270" s="9">
        <v>44686</v>
      </c>
      <c r="B270" t="s">
        <v>250</v>
      </c>
      <c r="C270" s="10">
        <v>142685688</v>
      </c>
      <c r="D270" s="3">
        <v>5540246176294</v>
      </c>
      <c r="E270" s="9">
        <v>44690</v>
      </c>
      <c r="F270" s="11">
        <v>2970</v>
      </c>
    </row>
    <row r="271" spans="1:6" ht="12" customHeight="1" x14ac:dyDescent="0.25">
      <c r="A271" s="6">
        <v>44686</v>
      </c>
      <c r="B271" t="s">
        <v>250</v>
      </c>
      <c r="C271" s="7">
        <v>142685688</v>
      </c>
      <c r="D271" s="3">
        <v>5540246176295</v>
      </c>
      <c r="E271" s="6">
        <v>44690</v>
      </c>
      <c r="F271" s="8">
        <v>7424</v>
      </c>
    </row>
    <row r="272" spans="1:6" ht="12" customHeight="1" x14ac:dyDescent="0.25">
      <c r="A272" s="6">
        <v>44686</v>
      </c>
      <c r="B272" t="s">
        <v>250</v>
      </c>
      <c r="C272" s="7">
        <v>142685688</v>
      </c>
      <c r="D272" s="3">
        <v>5540246187987</v>
      </c>
      <c r="E272" s="6">
        <v>44690</v>
      </c>
      <c r="F272" s="8">
        <v>4455</v>
      </c>
    </row>
    <row r="273" spans="1:6" ht="12" customHeight="1" x14ac:dyDescent="0.25">
      <c r="A273" s="9">
        <v>44686</v>
      </c>
      <c r="B273" t="s">
        <v>250</v>
      </c>
      <c r="C273" s="10">
        <v>142685691</v>
      </c>
      <c r="D273" s="3">
        <v>5540246181061</v>
      </c>
      <c r="E273" s="9">
        <v>44700</v>
      </c>
      <c r="F273" s="11">
        <v>4410</v>
      </c>
    </row>
    <row r="274" spans="1:6" ht="12" customHeight="1" x14ac:dyDescent="0.25">
      <c r="A274" s="6">
        <v>44686</v>
      </c>
      <c r="B274" t="s">
        <v>250</v>
      </c>
      <c r="C274" s="7">
        <v>142685691</v>
      </c>
      <c r="D274" s="3">
        <v>5540246185278</v>
      </c>
      <c r="E274" s="6">
        <v>44700</v>
      </c>
      <c r="F274" s="8">
        <v>1120</v>
      </c>
    </row>
    <row r="275" spans="1:6" ht="12" customHeight="1" x14ac:dyDescent="0.25">
      <c r="A275" s="9">
        <v>44686</v>
      </c>
      <c r="B275" t="s">
        <v>250</v>
      </c>
      <c r="C275" s="10">
        <v>142685692</v>
      </c>
      <c r="D275" s="3">
        <v>5540246187987</v>
      </c>
      <c r="E275" s="9">
        <v>44686</v>
      </c>
      <c r="F275" s="11">
        <v>446</v>
      </c>
    </row>
    <row r="276" spans="1:6" ht="12" customHeight="1" x14ac:dyDescent="0.25">
      <c r="A276" s="6">
        <v>44686</v>
      </c>
      <c r="B276" t="s">
        <v>250</v>
      </c>
      <c r="C276" s="7">
        <v>142685693</v>
      </c>
      <c r="D276" s="3">
        <v>5540246190097</v>
      </c>
      <c r="E276" s="6">
        <v>44696</v>
      </c>
      <c r="F276" s="8">
        <v>6419</v>
      </c>
    </row>
    <row r="277" spans="1:6" ht="12" customHeight="1" x14ac:dyDescent="0.25">
      <c r="A277" s="6">
        <v>44686</v>
      </c>
      <c r="B277" t="s">
        <v>250</v>
      </c>
      <c r="C277" s="7">
        <v>142685694</v>
      </c>
      <c r="D277" s="3">
        <v>5540246185429</v>
      </c>
      <c r="E277" s="6">
        <v>44690</v>
      </c>
      <c r="F277" s="8">
        <v>209</v>
      </c>
    </row>
    <row r="278" spans="1:6" ht="12" customHeight="1" x14ac:dyDescent="0.25">
      <c r="A278" s="9">
        <v>44686</v>
      </c>
      <c r="B278" t="s">
        <v>250</v>
      </c>
      <c r="C278" s="10">
        <v>142685694</v>
      </c>
      <c r="D278" s="3">
        <v>5540246186325</v>
      </c>
      <c r="E278" s="9">
        <v>44690</v>
      </c>
      <c r="F278" s="11">
        <v>140</v>
      </c>
    </row>
    <row r="279" spans="1:6" ht="12" customHeight="1" x14ac:dyDescent="0.25">
      <c r="A279" s="9">
        <v>44686</v>
      </c>
      <c r="B279" t="s">
        <v>250</v>
      </c>
      <c r="C279" s="10">
        <v>142685699</v>
      </c>
      <c r="D279" s="3">
        <v>5540246184036</v>
      </c>
      <c r="E279" s="9">
        <v>44697</v>
      </c>
      <c r="F279" s="11">
        <v>260</v>
      </c>
    </row>
    <row r="280" spans="1:6" ht="12" customHeight="1" x14ac:dyDescent="0.25">
      <c r="A280" s="6">
        <v>44686</v>
      </c>
      <c r="B280" t="s">
        <v>250</v>
      </c>
      <c r="C280" s="7">
        <v>142685699</v>
      </c>
      <c r="D280" s="3">
        <v>5540246191596</v>
      </c>
      <c r="E280" s="6">
        <v>44697</v>
      </c>
      <c r="F280" s="8">
        <v>75</v>
      </c>
    </row>
    <row r="281" spans="1:6" ht="12" customHeight="1" x14ac:dyDescent="0.25">
      <c r="A281" s="9">
        <v>44686</v>
      </c>
      <c r="B281" t="s">
        <v>250</v>
      </c>
      <c r="C281" s="10">
        <v>142685700</v>
      </c>
      <c r="D281" s="3">
        <v>5540246190835</v>
      </c>
      <c r="E281" s="9">
        <v>44699</v>
      </c>
      <c r="F281" s="11">
        <v>47</v>
      </c>
    </row>
    <row r="282" spans="1:6" ht="12" customHeight="1" x14ac:dyDescent="0.25">
      <c r="A282" s="6">
        <v>44686</v>
      </c>
      <c r="B282" t="s">
        <v>250</v>
      </c>
      <c r="C282" s="7">
        <v>142685701</v>
      </c>
      <c r="D282" s="3">
        <v>5540246190835</v>
      </c>
      <c r="E282" s="6">
        <v>44706</v>
      </c>
      <c r="F282" s="8">
        <v>47</v>
      </c>
    </row>
    <row r="283" spans="1:6" ht="12" customHeight="1" x14ac:dyDescent="0.25">
      <c r="A283" s="9">
        <v>44686</v>
      </c>
      <c r="B283" t="s">
        <v>250</v>
      </c>
      <c r="C283" s="10">
        <v>142685702</v>
      </c>
      <c r="D283" s="3">
        <v>5540246190727</v>
      </c>
      <c r="E283" s="9">
        <v>44711</v>
      </c>
      <c r="F283" s="11">
        <v>877</v>
      </c>
    </row>
    <row r="284" spans="1:6" ht="12" customHeight="1" x14ac:dyDescent="0.25">
      <c r="A284" s="6">
        <v>44686</v>
      </c>
      <c r="B284" t="s">
        <v>250</v>
      </c>
      <c r="C284" s="7">
        <v>142685705</v>
      </c>
      <c r="D284" s="3">
        <v>5540246187995</v>
      </c>
      <c r="E284" s="6">
        <v>44690</v>
      </c>
      <c r="F284" s="8">
        <v>1337</v>
      </c>
    </row>
    <row r="285" spans="1:6" ht="12" customHeight="1" x14ac:dyDescent="0.25">
      <c r="A285" s="9">
        <v>44686</v>
      </c>
      <c r="B285" t="s">
        <v>250</v>
      </c>
      <c r="C285" s="10">
        <v>142685710</v>
      </c>
      <c r="D285" s="3">
        <v>5540246171796</v>
      </c>
      <c r="E285" s="9">
        <v>44686</v>
      </c>
      <c r="F285" s="11">
        <v>1123</v>
      </c>
    </row>
    <row r="286" spans="1:6" ht="12" customHeight="1" x14ac:dyDescent="0.25">
      <c r="A286" s="9">
        <v>44686</v>
      </c>
      <c r="B286" t="s">
        <v>250</v>
      </c>
      <c r="C286" s="10">
        <v>142685712</v>
      </c>
      <c r="D286" s="3">
        <v>5540246182684</v>
      </c>
      <c r="E286" s="9">
        <v>44700</v>
      </c>
      <c r="F286" s="11">
        <v>232</v>
      </c>
    </row>
    <row r="287" spans="1:6" ht="12" customHeight="1" x14ac:dyDescent="0.25">
      <c r="A287" s="6">
        <v>44686</v>
      </c>
      <c r="B287" t="s">
        <v>250</v>
      </c>
      <c r="C287" s="7">
        <v>142685712</v>
      </c>
      <c r="D287" s="3">
        <v>5540246183844</v>
      </c>
      <c r="E287" s="6">
        <v>44700</v>
      </c>
      <c r="F287" s="8">
        <v>93</v>
      </c>
    </row>
    <row r="288" spans="1:6" ht="12" customHeight="1" x14ac:dyDescent="0.25">
      <c r="A288" s="6">
        <v>44686</v>
      </c>
      <c r="B288" t="s">
        <v>250</v>
      </c>
      <c r="C288" s="7">
        <v>142685714</v>
      </c>
      <c r="D288" s="3">
        <v>5540246192505</v>
      </c>
      <c r="E288" s="6">
        <v>44696</v>
      </c>
      <c r="F288" s="8">
        <v>18338</v>
      </c>
    </row>
    <row r="289" spans="1:6" ht="12" customHeight="1" x14ac:dyDescent="0.25">
      <c r="A289" s="9">
        <v>44688</v>
      </c>
      <c r="B289" t="s">
        <v>250</v>
      </c>
      <c r="C289" s="10">
        <v>142685722</v>
      </c>
      <c r="D289" s="3">
        <v>5540246173686</v>
      </c>
      <c r="E289" s="9">
        <v>44724</v>
      </c>
      <c r="F289" s="11">
        <v>502</v>
      </c>
    </row>
    <row r="290" spans="1:6" ht="12" customHeight="1" x14ac:dyDescent="0.25">
      <c r="A290" s="6">
        <v>44689</v>
      </c>
      <c r="B290" t="s">
        <v>250</v>
      </c>
      <c r="C290" s="7">
        <v>142685732</v>
      </c>
      <c r="D290" s="3">
        <v>5540246172539</v>
      </c>
      <c r="E290" s="6">
        <v>44691</v>
      </c>
      <c r="F290" s="8">
        <v>47</v>
      </c>
    </row>
    <row r="291" spans="1:6" ht="12" customHeight="1" x14ac:dyDescent="0.25">
      <c r="A291" s="9">
        <v>44689</v>
      </c>
      <c r="B291" t="s">
        <v>250</v>
      </c>
      <c r="C291" s="10">
        <v>142685732</v>
      </c>
      <c r="D291" s="3">
        <v>5540246172978</v>
      </c>
      <c r="E291" s="9">
        <v>44691</v>
      </c>
      <c r="F291" s="11">
        <v>1253</v>
      </c>
    </row>
    <row r="292" spans="1:6" ht="12" customHeight="1" x14ac:dyDescent="0.25">
      <c r="A292" s="9">
        <v>44689</v>
      </c>
      <c r="B292" t="s">
        <v>250</v>
      </c>
      <c r="C292" s="10">
        <v>142685732</v>
      </c>
      <c r="D292" s="3">
        <v>5540246174174</v>
      </c>
      <c r="E292" s="9">
        <v>44691</v>
      </c>
      <c r="F292" s="11">
        <v>464</v>
      </c>
    </row>
    <row r="293" spans="1:6" ht="12" customHeight="1" x14ac:dyDescent="0.25">
      <c r="A293" s="9">
        <v>44689</v>
      </c>
      <c r="B293" t="s">
        <v>250</v>
      </c>
      <c r="C293" s="10">
        <v>142685733</v>
      </c>
      <c r="D293" s="3">
        <v>5540246171933</v>
      </c>
      <c r="E293" s="9">
        <v>44691</v>
      </c>
      <c r="F293" s="11">
        <v>669</v>
      </c>
    </row>
    <row r="294" spans="1:6" ht="12" customHeight="1" x14ac:dyDescent="0.25">
      <c r="A294" s="6">
        <v>44689</v>
      </c>
      <c r="B294" t="s">
        <v>250</v>
      </c>
      <c r="C294" s="7">
        <v>142685733</v>
      </c>
      <c r="D294" s="3">
        <v>5540246176294</v>
      </c>
      <c r="E294" s="6">
        <v>44691</v>
      </c>
      <c r="F294" s="8">
        <v>1485</v>
      </c>
    </row>
    <row r="295" spans="1:6" ht="12" customHeight="1" x14ac:dyDescent="0.25">
      <c r="A295" s="9">
        <v>44689</v>
      </c>
      <c r="B295" t="s">
        <v>250</v>
      </c>
      <c r="C295" s="10">
        <v>142685733</v>
      </c>
      <c r="D295" s="3">
        <v>5540246176295</v>
      </c>
      <c r="E295" s="9">
        <v>44691</v>
      </c>
      <c r="F295" s="11">
        <v>5940</v>
      </c>
    </row>
    <row r="296" spans="1:6" ht="12" customHeight="1" x14ac:dyDescent="0.25">
      <c r="A296" s="6">
        <v>44689</v>
      </c>
      <c r="B296" t="s">
        <v>250</v>
      </c>
      <c r="C296" s="7">
        <v>142685733</v>
      </c>
      <c r="D296" s="3">
        <v>5540246187987</v>
      </c>
      <c r="E296" s="6">
        <v>44691</v>
      </c>
      <c r="F296" s="8">
        <v>3341</v>
      </c>
    </row>
    <row r="297" spans="1:6" ht="12" customHeight="1" x14ac:dyDescent="0.25">
      <c r="A297" s="9">
        <v>44689</v>
      </c>
      <c r="B297" t="s">
        <v>250</v>
      </c>
      <c r="C297" s="10">
        <v>142685736</v>
      </c>
      <c r="D297" s="3">
        <v>5540246188200</v>
      </c>
      <c r="E297" s="9">
        <v>44690</v>
      </c>
      <c r="F297" s="11">
        <v>1856</v>
      </c>
    </row>
    <row r="298" spans="1:6" ht="12" customHeight="1" x14ac:dyDescent="0.25">
      <c r="A298" s="9">
        <v>44689</v>
      </c>
      <c r="B298" t="s">
        <v>250</v>
      </c>
      <c r="C298" s="10">
        <v>142685739</v>
      </c>
      <c r="D298" s="3">
        <v>5540246175047</v>
      </c>
      <c r="E298" s="9">
        <v>44700</v>
      </c>
      <c r="F298" s="11">
        <v>279</v>
      </c>
    </row>
    <row r="299" spans="1:6" ht="12" customHeight="1" x14ac:dyDescent="0.25">
      <c r="A299" s="6">
        <v>44689</v>
      </c>
      <c r="B299" t="s">
        <v>250</v>
      </c>
      <c r="C299" s="7">
        <v>142685739</v>
      </c>
      <c r="D299" s="3">
        <v>5540246175049</v>
      </c>
      <c r="E299" s="6">
        <v>44700</v>
      </c>
      <c r="F299" s="8">
        <v>557</v>
      </c>
    </row>
    <row r="300" spans="1:6" ht="12" customHeight="1" x14ac:dyDescent="0.25">
      <c r="A300" s="9">
        <v>44689</v>
      </c>
      <c r="B300" t="s">
        <v>250</v>
      </c>
      <c r="C300" s="10">
        <v>142685739</v>
      </c>
      <c r="D300" s="3">
        <v>5540246175050</v>
      </c>
      <c r="E300" s="9">
        <v>44700</v>
      </c>
      <c r="F300" s="11">
        <v>557</v>
      </c>
    </row>
    <row r="301" spans="1:6" ht="12" customHeight="1" x14ac:dyDescent="0.25">
      <c r="A301" s="6">
        <v>44689</v>
      </c>
      <c r="B301" t="s">
        <v>250</v>
      </c>
      <c r="C301" s="7">
        <v>142685739</v>
      </c>
      <c r="D301" s="3">
        <v>5540246190743</v>
      </c>
      <c r="E301" s="6">
        <v>44700</v>
      </c>
      <c r="F301" s="8">
        <v>418</v>
      </c>
    </row>
    <row r="302" spans="1:6" ht="12" customHeight="1" x14ac:dyDescent="0.25">
      <c r="A302" s="9">
        <v>44689</v>
      </c>
      <c r="B302" t="s">
        <v>250</v>
      </c>
      <c r="C302" s="10">
        <v>142685740</v>
      </c>
      <c r="D302" s="3">
        <v>5540246171796</v>
      </c>
      <c r="E302" s="9">
        <v>44693</v>
      </c>
      <c r="F302" s="11">
        <v>1123</v>
      </c>
    </row>
    <row r="303" spans="1:6" ht="12" customHeight="1" x14ac:dyDescent="0.25">
      <c r="A303" s="6">
        <v>44690</v>
      </c>
      <c r="B303" t="s">
        <v>250</v>
      </c>
      <c r="C303" s="7">
        <v>142685759</v>
      </c>
      <c r="D303" s="3">
        <v>5540246171933</v>
      </c>
      <c r="E303" s="6">
        <v>44693</v>
      </c>
      <c r="F303" s="8">
        <v>279</v>
      </c>
    </row>
    <row r="304" spans="1:6" ht="12" customHeight="1" x14ac:dyDescent="0.25">
      <c r="A304" s="6">
        <v>44690</v>
      </c>
      <c r="B304" t="s">
        <v>250</v>
      </c>
      <c r="C304" s="7">
        <v>142685759</v>
      </c>
      <c r="D304" s="3">
        <v>5540246188200</v>
      </c>
      <c r="E304" s="6">
        <v>44693</v>
      </c>
      <c r="F304" s="8">
        <v>1485</v>
      </c>
    </row>
    <row r="305" spans="1:6" ht="12" customHeight="1" x14ac:dyDescent="0.25">
      <c r="A305" s="6">
        <v>44690</v>
      </c>
      <c r="B305" t="s">
        <v>250</v>
      </c>
      <c r="C305" s="7">
        <v>142685777</v>
      </c>
      <c r="D305" s="3">
        <v>5540246184617</v>
      </c>
      <c r="E305" s="6">
        <v>44690</v>
      </c>
      <c r="F305" s="8">
        <v>22922</v>
      </c>
    </row>
    <row r="306" spans="1:6" ht="12" customHeight="1" x14ac:dyDescent="0.25">
      <c r="A306" s="9">
        <v>44690</v>
      </c>
      <c r="B306" t="s">
        <v>250</v>
      </c>
      <c r="C306" s="10">
        <v>142685780</v>
      </c>
      <c r="D306" s="3">
        <v>5540246186351</v>
      </c>
      <c r="E306" s="9">
        <v>44698</v>
      </c>
      <c r="F306" s="11">
        <v>564</v>
      </c>
    </row>
    <row r="307" spans="1:6" ht="12" customHeight="1" x14ac:dyDescent="0.25">
      <c r="A307" s="6">
        <v>44690</v>
      </c>
      <c r="B307" t="s">
        <v>250</v>
      </c>
      <c r="C307" s="7">
        <v>142685780</v>
      </c>
      <c r="D307" s="3">
        <v>5540246186352</v>
      </c>
      <c r="E307" s="6">
        <v>44698</v>
      </c>
      <c r="F307" s="8">
        <v>1880</v>
      </c>
    </row>
    <row r="308" spans="1:6" ht="12" customHeight="1" x14ac:dyDescent="0.25">
      <c r="A308" s="9">
        <v>44690</v>
      </c>
      <c r="B308" t="s">
        <v>250</v>
      </c>
      <c r="C308" s="10">
        <v>142685783</v>
      </c>
      <c r="D308" s="3">
        <v>5540246170256</v>
      </c>
      <c r="E308" s="9">
        <v>44699</v>
      </c>
      <c r="F308" s="11">
        <v>3527</v>
      </c>
    </row>
    <row r="309" spans="1:6" ht="12" customHeight="1" x14ac:dyDescent="0.25">
      <c r="A309" s="6">
        <v>44690</v>
      </c>
      <c r="B309" t="s">
        <v>250</v>
      </c>
      <c r="C309" s="7">
        <v>142685783</v>
      </c>
      <c r="D309" s="3">
        <v>5540246171888</v>
      </c>
      <c r="E309" s="6">
        <v>44699</v>
      </c>
      <c r="F309" s="8">
        <v>260</v>
      </c>
    </row>
    <row r="310" spans="1:6" ht="12" customHeight="1" x14ac:dyDescent="0.25">
      <c r="A310" s="9">
        <v>44690</v>
      </c>
      <c r="B310" t="s">
        <v>250</v>
      </c>
      <c r="C310" s="10">
        <v>142685793</v>
      </c>
      <c r="D310" s="3">
        <v>5540246190092</v>
      </c>
      <c r="E310" s="9">
        <v>44724</v>
      </c>
      <c r="F310" s="11">
        <v>116</v>
      </c>
    </row>
    <row r="311" spans="1:6" ht="12" customHeight="1" x14ac:dyDescent="0.25">
      <c r="A311" s="9">
        <v>44691</v>
      </c>
      <c r="B311" t="s">
        <v>250</v>
      </c>
      <c r="C311" s="10">
        <v>142685797</v>
      </c>
      <c r="D311" s="3">
        <v>5540246171933</v>
      </c>
      <c r="E311" s="9">
        <v>44696</v>
      </c>
      <c r="F311" s="11">
        <v>836</v>
      </c>
    </row>
    <row r="312" spans="1:6" ht="12" customHeight="1" x14ac:dyDescent="0.25">
      <c r="A312" s="9">
        <v>44691</v>
      </c>
      <c r="B312" t="s">
        <v>250</v>
      </c>
      <c r="C312" s="10">
        <v>142685798</v>
      </c>
      <c r="D312" s="3">
        <v>5540246188175</v>
      </c>
      <c r="E312" s="9">
        <v>44696</v>
      </c>
      <c r="F312" s="11">
        <v>93</v>
      </c>
    </row>
    <row r="313" spans="1:6" ht="12" customHeight="1" x14ac:dyDescent="0.25">
      <c r="A313" s="6">
        <v>44691</v>
      </c>
      <c r="B313" t="s">
        <v>250</v>
      </c>
      <c r="C313" s="7">
        <v>142685798</v>
      </c>
      <c r="D313" s="3">
        <v>5540246192102</v>
      </c>
      <c r="E313" s="6">
        <v>44696</v>
      </c>
      <c r="F313" s="8">
        <v>4009</v>
      </c>
    </row>
    <row r="314" spans="1:6" ht="12" customHeight="1" x14ac:dyDescent="0.25">
      <c r="A314" s="6">
        <v>44691</v>
      </c>
      <c r="B314" t="s">
        <v>250</v>
      </c>
      <c r="C314" s="7">
        <v>142685802</v>
      </c>
      <c r="D314" s="3">
        <v>5540246171759</v>
      </c>
      <c r="E314" s="6">
        <v>44697</v>
      </c>
      <c r="F314" s="8">
        <v>6264</v>
      </c>
    </row>
    <row r="315" spans="1:6" ht="12" customHeight="1" x14ac:dyDescent="0.25">
      <c r="A315" s="9">
        <v>44691</v>
      </c>
      <c r="B315" t="s">
        <v>250</v>
      </c>
      <c r="C315" s="10">
        <v>142685802</v>
      </c>
      <c r="D315" s="3">
        <v>5540246177132</v>
      </c>
      <c r="E315" s="9">
        <v>44697</v>
      </c>
      <c r="F315" s="11">
        <v>7888</v>
      </c>
    </row>
    <row r="316" spans="1:6" ht="12" customHeight="1" x14ac:dyDescent="0.25">
      <c r="A316" s="6">
        <v>44691</v>
      </c>
      <c r="B316" t="s">
        <v>250</v>
      </c>
      <c r="C316" s="7">
        <v>142685802</v>
      </c>
      <c r="D316" s="3">
        <v>5540246177133</v>
      </c>
      <c r="E316" s="6">
        <v>44697</v>
      </c>
      <c r="F316" s="8">
        <v>6125</v>
      </c>
    </row>
    <row r="317" spans="1:6" ht="12" customHeight="1" x14ac:dyDescent="0.25">
      <c r="A317" s="6">
        <v>44691</v>
      </c>
      <c r="B317" t="s">
        <v>250</v>
      </c>
      <c r="C317" s="7">
        <v>142685807</v>
      </c>
      <c r="D317" s="3">
        <v>5540246188583</v>
      </c>
      <c r="E317" s="6">
        <v>44699</v>
      </c>
      <c r="F317" s="8">
        <v>2784</v>
      </c>
    </row>
    <row r="318" spans="1:6" ht="12" customHeight="1" x14ac:dyDescent="0.25">
      <c r="A318" s="6">
        <v>44691</v>
      </c>
      <c r="B318" t="s">
        <v>250</v>
      </c>
      <c r="C318" s="7">
        <v>142685811</v>
      </c>
      <c r="D318" s="3">
        <v>5540246192264</v>
      </c>
      <c r="E318" s="6">
        <v>44724</v>
      </c>
      <c r="F318" s="8">
        <v>483</v>
      </c>
    </row>
    <row r="319" spans="1:6" ht="12" customHeight="1" x14ac:dyDescent="0.25">
      <c r="A319" s="9">
        <v>44691</v>
      </c>
      <c r="B319" t="s">
        <v>250</v>
      </c>
      <c r="C319" s="10">
        <v>142685811</v>
      </c>
      <c r="D319" s="3">
        <v>5540246192265</v>
      </c>
      <c r="E319" s="9">
        <v>44724</v>
      </c>
      <c r="F319" s="11">
        <v>1300</v>
      </c>
    </row>
    <row r="320" spans="1:6" ht="12" customHeight="1" x14ac:dyDescent="0.25">
      <c r="A320" s="6">
        <v>44691</v>
      </c>
      <c r="B320" t="s">
        <v>250</v>
      </c>
      <c r="C320" s="7">
        <v>142685812</v>
      </c>
      <c r="D320" s="3">
        <v>5540246192264</v>
      </c>
      <c r="E320" s="6">
        <v>44731</v>
      </c>
      <c r="F320" s="8">
        <v>928</v>
      </c>
    </row>
    <row r="321" spans="1:6" ht="12" customHeight="1" x14ac:dyDescent="0.25">
      <c r="A321" s="9">
        <v>44691</v>
      </c>
      <c r="B321" t="s">
        <v>250</v>
      </c>
      <c r="C321" s="10">
        <v>142685812</v>
      </c>
      <c r="D321" s="3">
        <v>5540246192265</v>
      </c>
      <c r="E321" s="9">
        <v>44731</v>
      </c>
      <c r="F321" s="11">
        <v>854</v>
      </c>
    </row>
    <row r="322" spans="1:6" ht="12" customHeight="1" x14ac:dyDescent="0.25">
      <c r="A322" s="6">
        <v>44691</v>
      </c>
      <c r="B322" t="s">
        <v>250</v>
      </c>
      <c r="C322" s="7">
        <v>142685814</v>
      </c>
      <c r="D322" s="3">
        <v>5540246186011</v>
      </c>
      <c r="E322" s="6">
        <v>44691</v>
      </c>
      <c r="F322" s="8">
        <v>47</v>
      </c>
    </row>
    <row r="323" spans="1:6" ht="12" customHeight="1" x14ac:dyDescent="0.25">
      <c r="A323" s="6">
        <v>44691</v>
      </c>
      <c r="B323" t="s">
        <v>250</v>
      </c>
      <c r="C323" s="7">
        <v>142685817</v>
      </c>
      <c r="D323" s="3">
        <v>5540246192264</v>
      </c>
      <c r="E323" s="6">
        <v>44738</v>
      </c>
      <c r="F323" s="8">
        <v>372</v>
      </c>
    </row>
    <row r="324" spans="1:6" ht="12" customHeight="1" x14ac:dyDescent="0.25">
      <c r="A324" s="9">
        <v>44691</v>
      </c>
      <c r="B324" t="s">
        <v>250</v>
      </c>
      <c r="C324" s="10">
        <v>142685817</v>
      </c>
      <c r="D324" s="3">
        <v>5540246192265</v>
      </c>
      <c r="E324" s="9">
        <v>44738</v>
      </c>
      <c r="F324" s="11">
        <v>1411</v>
      </c>
    </row>
    <row r="325" spans="1:6" ht="12" customHeight="1" x14ac:dyDescent="0.25">
      <c r="A325" s="6">
        <v>44693</v>
      </c>
      <c r="B325" t="s">
        <v>250</v>
      </c>
      <c r="C325" s="7">
        <v>142695834</v>
      </c>
      <c r="D325" s="3">
        <v>5540246172669</v>
      </c>
      <c r="E325" s="6">
        <v>44697</v>
      </c>
      <c r="F325" s="8">
        <v>279</v>
      </c>
    </row>
    <row r="326" spans="1:6" ht="12" customHeight="1" x14ac:dyDescent="0.25">
      <c r="A326" s="9">
        <v>44693</v>
      </c>
      <c r="B326" t="s">
        <v>250</v>
      </c>
      <c r="C326" s="10">
        <v>142695834</v>
      </c>
      <c r="D326" s="3">
        <v>5540246172978</v>
      </c>
      <c r="E326" s="9">
        <v>44697</v>
      </c>
      <c r="F326" s="11">
        <v>1253</v>
      </c>
    </row>
    <row r="327" spans="1:6" ht="12" customHeight="1" x14ac:dyDescent="0.25">
      <c r="A327" s="9">
        <v>44693</v>
      </c>
      <c r="B327" t="s">
        <v>250</v>
      </c>
      <c r="C327" s="10">
        <v>142695834</v>
      </c>
      <c r="D327" s="3">
        <v>5540246188175</v>
      </c>
      <c r="E327" s="9">
        <v>44697</v>
      </c>
      <c r="F327" s="11">
        <v>93</v>
      </c>
    </row>
    <row r="328" spans="1:6" ht="12" customHeight="1" x14ac:dyDescent="0.25">
      <c r="A328" s="9">
        <v>44693</v>
      </c>
      <c r="B328" t="s">
        <v>250</v>
      </c>
      <c r="C328" s="10">
        <v>142695835</v>
      </c>
      <c r="D328" s="3">
        <v>5540246171933</v>
      </c>
      <c r="E328" s="9">
        <v>44697</v>
      </c>
      <c r="F328" s="11">
        <v>557</v>
      </c>
    </row>
    <row r="329" spans="1:6" ht="12" customHeight="1" x14ac:dyDescent="0.25">
      <c r="A329" s="6">
        <v>44693</v>
      </c>
      <c r="B329" t="s">
        <v>250</v>
      </c>
      <c r="C329" s="7">
        <v>142695835</v>
      </c>
      <c r="D329" s="3">
        <v>5540246176295</v>
      </c>
      <c r="E329" s="6">
        <v>44697</v>
      </c>
      <c r="F329" s="8">
        <v>4455</v>
      </c>
    </row>
    <row r="330" spans="1:6" ht="12" customHeight="1" x14ac:dyDescent="0.25">
      <c r="A330" s="9">
        <v>44693</v>
      </c>
      <c r="B330" t="s">
        <v>250</v>
      </c>
      <c r="C330" s="10">
        <v>142695835</v>
      </c>
      <c r="D330" s="3">
        <v>5540246188200</v>
      </c>
      <c r="E330" s="9">
        <v>44697</v>
      </c>
      <c r="F330" s="11">
        <v>1485</v>
      </c>
    </row>
    <row r="331" spans="1:6" ht="12" customHeight="1" x14ac:dyDescent="0.25">
      <c r="A331" s="6">
        <v>44693</v>
      </c>
      <c r="B331" t="s">
        <v>250</v>
      </c>
      <c r="C331" s="7">
        <v>142695837</v>
      </c>
      <c r="D331" s="3">
        <v>5540246183589</v>
      </c>
      <c r="E331" s="6">
        <v>44703</v>
      </c>
      <c r="F331" s="8">
        <v>1300</v>
      </c>
    </row>
    <row r="332" spans="1:6" ht="12" customHeight="1" x14ac:dyDescent="0.25">
      <c r="A332" s="9">
        <v>44693</v>
      </c>
      <c r="B332" t="s">
        <v>250</v>
      </c>
      <c r="C332" s="10">
        <v>142695837</v>
      </c>
      <c r="D332" s="3">
        <v>5540246186351</v>
      </c>
      <c r="E332" s="9">
        <v>44703</v>
      </c>
      <c r="F332" s="11">
        <v>1128</v>
      </c>
    </row>
    <row r="333" spans="1:6" ht="12" customHeight="1" x14ac:dyDescent="0.25">
      <c r="A333" s="6">
        <v>44693</v>
      </c>
      <c r="B333" t="s">
        <v>250</v>
      </c>
      <c r="C333" s="7">
        <v>142695837</v>
      </c>
      <c r="D333" s="3">
        <v>5540246186352</v>
      </c>
      <c r="E333" s="6">
        <v>44703</v>
      </c>
      <c r="F333" s="8">
        <v>1880</v>
      </c>
    </row>
    <row r="334" spans="1:6" ht="12" customHeight="1" x14ac:dyDescent="0.25">
      <c r="A334" s="6">
        <v>44693</v>
      </c>
      <c r="B334" t="s">
        <v>250</v>
      </c>
      <c r="C334" s="7">
        <v>142695839</v>
      </c>
      <c r="D334" s="3">
        <v>5540246183554</v>
      </c>
      <c r="E334" s="6">
        <v>44706</v>
      </c>
      <c r="F334" s="8">
        <v>891</v>
      </c>
    </row>
    <row r="335" spans="1:6" ht="12" customHeight="1" x14ac:dyDescent="0.25">
      <c r="A335" s="9">
        <v>44693</v>
      </c>
      <c r="B335" t="s">
        <v>250</v>
      </c>
      <c r="C335" s="10">
        <v>142695839</v>
      </c>
      <c r="D335" s="3">
        <v>5540246183556</v>
      </c>
      <c r="E335" s="9">
        <v>44706</v>
      </c>
      <c r="F335" s="11">
        <v>1782</v>
      </c>
    </row>
    <row r="336" spans="1:6" ht="12" customHeight="1" x14ac:dyDescent="0.25">
      <c r="A336" s="6">
        <v>44693</v>
      </c>
      <c r="B336" t="s">
        <v>250</v>
      </c>
      <c r="C336" s="7">
        <v>142695839</v>
      </c>
      <c r="D336" s="3">
        <v>5540246183558</v>
      </c>
      <c r="E336" s="6">
        <v>44706</v>
      </c>
      <c r="F336" s="8">
        <v>2599</v>
      </c>
    </row>
    <row r="337" spans="1:6" ht="12" customHeight="1" x14ac:dyDescent="0.25">
      <c r="A337" s="9">
        <v>44693</v>
      </c>
      <c r="B337" t="s">
        <v>250</v>
      </c>
      <c r="C337" s="10">
        <v>142695839</v>
      </c>
      <c r="D337" s="3">
        <v>5540246192209</v>
      </c>
      <c r="E337" s="9">
        <v>44706</v>
      </c>
      <c r="F337" s="11">
        <v>2228</v>
      </c>
    </row>
    <row r="338" spans="1:6" ht="12" customHeight="1" x14ac:dyDescent="0.25">
      <c r="A338" s="6">
        <v>44693</v>
      </c>
      <c r="B338" t="s">
        <v>250</v>
      </c>
      <c r="C338" s="7">
        <v>142695839</v>
      </c>
      <c r="D338" s="3">
        <v>5540246192462</v>
      </c>
      <c r="E338" s="6">
        <v>44706</v>
      </c>
      <c r="F338" s="8">
        <v>2228</v>
      </c>
    </row>
    <row r="339" spans="1:6" ht="12" customHeight="1" x14ac:dyDescent="0.25">
      <c r="A339" s="9">
        <v>44693</v>
      </c>
      <c r="B339" t="s">
        <v>250</v>
      </c>
      <c r="C339" s="10">
        <v>142695839</v>
      </c>
      <c r="D339" s="3">
        <v>5540246192594</v>
      </c>
      <c r="E339" s="9">
        <v>44706</v>
      </c>
      <c r="F339" s="11">
        <v>743</v>
      </c>
    </row>
    <row r="340" spans="1:6" ht="12" customHeight="1" x14ac:dyDescent="0.25">
      <c r="A340" s="6">
        <v>44693</v>
      </c>
      <c r="B340" t="s">
        <v>250</v>
      </c>
      <c r="C340" s="7">
        <v>142695839</v>
      </c>
      <c r="D340" s="3">
        <v>5540246192831</v>
      </c>
      <c r="E340" s="6">
        <v>44706</v>
      </c>
      <c r="F340" s="8">
        <v>1300</v>
      </c>
    </row>
    <row r="341" spans="1:6" ht="12" customHeight="1" x14ac:dyDescent="0.25">
      <c r="A341" s="6">
        <v>44693</v>
      </c>
      <c r="B341" t="s">
        <v>250</v>
      </c>
      <c r="C341" s="7">
        <v>142695842</v>
      </c>
      <c r="D341" s="3">
        <v>5540246185429</v>
      </c>
      <c r="E341" s="6">
        <v>44698</v>
      </c>
      <c r="F341" s="8">
        <v>140</v>
      </c>
    </row>
    <row r="342" spans="1:6" ht="12" customHeight="1" x14ac:dyDescent="0.25">
      <c r="A342" s="9">
        <v>44693</v>
      </c>
      <c r="B342" t="s">
        <v>250</v>
      </c>
      <c r="C342" s="10">
        <v>142695845</v>
      </c>
      <c r="D342" s="3">
        <v>5540246183130</v>
      </c>
      <c r="E342" s="9">
        <v>44706</v>
      </c>
      <c r="F342" s="11">
        <v>2819</v>
      </c>
    </row>
    <row r="343" spans="1:6" ht="12" customHeight="1" x14ac:dyDescent="0.25">
      <c r="A343" s="6">
        <v>44693</v>
      </c>
      <c r="B343" t="s">
        <v>250</v>
      </c>
      <c r="C343" s="7">
        <v>142695845</v>
      </c>
      <c r="D343" s="3">
        <v>5540246183537</v>
      </c>
      <c r="E343" s="6">
        <v>44706</v>
      </c>
      <c r="F343" s="8">
        <v>961</v>
      </c>
    </row>
    <row r="344" spans="1:6" ht="12" customHeight="1" x14ac:dyDescent="0.25">
      <c r="A344" s="9">
        <v>44693</v>
      </c>
      <c r="B344" t="s">
        <v>250</v>
      </c>
      <c r="C344" s="10">
        <v>142695845</v>
      </c>
      <c r="D344" s="3">
        <v>5540246183541</v>
      </c>
      <c r="E344" s="9">
        <v>44706</v>
      </c>
      <c r="F344" s="11">
        <v>1044</v>
      </c>
    </row>
    <row r="345" spans="1:6" ht="12" customHeight="1" x14ac:dyDescent="0.25">
      <c r="A345" s="6">
        <v>44693</v>
      </c>
      <c r="B345" t="s">
        <v>250</v>
      </c>
      <c r="C345" s="7">
        <v>142695845</v>
      </c>
      <c r="D345" s="3">
        <v>5540246183555</v>
      </c>
      <c r="E345" s="6">
        <v>44706</v>
      </c>
      <c r="F345" s="8">
        <v>543</v>
      </c>
    </row>
    <row r="346" spans="1:6" ht="12" customHeight="1" x14ac:dyDescent="0.25">
      <c r="A346" s="6">
        <v>44693</v>
      </c>
      <c r="B346" t="s">
        <v>250</v>
      </c>
      <c r="C346" s="7">
        <v>142695848</v>
      </c>
      <c r="D346" s="3">
        <v>5540246180522</v>
      </c>
      <c r="E346" s="6">
        <v>44718</v>
      </c>
      <c r="F346" s="8">
        <v>891</v>
      </c>
    </row>
    <row r="347" spans="1:6" ht="12" customHeight="1" x14ac:dyDescent="0.25">
      <c r="A347" s="9">
        <v>44693</v>
      </c>
      <c r="B347" t="s">
        <v>250</v>
      </c>
      <c r="C347" s="10">
        <v>142695856</v>
      </c>
      <c r="D347" s="3">
        <v>5540246170256</v>
      </c>
      <c r="E347" s="9">
        <v>44713</v>
      </c>
      <c r="F347" s="11">
        <v>2822</v>
      </c>
    </row>
    <row r="348" spans="1:6" ht="12" customHeight="1" x14ac:dyDescent="0.25">
      <c r="A348" s="6">
        <v>44693</v>
      </c>
      <c r="B348" t="s">
        <v>250</v>
      </c>
      <c r="C348" s="7">
        <v>142695856</v>
      </c>
      <c r="D348" s="3">
        <v>5540246171888</v>
      </c>
      <c r="E348" s="6">
        <v>44713</v>
      </c>
      <c r="F348" s="8">
        <v>780</v>
      </c>
    </row>
    <row r="349" spans="1:6" ht="12" customHeight="1" x14ac:dyDescent="0.25">
      <c r="A349" s="9">
        <v>44693</v>
      </c>
      <c r="B349" t="s">
        <v>250</v>
      </c>
      <c r="C349" s="10">
        <v>142695857</v>
      </c>
      <c r="D349" s="3">
        <v>5540246170256</v>
      </c>
      <c r="E349" s="9">
        <v>44725</v>
      </c>
      <c r="F349" s="11">
        <v>2822</v>
      </c>
    </row>
    <row r="350" spans="1:6" ht="12" customHeight="1" x14ac:dyDescent="0.25">
      <c r="A350" s="6">
        <v>44693</v>
      </c>
      <c r="B350" t="s">
        <v>250</v>
      </c>
      <c r="C350" s="7">
        <v>142695857</v>
      </c>
      <c r="D350" s="3">
        <v>5540246171888</v>
      </c>
      <c r="E350" s="6">
        <v>44725</v>
      </c>
      <c r="F350" s="8">
        <v>780</v>
      </c>
    </row>
    <row r="351" spans="1:6" ht="12" customHeight="1" x14ac:dyDescent="0.25">
      <c r="A351" s="9">
        <v>44693</v>
      </c>
      <c r="B351" t="s">
        <v>250</v>
      </c>
      <c r="C351" s="10">
        <v>142695858</v>
      </c>
      <c r="D351" s="3">
        <v>5540246170256</v>
      </c>
      <c r="E351" s="9">
        <v>44733</v>
      </c>
      <c r="F351" s="11">
        <v>3174</v>
      </c>
    </row>
    <row r="352" spans="1:6" ht="12" customHeight="1" x14ac:dyDescent="0.25">
      <c r="A352" s="6">
        <v>44693</v>
      </c>
      <c r="B352" t="s">
        <v>250</v>
      </c>
      <c r="C352" s="7">
        <v>142695858</v>
      </c>
      <c r="D352" s="3">
        <v>5540246171888</v>
      </c>
      <c r="E352" s="6">
        <v>44733</v>
      </c>
      <c r="F352" s="8">
        <v>520</v>
      </c>
    </row>
    <row r="353" spans="1:6" ht="12" customHeight="1" x14ac:dyDescent="0.25">
      <c r="A353" s="6">
        <v>44696</v>
      </c>
      <c r="B353" t="s">
        <v>250</v>
      </c>
      <c r="C353" s="7">
        <v>142695865</v>
      </c>
      <c r="D353" s="3">
        <v>5540246184808</v>
      </c>
      <c r="E353" s="6">
        <v>44698</v>
      </c>
      <c r="F353" s="8">
        <v>1044</v>
      </c>
    </row>
    <row r="354" spans="1:6" ht="12" customHeight="1" x14ac:dyDescent="0.25">
      <c r="A354" s="6">
        <v>44696</v>
      </c>
      <c r="B354" t="s">
        <v>250</v>
      </c>
      <c r="C354" s="7">
        <v>142695866</v>
      </c>
      <c r="D354" s="3">
        <v>5540246171933</v>
      </c>
      <c r="E354" s="6">
        <v>44698</v>
      </c>
      <c r="F354" s="8">
        <v>1114</v>
      </c>
    </row>
    <row r="355" spans="1:6" ht="12" customHeight="1" x14ac:dyDescent="0.25">
      <c r="A355" s="9">
        <v>44696</v>
      </c>
      <c r="B355" t="s">
        <v>250</v>
      </c>
      <c r="C355" s="10">
        <v>142695866</v>
      </c>
      <c r="D355" s="3">
        <v>5540246187987</v>
      </c>
      <c r="E355" s="9">
        <v>44698</v>
      </c>
      <c r="F355" s="11">
        <v>2228</v>
      </c>
    </row>
    <row r="356" spans="1:6" ht="12" customHeight="1" x14ac:dyDescent="0.25">
      <c r="A356" s="6">
        <v>44696</v>
      </c>
      <c r="B356" t="s">
        <v>250</v>
      </c>
      <c r="C356" s="7">
        <v>142695866</v>
      </c>
      <c r="D356" s="3">
        <v>5540246188200</v>
      </c>
      <c r="E356" s="6">
        <v>44698</v>
      </c>
      <c r="F356" s="8">
        <v>1485</v>
      </c>
    </row>
    <row r="357" spans="1:6" ht="12" customHeight="1" x14ac:dyDescent="0.25">
      <c r="A357" s="9">
        <v>44696</v>
      </c>
      <c r="B357" t="s">
        <v>250</v>
      </c>
      <c r="C357" s="10">
        <v>142695867</v>
      </c>
      <c r="D357" s="3">
        <v>5540246175372</v>
      </c>
      <c r="E357" s="9">
        <v>44705</v>
      </c>
      <c r="F357" s="11">
        <v>3341</v>
      </c>
    </row>
    <row r="358" spans="1:6" ht="12" customHeight="1" x14ac:dyDescent="0.25">
      <c r="A358" s="6">
        <v>44696</v>
      </c>
      <c r="B358" t="s">
        <v>250</v>
      </c>
      <c r="C358" s="7">
        <v>142695874</v>
      </c>
      <c r="D358" s="3">
        <v>5540246193505</v>
      </c>
      <c r="E358" s="6">
        <v>44700</v>
      </c>
      <c r="F358" s="8">
        <v>35636</v>
      </c>
    </row>
    <row r="359" spans="1:6" ht="12" customHeight="1" x14ac:dyDescent="0.25">
      <c r="A359" s="6">
        <v>44697</v>
      </c>
      <c r="B359" t="s">
        <v>250</v>
      </c>
      <c r="C359" s="7">
        <v>142695906</v>
      </c>
      <c r="D359" s="3">
        <v>5540246188175</v>
      </c>
      <c r="E359" s="6">
        <v>44699</v>
      </c>
      <c r="F359" s="8">
        <v>93</v>
      </c>
    </row>
    <row r="360" spans="1:6" ht="12" customHeight="1" x14ac:dyDescent="0.25">
      <c r="A360" s="6">
        <v>44697</v>
      </c>
      <c r="B360" t="s">
        <v>250</v>
      </c>
      <c r="C360" s="7">
        <v>142695907</v>
      </c>
      <c r="D360" s="3">
        <v>5540246171933</v>
      </c>
      <c r="E360" s="6">
        <v>44699</v>
      </c>
      <c r="F360" s="8">
        <v>1114</v>
      </c>
    </row>
    <row r="361" spans="1:6" ht="12" customHeight="1" x14ac:dyDescent="0.25">
      <c r="A361" s="9">
        <v>44697</v>
      </c>
      <c r="B361" t="s">
        <v>250</v>
      </c>
      <c r="C361" s="10">
        <v>142695907</v>
      </c>
      <c r="D361" s="3">
        <v>5540246187987</v>
      </c>
      <c r="E361" s="9">
        <v>44699</v>
      </c>
      <c r="F361" s="11">
        <v>1671</v>
      </c>
    </row>
    <row r="362" spans="1:6" ht="12" customHeight="1" x14ac:dyDescent="0.25">
      <c r="A362" s="6">
        <v>44697</v>
      </c>
      <c r="B362" t="s">
        <v>250</v>
      </c>
      <c r="C362" s="7">
        <v>142695907</v>
      </c>
      <c r="D362" s="3">
        <v>5540246188200</v>
      </c>
      <c r="E362" s="6">
        <v>44699</v>
      </c>
      <c r="F362" s="8">
        <v>1114</v>
      </c>
    </row>
    <row r="363" spans="1:6" ht="12" customHeight="1" x14ac:dyDescent="0.25">
      <c r="A363" s="6">
        <v>44697</v>
      </c>
      <c r="B363" t="s">
        <v>250</v>
      </c>
      <c r="C363" s="7">
        <v>142695909</v>
      </c>
      <c r="D363" s="3">
        <v>5540246175461</v>
      </c>
      <c r="E363" s="6">
        <v>44703</v>
      </c>
      <c r="F363" s="8">
        <v>15034</v>
      </c>
    </row>
    <row r="364" spans="1:6" ht="12" customHeight="1" x14ac:dyDescent="0.25">
      <c r="A364" s="9">
        <v>44697</v>
      </c>
      <c r="B364" t="s">
        <v>250</v>
      </c>
      <c r="C364" s="10">
        <v>142695909</v>
      </c>
      <c r="D364" s="3">
        <v>5540246177132</v>
      </c>
      <c r="E364" s="9">
        <v>44703</v>
      </c>
      <c r="F364" s="11">
        <v>8816</v>
      </c>
    </row>
    <row r="365" spans="1:6" ht="12" customHeight="1" x14ac:dyDescent="0.25">
      <c r="A365" s="6">
        <v>44697</v>
      </c>
      <c r="B365" t="s">
        <v>250</v>
      </c>
      <c r="C365" s="7">
        <v>142695909</v>
      </c>
      <c r="D365" s="3">
        <v>5540246177133</v>
      </c>
      <c r="E365" s="6">
        <v>44703</v>
      </c>
      <c r="F365" s="8">
        <v>546</v>
      </c>
    </row>
    <row r="366" spans="1:6" ht="12" customHeight="1" x14ac:dyDescent="0.25">
      <c r="A366" s="9">
        <v>44697</v>
      </c>
      <c r="B366" t="s">
        <v>250</v>
      </c>
      <c r="C366" s="10">
        <v>142695909</v>
      </c>
      <c r="D366" s="3">
        <v>5540246183562</v>
      </c>
      <c r="E366" s="9">
        <v>44703</v>
      </c>
      <c r="F366" s="11">
        <v>1044</v>
      </c>
    </row>
    <row r="367" spans="1:6" ht="12" customHeight="1" x14ac:dyDescent="0.25">
      <c r="A367" s="6">
        <v>44697</v>
      </c>
      <c r="B367" t="s">
        <v>250</v>
      </c>
      <c r="C367" s="7">
        <v>142695914</v>
      </c>
      <c r="D367" s="3">
        <v>5540246188512</v>
      </c>
      <c r="E367" s="6">
        <v>44727</v>
      </c>
      <c r="F367" s="8">
        <v>232</v>
      </c>
    </row>
    <row r="368" spans="1:6" ht="12" customHeight="1" x14ac:dyDescent="0.25">
      <c r="A368" s="9">
        <v>44697</v>
      </c>
      <c r="B368" t="s">
        <v>250</v>
      </c>
      <c r="C368" s="10">
        <v>142695914</v>
      </c>
      <c r="D368" s="3">
        <v>5540246190092</v>
      </c>
      <c r="E368" s="9">
        <v>44727</v>
      </c>
      <c r="F368" s="11">
        <v>116</v>
      </c>
    </row>
    <row r="369" spans="1:6" ht="12" customHeight="1" x14ac:dyDescent="0.25">
      <c r="A369" s="6">
        <v>44698</v>
      </c>
      <c r="B369" t="s">
        <v>250</v>
      </c>
      <c r="C369" s="7">
        <v>142695921</v>
      </c>
      <c r="D369" s="3">
        <v>5540246172669</v>
      </c>
      <c r="E369" s="6">
        <v>44700</v>
      </c>
      <c r="F369" s="8">
        <v>140</v>
      </c>
    </row>
    <row r="370" spans="1:6" ht="12" customHeight="1" x14ac:dyDescent="0.25">
      <c r="A370" s="6">
        <v>44698</v>
      </c>
      <c r="B370" t="s">
        <v>250</v>
      </c>
      <c r="C370" s="7">
        <v>142695921</v>
      </c>
      <c r="D370" s="3">
        <v>5540246174174</v>
      </c>
      <c r="E370" s="6">
        <v>44700</v>
      </c>
      <c r="F370" s="8">
        <v>348</v>
      </c>
    </row>
    <row r="371" spans="1:6" ht="12" customHeight="1" x14ac:dyDescent="0.25">
      <c r="A371" s="9">
        <v>44698</v>
      </c>
      <c r="B371" t="s">
        <v>250</v>
      </c>
      <c r="C371" s="10">
        <v>142695922</v>
      </c>
      <c r="D371" s="3">
        <v>5540246171933</v>
      </c>
      <c r="E371" s="9">
        <v>44700</v>
      </c>
      <c r="F371" s="11">
        <v>557</v>
      </c>
    </row>
    <row r="372" spans="1:6" ht="12" customHeight="1" x14ac:dyDescent="0.25">
      <c r="A372" s="6">
        <v>44698</v>
      </c>
      <c r="B372" t="s">
        <v>250</v>
      </c>
      <c r="C372" s="7">
        <v>142695922</v>
      </c>
      <c r="D372" s="3">
        <v>5540246176294</v>
      </c>
      <c r="E372" s="6">
        <v>44700</v>
      </c>
      <c r="F372" s="8">
        <v>2970</v>
      </c>
    </row>
    <row r="373" spans="1:6" ht="12" customHeight="1" x14ac:dyDescent="0.25">
      <c r="A373" s="9">
        <v>44698</v>
      </c>
      <c r="B373" t="s">
        <v>250</v>
      </c>
      <c r="C373" s="10">
        <v>142695922</v>
      </c>
      <c r="D373" s="3">
        <v>5540246176295</v>
      </c>
      <c r="E373" s="9">
        <v>44700</v>
      </c>
      <c r="F373" s="11">
        <v>7424</v>
      </c>
    </row>
    <row r="374" spans="1:6" ht="12" customHeight="1" x14ac:dyDescent="0.25">
      <c r="A374" s="6">
        <v>44698</v>
      </c>
      <c r="B374" t="s">
        <v>250</v>
      </c>
      <c r="C374" s="7">
        <v>142695922</v>
      </c>
      <c r="D374" s="3">
        <v>5540246187987</v>
      </c>
      <c r="E374" s="6">
        <v>44700</v>
      </c>
      <c r="F374" s="8">
        <v>4455</v>
      </c>
    </row>
    <row r="375" spans="1:6" ht="12" customHeight="1" x14ac:dyDescent="0.25">
      <c r="A375" s="9">
        <v>44698</v>
      </c>
      <c r="B375" t="s">
        <v>250</v>
      </c>
      <c r="C375" s="10">
        <v>142695922</v>
      </c>
      <c r="D375" s="3">
        <v>5540246188200</v>
      </c>
      <c r="E375" s="9">
        <v>44700</v>
      </c>
      <c r="F375" s="11">
        <v>1485</v>
      </c>
    </row>
    <row r="376" spans="1:6" ht="12" customHeight="1" x14ac:dyDescent="0.25">
      <c r="A376" s="6">
        <v>44698</v>
      </c>
      <c r="B376" t="s">
        <v>250</v>
      </c>
      <c r="C376" s="7">
        <v>142695931</v>
      </c>
      <c r="D376" s="3">
        <v>5540246181061</v>
      </c>
      <c r="E376" s="6">
        <v>44719</v>
      </c>
      <c r="F376" s="8">
        <v>2068</v>
      </c>
    </row>
    <row r="377" spans="1:6" ht="12" customHeight="1" x14ac:dyDescent="0.25">
      <c r="A377" s="9">
        <v>44698</v>
      </c>
      <c r="B377" t="s">
        <v>250</v>
      </c>
      <c r="C377" s="10">
        <v>142695931</v>
      </c>
      <c r="D377" s="3">
        <v>5540246183547</v>
      </c>
      <c r="E377" s="9">
        <v>44719</v>
      </c>
      <c r="F377" s="11">
        <v>15591</v>
      </c>
    </row>
    <row r="378" spans="1:6" ht="12" customHeight="1" x14ac:dyDescent="0.25">
      <c r="A378" s="6">
        <v>44698</v>
      </c>
      <c r="B378" t="s">
        <v>250</v>
      </c>
      <c r="C378" s="7">
        <v>142695931</v>
      </c>
      <c r="D378" s="3">
        <v>5540246185278</v>
      </c>
      <c r="E378" s="6">
        <v>44719</v>
      </c>
      <c r="F378" s="8">
        <v>1120</v>
      </c>
    </row>
    <row r="379" spans="1:6" ht="12" customHeight="1" x14ac:dyDescent="0.25">
      <c r="A379" s="9">
        <v>44698</v>
      </c>
      <c r="B379" t="s">
        <v>250</v>
      </c>
      <c r="C379" s="10">
        <v>142695940</v>
      </c>
      <c r="D379" s="3">
        <v>5540246173906</v>
      </c>
      <c r="E379" s="9">
        <v>44720</v>
      </c>
      <c r="F379" s="11">
        <v>2311</v>
      </c>
    </row>
    <row r="380" spans="1:6" ht="12" customHeight="1" x14ac:dyDescent="0.25">
      <c r="A380" s="6">
        <v>44698</v>
      </c>
      <c r="B380" t="s">
        <v>250</v>
      </c>
      <c r="C380" s="7">
        <v>142695940</v>
      </c>
      <c r="D380" s="3">
        <v>5540246181016</v>
      </c>
      <c r="E380" s="6">
        <v>44720</v>
      </c>
      <c r="F380" s="8">
        <v>13364</v>
      </c>
    </row>
    <row r="381" spans="1:6" ht="12" customHeight="1" x14ac:dyDescent="0.25">
      <c r="A381" s="9">
        <v>44699</v>
      </c>
      <c r="B381" t="s">
        <v>250</v>
      </c>
      <c r="C381" s="10">
        <v>142695948</v>
      </c>
      <c r="D381" s="3">
        <v>5540246176294</v>
      </c>
      <c r="E381" s="9">
        <v>44703</v>
      </c>
      <c r="F381" s="11">
        <v>2970</v>
      </c>
    </row>
    <row r="382" spans="1:6" ht="12" customHeight="1" x14ac:dyDescent="0.25">
      <c r="A382" s="6">
        <v>44699</v>
      </c>
      <c r="B382" t="s">
        <v>250</v>
      </c>
      <c r="C382" s="7">
        <v>142695948</v>
      </c>
      <c r="D382" s="3">
        <v>5540246176295</v>
      </c>
      <c r="E382" s="6">
        <v>44703</v>
      </c>
      <c r="F382" s="8">
        <v>4455</v>
      </c>
    </row>
    <row r="383" spans="1:6" ht="12" customHeight="1" x14ac:dyDescent="0.25">
      <c r="A383" s="9">
        <v>44699</v>
      </c>
      <c r="B383" t="s">
        <v>250</v>
      </c>
      <c r="C383" s="10">
        <v>142695949</v>
      </c>
      <c r="D383" s="3">
        <v>5540246174174</v>
      </c>
      <c r="E383" s="9">
        <v>44703</v>
      </c>
      <c r="F383" s="11">
        <v>696</v>
      </c>
    </row>
    <row r="384" spans="1:6" ht="12" customHeight="1" x14ac:dyDescent="0.25">
      <c r="A384" s="6">
        <v>44699</v>
      </c>
      <c r="B384" t="s">
        <v>250</v>
      </c>
      <c r="C384" s="7">
        <v>142695949</v>
      </c>
      <c r="D384" s="3">
        <v>5540246188175</v>
      </c>
      <c r="E384" s="6">
        <v>44703</v>
      </c>
      <c r="F384" s="8">
        <v>232</v>
      </c>
    </row>
    <row r="385" spans="1:6" ht="12" customHeight="1" x14ac:dyDescent="0.25">
      <c r="A385" s="6">
        <v>44699</v>
      </c>
      <c r="B385" t="s">
        <v>250</v>
      </c>
      <c r="C385" s="7">
        <v>142695952</v>
      </c>
      <c r="D385" s="3">
        <v>5540246193878</v>
      </c>
      <c r="E385" s="6">
        <v>44719</v>
      </c>
      <c r="F385" s="8">
        <v>11136</v>
      </c>
    </row>
    <row r="386" spans="1:6" ht="12" customHeight="1" x14ac:dyDescent="0.25">
      <c r="A386" s="9">
        <v>44699</v>
      </c>
      <c r="B386" t="s">
        <v>250</v>
      </c>
      <c r="C386" s="10">
        <v>142695956</v>
      </c>
      <c r="D386" s="3">
        <v>5540246175047</v>
      </c>
      <c r="E386" s="9">
        <v>44707</v>
      </c>
      <c r="F386" s="11">
        <v>279</v>
      </c>
    </row>
    <row r="387" spans="1:6" ht="12" customHeight="1" x14ac:dyDescent="0.25">
      <c r="A387" s="6">
        <v>44699</v>
      </c>
      <c r="B387" t="s">
        <v>250</v>
      </c>
      <c r="C387" s="7">
        <v>142695956</v>
      </c>
      <c r="D387" s="3">
        <v>5540246175049</v>
      </c>
      <c r="E387" s="6">
        <v>44707</v>
      </c>
      <c r="F387" s="8">
        <v>557</v>
      </c>
    </row>
    <row r="388" spans="1:6" ht="12" customHeight="1" x14ac:dyDescent="0.25">
      <c r="A388" s="9">
        <v>44699</v>
      </c>
      <c r="B388" t="s">
        <v>250</v>
      </c>
      <c r="C388" s="10">
        <v>142695956</v>
      </c>
      <c r="D388" s="3">
        <v>5540246175050</v>
      </c>
      <c r="E388" s="9">
        <v>44707</v>
      </c>
      <c r="F388" s="11">
        <v>418</v>
      </c>
    </row>
    <row r="389" spans="1:6" ht="12" customHeight="1" x14ac:dyDescent="0.25">
      <c r="A389" s="6">
        <v>44699</v>
      </c>
      <c r="B389" t="s">
        <v>250</v>
      </c>
      <c r="C389" s="7">
        <v>142695956</v>
      </c>
      <c r="D389" s="3">
        <v>5540246190743</v>
      </c>
      <c r="E389" s="6">
        <v>44707</v>
      </c>
      <c r="F389" s="8">
        <v>279</v>
      </c>
    </row>
    <row r="390" spans="1:6" ht="12" customHeight="1" x14ac:dyDescent="0.25">
      <c r="A390" s="9">
        <v>44699</v>
      </c>
      <c r="B390" t="s">
        <v>250</v>
      </c>
      <c r="C390" s="10">
        <v>142695962</v>
      </c>
      <c r="D390" s="3">
        <v>5540246186010</v>
      </c>
      <c r="E390" s="9">
        <v>44713</v>
      </c>
      <c r="F390" s="11">
        <v>84</v>
      </c>
    </row>
    <row r="391" spans="1:6" ht="12" customHeight="1" x14ac:dyDescent="0.25">
      <c r="A391" s="6">
        <v>44699</v>
      </c>
      <c r="B391" t="s">
        <v>250</v>
      </c>
      <c r="C391" s="7">
        <v>142695962</v>
      </c>
      <c r="D391" s="3">
        <v>5540246186011</v>
      </c>
      <c r="E391" s="6">
        <v>44713</v>
      </c>
      <c r="F391" s="8">
        <v>128</v>
      </c>
    </row>
    <row r="392" spans="1:6" ht="12" customHeight="1" x14ac:dyDescent="0.25">
      <c r="A392" s="9">
        <v>44699</v>
      </c>
      <c r="B392" t="s">
        <v>250</v>
      </c>
      <c r="C392" s="10">
        <v>142695962</v>
      </c>
      <c r="D392" s="3">
        <v>5540246186017</v>
      </c>
      <c r="E392" s="9">
        <v>44713</v>
      </c>
      <c r="F392" s="11">
        <v>42</v>
      </c>
    </row>
    <row r="393" spans="1:6" ht="12" customHeight="1" x14ac:dyDescent="0.25">
      <c r="A393" s="9">
        <v>44699</v>
      </c>
      <c r="B393" t="s">
        <v>250</v>
      </c>
      <c r="C393" s="10">
        <v>142695970</v>
      </c>
      <c r="D393" s="3">
        <v>5540246186325</v>
      </c>
      <c r="E393" s="9">
        <v>44705</v>
      </c>
      <c r="F393" s="11">
        <v>140</v>
      </c>
    </row>
    <row r="394" spans="1:6" ht="12" customHeight="1" x14ac:dyDescent="0.25">
      <c r="A394" s="6">
        <v>44699</v>
      </c>
      <c r="B394" t="s">
        <v>250</v>
      </c>
      <c r="C394" s="7">
        <v>142695978</v>
      </c>
      <c r="D394" s="3">
        <v>5540246182684</v>
      </c>
      <c r="E394" s="6">
        <v>44713</v>
      </c>
      <c r="F394" s="8">
        <v>232</v>
      </c>
    </row>
    <row r="395" spans="1:6" ht="12" customHeight="1" x14ac:dyDescent="0.25">
      <c r="A395" s="9">
        <v>44699</v>
      </c>
      <c r="B395" t="s">
        <v>250</v>
      </c>
      <c r="C395" s="10">
        <v>142695978</v>
      </c>
      <c r="D395" s="3">
        <v>5540246183844</v>
      </c>
      <c r="E395" s="9">
        <v>44713</v>
      </c>
      <c r="F395" s="11">
        <v>140</v>
      </c>
    </row>
    <row r="396" spans="1:6" ht="12" customHeight="1" x14ac:dyDescent="0.25">
      <c r="A396" s="6">
        <v>44699</v>
      </c>
      <c r="B396" t="s">
        <v>250</v>
      </c>
      <c r="C396" s="7">
        <v>142695981</v>
      </c>
      <c r="D396" s="3">
        <v>5540246184036</v>
      </c>
      <c r="E396" s="6">
        <v>44712</v>
      </c>
      <c r="F396" s="8">
        <v>130</v>
      </c>
    </row>
    <row r="397" spans="1:6" ht="12" customHeight="1" x14ac:dyDescent="0.25">
      <c r="A397" s="9">
        <v>44699</v>
      </c>
      <c r="B397" t="s">
        <v>250</v>
      </c>
      <c r="C397" s="10">
        <v>142695981</v>
      </c>
      <c r="D397" s="3">
        <v>5540246191596</v>
      </c>
      <c r="E397" s="9">
        <v>44712</v>
      </c>
      <c r="F397" s="11">
        <v>223</v>
      </c>
    </row>
    <row r="398" spans="1:6" ht="12" customHeight="1" x14ac:dyDescent="0.25">
      <c r="A398" s="6">
        <v>44699</v>
      </c>
      <c r="B398" t="s">
        <v>250</v>
      </c>
      <c r="C398" s="7">
        <v>142695981</v>
      </c>
      <c r="D398" s="3">
        <v>5540246193505</v>
      </c>
      <c r="E398" s="6">
        <v>44712</v>
      </c>
      <c r="F398" s="8">
        <v>29696</v>
      </c>
    </row>
    <row r="399" spans="1:6" ht="12" customHeight="1" x14ac:dyDescent="0.25">
      <c r="A399" s="6">
        <v>44700</v>
      </c>
      <c r="B399" t="s">
        <v>250</v>
      </c>
      <c r="C399" s="7">
        <v>142706009</v>
      </c>
      <c r="D399" s="3">
        <v>5540246187998</v>
      </c>
      <c r="E399" s="6">
        <v>44787</v>
      </c>
      <c r="F399" s="8">
        <v>1392</v>
      </c>
    </row>
    <row r="400" spans="1:6" ht="12" customHeight="1" x14ac:dyDescent="0.25">
      <c r="A400" s="9">
        <v>44700</v>
      </c>
      <c r="B400" t="s">
        <v>250</v>
      </c>
      <c r="C400" s="10">
        <v>142706012</v>
      </c>
      <c r="D400" s="3">
        <v>5540246187995</v>
      </c>
      <c r="E400" s="9">
        <v>44723</v>
      </c>
      <c r="F400" s="11">
        <v>928</v>
      </c>
    </row>
    <row r="401" spans="1:6" ht="12" customHeight="1" x14ac:dyDescent="0.25">
      <c r="A401" s="9">
        <v>44703</v>
      </c>
      <c r="B401" t="s">
        <v>250</v>
      </c>
      <c r="C401" s="10">
        <v>142706018</v>
      </c>
      <c r="D401" s="3">
        <v>5540246176294</v>
      </c>
      <c r="E401" s="9">
        <v>44705</v>
      </c>
      <c r="F401" s="11">
        <v>2228</v>
      </c>
    </row>
    <row r="402" spans="1:6" ht="12" customHeight="1" x14ac:dyDescent="0.25">
      <c r="A402" s="6">
        <v>44703</v>
      </c>
      <c r="B402" t="s">
        <v>250</v>
      </c>
      <c r="C402" s="7">
        <v>142706018</v>
      </c>
      <c r="D402" s="3">
        <v>5540246176295</v>
      </c>
      <c r="E402" s="6">
        <v>44705</v>
      </c>
      <c r="F402" s="8">
        <v>7424</v>
      </c>
    </row>
    <row r="403" spans="1:6" ht="12" customHeight="1" x14ac:dyDescent="0.25">
      <c r="A403" s="9">
        <v>44703</v>
      </c>
      <c r="B403" t="s">
        <v>250</v>
      </c>
      <c r="C403" s="10">
        <v>142706018</v>
      </c>
      <c r="D403" s="3">
        <v>5540246187987</v>
      </c>
      <c r="E403" s="9">
        <v>44705</v>
      </c>
      <c r="F403" s="11">
        <v>2228</v>
      </c>
    </row>
    <row r="404" spans="1:6" ht="12" customHeight="1" x14ac:dyDescent="0.25">
      <c r="A404" s="6">
        <v>44703</v>
      </c>
      <c r="B404" t="s">
        <v>250</v>
      </c>
      <c r="C404" s="7">
        <v>142706018</v>
      </c>
      <c r="D404" s="3">
        <v>5540246188200</v>
      </c>
      <c r="E404" s="6">
        <v>44705</v>
      </c>
      <c r="F404" s="8">
        <v>1485</v>
      </c>
    </row>
    <row r="405" spans="1:6" ht="12" customHeight="1" x14ac:dyDescent="0.25">
      <c r="A405" s="9">
        <v>44703</v>
      </c>
      <c r="B405" t="s">
        <v>250</v>
      </c>
      <c r="C405" s="10">
        <v>142706019</v>
      </c>
      <c r="D405" s="3">
        <v>5540246172669</v>
      </c>
      <c r="E405" s="9">
        <v>44705</v>
      </c>
      <c r="F405" s="11">
        <v>209</v>
      </c>
    </row>
    <row r="406" spans="1:6" ht="12" customHeight="1" x14ac:dyDescent="0.25">
      <c r="A406" s="6">
        <v>44703</v>
      </c>
      <c r="B406" t="s">
        <v>250</v>
      </c>
      <c r="C406" s="7">
        <v>142706019</v>
      </c>
      <c r="D406" s="3">
        <v>5540246174174</v>
      </c>
      <c r="E406" s="6">
        <v>44705</v>
      </c>
      <c r="F406" s="8">
        <v>464</v>
      </c>
    </row>
    <row r="407" spans="1:6" ht="12" customHeight="1" x14ac:dyDescent="0.25">
      <c r="A407" s="9">
        <v>44703</v>
      </c>
      <c r="B407" t="s">
        <v>250</v>
      </c>
      <c r="C407" s="10">
        <v>142706024</v>
      </c>
      <c r="D407" s="3">
        <v>5540246175049</v>
      </c>
      <c r="E407" s="9">
        <v>44711</v>
      </c>
      <c r="F407" s="11">
        <v>557</v>
      </c>
    </row>
    <row r="408" spans="1:6" ht="12" customHeight="1" x14ac:dyDescent="0.25">
      <c r="A408" s="6">
        <v>44703</v>
      </c>
      <c r="B408" t="s">
        <v>250</v>
      </c>
      <c r="C408" s="7">
        <v>142706024</v>
      </c>
      <c r="D408" s="3">
        <v>5540246175050</v>
      </c>
      <c r="E408" s="6">
        <v>44711</v>
      </c>
      <c r="F408" s="8">
        <v>557</v>
      </c>
    </row>
    <row r="409" spans="1:6" ht="12" customHeight="1" x14ac:dyDescent="0.25">
      <c r="A409" s="9">
        <v>44703</v>
      </c>
      <c r="B409" t="s">
        <v>250</v>
      </c>
      <c r="C409" s="10">
        <v>142706024</v>
      </c>
      <c r="D409" s="3">
        <v>5540246190743</v>
      </c>
      <c r="E409" s="9">
        <v>44711</v>
      </c>
      <c r="F409" s="11">
        <v>557</v>
      </c>
    </row>
    <row r="410" spans="1:6" ht="12" customHeight="1" x14ac:dyDescent="0.25">
      <c r="A410" s="6">
        <v>44703</v>
      </c>
      <c r="B410" t="s">
        <v>250</v>
      </c>
      <c r="C410" s="7">
        <v>142706040</v>
      </c>
      <c r="D410" s="3">
        <v>5540246192518</v>
      </c>
      <c r="E410" s="6">
        <v>44707</v>
      </c>
      <c r="F410" s="8">
        <v>20463</v>
      </c>
    </row>
    <row r="411" spans="1:6" ht="12" customHeight="1" x14ac:dyDescent="0.25">
      <c r="A411" s="6">
        <v>44703</v>
      </c>
      <c r="B411" t="s">
        <v>250</v>
      </c>
      <c r="C411" s="7">
        <v>142706041</v>
      </c>
      <c r="D411" s="3">
        <v>5540246176699</v>
      </c>
      <c r="E411" s="6">
        <v>44705</v>
      </c>
      <c r="F411" s="8">
        <v>4176</v>
      </c>
    </row>
    <row r="412" spans="1:6" ht="12" customHeight="1" x14ac:dyDescent="0.25">
      <c r="A412" s="9">
        <v>44704</v>
      </c>
      <c r="B412" t="s">
        <v>250</v>
      </c>
      <c r="C412" s="10">
        <v>142706048</v>
      </c>
      <c r="D412" s="3">
        <v>5540246190097</v>
      </c>
      <c r="E412" s="9">
        <v>44712</v>
      </c>
      <c r="F412" s="11">
        <v>2795</v>
      </c>
    </row>
    <row r="413" spans="1:6" ht="12" customHeight="1" x14ac:dyDescent="0.25">
      <c r="A413" s="9">
        <v>44704</v>
      </c>
      <c r="B413" t="s">
        <v>250</v>
      </c>
      <c r="C413" s="10">
        <v>142706053</v>
      </c>
      <c r="D413" s="3">
        <v>5540246176295</v>
      </c>
      <c r="E413" s="9">
        <v>44706</v>
      </c>
      <c r="F413" s="11">
        <v>4455</v>
      </c>
    </row>
    <row r="414" spans="1:6" ht="12" customHeight="1" x14ac:dyDescent="0.25">
      <c r="A414" s="9">
        <v>44704</v>
      </c>
      <c r="B414" t="s">
        <v>250</v>
      </c>
      <c r="C414" s="10">
        <v>142706056</v>
      </c>
      <c r="D414" s="3">
        <v>5540246183589</v>
      </c>
      <c r="E414" s="9">
        <v>44714</v>
      </c>
      <c r="F414" s="11">
        <v>1300</v>
      </c>
    </row>
    <row r="415" spans="1:6" ht="12" customHeight="1" x14ac:dyDescent="0.25">
      <c r="A415" s="6">
        <v>44704</v>
      </c>
      <c r="B415" t="s">
        <v>250</v>
      </c>
      <c r="C415" s="7">
        <v>142706056</v>
      </c>
      <c r="D415" s="3">
        <v>5540246186351</v>
      </c>
      <c r="E415" s="6">
        <v>44714</v>
      </c>
      <c r="F415" s="8">
        <v>564</v>
      </c>
    </row>
    <row r="416" spans="1:6" ht="12" customHeight="1" x14ac:dyDescent="0.25">
      <c r="A416" s="9">
        <v>44704</v>
      </c>
      <c r="B416" t="s">
        <v>250</v>
      </c>
      <c r="C416" s="10">
        <v>142706056</v>
      </c>
      <c r="D416" s="3">
        <v>5540246186352</v>
      </c>
      <c r="E416" s="9">
        <v>44714</v>
      </c>
      <c r="F416" s="11">
        <v>2819</v>
      </c>
    </row>
    <row r="417" spans="1:6" ht="12" customHeight="1" x14ac:dyDescent="0.25">
      <c r="A417" s="9">
        <v>44704</v>
      </c>
      <c r="B417" t="s">
        <v>250</v>
      </c>
      <c r="C417" s="10">
        <v>142706058</v>
      </c>
      <c r="D417" s="3">
        <v>5540246171759</v>
      </c>
      <c r="E417" s="9">
        <v>44711</v>
      </c>
      <c r="F417" s="11">
        <v>5012</v>
      </c>
    </row>
    <row r="418" spans="1:6" ht="12" customHeight="1" x14ac:dyDescent="0.25">
      <c r="A418" s="6">
        <v>44704</v>
      </c>
      <c r="B418" t="s">
        <v>250</v>
      </c>
      <c r="C418" s="7">
        <v>142706058</v>
      </c>
      <c r="D418" s="3">
        <v>5540246177132</v>
      </c>
      <c r="E418" s="6">
        <v>44711</v>
      </c>
      <c r="F418" s="8">
        <v>7424</v>
      </c>
    </row>
    <row r="419" spans="1:6" ht="12" customHeight="1" x14ac:dyDescent="0.25">
      <c r="A419" s="9">
        <v>44704</v>
      </c>
      <c r="B419" t="s">
        <v>250</v>
      </c>
      <c r="C419" s="10">
        <v>142706058</v>
      </c>
      <c r="D419" s="3">
        <v>5540246177133</v>
      </c>
      <c r="E419" s="9">
        <v>44711</v>
      </c>
      <c r="F419" s="11">
        <v>8445</v>
      </c>
    </row>
    <row r="420" spans="1:6" ht="12" customHeight="1" x14ac:dyDescent="0.25">
      <c r="A420" s="6">
        <v>44704</v>
      </c>
      <c r="B420" t="s">
        <v>250</v>
      </c>
      <c r="C420" s="7">
        <v>142706060</v>
      </c>
      <c r="D420" s="3">
        <v>5540246188583</v>
      </c>
      <c r="E420" s="6">
        <v>44710</v>
      </c>
      <c r="F420" s="8">
        <v>2784</v>
      </c>
    </row>
    <row r="421" spans="1:6" ht="12" customHeight="1" x14ac:dyDescent="0.25">
      <c r="A421" s="6">
        <v>44705</v>
      </c>
      <c r="B421" t="s">
        <v>250</v>
      </c>
      <c r="C421" s="7">
        <v>142706067</v>
      </c>
      <c r="D421" s="3">
        <v>5540246171933</v>
      </c>
      <c r="E421" s="6">
        <v>44707</v>
      </c>
      <c r="F421" s="8">
        <v>557</v>
      </c>
    </row>
    <row r="422" spans="1:6" ht="12" customHeight="1" x14ac:dyDescent="0.25">
      <c r="A422" s="9">
        <v>44705</v>
      </c>
      <c r="B422" t="s">
        <v>250</v>
      </c>
      <c r="C422" s="10">
        <v>142706067</v>
      </c>
      <c r="D422" s="3">
        <v>5540246176294</v>
      </c>
      <c r="E422" s="9">
        <v>44707</v>
      </c>
      <c r="F422" s="11">
        <v>3712</v>
      </c>
    </row>
    <row r="423" spans="1:6" ht="12" customHeight="1" x14ac:dyDescent="0.25">
      <c r="A423" s="6">
        <v>44705</v>
      </c>
      <c r="B423" t="s">
        <v>250</v>
      </c>
      <c r="C423" s="7">
        <v>142706067</v>
      </c>
      <c r="D423" s="3">
        <v>5540246176295</v>
      </c>
      <c r="E423" s="6">
        <v>44707</v>
      </c>
      <c r="F423" s="8">
        <v>7424</v>
      </c>
    </row>
    <row r="424" spans="1:6" ht="12" customHeight="1" x14ac:dyDescent="0.25">
      <c r="A424" s="9">
        <v>44705</v>
      </c>
      <c r="B424" t="s">
        <v>250</v>
      </c>
      <c r="C424" s="10">
        <v>142706067</v>
      </c>
      <c r="D424" s="3">
        <v>5540246187987</v>
      </c>
      <c r="E424" s="9">
        <v>44707</v>
      </c>
      <c r="F424" s="11">
        <v>4455</v>
      </c>
    </row>
    <row r="425" spans="1:6" ht="12" customHeight="1" x14ac:dyDescent="0.25">
      <c r="A425" s="6">
        <v>44705</v>
      </c>
      <c r="B425" t="s">
        <v>250</v>
      </c>
      <c r="C425" s="7">
        <v>142706067</v>
      </c>
      <c r="D425" s="3">
        <v>5540246188200</v>
      </c>
      <c r="E425" s="6">
        <v>44707</v>
      </c>
      <c r="F425" s="8">
        <v>743</v>
      </c>
    </row>
    <row r="426" spans="1:6" ht="12" customHeight="1" x14ac:dyDescent="0.25">
      <c r="A426" s="6">
        <v>44705</v>
      </c>
      <c r="B426" t="s">
        <v>250</v>
      </c>
      <c r="C426" s="7">
        <v>142706068</v>
      </c>
      <c r="D426" s="3">
        <v>5540246172669</v>
      </c>
      <c r="E426" s="6">
        <v>44707</v>
      </c>
      <c r="F426" s="8">
        <v>279</v>
      </c>
    </row>
    <row r="427" spans="1:6" ht="12" customHeight="1" x14ac:dyDescent="0.25">
      <c r="A427" s="9">
        <v>44705</v>
      </c>
      <c r="B427" t="s">
        <v>250</v>
      </c>
      <c r="C427" s="10">
        <v>142706068</v>
      </c>
      <c r="D427" s="3">
        <v>5540246172978</v>
      </c>
      <c r="E427" s="9">
        <v>44707</v>
      </c>
      <c r="F427" s="11">
        <v>1253</v>
      </c>
    </row>
    <row r="428" spans="1:6" ht="12" customHeight="1" x14ac:dyDescent="0.25">
      <c r="A428" s="9">
        <v>44705</v>
      </c>
      <c r="B428" t="s">
        <v>250</v>
      </c>
      <c r="C428" s="10">
        <v>142706068</v>
      </c>
      <c r="D428" s="3">
        <v>5540246174174</v>
      </c>
      <c r="E428" s="9">
        <v>44707</v>
      </c>
      <c r="F428" s="11">
        <v>464</v>
      </c>
    </row>
    <row r="429" spans="1:6" ht="12" customHeight="1" x14ac:dyDescent="0.25">
      <c r="A429" s="6">
        <v>44705</v>
      </c>
      <c r="B429" t="s">
        <v>250</v>
      </c>
      <c r="C429" s="7">
        <v>142706068</v>
      </c>
      <c r="D429" s="3">
        <v>5540246176699</v>
      </c>
      <c r="E429" s="6">
        <v>44707</v>
      </c>
      <c r="F429" s="8">
        <v>2088</v>
      </c>
    </row>
    <row r="430" spans="1:6" ht="12" customHeight="1" x14ac:dyDescent="0.25">
      <c r="A430" s="6">
        <v>44706</v>
      </c>
      <c r="B430" t="s">
        <v>250</v>
      </c>
      <c r="C430" s="7">
        <v>142706093</v>
      </c>
      <c r="D430" s="3">
        <v>5540246172978</v>
      </c>
      <c r="E430" s="6">
        <v>44710</v>
      </c>
      <c r="F430" s="8">
        <v>418</v>
      </c>
    </row>
    <row r="431" spans="1:6" ht="12" customHeight="1" x14ac:dyDescent="0.25">
      <c r="A431" s="9">
        <v>44706</v>
      </c>
      <c r="B431" t="s">
        <v>250</v>
      </c>
      <c r="C431" s="10">
        <v>142706093</v>
      </c>
      <c r="D431" s="3">
        <v>5540246174174</v>
      </c>
      <c r="E431" s="9">
        <v>44710</v>
      </c>
      <c r="F431" s="11">
        <v>232</v>
      </c>
    </row>
    <row r="432" spans="1:6" ht="12" customHeight="1" x14ac:dyDescent="0.25">
      <c r="A432" s="6">
        <v>44706</v>
      </c>
      <c r="B432" t="s">
        <v>250</v>
      </c>
      <c r="C432" s="7">
        <v>142706094</v>
      </c>
      <c r="D432" s="3">
        <v>5540246171933</v>
      </c>
      <c r="E432" s="6">
        <v>44710</v>
      </c>
      <c r="F432" s="8">
        <v>557</v>
      </c>
    </row>
    <row r="433" spans="1:6" ht="12" customHeight="1" x14ac:dyDescent="0.25">
      <c r="A433" s="6">
        <v>44706</v>
      </c>
      <c r="B433" t="s">
        <v>250</v>
      </c>
      <c r="C433" s="7">
        <v>142706094</v>
      </c>
      <c r="D433" s="3">
        <v>5540246187987</v>
      </c>
      <c r="E433" s="6">
        <v>44710</v>
      </c>
      <c r="F433" s="8">
        <v>2228</v>
      </c>
    </row>
    <row r="434" spans="1:6" ht="12" customHeight="1" x14ac:dyDescent="0.25">
      <c r="A434" s="9">
        <v>44706</v>
      </c>
      <c r="B434" t="s">
        <v>250</v>
      </c>
      <c r="C434" s="10">
        <v>142706101</v>
      </c>
      <c r="D434" s="3">
        <v>5540246193999</v>
      </c>
      <c r="E434" s="9">
        <v>44711</v>
      </c>
      <c r="F434" s="11">
        <v>23490</v>
      </c>
    </row>
    <row r="435" spans="1:6" ht="12" customHeight="1" x14ac:dyDescent="0.25">
      <c r="A435" s="6">
        <v>44706</v>
      </c>
      <c r="B435" t="s">
        <v>250</v>
      </c>
      <c r="C435" s="7">
        <v>142706106</v>
      </c>
      <c r="D435" s="3">
        <v>5540246183130</v>
      </c>
      <c r="E435" s="6">
        <v>44713</v>
      </c>
      <c r="F435" s="8">
        <v>1128</v>
      </c>
    </row>
    <row r="436" spans="1:6" ht="12" customHeight="1" x14ac:dyDescent="0.25">
      <c r="A436" s="9">
        <v>44706</v>
      </c>
      <c r="B436" t="s">
        <v>250</v>
      </c>
      <c r="C436" s="10">
        <v>142706106</v>
      </c>
      <c r="D436" s="3">
        <v>5540246183455</v>
      </c>
      <c r="E436" s="9">
        <v>44713</v>
      </c>
      <c r="F436" s="11">
        <v>1044</v>
      </c>
    </row>
    <row r="437" spans="1:6" ht="12" customHeight="1" x14ac:dyDescent="0.25">
      <c r="A437" s="9">
        <v>44706</v>
      </c>
      <c r="B437" t="s">
        <v>250</v>
      </c>
      <c r="C437" s="10">
        <v>142706111</v>
      </c>
      <c r="D437" s="3">
        <v>5540246171759</v>
      </c>
      <c r="E437" s="9">
        <v>44714</v>
      </c>
      <c r="F437" s="11">
        <v>2506</v>
      </c>
    </row>
    <row r="438" spans="1:6" ht="12" customHeight="1" x14ac:dyDescent="0.25">
      <c r="A438" s="6">
        <v>44706</v>
      </c>
      <c r="B438" t="s">
        <v>250</v>
      </c>
      <c r="C438" s="7">
        <v>142706111</v>
      </c>
      <c r="D438" s="3">
        <v>5540246177132</v>
      </c>
      <c r="E438" s="6">
        <v>44714</v>
      </c>
      <c r="F438" s="8">
        <v>6496</v>
      </c>
    </row>
    <row r="439" spans="1:6" ht="12" customHeight="1" x14ac:dyDescent="0.25">
      <c r="A439" s="9">
        <v>44706</v>
      </c>
      <c r="B439" t="s">
        <v>250</v>
      </c>
      <c r="C439" s="10">
        <v>142706111</v>
      </c>
      <c r="D439" s="3">
        <v>5540246183562</v>
      </c>
      <c r="E439" s="9">
        <v>44714</v>
      </c>
      <c r="F439" s="11">
        <v>2088</v>
      </c>
    </row>
    <row r="440" spans="1:6" ht="12" customHeight="1" x14ac:dyDescent="0.25">
      <c r="A440" s="6">
        <v>44707</v>
      </c>
      <c r="B440" t="s">
        <v>250</v>
      </c>
      <c r="C440" s="7">
        <v>142716113</v>
      </c>
      <c r="D440" s="3">
        <v>5540246190097</v>
      </c>
      <c r="E440" s="6">
        <v>44728</v>
      </c>
      <c r="F440" s="8">
        <v>5555</v>
      </c>
    </row>
    <row r="441" spans="1:6" ht="12" customHeight="1" x14ac:dyDescent="0.25">
      <c r="A441" s="6">
        <v>44707</v>
      </c>
      <c r="B441" t="s">
        <v>250</v>
      </c>
      <c r="C441" s="7">
        <v>142716118</v>
      </c>
      <c r="D441" s="3">
        <v>5540246172669</v>
      </c>
      <c r="E441" s="6">
        <v>44711</v>
      </c>
      <c r="F441" s="8">
        <v>557</v>
      </c>
    </row>
    <row r="442" spans="1:6" ht="12" customHeight="1" x14ac:dyDescent="0.25">
      <c r="A442" s="9">
        <v>44707</v>
      </c>
      <c r="B442" t="s">
        <v>250</v>
      </c>
      <c r="C442" s="10">
        <v>142716118</v>
      </c>
      <c r="D442" s="3">
        <v>5540246188175</v>
      </c>
      <c r="E442" s="9">
        <v>44711</v>
      </c>
      <c r="F442" s="11">
        <v>232</v>
      </c>
    </row>
    <row r="443" spans="1:6" ht="12" customHeight="1" x14ac:dyDescent="0.25">
      <c r="A443" s="9">
        <v>44707</v>
      </c>
      <c r="B443" t="s">
        <v>250</v>
      </c>
      <c r="C443" s="10">
        <v>142716119</v>
      </c>
      <c r="D443" s="3">
        <v>5540246188200</v>
      </c>
      <c r="E443" s="9">
        <v>44711</v>
      </c>
      <c r="F443" s="11">
        <v>743</v>
      </c>
    </row>
    <row r="444" spans="1:6" ht="12" customHeight="1" x14ac:dyDescent="0.25">
      <c r="A444" s="9">
        <v>44707</v>
      </c>
      <c r="B444" t="s">
        <v>250</v>
      </c>
      <c r="C444" s="10">
        <v>142716122</v>
      </c>
      <c r="D444" s="3">
        <v>5540246185429</v>
      </c>
      <c r="E444" s="9">
        <v>44711</v>
      </c>
      <c r="F444" s="11">
        <v>140</v>
      </c>
    </row>
    <row r="445" spans="1:6" ht="12" customHeight="1" x14ac:dyDescent="0.25">
      <c r="A445" s="6">
        <v>44707</v>
      </c>
      <c r="B445" t="s">
        <v>250</v>
      </c>
      <c r="C445" s="7">
        <v>142716122</v>
      </c>
      <c r="D445" s="3">
        <v>5540246186325</v>
      </c>
      <c r="E445" s="6">
        <v>44711</v>
      </c>
      <c r="F445" s="8">
        <v>279</v>
      </c>
    </row>
    <row r="446" spans="1:6" ht="12" customHeight="1" x14ac:dyDescent="0.25">
      <c r="A446" s="6">
        <v>44707</v>
      </c>
      <c r="B446" t="s">
        <v>250</v>
      </c>
      <c r="C446" s="7">
        <v>142716131</v>
      </c>
      <c r="D446" s="3">
        <v>5540246183558</v>
      </c>
      <c r="E446" s="6">
        <v>44721</v>
      </c>
      <c r="F446" s="8">
        <v>3898</v>
      </c>
    </row>
    <row r="447" spans="1:6" ht="12" customHeight="1" x14ac:dyDescent="0.25">
      <c r="A447" s="9">
        <v>44707</v>
      </c>
      <c r="B447" t="s">
        <v>250</v>
      </c>
      <c r="C447" s="10">
        <v>142716134</v>
      </c>
      <c r="D447" s="3">
        <v>5540246188224</v>
      </c>
      <c r="E447" s="9">
        <v>44727</v>
      </c>
      <c r="F447" s="11">
        <v>2413</v>
      </c>
    </row>
    <row r="448" spans="1:6" ht="12" customHeight="1" x14ac:dyDescent="0.25">
      <c r="A448" s="9">
        <v>44707</v>
      </c>
      <c r="B448" t="s">
        <v>250</v>
      </c>
      <c r="C448" s="10">
        <v>142716136</v>
      </c>
      <c r="D448" s="3">
        <v>5540246192907</v>
      </c>
      <c r="E448" s="9">
        <v>44732</v>
      </c>
      <c r="F448" s="11">
        <v>14477</v>
      </c>
    </row>
    <row r="449" spans="1:6" ht="12" customHeight="1" x14ac:dyDescent="0.25">
      <c r="A449" s="6">
        <v>44707</v>
      </c>
      <c r="B449" t="s">
        <v>250</v>
      </c>
      <c r="C449" s="7">
        <v>142716137</v>
      </c>
      <c r="D449" s="3">
        <v>5540246193878</v>
      </c>
      <c r="E449" s="6">
        <v>44719</v>
      </c>
      <c r="F449" s="8">
        <v>11136</v>
      </c>
    </row>
    <row r="450" spans="1:6" ht="12" customHeight="1" x14ac:dyDescent="0.25">
      <c r="A450" s="9">
        <v>44707</v>
      </c>
      <c r="B450" t="s">
        <v>250</v>
      </c>
      <c r="C450" s="10">
        <v>142716138</v>
      </c>
      <c r="D450" s="3">
        <v>5540246186352</v>
      </c>
      <c r="E450" s="9">
        <v>44725</v>
      </c>
      <c r="F450" s="11">
        <v>8457</v>
      </c>
    </row>
    <row r="451" spans="1:6" ht="12" customHeight="1" x14ac:dyDescent="0.25">
      <c r="A451" s="6">
        <v>44710</v>
      </c>
      <c r="B451" t="s">
        <v>250</v>
      </c>
      <c r="C451" s="7">
        <v>142716150</v>
      </c>
      <c r="D451" s="3">
        <v>5540246172978</v>
      </c>
      <c r="E451" s="6">
        <v>44712</v>
      </c>
      <c r="F451" s="8">
        <v>1253</v>
      </c>
    </row>
    <row r="452" spans="1:6" ht="12" customHeight="1" x14ac:dyDescent="0.25">
      <c r="A452" s="6">
        <v>44710</v>
      </c>
      <c r="B452" t="s">
        <v>250</v>
      </c>
      <c r="C452" s="7">
        <v>142716150</v>
      </c>
      <c r="D452" s="3">
        <v>5540246176699</v>
      </c>
      <c r="E452" s="6">
        <v>44712</v>
      </c>
      <c r="F452" s="8">
        <v>3132</v>
      </c>
    </row>
    <row r="453" spans="1:6" ht="12" customHeight="1" x14ac:dyDescent="0.25">
      <c r="A453" s="9">
        <v>44710</v>
      </c>
      <c r="B453" t="s">
        <v>250</v>
      </c>
      <c r="C453" s="10">
        <v>142716150</v>
      </c>
      <c r="D453" s="3">
        <v>5540246192102</v>
      </c>
      <c r="E453" s="9">
        <v>44712</v>
      </c>
      <c r="F453" s="11">
        <v>4009</v>
      </c>
    </row>
    <row r="454" spans="1:6" ht="12" customHeight="1" x14ac:dyDescent="0.25">
      <c r="A454" s="6">
        <v>44710</v>
      </c>
      <c r="B454" t="s">
        <v>250</v>
      </c>
      <c r="C454" s="7">
        <v>142716151</v>
      </c>
      <c r="D454" s="3">
        <v>5540246176294</v>
      </c>
      <c r="E454" s="6">
        <v>44712</v>
      </c>
      <c r="F454" s="8">
        <v>2228</v>
      </c>
    </row>
    <row r="455" spans="1:6" ht="12" customHeight="1" x14ac:dyDescent="0.25">
      <c r="A455" s="9">
        <v>44710</v>
      </c>
      <c r="B455" t="s">
        <v>250</v>
      </c>
      <c r="C455" s="10">
        <v>142716151</v>
      </c>
      <c r="D455" s="3">
        <v>5540246176295</v>
      </c>
      <c r="E455" s="9">
        <v>44712</v>
      </c>
      <c r="F455" s="11">
        <v>7424</v>
      </c>
    </row>
    <row r="456" spans="1:6" ht="12" customHeight="1" x14ac:dyDescent="0.25">
      <c r="A456" s="9">
        <v>44710</v>
      </c>
      <c r="B456" t="s">
        <v>250</v>
      </c>
      <c r="C456" s="10">
        <v>142716151</v>
      </c>
      <c r="D456" s="3">
        <v>5540246188200</v>
      </c>
      <c r="E456" s="9">
        <v>44712</v>
      </c>
      <c r="F456" s="11">
        <v>1485</v>
      </c>
    </row>
    <row r="457" spans="1:6" ht="12" customHeight="1" x14ac:dyDescent="0.25">
      <c r="A457" s="9">
        <v>44711</v>
      </c>
      <c r="B457" t="s">
        <v>250</v>
      </c>
      <c r="C457" s="10">
        <v>142716168</v>
      </c>
      <c r="D457" s="3">
        <v>5540246192264</v>
      </c>
      <c r="E457" s="9">
        <v>44738</v>
      </c>
      <c r="F457" s="11">
        <v>372</v>
      </c>
    </row>
    <row r="458" spans="1:6" ht="12" customHeight="1" x14ac:dyDescent="0.25">
      <c r="A458" s="6">
        <v>44711</v>
      </c>
      <c r="B458" t="s">
        <v>250</v>
      </c>
      <c r="C458" s="7">
        <v>142716168</v>
      </c>
      <c r="D458" s="3">
        <v>5540246192265</v>
      </c>
      <c r="E458" s="6">
        <v>44738</v>
      </c>
      <c r="F458" s="8">
        <v>1411</v>
      </c>
    </row>
    <row r="459" spans="1:6" ht="12" customHeight="1" x14ac:dyDescent="0.25">
      <c r="A459" s="6">
        <v>44711</v>
      </c>
      <c r="B459" t="s">
        <v>250</v>
      </c>
      <c r="C459" s="7">
        <v>142716170</v>
      </c>
      <c r="D459" s="3">
        <v>5540246176295</v>
      </c>
      <c r="E459" s="6">
        <v>44713</v>
      </c>
      <c r="F459" s="8">
        <v>7424</v>
      </c>
    </row>
    <row r="460" spans="1:6" ht="12" customHeight="1" x14ac:dyDescent="0.25">
      <c r="A460" s="9">
        <v>44711</v>
      </c>
      <c r="B460" t="s">
        <v>250</v>
      </c>
      <c r="C460" s="10">
        <v>142716170</v>
      </c>
      <c r="D460" s="3">
        <v>5540246187987</v>
      </c>
      <c r="E460" s="9">
        <v>44713</v>
      </c>
      <c r="F460" s="11">
        <v>2228</v>
      </c>
    </row>
    <row r="461" spans="1:6" ht="12" customHeight="1" x14ac:dyDescent="0.25">
      <c r="A461" s="9">
        <v>44711</v>
      </c>
      <c r="B461" t="s">
        <v>250</v>
      </c>
      <c r="C461" s="10">
        <v>142716176</v>
      </c>
      <c r="D461" s="3">
        <v>5540246185429</v>
      </c>
      <c r="E461" s="9">
        <v>44714</v>
      </c>
      <c r="F461" s="11">
        <v>140</v>
      </c>
    </row>
    <row r="462" spans="1:6" ht="12" customHeight="1" x14ac:dyDescent="0.25">
      <c r="A462" s="9">
        <v>44711</v>
      </c>
      <c r="B462" t="s">
        <v>250</v>
      </c>
      <c r="C462" s="10">
        <v>142716182</v>
      </c>
      <c r="D462" s="3">
        <v>5540246171759</v>
      </c>
      <c r="E462" s="9">
        <v>44719</v>
      </c>
      <c r="F462" s="11">
        <v>3759</v>
      </c>
    </row>
    <row r="463" spans="1:6" ht="12" customHeight="1" x14ac:dyDescent="0.25">
      <c r="A463" s="6">
        <v>44711</v>
      </c>
      <c r="B463" t="s">
        <v>250</v>
      </c>
      <c r="C463" s="7">
        <v>142716182</v>
      </c>
      <c r="D463" s="3">
        <v>5540246177132</v>
      </c>
      <c r="E463" s="6">
        <v>44719</v>
      </c>
      <c r="F463" s="8">
        <v>8352</v>
      </c>
    </row>
    <row r="464" spans="1:6" ht="12" customHeight="1" x14ac:dyDescent="0.25">
      <c r="A464" s="9">
        <v>44711</v>
      </c>
      <c r="B464" t="s">
        <v>250</v>
      </c>
      <c r="C464" s="10">
        <v>142716182</v>
      </c>
      <c r="D464" s="3">
        <v>5540246183562</v>
      </c>
      <c r="E464" s="9">
        <v>44719</v>
      </c>
      <c r="F464" s="11">
        <v>696</v>
      </c>
    </row>
    <row r="465" spans="1:6" ht="12" customHeight="1" x14ac:dyDescent="0.25">
      <c r="A465" s="6">
        <v>44711</v>
      </c>
      <c r="B465" t="s">
        <v>250</v>
      </c>
      <c r="C465" s="7">
        <v>142716182</v>
      </c>
      <c r="D465" s="3">
        <v>5540246192518</v>
      </c>
      <c r="E465" s="6">
        <v>44719</v>
      </c>
      <c r="F465" s="8">
        <v>8770</v>
      </c>
    </row>
    <row r="466" spans="1:6" ht="12" customHeight="1" x14ac:dyDescent="0.25">
      <c r="A466" s="9">
        <v>44711</v>
      </c>
      <c r="B466" t="s">
        <v>250</v>
      </c>
      <c r="C466" s="10">
        <v>142716192</v>
      </c>
      <c r="D466" s="3">
        <v>5540246181061</v>
      </c>
      <c r="E466" s="9">
        <v>44731</v>
      </c>
      <c r="F466" s="11">
        <v>6615</v>
      </c>
    </row>
    <row r="467" spans="1:6" ht="12" customHeight="1" x14ac:dyDescent="0.25">
      <c r="A467" s="6">
        <v>44711</v>
      </c>
      <c r="B467" t="s">
        <v>250</v>
      </c>
      <c r="C467" s="7">
        <v>142716192</v>
      </c>
      <c r="D467" s="3">
        <v>5540246183547</v>
      </c>
      <c r="E467" s="6">
        <v>44731</v>
      </c>
      <c r="F467" s="8">
        <v>10023</v>
      </c>
    </row>
    <row r="468" spans="1:6" ht="12" customHeight="1" x14ac:dyDescent="0.25">
      <c r="A468" s="9">
        <v>44711</v>
      </c>
      <c r="B468" t="s">
        <v>250</v>
      </c>
      <c r="C468" s="10">
        <v>142716192</v>
      </c>
      <c r="D468" s="3">
        <v>5540246185278</v>
      </c>
      <c r="E468" s="9">
        <v>44731</v>
      </c>
      <c r="F468" s="11">
        <v>1120</v>
      </c>
    </row>
    <row r="469" spans="1:6" ht="12" customHeight="1" x14ac:dyDescent="0.25">
      <c r="A469" s="9">
        <v>44712</v>
      </c>
      <c r="B469" t="s">
        <v>250</v>
      </c>
      <c r="C469" s="10">
        <v>142716209</v>
      </c>
      <c r="D469" s="3">
        <v>5540246187987</v>
      </c>
      <c r="E469" s="9">
        <v>44714</v>
      </c>
      <c r="F469" s="11">
        <v>2228</v>
      </c>
    </row>
    <row r="470" spans="1:6" ht="12" customHeight="1" x14ac:dyDescent="0.25">
      <c r="A470" s="9">
        <v>44712</v>
      </c>
      <c r="B470" t="s">
        <v>250</v>
      </c>
      <c r="C470" s="10">
        <v>142716210</v>
      </c>
      <c r="D470" s="3">
        <v>5540246176699</v>
      </c>
      <c r="E470" s="9">
        <v>44714</v>
      </c>
      <c r="F470" s="11">
        <v>1044</v>
      </c>
    </row>
    <row r="471" spans="1:6" ht="12" customHeight="1" x14ac:dyDescent="0.25">
      <c r="A471" s="6">
        <v>44713</v>
      </c>
      <c r="B471" t="s">
        <v>251</v>
      </c>
      <c r="C471" s="7">
        <v>142716223</v>
      </c>
      <c r="D471" s="3">
        <v>5540246172978</v>
      </c>
      <c r="E471" s="6">
        <v>44714</v>
      </c>
      <c r="F471" s="8">
        <v>836</v>
      </c>
    </row>
    <row r="472" spans="1:6" ht="12" customHeight="1" x14ac:dyDescent="0.25">
      <c r="A472" s="9">
        <v>44713</v>
      </c>
      <c r="B472" t="s">
        <v>251</v>
      </c>
      <c r="C472" s="10">
        <v>142716223</v>
      </c>
      <c r="D472" s="3">
        <v>5540246176699</v>
      </c>
      <c r="E472" s="9">
        <v>44714</v>
      </c>
      <c r="F472" s="11">
        <v>4176</v>
      </c>
    </row>
    <row r="473" spans="1:6" ht="12" customHeight="1" x14ac:dyDescent="0.25">
      <c r="A473" s="9">
        <v>44713</v>
      </c>
      <c r="B473" t="s">
        <v>251</v>
      </c>
      <c r="C473" s="10">
        <v>142716225</v>
      </c>
      <c r="D473" s="3">
        <v>5540246171933</v>
      </c>
      <c r="E473" s="9">
        <v>44717</v>
      </c>
      <c r="F473" s="11">
        <v>1114</v>
      </c>
    </row>
    <row r="474" spans="1:6" ht="12" customHeight="1" x14ac:dyDescent="0.25">
      <c r="A474" s="6">
        <v>44713</v>
      </c>
      <c r="B474" t="s">
        <v>251</v>
      </c>
      <c r="C474" s="7">
        <v>142716225</v>
      </c>
      <c r="D474" s="3">
        <v>5540246187987</v>
      </c>
      <c r="E474" s="6">
        <v>44717</v>
      </c>
      <c r="F474" s="8">
        <v>4455</v>
      </c>
    </row>
    <row r="475" spans="1:6" ht="12" customHeight="1" x14ac:dyDescent="0.25">
      <c r="A475" s="9">
        <v>44713</v>
      </c>
      <c r="B475" t="s">
        <v>251</v>
      </c>
      <c r="C475" s="10">
        <v>142716225</v>
      </c>
      <c r="D475" s="3">
        <v>5540246188200</v>
      </c>
      <c r="E475" s="9">
        <v>44717</v>
      </c>
      <c r="F475" s="11">
        <v>2228</v>
      </c>
    </row>
    <row r="476" spans="1:6" ht="12" customHeight="1" x14ac:dyDescent="0.25">
      <c r="A476" s="9">
        <v>44713</v>
      </c>
      <c r="B476" t="s">
        <v>251</v>
      </c>
      <c r="C476" s="10">
        <v>142716226</v>
      </c>
      <c r="D476" s="3">
        <v>5540246172978</v>
      </c>
      <c r="E476" s="9">
        <v>44717</v>
      </c>
      <c r="F476" s="11">
        <v>418</v>
      </c>
    </row>
    <row r="477" spans="1:6" ht="12" customHeight="1" x14ac:dyDescent="0.25">
      <c r="A477" s="9">
        <v>44713</v>
      </c>
      <c r="B477" t="s">
        <v>251</v>
      </c>
      <c r="C477" s="10">
        <v>142716226</v>
      </c>
      <c r="D477" s="3">
        <v>5540246174174</v>
      </c>
      <c r="E477" s="9">
        <v>44717</v>
      </c>
      <c r="F477" s="11">
        <v>696</v>
      </c>
    </row>
    <row r="478" spans="1:6" ht="12" customHeight="1" x14ac:dyDescent="0.25">
      <c r="A478" s="9">
        <v>44713</v>
      </c>
      <c r="B478" t="s">
        <v>251</v>
      </c>
      <c r="C478" s="10">
        <v>142716226</v>
      </c>
      <c r="D478" s="3">
        <v>5540246176699</v>
      </c>
      <c r="E478" s="9">
        <v>44717</v>
      </c>
      <c r="F478" s="11">
        <v>2088</v>
      </c>
    </row>
    <row r="479" spans="1:6" ht="12" customHeight="1" x14ac:dyDescent="0.25">
      <c r="A479" s="9">
        <v>44713</v>
      </c>
      <c r="B479" t="s">
        <v>251</v>
      </c>
      <c r="C479" s="10">
        <v>142716226</v>
      </c>
      <c r="D479" s="3">
        <v>5540246188175</v>
      </c>
      <c r="E479" s="9">
        <v>44717</v>
      </c>
      <c r="F479" s="11">
        <v>232</v>
      </c>
    </row>
    <row r="480" spans="1:6" ht="12" customHeight="1" x14ac:dyDescent="0.25">
      <c r="A480" s="9">
        <v>44713</v>
      </c>
      <c r="B480" t="s">
        <v>251</v>
      </c>
      <c r="C480" s="10">
        <v>142716239</v>
      </c>
      <c r="D480" s="3">
        <v>5540246173472</v>
      </c>
      <c r="E480" s="9">
        <v>44720</v>
      </c>
      <c r="F480" s="11">
        <v>279</v>
      </c>
    </row>
    <row r="481" spans="1:6" ht="12" customHeight="1" x14ac:dyDescent="0.25">
      <c r="A481" s="6">
        <v>44713</v>
      </c>
      <c r="B481" t="s">
        <v>251</v>
      </c>
      <c r="C481" s="7">
        <v>142716239</v>
      </c>
      <c r="D481" s="3">
        <v>5540246174095</v>
      </c>
      <c r="E481" s="6">
        <v>44720</v>
      </c>
      <c r="F481" s="8">
        <v>70</v>
      </c>
    </row>
    <row r="482" spans="1:6" ht="12" customHeight="1" x14ac:dyDescent="0.25">
      <c r="A482" s="9">
        <v>44713</v>
      </c>
      <c r="B482" t="s">
        <v>251</v>
      </c>
      <c r="C482" s="10">
        <v>142716239</v>
      </c>
      <c r="D482" s="3">
        <v>5540246175049</v>
      </c>
      <c r="E482" s="9">
        <v>44720</v>
      </c>
      <c r="F482" s="11">
        <v>836</v>
      </c>
    </row>
    <row r="483" spans="1:6" ht="12" customHeight="1" x14ac:dyDescent="0.25">
      <c r="A483" s="6">
        <v>44713</v>
      </c>
      <c r="B483" t="s">
        <v>251</v>
      </c>
      <c r="C483" s="7">
        <v>142716239</v>
      </c>
      <c r="D483" s="3">
        <v>5540246175050</v>
      </c>
      <c r="E483" s="6">
        <v>44720</v>
      </c>
      <c r="F483" s="8">
        <v>557</v>
      </c>
    </row>
    <row r="484" spans="1:6" ht="12" customHeight="1" x14ac:dyDescent="0.25">
      <c r="A484" s="9">
        <v>44713</v>
      </c>
      <c r="B484" t="s">
        <v>251</v>
      </c>
      <c r="C484" s="10">
        <v>142716242</v>
      </c>
      <c r="D484" s="3">
        <v>5540246171888</v>
      </c>
      <c r="E484" s="9">
        <v>44719</v>
      </c>
      <c r="F484" s="11">
        <v>650</v>
      </c>
    </row>
    <row r="485" spans="1:6" ht="12" customHeight="1" x14ac:dyDescent="0.25">
      <c r="A485" s="6">
        <v>44713</v>
      </c>
      <c r="B485" t="s">
        <v>251</v>
      </c>
      <c r="C485" s="7">
        <v>142716247</v>
      </c>
      <c r="D485" s="3">
        <v>5540246170256</v>
      </c>
      <c r="E485" s="6">
        <v>44740</v>
      </c>
      <c r="F485" s="8">
        <v>1235</v>
      </c>
    </row>
    <row r="486" spans="1:6" ht="12" customHeight="1" x14ac:dyDescent="0.25">
      <c r="A486" s="9">
        <v>44713</v>
      </c>
      <c r="B486" t="s">
        <v>251</v>
      </c>
      <c r="C486" s="10">
        <v>142716247</v>
      </c>
      <c r="D486" s="3">
        <v>5540246171888</v>
      </c>
      <c r="E486" s="9">
        <v>44740</v>
      </c>
      <c r="F486" s="11">
        <v>260</v>
      </c>
    </row>
    <row r="487" spans="1:6" ht="12" customHeight="1" x14ac:dyDescent="0.25">
      <c r="A487" s="6">
        <v>44713</v>
      </c>
      <c r="B487" t="s">
        <v>251</v>
      </c>
      <c r="C487" s="7">
        <v>142716248</v>
      </c>
      <c r="D487" s="3">
        <v>5540246184036</v>
      </c>
      <c r="E487" s="6">
        <v>44727</v>
      </c>
      <c r="F487" s="8">
        <v>130</v>
      </c>
    </row>
    <row r="488" spans="1:6" ht="12" customHeight="1" x14ac:dyDescent="0.25">
      <c r="A488" s="9">
        <v>44713</v>
      </c>
      <c r="B488" t="s">
        <v>251</v>
      </c>
      <c r="C488" s="10">
        <v>142716248</v>
      </c>
      <c r="D488" s="3">
        <v>5540246191596</v>
      </c>
      <c r="E488" s="9">
        <v>44727</v>
      </c>
      <c r="F488" s="11">
        <v>223</v>
      </c>
    </row>
    <row r="489" spans="1:6" ht="12" customHeight="1" x14ac:dyDescent="0.25">
      <c r="A489" s="6">
        <v>44713</v>
      </c>
      <c r="B489" t="s">
        <v>251</v>
      </c>
      <c r="C489" s="7">
        <v>142716248</v>
      </c>
      <c r="D489" s="3">
        <v>5540246193505</v>
      </c>
      <c r="E489" s="6">
        <v>44727</v>
      </c>
      <c r="F489" s="8">
        <v>26727</v>
      </c>
    </row>
    <row r="490" spans="1:6" ht="12" customHeight="1" x14ac:dyDescent="0.25">
      <c r="A490" s="9">
        <v>44713</v>
      </c>
      <c r="B490" t="s">
        <v>251</v>
      </c>
      <c r="C490" s="10">
        <v>142716250</v>
      </c>
      <c r="D490" s="3">
        <v>5540246188583</v>
      </c>
      <c r="E490" s="9">
        <v>44719</v>
      </c>
      <c r="F490" s="11">
        <v>3898</v>
      </c>
    </row>
    <row r="491" spans="1:6" ht="12" customHeight="1" x14ac:dyDescent="0.25">
      <c r="A491" s="6">
        <v>44713</v>
      </c>
      <c r="B491" t="s">
        <v>251</v>
      </c>
      <c r="C491" s="7">
        <v>142716251</v>
      </c>
      <c r="D491" s="3">
        <v>5540246188583</v>
      </c>
      <c r="E491" s="6">
        <v>44734</v>
      </c>
      <c r="F491" s="8">
        <v>3898</v>
      </c>
    </row>
    <row r="492" spans="1:6" ht="12" customHeight="1" x14ac:dyDescent="0.25">
      <c r="A492" s="6">
        <v>44714</v>
      </c>
      <c r="B492" t="s">
        <v>251</v>
      </c>
      <c r="C492" s="7">
        <v>142726264</v>
      </c>
      <c r="D492" s="3">
        <v>5540246171933</v>
      </c>
      <c r="E492" s="6">
        <v>44718</v>
      </c>
      <c r="F492" s="8">
        <v>1114</v>
      </c>
    </row>
    <row r="493" spans="1:6" ht="12" customHeight="1" x14ac:dyDescent="0.25">
      <c r="A493" s="9">
        <v>44714</v>
      </c>
      <c r="B493" t="s">
        <v>251</v>
      </c>
      <c r="C493" s="10">
        <v>142726264</v>
      </c>
      <c r="D493" s="3">
        <v>5540246176294</v>
      </c>
      <c r="E493" s="9">
        <v>44718</v>
      </c>
      <c r="F493" s="11">
        <v>2228</v>
      </c>
    </row>
    <row r="494" spans="1:6" ht="12" customHeight="1" x14ac:dyDescent="0.25">
      <c r="A494" s="6">
        <v>44714</v>
      </c>
      <c r="B494" t="s">
        <v>251</v>
      </c>
      <c r="C494" s="7">
        <v>142726264</v>
      </c>
      <c r="D494" s="3">
        <v>5540246176295</v>
      </c>
      <c r="E494" s="6">
        <v>44718</v>
      </c>
      <c r="F494" s="8">
        <v>4455</v>
      </c>
    </row>
    <row r="495" spans="1:6" ht="12" customHeight="1" x14ac:dyDescent="0.25">
      <c r="A495" s="9">
        <v>44714</v>
      </c>
      <c r="B495" t="s">
        <v>251</v>
      </c>
      <c r="C495" s="10">
        <v>142726265</v>
      </c>
      <c r="D495" s="3">
        <v>5540246172539</v>
      </c>
      <c r="E495" s="9">
        <v>44718</v>
      </c>
      <c r="F495" s="11">
        <v>24</v>
      </c>
    </row>
    <row r="496" spans="1:6" ht="12" customHeight="1" x14ac:dyDescent="0.25">
      <c r="A496" s="9">
        <v>44714</v>
      </c>
      <c r="B496" t="s">
        <v>251</v>
      </c>
      <c r="C496" s="10">
        <v>142726265</v>
      </c>
      <c r="D496" s="3">
        <v>5540246176699</v>
      </c>
      <c r="E496" s="9">
        <v>44718</v>
      </c>
      <c r="F496" s="11">
        <v>3132</v>
      </c>
    </row>
    <row r="497" spans="1:6" ht="12" customHeight="1" x14ac:dyDescent="0.25">
      <c r="A497" s="9">
        <v>44714</v>
      </c>
      <c r="B497" t="s">
        <v>251</v>
      </c>
      <c r="C497" s="10">
        <v>142726276</v>
      </c>
      <c r="D497" s="3">
        <v>5540246183587</v>
      </c>
      <c r="E497" s="9">
        <v>44732</v>
      </c>
      <c r="F497" s="11">
        <v>1003</v>
      </c>
    </row>
    <row r="498" spans="1:6" ht="12" customHeight="1" x14ac:dyDescent="0.25">
      <c r="A498" s="6">
        <v>44714</v>
      </c>
      <c r="B498" t="s">
        <v>251</v>
      </c>
      <c r="C498" s="7">
        <v>142726276</v>
      </c>
      <c r="D498" s="3">
        <v>5540246183589</v>
      </c>
      <c r="E498" s="6">
        <v>44732</v>
      </c>
      <c r="F498" s="8">
        <v>1949</v>
      </c>
    </row>
    <row r="499" spans="1:6" ht="12" customHeight="1" x14ac:dyDescent="0.25">
      <c r="A499" s="9">
        <v>44714</v>
      </c>
      <c r="B499" t="s">
        <v>251</v>
      </c>
      <c r="C499" s="10">
        <v>142726276</v>
      </c>
      <c r="D499" s="3">
        <v>5540246186351</v>
      </c>
      <c r="E499" s="9">
        <v>44732</v>
      </c>
      <c r="F499" s="11">
        <v>564</v>
      </c>
    </row>
    <row r="500" spans="1:6" ht="12" customHeight="1" x14ac:dyDescent="0.25">
      <c r="A500" s="6">
        <v>44714</v>
      </c>
      <c r="B500" t="s">
        <v>251</v>
      </c>
      <c r="C500" s="7">
        <v>142726276</v>
      </c>
      <c r="D500" s="3">
        <v>5540246186352</v>
      </c>
      <c r="E500" s="6">
        <v>44732</v>
      </c>
      <c r="F500" s="8">
        <v>1880</v>
      </c>
    </row>
    <row r="501" spans="1:6" ht="12" customHeight="1" x14ac:dyDescent="0.25">
      <c r="A501" s="9">
        <v>44714</v>
      </c>
      <c r="B501" t="s">
        <v>251</v>
      </c>
      <c r="C501" s="10">
        <v>142726276</v>
      </c>
      <c r="D501" s="3">
        <v>5540246191718</v>
      </c>
      <c r="E501" s="9">
        <v>44732</v>
      </c>
      <c r="F501" s="11">
        <v>2339</v>
      </c>
    </row>
    <row r="502" spans="1:6" ht="12" customHeight="1" x14ac:dyDescent="0.25">
      <c r="A502" s="6">
        <v>44714</v>
      </c>
      <c r="B502" t="s">
        <v>251</v>
      </c>
      <c r="C502" s="7">
        <v>142726278</v>
      </c>
      <c r="D502" s="3">
        <v>5540246183558</v>
      </c>
      <c r="E502" s="6">
        <v>44733</v>
      </c>
      <c r="F502" s="8">
        <v>3898</v>
      </c>
    </row>
    <row r="503" spans="1:6" ht="12" customHeight="1" x14ac:dyDescent="0.25">
      <c r="A503" s="9">
        <v>44714</v>
      </c>
      <c r="B503" t="s">
        <v>251</v>
      </c>
      <c r="C503" s="10">
        <v>142726278</v>
      </c>
      <c r="D503" s="3">
        <v>5540246183560</v>
      </c>
      <c r="E503" s="9">
        <v>44733</v>
      </c>
      <c r="F503" s="11">
        <v>223</v>
      </c>
    </row>
    <row r="504" spans="1:6" ht="12" customHeight="1" x14ac:dyDescent="0.25">
      <c r="A504" s="6">
        <v>44714</v>
      </c>
      <c r="B504" t="s">
        <v>251</v>
      </c>
      <c r="C504" s="7">
        <v>142726278</v>
      </c>
      <c r="D504" s="3">
        <v>5540246192209</v>
      </c>
      <c r="E504" s="6">
        <v>44733</v>
      </c>
      <c r="F504" s="8">
        <v>1114</v>
      </c>
    </row>
    <row r="505" spans="1:6" ht="12" customHeight="1" x14ac:dyDescent="0.25">
      <c r="A505" s="9">
        <v>44714</v>
      </c>
      <c r="B505" t="s">
        <v>251</v>
      </c>
      <c r="C505" s="10">
        <v>142726278</v>
      </c>
      <c r="D505" s="3">
        <v>5540246192462</v>
      </c>
      <c r="E505" s="9">
        <v>44733</v>
      </c>
      <c r="F505" s="11">
        <v>1114</v>
      </c>
    </row>
    <row r="506" spans="1:6" ht="12" customHeight="1" x14ac:dyDescent="0.25">
      <c r="A506" s="9">
        <v>44714</v>
      </c>
      <c r="B506" t="s">
        <v>251</v>
      </c>
      <c r="C506" s="10">
        <v>142726281</v>
      </c>
      <c r="D506" s="3">
        <v>5540246183130</v>
      </c>
      <c r="E506" s="9">
        <v>44726</v>
      </c>
      <c r="F506" s="11">
        <v>2819</v>
      </c>
    </row>
    <row r="507" spans="1:6" ht="12" customHeight="1" x14ac:dyDescent="0.25">
      <c r="A507" s="6">
        <v>44714</v>
      </c>
      <c r="B507" t="s">
        <v>251</v>
      </c>
      <c r="C507" s="7">
        <v>142726281</v>
      </c>
      <c r="D507" s="3">
        <v>5540246183455</v>
      </c>
      <c r="E507" s="6">
        <v>44726</v>
      </c>
      <c r="F507" s="8">
        <v>1044</v>
      </c>
    </row>
    <row r="508" spans="1:6" ht="12" customHeight="1" x14ac:dyDescent="0.25">
      <c r="A508" s="9">
        <v>44714</v>
      </c>
      <c r="B508" t="s">
        <v>251</v>
      </c>
      <c r="C508" s="10">
        <v>142726281</v>
      </c>
      <c r="D508" s="3">
        <v>5540246183538</v>
      </c>
      <c r="E508" s="9">
        <v>44726</v>
      </c>
      <c r="F508" s="11">
        <v>919</v>
      </c>
    </row>
    <row r="509" spans="1:6" ht="12" customHeight="1" x14ac:dyDescent="0.25">
      <c r="A509" s="6">
        <v>44714</v>
      </c>
      <c r="B509" t="s">
        <v>251</v>
      </c>
      <c r="C509" s="7">
        <v>142726281</v>
      </c>
      <c r="D509" s="3">
        <v>5540246192571</v>
      </c>
      <c r="E509" s="6">
        <v>44726</v>
      </c>
      <c r="F509" s="8">
        <v>669</v>
      </c>
    </row>
    <row r="510" spans="1:6" ht="12" customHeight="1" x14ac:dyDescent="0.25">
      <c r="A510" s="6">
        <v>44717</v>
      </c>
      <c r="B510" t="s">
        <v>251</v>
      </c>
      <c r="C510" s="7">
        <v>142726298</v>
      </c>
      <c r="D510" s="3">
        <v>5540246172978</v>
      </c>
      <c r="E510" s="6">
        <v>44719</v>
      </c>
      <c r="F510" s="8">
        <v>418</v>
      </c>
    </row>
    <row r="511" spans="1:6" ht="12" customHeight="1" x14ac:dyDescent="0.25">
      <c r="A511" s="9">
        <v>44717</v>
      </c>
      <c r="B511" t="s">
        <v>251</v>
      </c>
      <c r="C511" s="10">
        <v>142726298</v>
      </c>
      <c r="D511" s="3">
        <v>5540246174174</v>
      </c>
      <c r="E511" s="9">
        <v>44719</v>
      </c>
      <c r="F511" s="11">
        <v>464</v>
      </c>
    </row>
    <row r="512" spans="1:6" ht="12" customHeight="1" x14ac:dyDescent="0.25">
      <c r="A512" s="6">
        <v>44717</v>
      </c>
      <c r="B512" t="s">
        <v>251</v>
      </c>
      <c r="C512" s="7">
        <v>142726299</v>
      </c>
      <c r="D512" s="3">
        <v>5540246171933</v>
      </c>
      <c r="E512" s="6">
        <v>44719</v>
      </c>
      <c r="F512" s="8">
        <v>836</v>
      </c>
    </row>
    <row r="513" spans="1:6" ht="12" customHeight="1" x14ac:dyDescent="0.25">
      <c r="A513" s="9">
        <v>44717</v>
      </c>
      <c r="B513" t="s">
        <v>251</v>
      </c>
      <c r="C513" s="10">
        <v>142726299</v>
      </c>
      <c r="D513" s="3">
        <v>5540246176294</v>
      </c>
      <c r="E513" s="9">
        <v>44719</v>
      </c>
      <c r="F513" s="11">
        <v>2970</v>
      </c>
    </row>
    <row r="514" spans="1:6" ht="12" customHeight="1" x14ac:dyDescent="0.25">
      <c r="A514" s="6">
        <v>44717</v>
      </c>
      <c r="B514" t="s">
        <v>251</v>
      </c>
      <c r="C514" s="7">
        <v>142726299</v>
      </c>
      <c r="D514" s="3">
        <v>5540246176295</v>
      </c>
      <c r="E514" s="6">
        <v>44719</v>
      </c>
      <c r="F514" s="8">
        <v>7424</v>
      </c>
    </row>
    <row r="515" spans="1:6" ht="12" customHeight="1" x14ac:dyDescent="0.25">
      <c r="A515" s="9">
        <v>44717</v>
      </c>
      <c r="B515" t="s">
        <v>251</v>
      </c>
      <c r="C515" s="10">
        <v>142726299</v>
      </c>
      <c r="D515" s="3">
        <v>5540246187987</v>
      </c>
      <c r="E515" s="9">
        <v>44719</v>
      </c>
      <c r="F515" s="11">
        <v>4455</v>
      </c>
    </row>
    <row r="516" spans="1:6" ht="12" customHeight="1" x14ac:dyDescent="0.25">
      <c r="A516" s="6">
        <v>44717</v>
      </c>
      <c r="B516" t="s">
        <v>251</v>
      </c>
      <c r="C516" s="7">
        <v>142726299</v>
      </c>
      <c r="D516" s="3">
        <v>5540246188200</v>
      </c>
      <c r="E516" s="6">
        <v>44719</v>
      </c>
      <c r="F516" s="8">
        <v>743</v>
      </c>
    </row>
    <row r="517" spans="1:6" ht="12" customHeight="1" x14ac:dyDescent="0.25">
      <c r="A517" s="9">
        <v>44717</v>
      </c>
      <c r="B517" t="s">
        <v>251</v>
      </c>
      <c r="C517" s="10">
        <v>142726301</v>
      </c>
      <c r="D517" s="3">
        <v>5540246185429</v>
      </c>
      <c r="E517" s="9">
        <v>44720</v>
      </c>
      <c r="F517" s="11">
        <v>140</v>
      </c>
    </row>
    <row r="518" spans="1:6" ht="12" customHeight="1" x14ac:dyDescent="0.25">
      <c r="A518" s="6">
        <v>44717</v>
      </c>
      <c r="B518" t="s">
        <v>251</v>
      </c>
      <c r="C518" s="7">
        <v>142726301</v>
      </c>
      <c r="D518" s="3">
        <v>5540246186325</v>
      </c>
      <c r="E518" s="6">
        <v>44720</v>
      </c>
      <c r="F518" s="8">
        <v>279</v>
      </c>
    </row>
    <row r="519" spans="1:6" ht="12" customHeight="1" x14ac:dyDescent="0.25">
      <c r="A519" s="9">
        <v>44717</v>
      </c>
      <c r="B519" t="s">
        <v>251</v>
      </c>
      <c r="C519" s="10">
        <v>142726302</v>
      </c>
      <c r="D519" s="3">
        <v>5540246173472</v>
      </c>
      <c r="E519" s="9">
        <v>44726</v>
      </c>
      <c r="F519" s="11">
        <v>557</v>
      </c>
    </row>
    <row r="520" spans="1:6" ht="12" customHeight="1" x14ac:dyDescent="0.25">
      <c r="A520" s="6">
        <v>44717</v>
      </c>
      <c r="B520" t="s">
        <v>251</v>
      </c>
      <c r="C520" s="7">
        <v>142726302</v>
      </c>
      <c r="D520" s="3">
        <v>5540246175049</v>
      </c>
      <c r="E520" s="6">
        <v>44726</v>
      </c>
      <c r="F520" s="8">
        <v>557</v>
      </c>
    </row>
    <row r="521" spans="1:6" ht="12" customHeight="1" x14ac:dyDescent="0.25">
      <c r="A521" s="9">
        <v>44717</v>
      </c>
      <c r="B521" t="s">
        <v>251</v>
      </c>
      <c r="C521" s="10">
        <v>142726302</v>
      </c>
      <c r="D521" s="3">
        <v>5540246175050</v>
      </c>
      <c r="E521" s="9">
        <v>44726</v>
      </c>
      <c r="F521" s="11">
        <v>557</v>
      </c>
    </row>
    <row r="522" spans="1:6" ht="12" customHeight="1" x14ac:dyDescent="0.25">
      <c r="A522" s="9">
        <v>44718</v>
      </c>
      <c r="B522" t="s">
        <v>251</v>
      </c>
      <c r="C522" s="10">
        <v>142726322</v>
      </c>
      <c r="D522" s="3">
        <v>5540246172978</v>
      </c>
      <c r="E522" s="9">
        <v>44720</v>
      </c>
      <c r="F522" s="11">
        <v>1253</v>
      </c>
    </row>
    <row r="523" spans="1:6" ht="12" customHeight="1" x14ac:dyDescent="0.25">
      <c r="A523" s="9">
        <v>44718</v>
      </c>
      <c r="B523" t="s">
        <v>251</v>
      </c>
      <c r="C523" s="10">
        <v>142726322</v>
      </c>
      <c r="D523" s="3">
        <v>5540246188175</v>
      </c>
      <c r="E523" s="9">
        <v>44720</v>
      </c>
      <c r="F523" s="11">
        <v>232</v>
      </c>
    </row>
    <row r="524" spans="1:6" ht="12" customHeight="1" x14ac:dyDescent="0.25">
      <c r="A524" s="6">
        <v>44718</v>
      </c>
      <c r="B524" t="s">
        <v>251</v>
      </c>
      <c r="C524" s="7">
        <v>142726323</v>
      </c>
      <c r="D524" s="3">
        <v>5540246176294</v>
      </c>
      <c r="E524" s="6">
        <v>44720</v>
      </c>
      <c r="F524" s="8">
        <v>1485</v>
      </c>
    </row>
    <row r="525" spans="1:6" ht="12" customHeight="1" x14ac:dyDescent="0.25">
      <c r="A525" s="9">
        <v>44718</v>
      </c>
      <c r="B525" t="s">
        <v>251</v>
      </c>
      <c r="C525" s="10">
        <v>142726323</v>
      </c>
      <c r="D525" s="3">
        <v>5540246176295</v>
      </c>
      <c r="E525" s="9">
        <v>44720</v>
      </c>
      <c r="F525" s="11">
        <v>5940</v>
      </c>
    </row>
    <row r="526" spans="1:6" ht="12" customHeight="1" x14ac:dyDescent="0.25">
      <c r="A526" s="6">
        <v>44718</v>
      </c>
      <c r="B526" t="s">
        <v>251</v>
      </c>
      <c r="C526" s="7">
        <v>142726323</v>
      </c>
      <c r="D526" s="3">
        <v>5540246187987</v>
      </c>
      <c r="E526" s="6">
        <v>44720</v>
      </c>
      <c r="F526" s="8">
        <v>2228</v>
      </c>
    </row>
    <row r="527" spans="1:6" ht="12" customHeight="1" x14ac:dyDescent="0.25">
      <c r="A527" s="9">
        <v>44718</v>
      </c>
      <c r="B527" t="s">
        <v>251</v>
      </c>
      <c r="C527" s="10">
        <v>142726323</v>
      </c>
      <c r="D527" s="3">
        <v>5540246188200</v>
      </c>
      <c r="E527" s="9">
        <v>44720</v>
      </c>
      <c r="F527" s="11">
        <v>743</v>
      </c>
    </row>
    <row r="528" spans="1:6" ht="12" customHeight="1" x14ac:dyDescent="0.25">
      <c r="A528" s="6">
        <v>44718</v>
      </c>
      <c r="B528" t="s">
        <v>251</v>
      </c>
      <c r="C528" s="7">
        <v>142726329</v>
      </c>
      <c r="D528" s="3">
        <v>5540246177132</v>
      </c>
      <c r="E528" s="6">
        <v>44721</v>
      </c>
      <c r="F528" s="8">
        <v>15312</v>
      </c>
    </row>
    <row r="529" spans="1:6" ht="12" customHeight="1" x14ac:dyDescent="0.25">
      <c r="A529" s="9">
        <v>44718</v>
      </c>
      <c r="B529" t="s">
        <v>251</v>
      </c>
      <c r="C529" s="10">
        <v>142726330</v>
      </c>
      <c r="D529" s="3">
        <v>5540246173906</v>
      </c>
      <c r="E529" s="9">
        <v>44732</v>
      </c>
      <c r="F529" s="11">
        <v>2450</v>
      </c>
    </row>
    <row r="530" spans="1:6" ht="12" customHeight="1" x14ac:dyDescent="0.25">
      <c r="A530" s="6">
        <v>44718</v>
      </c>
      <c r="B530" t="s">
        <v>251</v>
      </c>
      <c r="C530" s="7">
        <v>142726330</v>
      </c>
      <c r="D530" s="3">
        <v>5540246181016</v>
      </c>
      <c r="E530" s="6">
        <v>44732</v>
      </c>
      <c r="F530" s="8">
        <v>8018</v>
      </c>
    </row>
    <row r="531" spans="1:6" ht="12" customHeight="1" x14ac:dyDescent="0.25">
      <c r="A531" s="6">
        <v>44718</v>
      </c>
      <c r="B531" t="s">
        <v>251</v>
      </c>
      <c r="C531" s="7">
        <v>142726334</v>
      </c>
      <c r="D531" s="3">
        <v>5540246183541</v>
      </c>
      <c r="E531" s="6">
        <v>44726</v>
      </c>
      <c r="F531" s="8">
        <v>2088</v>
      </c>
    </row>
    <row r="532" spans="1:6" ht="12" customHeight="1" x14ac:dyDescent="0.25">
      <c r="A532" s="9">
        <v>44719</v>
      </c>
      <c r="B532" t="s">
        <v>251</v>
      </c>
      <c r="C532" s="10">
        <v>142726344</v>
      </c>
      <c r="D532" s="3">
        <v>5540246176699</v>
      </c>
      <c r="E532" s="9">
        <v>44720</v>
      </c>
      <c r="F532" s="11">
        <v>4176</v>
      </c>
    </row>
    <row r="533" spans="1:6" ht="12" customHeight="1" x14ac:dyDescent="0.25">
      <c r="A533" s="9">
        <v>44719</v>
      </c>
      <c r="B533" t="s">
        <v>251</v>
      </c>
      <c r="C533" s="10">
        <v>142726346</v>
      </c>
      <c r="D533" s="3">
        <v>5540246171933</v>
      </c>
      <c r="E533" s="9">
        <v>44721</v>
      </c>
      <c r="F533" s="11">
        <v>1114</v>
      </c>
    </row>
    <row r="534" spans="1:6" ht="12" customHeight="1" x14ac:dyDescent="0.25">
      <c r="A534" s="6">
        <v>44719</v>
      </c>
      <c r="B534" t="s">
        <v>251</v>
      </c>
      <c r="C534" s="7">
        <v>142726346</v>
      </c>
      <c r="D534" s="3">
        <v>5540246176294</v>
      </c>
      <c r="E534" s="6">
        <v>44721</v>
      </c>
      <c r="F534" s="8">
        <v>4455</v>
      </c>
    </row>
    <row r="535" spans="1:6" ht="12" customHeight="1" x14ac:dyDescent="0.25">
      <c r="A535" s="9">
        <v>44719</v>
      </c>
      <c r="B535" t="s">
        <v>251</v>
      </c>
      <c r="C535" s="10">
        <v>142726346</v>
      </c>
      <c r="D535" s="3">
        <v>5540246176295</v>
      </c>
      <c r="E535" s="9">
        <v>44721</v>
      </c>
      <c r="F535" s="11">
        <v>14848</v>
      </c>
    </row>
    <row r="536" spans="1:6" ht="12" customHeight="1" x14ac:dyDescent="0.25">
      <c r="A536" s="9">
        <v>44719</v>
      </c>
      <c r="B536" t="s">
        <v>251</v>
      </c>
      <c r="C536" s="10">
        <v>142726346</v>
      </c>
      <c r="D536" s="3">
        <v>5540246187987</v>
      </c>
      <c r="E536" s="9">
        <v>44721</v>
      </c>
      <c r="F536" s="11">
        <v>6682</v>
      </c>
    </row>
    <row r="537" spans="1:6" ht="12" customHeight="1" x14ac:dyDescent="0.25">
      <c r="A537" s="6">
        <v>44719</v>
      </c>
      <c r="B537" t="s">
        <v>251</v>
      </c>
      <c r="C537" s="7">
        <v>142726346</v>
      </c>
      <c r="D537" s="3">
        <v>5540246188200</v>
      </c>
      <c r="E537" s="6">
        <v>44721</v>
      </c>
      <c r="F537" s="8">
        <v>2228</v>
      </c>
    </row>
    <row r="538" spans="1:6" ht="12" customHeight="1" x14ac:dyDescent="0.25">
      <c r="A538" s="9">
        <v>44719</v>
      </c>
      <c r="B538" t="s">
        <v>251</v>
      </c>
      <c r="C538" s="10">
        <v>142726347</v>
      </c>
      <c r="D538" s="3">
        <v>5540246172978</v>
      </c>
      <c r="E538" s="9">
        <v>44721</v>
      </c>
      <c r="F538" s="11">
        <v>1671</v>
      </c>
    </row>
    <row r="539" spans="1:6" ht="12" customHeight="1" x14ac:dyDescent="0.25">
      <c r="A539" s="6">
        <v>44719</v>
      </c>
      <c r="B539" t="s">
        <v>251</v>
      </c>
      <c r="C539" s="7">
        <v>142726347</v>
      </c>
      <c r="D539" s="3">
        <v>5540246174174</v>
      </c>
      <c r="E539" s="6">
        <v>44721</v>
      </c>
      <c r="F539" s="8">
        <v>464</v>
      </c>
    </row>
    <row r="540" spans="1:6" ht="12" customHeight="1" x14ac:dyDescent="0.25">
      <c r="A540" s="6">
        <v>44719</v>
      </c>
      <c r="B540" t="s">
        <v>251</v>
      </c>
      <c r="C540" s="7">
        <v>142726347</v>
      </c>
      <c r="D540" s="3">
        <v>5540246176699</v>
      </c>
      <c r="E540" s="6">
        <v>44721</v>
      </c>
      <c r="F540" s="8">
        <v>4176</v>
      </c>
    </row>
    <row r="541" spans="1:6" ht="12" customHeight="1" x14ac:dyDescent="0.25">
      <c r="A541" s="6">
        <v>44719</v>
      </c>
      <c r="B541" t="s">
        <v>251</v>
      </c>
      <c r="C541" s="7">
        <v>142726363</v>
      </c>
      <c r="D541" s="3">
        <v>5540246183547</v>
      </c>
      <c r="E541" s="6">
        <v>44720</v>
      </c>
      <c r="F541" s="8">
        <v>2228</v>
      </c>
    </row>
    <row r="542" spans="1:6" ht="12" customHeight="1" x14ac:dyDescent="0.25">
      <c r="A542" s="9">
        <v>44719</v>
      </c>
      <c r="B542" t="s">
        <v>251</v>
      </c>
      <c r="C542" s="10">
        <v>142726364</v>
      </c>
      <c r="D542" s="3">
        <v>5540246173472</v>
      </c>
      <c r="E542" s="9">
        <v>44731</v>
      </c>
      <c r="F542" s="11">
        <v>279</v>
      </c>
    </row>
    <row r="543" spans="1:6" ht="12" customHeight="1" x14ac:dyDescent="0.25">
      <c r="A543" s="6">
        <v>44719</v>
      </c>
      <c r="B543" t="s">
        <v>251</v>
      </c>
      <c r="C543" s="7">
        <v>142726364</v>
      </c>
      <c r="D543" s="3">
        <v>5540246174095</v>
      </c>
      <c r="E543" s="6">
        <v>44731</v>
      </c>
      <c r="F543" s="8">
        <v>70</v>
      </c>
    </row>
    <row r="544" spans="1:6" ht="12" customHeight="1" x14ac:dyDescent="0.25">
      <c r="A544" s="9">
        <v>44719</v>
      </c>
      <c r="B544" t="s">
        <v>251</v>
      </c>
      <c r="C544" s="10">
        <v>142726364</v>
      </c>
      <c r="D544" s="3">
        <v>5540246175047</v>
      </c>
      <c r="E544" s="9">
        <v>44731</v>
      </c>
      <c r="F544" s="11">
        <v>140</v>
      </c>
    </row>
    <row r="545" spans="1:6" ht="12" customHeight="1" x14ac:dyDescent="0.25">
      <c r="A545" s="6">
        <v>44719</v>
      </c>
      <c r="B545" t="s">
        <v>251</v>
      </c>
      <c r="C545" s="7">
        <v>142726364</v>
      </c>
      <c r="D545" s="3">
        <v>5540246175049</v>
      </c>
      <c r="E545" s="6">
        <v>44731</v>
      </c>
      <c r="F545" s="8">
        <v>279</v>
      </c>
    </row>
    <row r="546" spans="1:6" ht="12" customHeight="1" x14ac:dyDescent="0.25">
      <c r="A546" s="9">
        <v>44719</v>
      </c>
      <c r="B546" t="s">
        <v>251</v>
      </c>
      <c r="C546" s="10">
        <v>142726364</v>
      </c>
      <c r="D546" s="3">
        <v>5540246175050</v>
      </c>
      <c r="E546" s="9">
        <v>44731</v>
      </c>
      <c r="F546" s="11">
        <v>836</v>
      </c>
    </row>
    <row r="547" spans="1:6" ht="12" customHeight="1" x14ac:dyDescent="0.25">
      <c r="A547" s="6">
        <v>44719</v>
      </c>
      <c r="B547" t="s">
        <v>251</v>
      </c>
      <c r="C547" s="7">
        <v>142726368</v>
      </c>
      <c r="D547" s="3">
        <v>5540246171759</v>
      </c>
      <c r="E547" s="6">
        <v>44725</v>
      </c>
      <c r="F547" s="8">
        <v>2506</v>
      </c>
    </row>
    <row r="548" spans="1:6" ht="12" customHeight="1" x14ac:dyDescent="0.25">
      <c r="A548" s="9">
        <v>44719</v>
      </c>
      <c r="B548" t="s">
        <v>251</v>
      </c>
      <c r="C548" s="10">
        <v>142726368</v>
      </c>
      <c r="D548" s="3">
        <v>5540246177132</v>
      </c>
      <c r="E548" s="9">
        <v>44725</v>
      </c>
      <c r="F548" s="11">
        <v>10208</v>
      </c>
    </row>
    <row r="549" spans="1:6" ht="12" customHeight="1" x14ac:dyDescent="0.25">
      <c r="A549" s="6">
        <v>44719</v>
      </c>
      <c r="B549" t="s">
        <v>251</v>
      </c>
      <c r="C549" s="7">
        <v>142726368</v>
      </c>
      <c r="D549" s="3">
        <v>5540246177133</v>
      </c>
      <c r="E549" s="6">
        <v>44725</v>
      </c>
      <c r="F549" s="8">
        <v>3341</v>
      </c>
    </row>
    <row r="550" spans="1:6" ht="12" customHeight="1" x14ac:dyDescent="0.25">
      <c r="A550" s="6">
        <v>44720</v>
      </c>
      <c r="B550" t="s">
        <v>251</v>
      </c>
      <c r="C550" s="7">
        <v>142726370</v>
      </c>
      <c r="D550" s="3">
        <v>5540246171933</v>
      </c>
      <c r="E550" s="6">
        <v>44724</v>
      </c>
      <c r="F550" s="8">
        <v>1114</v>
      </c>
    </row>
    <row r="551" spans="1:6" ht="12" customHeight="1" x14ac:dyDescent="0.25">
      <c r="A551" s="9">
        <v>44720</v>
      </c>
      <c r="B551" t="s">
        <v>251</v>
      </c>
      <c r="C551" s="10">
        <v>142726370</v>
      </c>
      <c r="D551" s="3">
        <v>5540246176294</v>
      </c>
      <c r="E551" s="9">
        <v>44724</v>
      </c>
      <c r="F551" s="11">
        <v>1485</v>
      </c>
    </row>
    <row r="552" spans="1:6" ht="12" customHeight="1" x14ac:dyDescent="0.25">
      <c r="A552" s="6">
        <v>44720</v>
      </c>
      <c r="B552" t="s">
        <v>251</v>
      </c>
      <c r="C552" s="7">
        <v>142726370</v>
      </c>
      <c r="D552" s="3">
        <v>5540246176295</v>
      </c>
      <c r="E552" s="6">
        <v>44724</v>
      </c>
      <c r="F552" s="8">
        <v>11136</v>
      </c>
    </row>
    <row r="553" spans="1:6" ht="12" customHeight="1" x14ac:dyDescent="0.25">
      <c r="A553" s="9">
        <v>44720</v>
      </c>
      <c r="B553" t="s">
        <v>251</v>
      </c>
      <c r="C553" s="10">
        <v>142726370</v>
      </c>
      <c r="D553" s="3">
        <v>5540246187987</v>
      </c>
      <c r="E553" s="9">
        <v>44724</v>
      </c>
      <c r="F553" s="11">
        <v>4455</v>
      </c>
    </row>
    <row r="554" spans="1:6" ht="12" customHeight="1" x14ac:dyDescent="0.25">
      <c r="A554" s="6">
        <v>44720</v>
      </c>
      <c r="B554" t="s">
        <v>251</v>
      </c>
      <c r="C554" s="7">
        <v>142726370</v>
      </c>
      <c r="D554" s="3">
        <v>5540246188200</v>
      </c>
      <c r="E554" s="6">
        <v>44724</v>
      </c>
      <c r="F554" s="8">
        <v>1485</v>
      </c>
    </row>
    <row r="555" spans="1:6" ht="12" customHeight="1" x14ac:dyDescent="0.25">
      <c r="A555" s="9">
        <v>44720</v>
      </c>
      <c r="B555" t="s">
        <v>251</v>
      </c>
      <c r="C555" s="10">
        <v>142726371</v>
      </c>
      <c r="D555" s="3">
        <v>5540246172539</v>
      </c>
      <c r="E555" s="9">
        <v>44724</v>
      </c>
      <c r="F555" s="11">
        <v>47</v>
      </c>
    </row>
    <row r="556" spans="1:6" ht="12" customHeight="1" x14ac:dyDescent="0.25">
      <c r="A556" s="6">
        <v>44720</v>
      </c>
      <c r="B556" t="s">
        <v>251</v>
      </c>
      <c r="C556" s="7">
        <v>142726371</v>
      </c>
      <c r="D556" s="3">
        <v>5540246172978</v>
      </c>
      <c r="E556" s="6">
        <v>44724</v>
      </c>
      <c r="F556" s="8">
        <v>2506</v>
      </c>
    </row>
    <row r="557" spans="1:6" ht="12" customHeight="1" x14ac:dyDescent="0.25">
      <c r="A557" s="9">
        <v>44720</v>
      </c>
      <c r="B557" t="s">
        <v>251</v>
      </c>
      <c r="C557" s="10">
        <v>142726371</v>
      </c>
      <c r="D557" s="3">
        <v>5540246176699</v>
      </c>
      <c r="E557" s="9">
        <v>44724</v>
      </c>
      <c r="F557" s="11">
        <v>2088</v>
      </c>
    </row>
    <row r="558" spans="1:6" ht="12" customHeight="1" x14ac:dyDescent="0.25">
      <c r="A558" s="6">
        <v>44721</v>
      </c>
      <c r="B558" t="s">
        <v>251</v>
      </c>
      <c r="C558" s="7">
        <v>142736392</v>
      </c>
      <c r="D558" s="3">
        <v>5540246176295</v>
      </c>
      <c r="E558" s="6">
        <v>44725</v>
      </c>
      <c r="F558" s="8">
        <v>4455</v>
      </c>
    </row>
    <row r="559" spans="1:6" ht="12" customHeight="1" x14ac:dyDescent="0.25">
      <c r="A559" s="6">
        <v>44721</v>
      </c>
      <c r="B559" t="s">
        <v>251</v>
      </c>
      <c r="C559" s="7">
        <v>142736392</v>
      </c>
      <c r="D559" s="3">
        <v>5540246187987</v>
      </c>
      <c r="E559" s="6">
        <v>44725</v>
      </c>
      <c r="F559" s="8">
        <v>2228</v>
      </c>
    </row>
    <row r="560" spans="1:6" ht="12" customHeight="1" x14ac:dyDescent="0.25">
      <c r="A560" s="9">
        <v>44721</v>
      </c>
      <c r="B560" t="s">
        <v>251</v>
      </c>
      <c r="C560" s="10">
        <v>142736392</v>
      </c>
      <c r="D560" s="3">
        <v>5540246188200</v>
      </c>
      <c r="E560" s="9">
        <v>44725</v>
      </c>
      <c r="F560" s="11">
        <v>1485</v>
      </c>
    </row>
    <row r="561" spans="1:6" ht="12" customHeight="1" x14ac:dyDescent="0.25">
      <c r="A561" s="6">
        <v>44721</v>
      </c>
      <c r="B561" t="s">
        <v>251</v>
      </c>
      <c r="C561" s="7">
        <v>142736394</v>
      </c>
      <c r="D561" s="3">
        <v>5540246188175</v>
      </c>
      <c r="E561" s="6">
        <v>44725</v>
      </c>
      <c r="F561" s="8">
        <v>93</v>
      </c>
    </row>
    <row r="562" spans="1:6" ht="12" customHeight="1" x14ac:dyDescent="0.25">
      <c r="A562" s="9">
        <v>44721</v>
      </c>
      <c r="B562" t="s">
        <v>251</v>
      </c>
      <c r="C562" s="10">
        <v>142736412</v>
      </c>
      <c r="D562" s="3">
        <v>5540246182684</v>
      </c>
      <c r="E562" s="9">
        <v>44734</v>
      </c>
      <c r="F562" s="11">
        <v>140</v>
      </c>
    </row>
    <row r="563" spans="1:6" ht="12" customHeight="1" x14ac:dyDescent="0.25">
      <c r="A563" s="6">
        <v>44721</v>
      </c>
      <c r="B563" t="s">
        <v>251</v>
      </c>
      <c r="C563" s="7">
        <v>142736412</v>
      </c>
      <c r="D563" s="3">
        <v>5540246183844</v>
      </c>
      <c r="E563" s="6">
        <v>44734</v>
      </c>
      <c r="F563" s="8">
        <v>186</v>
      </c>
    </row>
    <row r="564" spans="1:6" ht="12" customHeight="1" x14ac:dyDescent="0.25">
      <c r="A564" s="6">
        <v>44721</v>
      </c>
      <c r="B564" t="s">
        <v>251</v>
      </c>
      <c r="C564" s="7">
        <v>142736414</v>
      </c>
      <c r="D564" s="3">
        <v>5540246193316</v>
      </c>
      <c r="E564" s="6">
        <v>44735</v>
      </c>
      <c r="F564" s="8">
        <v>223</v>
      </c>
    </row>
    <row r="565" spans="1:6" ht="12" customHeight="1" x14ac:dyDescent="0.25">
      <c r="A565" s="6">
        <v>44721</v>
      </c>
      <c r="B565" t="s">
        <v>251</v>
      </c>
      <c r="C565" s="7">
        <v>142736417</v>
      </c>
      <c r="D565" s="3">
        <v>5540246177132</v>
      </c>
      <c r="E565" s="6">
        <v>44727</v>
      </c>
      <c r="F565" s="8">
        <v>6032</v>
      </c>
    </row>
    <row r="566" spans="1:6" ht="12" customHeight="1" x14ac:dyDescent="0.25">
      <c r="A566" s="9">
        <v>44721</v>
      </c>
      <c r="B566" t="s">
        <v>251</v>
      </c>
      <c r="C566" s="10">
        <v>142736417</v>
      </c>
      <c r="D566" s="3">
        <v>5540246177133</v>
      </c>
      <c r="E566" s="9">
        <v>44727</v>
      </c>
      <c r="F566" s="11">
        <v>9466</v>
      </c>
    </row>
    <row r="567" spans="1:6" ht="12" customHeight="1" x14ac:dyDescent="0.25">
      <c r="A567" s="9">
        <v>44724</v>
      </c>
      <c r="B567" t="s">
        <v>251</v>
      </c>
      <c r="C567" s="10">
        <v>142736424</v>
      </c>
      <c r="D567" s="3">
        <v>5540246176294</v>
      </c>
      <c r="E567" s="9">
        <v>44726</v>
      </c>
      <c r="F567" s="11">
        <v>2228</v>
      </c>
    </row>
    <row r="568" spans="1:6" ht="12" customHeight="1" x14ac:dyDescent="0.25">
      <c r="A568" s="6">
        <v>44724</v>
      </c>
      <c r="B568" t="s">
        <v>251</v>
      </c>
      <c r="C568" s="7">
        <v>142736424</v>
      </c>
      <c r="D568" s="3">
        <v>5540246176295</v>
      </c>
      <c r="E568" s="6">
        <v>44726</v>
      </c>
      <c r="F568" s="8">
        <v>3712</v>
      </c>
    </row>
    <row r="569" spans="1:6" ht="12" customHeight="1" x14ac:dyDescent="0.25">
      <c r="A569" s="6">
        <v>44724</v>
      </c>
      <c r="B569" t="s">
        <v>251</v>
      </c>
      <c r="C569" s="7">
        <v>142736425</v>
      </c>
      <c r="D569" s="3">
        <v>5540246172978</v>
      </c>
      <c r="E569" s="6">
        <v>44726</v>
      </c>
      <c r="F569" s="8">
        <v>1504</v>
      </c>
    </row>
    <row r="570" spans="1:6" ht="12" customHeight="1" x14ac:dyDescent="0.25">
      <c r="A570" s="9">
        <v>44724</v>
      </c>
      <c r="B570" t="s">
        <v>251</v>
      </c>
      <c r="C570" s="10">
        <v>142736425</v>
      </c>
      <c r="D570" s="3">
        <v>5540246176699</v>
      </c>
      <c r="E570" s="9">
        <v>44726</v>
      </c>
      <c r="F570" s="11">
        <v>2088</v>
      </c>
    </row>
    <row r="571" spans="1:6" ht="12" customHeight="1" x14ac:dyDescent="0.25">
      <c r="A571" s="6">
        <v>44724</v>
      </c>
      <c r="B571" t="s">
        <v>251</v>
      </c>
      <c r="C571" s="7">
        <v>142736425</v>
      </c>
      <c r="D571" s="3">
        <v>5540246192102</v>
      </c>
      <c r="E571" s="6">
        <v>44726</v>
      </c>
      <c r="F571" s="8">
        <v>4009</v>
      </c>
    </row>
    <row r="572" spans="1:6" ht="12" customHeight="1" x14ac:dyDescent="0.25">
      <c r="A572" s="6">
        <v>44724</v>
      </c>
      <c r="B572" t="s">
        <v>251</v>
      </c>
      <c r="C572" s="7">
        <v>142736427</v>
      </c>
      <c r="D572" s="3">
        <v>5540246185429</v>
      </c>
      <c r="E572" s="6">
        <v>44726</v>
      </c>
      <c r="F572" s="8">
        <v>70</v>
      </c>
    </row>
    <row r="573" spans="1:6" ht="12" customHeight="1" x14ac:dyDescent="0.25">
      <c r="A573" s="9">
        <v>44724</v>
      </c>
      <c r="B573" t="s">
        <v>251</v>
      </c>
      <c r="C573" s="10">
        <v>142736427</v>
      </c>
      <c r="D573" s="3">
        <v>5540246185562</v>
      </c>
      <c r="E573" s="9">
        <v>44726</v>
      </c>
      <c r="F573" s="11">
        <v>209</v>
      </c>
    </row>
    <row r="574" spans="1:6" ht="12" customHeight="1" x14ac:dyDescent="0.25">
      <c r="A574" s="9">
        <v>44724</v>
      </c>
      <c r="B574" t="s">
        <v>251</v>
      </c>
      <c r="C574" s="10">
        <v>142736435</v>
      </c>
      <c r="D574" s="3">
        <v>5540246188583</v>
      </c>
      <c r="E574" s="9">
        <v>44735</v>
      </c>
      <c r="F574" s="11">
        <v>4455</v>
      </c>
    </row>
    <row r="575" spans="1:6" ht="12" customHeight="1" x14ac:dyDescent="0.25">
      <c r="A575" s="9">
        <v>44725</v>
      </c>
      <c r="B575" t="s">
        <v>251</v>
      </c>
      <c r="C575" s="10">
        <v>142736449</v>
      </c>
      <c r="D575" s="3">
        <v>5540246187987</v>
      </c>
      <c r="E575" s="9">
        <v>44727</v>
      </c>
      <c r="F575" s="11">
        <v>2228</v>
      </c>
    </row>
    <row r="576" spans="1:6" ht="12" customHeight="1" x14ac:dyDescent="0.25">
      <c r="A576" s="6">
        <v>44725</v>
      </c>
      <c r="B576" t="s">
        <v>251</v>
      </c>
      <c r="C576" s="7">
        <v>142736456</v>
      </c>
      <c r="D576" s="3">
        <v>5540246192264</v>
      </c>
      <c r="E576" s="6">
        <v>44756</v>
      </c>
      <c r="F576" s="8">
        <v>1485</v>
      </c>
    </row>
    <row r="577" spans="1:6" ht="12" customHeight="1" x14ac:dyDescent="0.25">
      <c r="A577" s="9">
        <v>44725</v>
      </c>
      <c r="B577" t="s">
        <v>251</v>
      </c>
      <c r="C577" s="10">
        <v>142736456</v>
      </c>
      <c r="D577" s="3">
        <v>5540246192265</v>
      </c>
      <c r="E577" s="9">
        <v>44756</v>
      </c>
      <c r="F577" s="11">
        <v>297</v>
      </c>
    </row>
    <row r="578" spans="1:6" ht="12" customHeight="1" x14ac:dyDescent="0.25">
      <c r="A578" s="9">
        <v>44725</v>
      </c>
      <c r="B578" t="s">
        <v>251</v>
      </c>
      <c r="C578" s="10">
        <v>142736459</v>
      </c>
      <c r="D578" s="3">
        <v>5540246180522</v>
      </c>
      <c r="E578" s="9">
        <v>44738</v>
      </c>
      <c r="F578" s="11">
        <v>279</v>
      </c>
    </row>
    <row r="579" spans="1:6" ht="12" customHeight="1" x14ac:dyDescent="0.25">
      <c r="A579" s="6">
        <v>44725</v>
      </c>
      <c r="B579" t="s">
        <v>251</v>
      </c>
      <c r="C579" s="7">
        <v>142736459</v>
      </c>
      <c r="D579" s="3">
        <v>5540246193409</v>
      </c>
      <c r="E579" s="6">
        <v>44738</v>
      </c>
      <c r="F579" s="8">
        <v>65</v>
      </c>
    </row>
    <row r="580" spans="1:6" ht="12" customHeight="1" x14ac:dyDescent="0.25">
      <c r="A580" s="9">
        <v>44725</v>
      </c>
      <c r="B580" t="s">
        <v>251</v>
      </c>
      <c r="C580" s="10">
        <v>142736462</v>
      </c>
      <c r="D580" s="3">
        <v>5540246171759</v>
      </c>
      <c r="E580" s="9">
        <v>44731</v>
      </c>
      <c r="F580" s="11">
        <v>2506</v>
      </c>
    </row>
    <row r="581" spans="1:6" ht="12" customHeight="1" x14ac:dyDescent="0.25">
      <c r="A581" s="6">
        <v>44725</v>
      </c>
      <c r="B581" t="s">
        <v>251</v>
      </c>
      <c r="C581" s="7">
        <v>142736462</v>
      </c>
      <c r="D581" s="3">
        <v>5540246177132</v>
      </c>
      <c r="E581" s="6">
        <v>44731</v>
      </c>
      <c r="F581" s="8">
        <v>7888</v>
      </c>
    </row>
    <row r="582" spans="1:6" ht="12" customHeight="1" x14ac:dyDescent="0.25">
      <c r="A582" s="9">
        <v>44725</v>
      </c>
      <c r="B582" t="s">
        <v>251</v>
      </c>
      <c r="C582" s="10">
        <v>142736462</v>
      </c>
      <c r="D582" s="3">
        <v>5540246177133</v>
      </c>
      <c r="E582" s="9">
        <v>44731</v>
      </c>
      <c r="F582" s="11">
        <v>3341</v>
      </c>
    </row>
    <row r="583" spans="1:6" ht="12" customHeight="1" x14ac:dyDescent="0.25">
      <c r="A583" s="6">
        <v>44725</v>
      </c>
      <c r="B583" t="s">
        <v>251</v>
      </c>
      <c r="C583" s="7">
        <v>142736462</v>
      </c>
      <c r="D583" s="3">
        <v>5540246192518</v>
      </c>
      <c r="E583" s="6">
        <v>44731</v>
      </c>
      <c r="F583" s="8">
        <v>5847</v>
      </c>
    </row>
    <row r="584" spans="1:6" ht="12" customHeight="1" x14ac:dyDescent="0.25">
      <c r="A584" s="9">
        <v>44725</v>
      </c>
      <c r="B584" t="s">
        <v>251</v>
      </c>
      <c r="C584" s="10">
        <v>142736463</v>
      </c>
      <c r="D584" s="3">
        <v>5540246183587</v>
      </c>
      <c r="E584" s="9">
        <v>44747</v>
      </c>
      <c r="F584" s="11">
        <v>502</v>
      </c>
    </row>
    <row r="585" spans="1:6" ht="12" customHeight="1" x14ac:dyDescent="0.25">
      <c r="A585" s="6">
        <v>44725</v>
      </c>
      <c r="B585" t="s">
        <v>251</v>
      </c>
      <c r="C585" s="7">
        <v>142736464</v>
      </c>
      <c r="D585" s="3">
        <v>5540246190097</v>
      </c>
      <c r="E585" s="6">
        <v>44740</v>
      </c>
      <c r="F585" s="8">
        <v>2319</v>
      </c>
    </row>
    <row r="586" spans="1:6" ht="12" customHeight="1" x14ac:dyDescent="0.25">
      <c r="A586" s="9">
        <v>44726</v>
      </c>
      <c r="B586" t="s">
        <v>251</v>
      </c>
      <c r="C586" s="10">
        <v>142736471</v>
      </c>
      <c r="D586" s="3">
        <v>5540246176295</v>
      </c>
      <c r="E586" s="9">
        <v>44728</v>
      </c>
      <c r="F586" s="11">
        <v>7424</v>
      </c>
    </row>
    <row r="587" spans="1:6" ht="12" customHeight="1" x14ac:dyDescent="0.25">
      <c r="A587" s="9">
        <v>44726</v>
      </c>
      <c r="B587" t="s">
        <v>251</v>
      </c>
      <c r="C587" s="10">
        <v>142736471</v>
      </c>
      <c r="D587" s="3">
        <v>5540246187987</v>
      </c>
      <c r="E587" s="9">
        <v>44728</v>
      </c>
      <c r="F587" s="11">
        <v>3341</v>
      </c>
    </row>
    <row r="588" spans="1:6" ht="12" customHeight="1" x14ac:dyDescent="0.25">
      <c r="A588" s="6">
        <v>44726</v>
      </c>
      <c r="B588" t="s">
        <v>251</v>
      </c>
      <c r="C588" s="7">
        <v>142736471</v>
      </c>
      <c r="D588" s="3">
        <v>5540246188200</v>
      </c>
      <c r="E588" s="6">
        <v>44728</v>
      </c>
      <c r="F588" s="8">
        <v>2228</v>
      </c>
    </row>
    <row r="589" spans="1:6" ht="12" customHeight="1" x14ac:dyDescent="0.25">
      <c r="A589" s="9">
        <v>44726</v>
      </c>
      <c r="B589" t="s">
        <v>251</v>
      </c>
      <c r="C589" s="10">
        <v>142736472</v>
      </c>
      <c r="D589" s="3">
        <v>5540246172978</v>
      </c>
      <c r="E589" s="9">
        <v>44728</v>
      </c>
      <c r="F589" s="11">
        <v>836</v>
      </c>
    </row>
    <row r="590" spans="1:6" ht="12" customHeight="1" x14ac:dyDescent="0.25">
      <c r="A590" s="9">
        <v>44726</v>
      </c>
      <c r="B590" t="s">
        <v>251</v>
      </c>
      <c r="C590" s="10">
        <v>142736474</v>
      </c>
      <c r="D590" s="3">
        <v>5540246188200</v>
      </c>
      <c r="E590" s="9">
        <v>44727</v>
      </c>
      <c r="F590" s="11">
        <v>483</v>
      </c>
    </row>
    <row r="591" spans="1:6" ht="12" customHeight="1" x14ac:dyDescent="0.25">
      <c r="A591" s="9">
        <v>44727</v>
      </c>
      <c r="B591" t="s">
        <v>251</v>
      </c>
      <c r="C591" s="10">
        <v>142736489</v>
      </c>
      <c r="D591" s="3">
        <v>5540246176295</v>
      </c>
      <c r="E591" s="9">
        <v>44731</v>
      </c>
      <c r="F591" s="11">
        <v>7424</v>
      </c>
    </row>
    <row r="592" spans="1:6" ht="12" customHeight="1" x14ac:dyDescent="0.25">
      <c r="A592" s="6">
        <v>44727</v>
      </c>
      <c r="B592" t="s">
        <v>251</v>
      </c>
      <c r="C592" s="7">
        <v>142736489</v>
      </c>
      <c r="D592" s="3">
        <v>5540246187987</v>
      </c>
      <c r="E592" s="6">
        <v>44731</v>
      </c>
      <c r="F592" s="8">
        <v>4455</v>
      </c>
    </row>
    <row r="593" spans="1:6" ht="12" customHeight="1" x14ac:dyDescent="0.25">
      <c r="A593" s="6">
        <v>44727</v>
      </c>
      <c r="B593" t="s">
        <v>251</v>
      </c>
      <c r="C593" s="7">
        <v>142736490</v>
      </c>
      <c r="D593" s="3">
        <v>5540246172669</v>
      </c>
      <c r="E593" s="6">
        <v>44731</v>
      </c>
      <c r="F593" s="8">
        <v>279</v>
      </c>
    </row>
    <row r="594" spans="1:6" ht="12" customHeight="1" x14ac:dyDescent="0.25">
      <c r="A594" s="6">
        <v>44727</v>
      </c>
      <c r="B594" t="s">
        <v>251</v>
      </c>
      <c r="C594" s="7">
        <v>142736490</v>
      </c>
      <c r="D594" s="3">
        <v>5540246174174</v>
      </c>
      <c r="E594" s="6">
        <v>44731</v>
      </c>
      <c r="F594" s="8">
        <v>464</v>
      </c>
    </row>
    <row r="595" spans="1:6" ht="12" customHeight="1" x14ac:dyDescent="0.25">
      <c r="A595" s="9">
        <v>44727</v>
      </c>
      <c r="B595" t="s">
        <v>251</v>
      </c>
      <c r="C595" s="10">
        <v>142736490</v>
      </c>
      <c r="D595" s="3">
        <v>5540246176699</v>
      </c>
      <c r="E595" s="9">
        <v>44731</v>
      </c>
      <c r="F595" s="11">
        <v>2088</v>
      </c>
    </row>
    <row r="596" spans="1:6" ht="12" customHeight="1" x14ac:dyDescent="0.25">
      <c r="A596" s="6">
        <v>44727</v>
      </c>
      <c r="B596" t="s">
        <v>251</v>
      </c>
      <c r="C596" s="7">
        <v>142736490</v>
      </c>
      <c r="D596" s="3">
        <v>5540246188175</v>
      </c>
      <c r="E596" s="6">
        <v>44731</v>
      </c>
      <c r="F596" s="8">
        <v>116</v>
      </c>
    </row>
    <row r="597" spans="1:6" ht="12" customHeight="1" x14ac:dyDescent="0.25">
      <c r="A597" s="6">
        <v>44727</v>
      </c>
      <c r="B597" t="s">
        <v>251</v>
      </c>
      <c r="C597" s="7">
        <v>142736493</v>
      </c>
      <c r="D597" s="3">
        <v>5540246185429</v>
      </c>
      <c r="E597" s="6">
        <v>44731</v>
      </c>
      <c r="F597" s="8">
        <v>70</v>
      </c>
    </row>
    <row r="598" spans="1:6" ht="12" customHeight="1" x14ac:dyDescent="0.25">
      <c r="A598" s="9">
        <v>44727</v>
      </c>
      <c r="B598" t="s">
        <v>251</v>
      </c>
      <c r="C598" s="10">
        <v>142736493</v>
      </c>
      <c r="D598" s="3">
        <v>5540246186325</v>
      </c>
      <c r="E598" s="9">
        <v>44731</v>
      </c>
      <c r="F598" s="11">
        <v>279</v>
      </c>
    </row>
    <row r="599" spans="1:6" ht="12" customHeight="1" x14ac:dyDescent="0.25">
      <c r="A599" s="9">
        <v>44727</v>
      </c>
      <c r="B599" t="s">
        <v>251</v>
      </c>
      <c r="C599" s="10">
        <v>142736499</v>
      </c>
      <c r="D599" s="3">
        <v>5540246173906</v>
      </c>
      <c r="E599" s="9">
        <v>44739</v>
      </c>
      <c r="F599" s="11">
        <v>1634</v>
      </c>
    </row>
    <row r="600" spans="1:6" ht="12" customHeight="1" x14ac:dyDescent="0.25">
      <c r="A600" s="6">
        <v>44727</v>
      </c>
      <c r="B600" t="s">
        <v>251</v>
      </c>
      <c r="C600" s="7">
        <v>142736499</v>
      </c>
      <c r="D600" s="3">
        <v>5540246181016</v>
      </c>
      <c r="E600" s="6">
        <v>44739</v>
      </c>
      <c r="F600" s="8">
        <v>6237</v>
      </c>
    </row>
    <row r="601" spans="1:6" ht="12" customHeight="1" x14ac:dyDescent="0.25">
      <c r="A601" s="6">
        <v>44727</v>
      </c>
      <c r="B601" t="s">
        <v>251</v>
      </c>
      <c r="C601" s="7">
        <v>142736502</v>
      </c>
      <c r="D601" s="3">
        <v>5540246177376</v>
      </c>
      <c r="E601" s="6">
        <v>44746</v>
      </c>
      <c r="F601" s="8">
        <v>1420</v>
      </c>
    </row>
    <row r="602" spans="1:6" ht="12" customHeight="1" x14ac:dyDescent="0.25">
      <c r="A602" s="6">
        <v>44728</v>
      </c>
      <c r="B602" t="s">
        <v>251</v>
      </c>
      <c r="C602" s="7">
        <v>142746514</v>
      </c>
      <c r="D602" s="3">
        <v>5540246176699</v>
      </c>
      <c r="E602" s="6">
        <v>44732</v>
      </c>
      <c r="F602" s="8">
        <v>4176</v>
      </c>
    </row>
    <row r="603" spans="1:6" ht="12" customHeight="1" x14ac:dyDescent="0.25">
      <c r="A603" s="9">
        <v>44728</v>
      </c>
      <c r="B603" t="s">
        <v>251</v>
      </c>
      <c r="C603" s="10">
        <v>142746514</v>
      </c>
      <c r="D603" s="3">
        <v>5540246188175</v>
      </c>
      <c r="E603" s="9">
        <v>44732</v>
      </c>
      <c r="F603" s="11">
        <v>93</v>
      </c>
    </row>
    <row r="604" spans="1:6" ht="12" customHeight="1" x14ac:dyDescent="0.25">
      <c r="A604" s="6">
        <v>44728</v>
      </c>
      <c r="B604" t="s">
        <v>251</v>
      </c>
      <c r="C604" s="7">
        <v>142746515</v>
      </c>
      <c r="D604" s="3">
        <v>5540246171933</v>
      </c>
      <c r="E604" s="6">
        <v>44732</v>
      </c>
      <c r="F604" s="8">
        <v>557</v>
      </c>
    </row>
    <row r="605" spans="1:6" ht="12" customHeight="1" x14ac:dyDescent="0.25">
      <c r="A605" s="6">
        <v>44728</v>
      </c>
      <c r="B605" t="s">
        <v>251</v>
      </c>
      <c r="C605" s="7">
        <v>142746516</v>
      </c>
      <c r="D605" s="3">
        <v>5540246171759</v>
      </c>
      <c r="E605" s="6">
        <v>44735</v>
      </c>
      <c r="F605" s="8">
        <v>2506</v>
      </c>
    </row>
    <row r="606" spans="1:6" ht="12" customHeight="1" x14ac:dyDescent="0.25">
      <c r="A606" s="9">
        <v>44728</v>
      </c>
      <c r="B606" t="s">
        <v>251</v>
      </c>
      <c r="C606" s="10">
        <v>142746516</v>
      </c>
      <c r="D606" s="3">
        <v>5540246177132</v>
      </c>
      <c r="E606" s="9">
        <v>44735</v>
      </c>
      <c r="F606" s="11">
        <v>6960</v>
      </c>
    </row>
    <row r="607" spans="1:6" ht="12" customHeight="1" x14ac:dyDescent="0.25">
      <c r="A607" s="6">
        <v>44728</v>
      </c>
      <c r="B607" t="s">
        <v>251</v>
      </c>
      <c r="C607" s="7">
        <v>142746516</v>
      </c>
      <c r="D607" s="3">
        <v>5540246177133</v>
      </c>
      <c r="E607" s="6">
        <v>44735</v>
      </c>
      <c r="F607" s="8">
        <v>7796</v>
      </c>
    </row>
    <row r="608" spans="1:6" ht="12" customHeight="1" x14ac:dyDescent="0.25">
      <c r="A608" s="6">
        <v>44728</v>
      </c>
      <c r="B608" t="s">
        <v>251</v>
      </c>
      <c r="C608" s="7">
        <v>142746517</v>
      </c>
      <c r="D608" s="3">
        <v>5540246183562</v>
      </c>
      <c r="E608" s="6">
        <v>44732</v>
      </c>
      <c r="F608" s="8">
        <v>12528</v>
      </c>
    </row>
    <row r="609" spans="1:6" ht="12" customHeight="1" x14ac:dyDescent="0.25">
      <c r="A609" s="6">
        <v>44728</v>
      </c>
      <c r="B609" t="s">
        <v>251</v>
      </c>
      <c r="C609" s="7">
        <v>142746524</v>
      </c>
      <c r="D609" s="3">
        <v>5540246181061</v>
      </c>
      <c r="E609" s="6">
        <v>44740</v>
      </c>
      <c r="F609" s="8">
        <v>3308</v>
      </c>
    </row>
    <row r="610" spans="1:6" ht="12" customHeight="1" x14ac:dyDescent="0.25">
      <c r="A610" s="9">
        <v>44728</v>
      </c>
      <c r="B610" t="s">
        <v>251</v>
      </c>
      <c r="C610" s="10">
        <v>142746524</v>
      </c>
      <c r="D610" s="3">
        <v>5540246183547</v>
      </c>
      <c r="E610" s="9">
        <v>44740</v>
      </c>
      <c r="F610" s="11">
        <v>1114</v>
      </c>
    </row>
    <row r="611" spans="1:6" ht="12" customHeight="1" x14ac:dyDescent="0.25">
      <c r="A611" s="6">
        <v>44728</v>
      </c>
      <c r="B611" t="s">
        <v>251</v>
      </c>
      <c r="C611" s="7">
        <v>142746524</v>
      </c>
      <c r="D611" s="3">
        <v>5540246185278</v>
      </c>
      <c r="E611" s="6">
        <v>44740</v>
      </c>
      <c r="F611" s="8">
        <v>2239</v>
      </c>
    </row>
    <row r="612" spans="1:6" ht="12" customHeight="1" x14ac:dyDescent="0.25">
      <c r="A612" s="6">
        <v>44731</v>
      </c>
      <c r="B612" t="s">
        <v>251</v>
      </c>
      <c r="C612" s="7">
        <v>142746542</v>
      </c>
      <c r="D612" s="3">
        <v>5540246192907</v>
      </c>
      <c r="E612" s="6">
        <v>44731</v>
      </c>
      <c r="F612" s="8">
        <v>2228</v>
      </c>
    </row>
    <row r="613" spans="1:6" ht="12" customHeight="1" x14ac:dyDescent="0.25">
      <c r="A613" s="6">
        <v>44731</v>
      </c>
      <c r="B613" t="s">
        <v>251</v>
      </c>
      <c r="C613" s="7">
        <v>142746545</v>
      </c>
      <c r="D613" s="3">
        <v>5540246171933</v>
      </c>
      <c r="E613" s="6">
        <v>44733</v>
      </c>
      <c r="F613" s="8">
        <v>557</v>
      </c>
    </row>
    <row r="614" spans="1:6" ht="12" customHeight="1" x14ac:dyDescent="0.25">
      <c r="A614" s="9">
        <v>44731</v>
      </c>
      <c r="B614" t="s">
        <v>251</v>
      </c>
      <c r="C614" s="10">
        <v>142746545</v>
      </c>
      <c r="D614" s="3">
        <v>5540246176294</v>
      </c>
      <c r="E614" s="9">
        <v>44733</v>
      </c>
      <c r="F614" s="11">
        <v>2970</v>
      </c>
    </row>
    <row r="615" spans="1:6" ht="12" customHeight="1" x14ac:dyDescent="0.25">
      <c r="A615" s="6">
        <v>44731</v>
      </c>
      <c r="B615" t="s">
        <v>251</v>
      </c>
      <c r="C615" s="7">
        <v>142746545</v>
      </c>
      <c r="D615" s="3">
        <v>5540246176295</v>
      </c>
      <c r="E615" s="6">
        <v>44733</v>
      </c>
      <c r="F615" s="8">
        <v>7424</v>
      </c>
    </row>
    <row r="616" spans="1:6" ht="12" customHeight="1" x14ac:dyDescent="0.25">
      <c r="A616" s="9">
        <v>44731</v>
      </c>
      <c r="B616" t="s">
        <v>251</v>
      </c>
      <c r="C616" s="10">
        <v>142746545</v>
      </c>
      <c r="D616" s="3">
        <v>5540246187987</v>
      </c>
      <c r="E616" s="9">
        <v>44733</v>
      </c>
      <c r="F616" s="11">
        <v>2228</v>
      </c>
    </row>
    <row r="617" spans="1:6" ht="12" customHeight="1" x14ac:dyDescent="0.25">
      <c r="A617" s="6">
        <v>44731</v>
      </c>
      <c r="B617" t="s">
        <v>251</v>
      </c>
      <c r="C617" s="7">
        <v>142746545</v>
      </c>
      <c r="D617" s="3">
        <v>5540246188200</v>
      </c>
      <c r="E617" s="6">
        <v>44733</v>
      </c>
      <c r="F617" s="8">
        <v>743</v>
      </c>
    </row>
    <row r="618" spans="1:6" ht="12" customHeight="1" x14ac:dyDescent="0.25">
      <c r="A618" s="6">
        <v>44731</v>
      </c>
      <c r="B618" t="s">
        <v>251</v>
      </c>
      <c r="C618" s="7">
        <v>142746546</v>
      </c>
      <c r="D618" s="3">
        <v>5540246176699</v>
      </c>
      <c r="E618" s="6">
        <v>44733</v>
      </c>
      <c r="F618" s="8">
        <v>4176</v>
      </c>
    </row>
    <row r="619" spans="1:6" ht="12" customHeight="1" x14ac:dyDescent="0.25">
      <c r="A619" s="6">
        <v>44732</v>
      </c>
      <c r="B619" t="s">
        <v>251</v>
      </c>
      <c r="C619" s="7">
        <v>142746569</v>
      </c>
      <c r="D619" s="3">
        <v>5540246172978</v>
      </c>
      <c r="E619" s="6">
        <v>44734</v>
      </c>
      <c r="F619" s="8">
        <v>836</v>
      </c>
    </row>
    <row r="620" spans="1:6" ht="12" customHeight="1" x14ac:dyDescent="0.25">
      <c r="A620" s="6">
        <v>44732</v>
      </c>
      <c r="B620" t="s">
        <v>251</v>
      </c>
      <c r="C620" s="7">
        <v>142746570</v>
      </c>
      <c r="D620" s="3">
        <v>5540246176295</v>
      </c>
      <c r="E620" s="6">
        <v>44734</v>
      </c>
      <c r="F620" s="8">
        <v>7424</v>
      </c>
    </row>
    <row r="621" spans="1:6" ht="12" customHeight="1" x14ac:dyDescent="0.25">
      <c r="A621" s="6">
        <v>44732</v>
      </c>
      <c r="B621" t="s">
        <v>251</v>
      </c>
      <c r="C621" s="7">
        <v>142746570</v>
      </c>
      <c r="D621" s="3">
        <v>5540246187987</v>
      </c>
      <c r="E621" s="6">
        <v>44734</v>
      </c>
      <c r="F621" s="8">
        <v>2228</v>
      </c>
    </row>
    <row r="622" spans="1:6" ht="12" customHeight="1" x14ac:dyDescent="0.25">
      <c r="A622" s="9">
        <v>44732</v>
      </c>
      <c r="B622" t="s">
        <v>251</v>
      </c>
      <c r="C622" s="10">
        <v>142746570</v>
      </c>
      <c r="D622" s="3">
        <v>5540246188200</v>
      </c>
      <c r="E622" s="9">
        <v>44734</v>
      </c>
      <c r="F622" s="11">
        <v>743</v>
      </c>
    </row>
    <row r="623" spans="1:6" ht="12" customHeight="1" x14ac:dyDescent="0.25">
      <c r="A623" s="6">
        <v>44732</v>
      </c>
      <c r="B623" t="s">
        <v>251</v>
      </c>
      <c r="C623" s="7">
        <v>142746575</v>
      </c>
      <c r="D623" s="3">
        <v>5540246170256</v>
      </c>
      <c r="E623" s="6">
        <v>44747</v>
      </c>
      <c r="F623" s="8">
        <v>2998</v>
      </c>
    </row>
    <row r="624" spans="1:6" ht="12" customHeight="1" x14ac:dyDescent="0.25">
      <c r="A624" s="9">
        <v>44732</v>
      </c>
      <c r="B624" t="s">
        <v>251</v>
      </c>
      <c r="C624" s="10">
        <v>142746575</v>
      </c>
      <c r="D624" s="3">
        <v>5540246171888</v>
      </c>
      <c r="E624" s="9">
        <v>44747</v>
      </c>
      <c r="F624" s="11">
        <v>650</v>
      </c>
    </row>
    <row r="625" spans="1:6" ht="12" customHeight="1" x14ac:dyDescent="0.25">
      <c r="A625" s="9">
        <v>44733</v>
      </c>
      <c r="B625" t="s">
        <v>251</v>
      </c>
      <c r="C625" s="10">
        <v>142746588</v>
      </c>
      <c r="D625" s="3">
        <v>5540246172978</v>
      </c>
      <c r="E625" s="9">
        <v>44735</v>
      </c>
      <c r="F625" s="11">
        <v>418</v>
      </c>
    </row>
    <row r="626" spans="1:6" ht="12" customHeight="1" x14ac:dyDescent="0.25">
      <c r="A626" s="6">
        <v>44733</v>
      </c>
      <c r="B626" t="s">
        <v>251</v>
      </c>
      <c r="C626" s="7">
        <v>142746588</v>
      </c>
      <c r="D626" s="3">
        <v>5540246174174</v>
      </c>
      <c r="E626" s="6">
        <v>44735</v>
      </c>
      <c r="F626" s="8">
        <v>232</v>
      </c>
    </row>
    <row r="627" spans="1:6" ht="12" customHeight="1" x14ac:dyDescent="0.25">
      <c r="A627" s="6">
        <v>44733</v>
      </c>
      <c r="B627" t="s">
        <v>251</v>
      </c>
      <c r="C627" s="7">
        <v>142746588</v>
      </c>
      <c r="D627" s="3">
        <v>5540246176699</v>
      </c>
      <c r="E627" s="6">
        <v>44735</v>
      </c>
      <c r="F627" s="8">
        <v>4176</v>
      </c>
    </row>
    <row r="628" spans="1:6" ht="12" customHeight="1" x14ac:dyDescent="0.25">
      <c r="A628" s="9">
        <v>44733</v>
      </c>
      <c r="B628" t="s">
        <v>251</v>
      </c>
      <c r="C628" s="10">
        <v>142746588</v>
      </c>
      <c r="D628" s="3">
        <v>5540246188175</v>
      </c>
      <c r="E628" s="9">
        <v>44735</v>
      </c>
      <c r="F628" s="11">
        <v>93</v>
      </c>
    </row>
    <row r="629" spans="1:6" ht="12" customHeight="1" x14ac:dyDescent="0.25">
      <c r="A629" s="6">
        <v>44733</v>
      </c>
      <c r="B629" t="s">
        <v>251</v>
      </c>
      <c r="C629" s="7">
        <v>142746590</v>
      </c>
      <c r="D629" s="3">
        <v>5540246176295</v>
      </c>
      <c r="E629" s="6">
        <v>44735</v>
      </c>
      <c r="F629" s="8">
        <v>7424</v>
      </c>
    </row>
    <row r="630" spans="1:6" ht="12" customHeight="1" x14ac:dyDescent="0.25">
      <c r="A630" s="6">
        <v>44733</v>
      </c>
      <c r="B630" t="s">
        <v>251</v>
      </c>
      <c r="C630" s="7">
        <v>142746590</v>
      </c>
      <c r="D630" s="3">
        <v>5540246187987</v>
      </c>
      <c r="E630" s="6">
        <v>44735</v>
      </c>
      <c r="F630" s="8">
        <v>4455</v>
      </c>
    </row>
    <row r="631" spans="1:6" ht="12" customHeight="1" x14ac:dyDescent="0.25">
      <c r="A631" s="9">
        <v>44733</v>
      </c>
      <c r="B631" t="s">
        <v>251</v>
      </c>
      <c r="C631" s="10">
        <v>142746590</v>
      </c>
      <c r="D631" s="3">
        <v>5540246188200</v>
      </c>
      <c r="E631" s="9">
        <v>44735</v>
      </c>
      <c r="F631" s="11">
        <v>743</v>
      </c>
    </row>
    <row r="632" spans="1:6" ht="12" customHeight="1" x14ac:dyDescent="0.25">
      <c r="A632" s="9">
        <v>44734</v>
      </c>
      <c r="B632" t="s">
        <v>251</v>
      </c>
      <c r="C632" s="10">
        <v>142746606</v>
      </c>
      <c r="D632" s="3">
        <v>5540246172978</v>
      </c>
      <c r="E632" s="9">
        <v>44738</v>
      </c>
      <c r="F632" s="11">
        <v>418</v>
      </c>
    </row>
    <row r="633" spans="1:6" ht="12" customHeight="1" x14ac:dyDescent="0.25">
      <c r="A633" s="6">
        <v>44734</v>
      </c>
      <c r="B633" t="s">
        <v>251</v>
      </c>
      <c r="C633" s="7">
        <v>142746606</v>
      </c>
      <c r="D633" s="3">
        <v>5540246174174</v>
      </c>
      <c r="E633" s="6">
        <v>44738</v>
      </c>
      <c r="F633" s="8">
        <v>232</v>
      </c>
    </row>
    <row r="634" spans="1:6" ht="12" customHeight="1" x14ac:dyDescent="0.25">
      <c r="A634" s="9">
        <v>44734</v>
      </c>
      <c r="B634" t="s">
        <v>251</v>
      </c>
      <c r="C634" s="10">
        <v>142746608</v>
      </c>
      <c r="D634" s="3">
        <v>5540246171933</v>
      </c>
      <c r="E634" s="9">
        <v>44738</v>
      </c>
      <c r="F634" s="11">
        <v>279</v>
      </c>
    </row>
    <row r="635" spans="1:6" ht="12" customHeight="1" x14ac:dyDescent="0.25">
      <c r="A635" s="6">
        <v>44734</v>
      </c>
      <c r="B635" t="s">
        <v>251</v>
      </c>
      <c r="C635" s="7">
        <v>142746608</v>
      </c>
      <c r="D635" s="3">
        <v>5540246176294</v>
      </c>
      <c r="E635" s="6">
        <v>44738</v>
      </c>
      <c r="F635" s="8">
        <v>1485</v>
      </c>
    </row>
    <row r="636" spans="1:6" ht="12" customHeight="1" x14ac:dyDescent="0.25">
      <c r="A636" s="9">
        <v>44734</v>
      </c>
      <c r="B636" t="s">
        <v>251</v>
      </c>
      <c r="C636" s="10">
        <v>142746608</v>
      </c>
      <c r="D636" s="3">
        <v>5540246176295</v>
      </c>
      <c r="E636" s="9">
        <v>44738</v>
      </c>
      <c r="F636" s="11">
        <v>7424</v>
      </c>
    </row>
    <row r="637" spans="1:6" ht="12" customHeight="1" x14ac:dyDescent="0.25">
      <c r="A637" s="6">
        <v>44734</v>
      </c>
      <c r="B637" t="s">
        <v>251</v>
      </c>
      <c r="C637" s="7">
        <v>142746608</v>
      </c>
      <c r="D637" s="3">
        <v>5540246187987</v>
      </c>
      <c r="E637" s="6">
        <v>44738</v>
      </c>
      <c r="F637" s="8">
        <v>2228</v>
      </c>
    </row>
    <row r="638" spans="1:6" ht="12" customHeight="1" x14ac:dyDescent="0.25">
      <c r="A638" s="9">
        <v>44734</v>
      </c>
      <c r="B638" t="s">
        <v>251</v>
      </c>
      <c r="C638" s="10">
        <v>142746611</v>
      </c>
      <c r="D638" s="3">
        <v>5540246185429</v>
      </c>
      <c r="E638" s="9">
        <v>44739</v>
      </c>
      <c r="F638" s="11">
        <v>140</v>
      </c>
    </row>
    <row r="639" spans="1:6" ht="12" customHeight="1" x14ac:dyDescent="0.25">
      <c r="A639" s="6">
        <v>44734</v>
      </c>
      <c r="B639" t="s">
        <v>251</v>
      </c>
      <c r="C639" s="7">
        <v>142746611</v>
      </c>
      <c r="D639" s="3">
        <v>5540246186325</v>
      </c>
      <c r="E639" s="6">
        <v>44739</v>
      </c>
      <c r="F639" s="8">
        <v>140</v>
      </c>
    </row>
    <row r="640" spans="1:6" ht="12" customHeight="1" x14ac:dyDescent="0.25">
      <c r="A640" s="9">
        <v>44734</v>
      </c>
      <c r="B640" t="s">
        <v>251</v>
      </c>
      <c r="C640" s="10">
        <v>142746612</v>
      </c>
      <c r="D640" s="3">
        <v>5540246174095</v>
      </c>
      <c r="E640" s="9">
        <v>44741</v>
      </c>
      <c r="F640" s="11">
        <v>140</v>
      </c>
    </row>
    <row r="641" spans="1:6" ht="12" customHeight="1" x14ac:dyDescent="0.25">
      <c r="A641" s="6">
        <v>44734</v>
      </c>
      <c r="B641" t="s">
        <v>251</v>
      </c>
      <c r="C641" s="7">
        <v>142746612</v>
      </c>
      <c r="D641" s="3">
        <v>5540246175050</v>
      </c>
      <c r="E641" s="6">
        <v>44741</v>
      </c>
      <c r="F641" s="8">
        <v>279</v>
      </c>
    </row>
    <row r="642" spans="1:6" ht="12" customHeight="1" x14ac:dyDescent="0.25">
      <c r="A642" s="9">
        <v>44735</v>
      </c>
      <c r="B642" t="s">
        <v>251</v>
      </c>
      <c r="C642" s="10">
        <v>142756621</v>
      </c>
      <c r="D642" s="3">
        <v>5540246176699</v>
      </c>
      <c r="E642" s="9">
        <v>44739</v>
      </c>
      <c r="F642" s="11">
        <v>2088</v>
      </c>
    </row>
    <row r="643" spans="1:6" ht="12" customHeight="1" x14ac:dyDescent="0.25">
      <c r="A643" s="6">
        <v>44735</v>
      </c>
      <c r="B643" t="s">
        <v>251</v>
      </c>
      <c r="C643" s="7">
        <v>142756622</v>
      </c>
      <c r="D643" s="3">
        <v>5540246194478</v>
      </c>
      <c r="E643" s="6">
        <v>44789</v>
      </c>
      <c r="F643" s="8">
        <v>724</v>
      </c>
    </row>
    <row r="644" spans="1:6" ht="12" customHeight="1" x14ac:dyDescent="0.25">
      <c r="A644" s="6">
        <v>44735</v>
      </c>
      <c r="B644" t="s">
        <v>251</v>
      </c>
      <c r="C644" s="7">
        <v>142756623</v>
      </c>
      <c r="D644" s="3">
        <v>5540246171759</v>
      </c>
      <c r="E644" s="6">
        <v>44742</v>
      </c>
      <c r="F644" s="8">
        <v>3759</v>
      </c>
    </row>
    <row r="645" spans="1:6" ht="12" customHeight="1" x14ac:dyDescent="0.25">
      <c r="A645" s="9">
        <v>44735</v>
      </c>
      <c r="B645" t="s">
        <v>251</v>
      </c>
      <c r="C645" s="10">
        <v>142756623</v>
      </c>
      <c r="D645" s="3">
        <v>5540246177132</v>
      </c>
      <c r="E645" s="9">
        <v>44742</v>
      </c>
      <c r="F645" s="11">
        <v>7424</v>
      </c>
    </row>
    <row r="646" spans="1:6" ht="12" customHeight="1" x14ac:dyDescent="0.25">
      <c r="A646" s="6">
        <v>44735</v>
      </c>
      <c r="B646" t="s">
        <v>251</v>
      </c>
      <c r="C646" s="7">
        <v>142756623</v>
      </c>
      <c r="D646" s="3">
        <v>5540246177133</v>
      </c>
      <c r="E646" s="6">
        <v>44742</v>
      </c>
      <c r="F646" s="8">
        <v>2784</v>
      </c>
    </row>
    <row r="647" spans="1:6" ht="12" customHeight="1" x14ac:dyDescent="0.25">
      <c r="A647" s="9">
        <v>44735</v>
      </c>
      <c r="B647" t="s">
        <v>251</v>
      </c>
      <c r="C647" s="10">
        <v>142756623</v>
      </c>
      <c r="D647" s="3">
        <v>5540246183542</v>
      </c>
      <c r="E647" s="9">
        <v>44742</v>
      </c>
      <c r="F647" s="11">
        <v>1253</v>
      </c>
    </row>
    <row r="648" spans="1:6" ht="12" customHeight="1" x14ac:dyDescent="0.25">
      <c r="A648" s="6">
        <v>44735</v>
      </c>
      <c r="B648" t="s">
        <v>251</v>
      </c>
      <c r="C648" s="7">
        <v>142756623</v>
      </c>
      <c r="D648" s="3">
        <v>5540246192518</v>
      </c>
      <c r="E648" s="6">
        <v>44742</v>
      </c>
      <c r="F648" s="8">
        <v>5847</v>
      </c>
    </row>
    <row r="649" spans="1:6" ht="12" customHeight="1" x14ac:dyDescent="0.25">
      <c r="A649" s="6">
        <v>44738</v>
      </c>
      <c r="B649" t="s">
        <v>251</v>
      </c>
      <c r="C649" s="7">
        <v>142756629</v>
      </c>
      <c r="D649" s="3">
        <v>5540246171933</v>
      </c>
      <c r="E649" s="6">
        <v>44740</v>
      </c>
      <c r="F649" s="8">
        <v>557</v>
      </c>
    </row>
    <row r="650" spans="1:6" ht="12" customHeight="1" x14ac:dyDescent="0.25">
      <c r="A650" s="6">
        <v>44739</v>
      </c>
      <c r="B650" t="s">
        <v>251</v>
      </c>
      <c r="C650" s="7">
        <v>142756639</v>
      </c>
      <c r="D650" s="3">
        <v>5540246171933</v>
      </c>
      <c r="E650" s="6">
        <v>44741</v>
      </c>
      <c r="F650" s="8">
        <v>557</v>
      </c>
    </row>
    <row r="651" spans="1:6" ht="12" customHeight="1" x14ac:dyDescent="0.25">
      <c r="A651" s="6">
        <v>44739</v>
      </c>
      <c r="B651" t="s">
        <v>251</v>
      </c>
      <c r="C651" s="7">
        <v>142756639</v>
      </c>
      <c r="D651" s="3">
        <v>5540246176294</v>
      </c>
      <c r="E651" s="6">
        <v>44741</v>
      </c>
      <c r="F651" s="8">
        <v>1485</v>
      </c>
    </row>
    <row r="652" spans="1:6" ht="12" customHeight="1" x14ac:dyDescent="0.25">
      <c r="A652" s="9">
        <v>44739</v>
      </c>
      <c r="B652" t="s">
        <v>251</v>
      </c>
      <c r="C652" s="10">
        <v>142756639</v>
      </c>
      <c r="D652" s="3">
        <v>5540246176295</v>
      </c>
      <c r="E652" s="9">
        <v>44741</v>
      </c>
      <c r="F652" s="11">
        <v>5568</v>
      </c>
    </row>
    <row r="653" spans="1:6" ht="12" customHeight="1" x14ac:dyDescent="0.25">
      <c r="A653" s="9">
        <v>44739</v>
      </c>
      <c r="B653" t="s">
        <v>251</v>
      </c>
      <c r="C653" s="10">
        <v>142756639</v>
      </c>
      <c r="D653" s="3">
        <v>5540246187987</v>
      </c>
      <c r="E653" s="9">
        <v>44741</v>
      </c>
      <c r="F653" s="11">
        <v>1114</v>
      </c>
    </row>
    <row r="654" spans="1:6" ht="12" customHeight="1" x14ac:dyDescent="0.25">
      <c r="A654" s="6">
        <v>44739</v>
      </c>
      <c r="B654" t="s">
        <v>251</v>
      </c>
      <c r="C654" s="7">
        <v>142756639</v>
      </c>
      <c r="D654" s="3">
        <v>5540246188200</v>
      </c>
      <c r="E654" s="6">
        <v>44741</v>
      </c>
      <c r="F654" s="8">
        <v>1485</v>
      </c>
    </row>
    <row r="655" spans="1:6" ht="12" customHeight="1" x14ac:dyDescent="0.25">
      <c r="A655" s="9">
        <v>44739</v>
      </c>
      <c r="B655" t="s">
        <v>251</v>
      </c>
      <c r="C655" s="10">
        <v>142756640</v>
      </c>
      <c r="D655" s="3">
        <v>5540246172978</v>
      </c>
      <c r="E655" s="9">
        <v>44741</v>
      </c>
      <c r="F655" s="11">
        <v>418</v>
      </c>
    </row>
    <row r="656" spans="1:6" ht="12" customHeight="1" x14ac:dyDescent="0.25">
      <c r="A656" s="9">
        <v>44739</v>
      </c>
      <c r="B656" t="s">
        <v>251</v>
      </c>
      <c r="C656" s="10">
        <v>142756640</v>
      </c>
      <c r="D656" s="3">
        <v>5540246174174</v>
      </c>
      <c r="E656" s="9">
        <v>44741</v>
      </c>
      <c r="F656" s="11">
        <v>232</v>
      </c>
    </row>
    <row r="657" spans="1:6" ht="12" customHeight="1" x14ac:dyDescent="0.25">
      <c r="A657" s="9">
        <v>44739</v>
      </c>
      <c r="B657" t="s">
        <v>251</v>
      </c>
      <c r="C657" s="10">
        <v>142756640</v>
      </c>
      <c r="D657" s="3">
        <v>5540246176699</v>
      </c>
      <c r="E657" s="9">
        <v>44741</v>
      </c>
      <c r="F657" s="11">
        <v>2088</v>
      </c>
    </row>
    <row r="658" spans="1:6" ht="12" customHeight="1" x14ac:dyDescent="0.25">
      <c r="A658" s="6">
        <v>44740</v>
      </c>
      <c r="B658" t="s">
        <v>251</v>
      </c>
      <c r="C658" s="7">
        <v>142756658</v>
      </c>
      <c r="D658" s="3">
        <v>5540246171933</v>
      </c>
      <c r="E658" s="6">
        <v>44742</v>
      </c>
      <c r="F658" s="8">
        <v>1114</v>
      </c>
    </row>
    <row r="659" spans="1:6" ht="12" customHeight="1" x14ac:dyDescent="0.25">
      <c r="A659" s="9">
        <v>44740</v>
      </c>
      <c r="B659" t="s">
        <v>251</v>
      </c>
      <c r="C659" s="10">
        <v>142756658</v>
      </c>
      <c r="D659" s="3">
        <v>5540246176294</v>
      </c>
      <c r="E659" s="9">
        <v>44742</v>
      </c>
      <c r="F659" s="11">
        <v>2228</v>
      </c>
    </row>
    <row r="660" spans="1:6" ht="12" customHeight="1" x14ac:dyDescent="0.25">
      <c r="A660" s="6">
        <v>44740</v>
      </c>
      <c r="B660" t="s">
        <v>251</v>
      </c>
      <c r="C660" s="7">
        <v>142756658</v>
      </c>
      <c r="D660" s="3">
        <v>5540246176295</v>
      </c>
      <c r="E660" s="6">
        <v>44742</v>
      </c>
      <c r="F660" s="8">
        <v>11136</v>
      </c>
    </row>
    <row r="661" spans="1:6" ht="12" customHeight="1" x14ac:dyDescent="0.25">
      <c r="A661" s="6">
        <v>44740</v>
      </c>
      <c r="B661" t="s">
        <v>251</v>
      </c>
      <c r="C661" s="7">
        <v>142756658</v>
      </c>
      <c r="D661" s="3">
        <v>5540246187987</v>
      </c>
      <c r="E661" s="6">
        <v>44742</v>
      </c>
      <c r="F661" s="8">
        <v>5568</v>
      </c>
    </row>
    <row r="662" spans="1:6" ht="12" customHeight="1" x14ac:dyDescent="0.25">
      <c r="A662" s="9">
        <v>44740</v>
      </c>
      <c r="B662" t="s">
        <v>251</v>
      </c>
      <c r="C662" s="10">
        <v>142756658</v>
      </c>
      <c r="D662" s="3">
        <v>5540246188200</v>
      </c>
      <c r="E662" s="9">
        <v>44742</v>
      </c>
      <c r="F662" s="11">
        <v>743</v>
      </c>
    </row>
    <row r="663" spans="1:6" ht="12" customHeight="1" x14ac:dyDescent="0.25">
      <c r="A663" s="6">
        <v>44740</v>
      </c>
      <c r="B663" t="s">
        <v>251</v>
      </c>
      <c r="C663" s="7">
        <v>142756659</v>
      </c>
      <c r="D663" s="3">
        <v>5540246172539</v>
      </c>
      <c r="E663" s="6">
        <v>44742</v>
      </c>
      <c r="F663" s="8">
        <v>35</v>
      </c>
    </row>
    <row r="664" spans="1:6" ht="12" customHeight="1" x14ac:dyDescent="0.25">
      <c r="A664" s="9">
        <v>44740</v>
      </c>
      <c r="B664" t="s">
        <v>251</v>
      </c>
      <c r="C664" s="10">
        <v>142756659</v>
      </c>
      <c r="D664" s="3">
        <v>5540246172669</v>
      </c>
      <c r="E664" s="9">
        <v>44742</v>
      </c>
      <c r="F664" s="11">
        <v>140</v>
      </c>
    </row>
    <row r="665" spans="1:6" ht="12" customHeight="1" x14ac:dyDescent="0.25">
      <c r="A665" s="6">
        <v>44740</v>
      </c>
      <c r="B665" t="s">
        <v>251</v>
      </c>
      <c r="C665" s="7">
        <v>142756659</v>
      </c>
      <c r="D665" s="3">
        <v>5540246172978</v>
      </c>
      <c r="E665" s="6">
        <v>44742</v>
      </c>
      <c r="F665" s="8">
        <v>836</v>
      </c>
    </row>
    <row r="666" spans="1:6" ht="12" customHeight="1" x14ac:dyDescent="0.25">
      <c r="A666" s="6">
        <v>44740</v>
      </c>
      <c r="B666" t="s">
        <v>251</v>
      </c>
      <c r="C666" s="7">
        <v>142756659</v>
      </c>
      <c r="D666" s="3">
        <v>5540246174174</v>
      </c>
      <c r="E666" s="6">
        <v>44742</v>
      </c>
      <c r="F666" s="8">
        <v>464</v>
      </c>
    </row>
    <row r="667" spans="1:6" ht="12" customHeight="1" x14ac:dyDescent="0.25">
      <c r="A667" s="6">
        <v>44740</v>
      </c>
      <c r="B667" t="s">
        <v>251</v>
      </c>
      <c r="C667" s="7">
        <v>142756659</v>
      </c>
      <c r="D667" s="3">
        <v>5540246176699</v>
      </c>
      <c r="E667" s="6">
        <v>44742</v>
      </c>
      <c r="F667" s="8">
        <v>4176</v>
      </c>
    </row>
    <row r="668" spans="1:6" ht="12" customHeight="1" x14ac:dyDescent="0.25">
      <c r="A668" s="9">
        <v>44740</v>
      </c>
      <c r="B668" t="s">
        <v>251</v>
      </c>
      <c r="C668" s="10">
        <v>142756659</v>
      </c>
      <c r="D668" s="3">
        <v>5540246188175</v>
      </c>
      <c r="E668" s="9">
        <v>44742</v>
      </c>
      <c r="F668" s="11">
        <v>232</v>
      </c>
    </row>
    <row r="669" spans="1:6" ht="12" customHeight="1" x14ac:dyDescent="0.25">
      <c r="A669" s="9">
        <v>44740</v>
      </c>
      <c r="B669" t="s">
        <v>251</v>
      </c>
      <c r="C669" s="10">
        <v>142756659</v>
      </c>
      <c r="D669" s="3">
        <v>5540246192102</v>
      </c>
      <c r="E669" s="9">
        <v>44742</v>
      </c>
      <c r="F669" s="11">
        <v>2005</v>
      </c>
    </row>
    <row r="670" spans="1:6" ht="12" customHeight="1" x14ac:dyDescent="0.25">
      <c r="A670" s="6">
        <v>44740</v>
      </c>
      <c r="B670" t="s">
        <v>251</v>
      </c>
      <c r="C670" s="7">
        <v>142756660</v>
      </c>
      <c r="D670" s="3">
        <v>5540246174095</v>
      </c>
      <c r="E670" s="6">
        <v>44747</v>
      </c>
      <c r="F670" s="8">
        <v>70</v>
      </c>
    </row>
    <row r="671" spans="1:6" ht="12" customHeight="1" x14ac:dyDescent="0.25">
      <c r="A671" s="9">
        <v>44740</v>
      </c>
      <c r="B671" t="s">
        <v>251</v>
      </c>
      <c r="C671" s="10">
        <v>142756660</v>
      </c>
      <c r="D671" s="3">
        <v>5540246175047</v>
      </c>
      <c r="E671" s="9">
        <v>44747</v>
      </c>
      <c r="F671" s="11">
        <v>140</v>
      </c>
    </row>
    <row r="672" spans="1:6" ht="12" customHeight="1" x14ac:dyDescent="0.25">
      <c r="A672" s="6">
        <v>44740</v>
      </c>
      <c r="B672" t="s">
        <v>251</v>
      </c>
      <c r="C672" s="7">
        <v>142756660</v>
      </c>
      <c r="D672" s="3">
        <v>5540246175049</v>
      </c>
      <c r="E672" s="6">
        <v>44747</v>
      </c>
      <c r="F672" s="8">
        <v>557</v>
      </c>
    </row>
    <row r="673" spans="1:6" ht="12" customHeight="1" x14ac:dyDescent="0.25">
      <c r="A673" s="9">
        <v>44740</v>
      </c>
      <c r="B673" t="s">
        <v>251</v>
      </c>
      <c r="C673" s="10">
        <v>142756660</v>
      </c>
      <c r="D673" s="3">
        <v>5540246175050</v>
      </c>
      <c r="E673" s="9">
        <v>44747</v>
      </c>
      <c r="F673" s="11">
        <v>836</v>
      </c>
    </row>
    <row r="674" spans="1:6" ht="12" customHeight="1" x14ac:dyDescent="0.25">
      <c r="A674" s="6">
        <v>44740</v>
      </c>
      <c r="B674" t="s">
        <v>251</v>
      </c>
      <c r="C674" s="7">
        <v>142756660</v>
      </c>
      <c r="D674" s="3">
        <v>5540246190743</v>
      </c>
      <c r="E674" s="6">
        <v>44747</v>
      </c>
      <c r="F674" s="8">
        <v>140</v>
      </c>
    </row>
    <row r="675" spans="1:6" ht="12" customHeight="1" x14ac:dyDescent="0.25">
      <c r="A675" s="9">
        <v>44741</v>
      </c>
      <c r="B675" t="s">
        <v>251</v>
      </c>
      <c r="C675" s="10">
        <v>142756672</v>
      </c>
      <c r="D675" s="3">
        <v>5540246171933</v>
      </c>
      <c r="E675" s="9">
        <v>44745</v>
      </c>
      <c r="F675" s="11">
        <v>557</v>
      </c>
    </row>
    <row r="676" spans="1:6" ht="12" customHeight="1" x14ac:dyDescent="0.25">
      <c r="A676" s="6">
        <v>44741</v>
      </c>
      <c r="B676" t="s">
        <v>251</v>
      </c>
      <c r="C676" s="7">
        <v>142756672</v>
      </c>
      <c r="D676" s="3">
        <v>5540246176294</v>
      </c>
      <c r="E676" s="6">
        <v>44745</v>
      </c>
      <c r="F676" s="8">
        <v>2970</v>
      </c>
    </row>
    <row r="677" spans="1:6" ht="12" customHeight="1" x14ac:dyDescent="0.25">
      <c r="A677" s="9">
        <v>44741</v>
      </c>
      <c r="B677" t="s">
        <v>251</v>
      </c>
      <c r="C677" s="10">
        <v>142756672</v>
      </c>
      <c r="D677" s="3">
        <v>5540246176295</v>
      </c>
      <c r="E677" s="9">
        <v>44745</v>
      </c>
      <c r="F677" s="11">
        <v>7424</v>
      </c>
    </row>
    <row r="678" spans="1:6" ht="12" customHeight="1" x14ac:dyDescent="0.25">
      <c r="A678" s="9">
        <v>44741</v>
      </c>
      <c r="B678" t="s">
        <v>251</v>
      </c>
      <c r="C678" s="10">
        <v>142756672</v>
      </c>
      <c r="D678" s="3">
        <v>5540246187987</v>
      </c>
      <c r="E678" s="9">
        <v>44745</v>
      </c>
      <c r="F678" s="11">
        <v>6682</v>
      </c>
    </row>
    <row r="679" spans="1:6" ht="12" customHeight="1" x14ac:dyDescent="0.25">
      <c r="A679" s="6">
        <v>44741</v>
      </c>
      <c r="B679" t="s">
        <v>251</v>
      </c>
      <c r="C679" s="7">
        <v>142756672</v>
      </c>
      <c r="D679" s="3">
        <v>5540246188200</v>
      </c>
      <c r="E679" s="6">
        <v>44745</v>
      </c>
      <c r="F679" s="8">
        <v>1485</v>
      </c>
    </row>
    <row r="680" spans="1:6" ht="12" customHeight="1" x14ac:dyDescent="0.25">
      <c r="A680" s="9">
        <v>44741</v>
      </c>
      <c r="B680" t="s">
        <v>251</v>
      </c>
      <c r="C680" s="10">
        <v>142756674</v>
      </c>
      <c r="D680" s="3">
        <v>5540246172978</v>
      </c>
      <c r="E680" s="9">
        <v>44745</v>
      </c>
      <c r="F680" s="11">
        <v>836</v>
      </c>
    </row>
    <row r="681" spans="1:6" ht="12" customHeight="1" x14ac:dyDescent="0.25">
      <c r="A681" s="6">
        <v>44741</v>
      </c>
      <c r="B681" t="s">
        <v>251</v>
      </c>
      <c r="C681" s="7">
        <v>142756674</v>
      </c>
      <c r="D681" s="3">
        <v>5540246174174</v>
      </c>
      <c r="E681" s="6">
        <v>44745</v>
      </c>
      <c r="F681" s="8">
        <v>464</v>
      </c>
    </row>
    <row r="682" spans="1:6" ht="12" customHeight="1" x14ac:dyDescent="0.25">
      <c r="A682" s="6">
        <v>44741</v>
      </c>
      <c r="B682" t="s">
        <v>251</v>
      </c>
      <c r="C682" s="7">
        <v>142756674</v>
      </c>
      <c r="D682" s="3">
        <v>5540246176699</v>
      </c>
      <c r="E682" s="6">
        <v>44745</v>
      </c>
      <c r="F682" s="8">
        <v>3132</v>
      </c>
    </row>
    <row r="683" spans="1:6" ht="12" customHeight="1" x14ac:dyDescent="0.25">
      <c r="A683" s="9">
        <v>44741</v>
      </c>
      <c r="B683" t="s">
        <v>251</v>
      </c>
      <c r="C683" s="10">
        <v>142756677</v>
      </c>
      <c r="D683" s="3">
        <v>5540246185429</v>
      </c>
      <c r="E683" s="9">
        <v>44746</v>
      </c>
      <c r="F683" s="11">
        <v>140</v>
      </c>
    </row>
    <row r="684" spans="1:6" ht="12" customHeight="1" x14ac:dyDescent="0.25">
      <c r="A684" s="6">
        <v>44741</v>
      </c>
      <c r="B684" t="s">
        <v>251</v>
      </c>
      <c r="C684" s="7">
        <v>142756677</v>
      </c>
      <c r="D684" s="3">
        <v>5540246186325</v>
      </c>
      <c r="E684" s="6">
        <v>44746</v>
      </c>
      <c r="F684" s="8">
        <v>140</v>
      </c>
    </row>
    <row r="685" spans="1:6" ht="12" customHeight="1" x14ac:dyDescent="0.25">
      <c r="A685" s="9">
        <v>44741</v>
      </c>
      <c r="B685" t="s">
        <v>251</v>
      </c>
      <c r="C685" s="10">
        <v>142756694</v>
      </c>
      <c r="D685" s="3">
        <v>5540246182684</v>
      </c>
      <c r="E685" s="9">
        <v>44749</v>
      </c>
      <c r="F685" s="11">
        <v>325</v>
      </c>
    </row>
    <row r="686" spans="1:6" ht="12" customHeight="1" x14ac:dyDescent="0.25">
      <c r="A686" s="6">
        <v>44741</v>
      </c>
      <c r="B686" t="s">
        <v>251</v>
      </c>
      <c r="C686" s="7">
        <v>142756694</v>
      </c>
      <c r="D686" s="3">
        <v>5540246183844</v>
      </c>
      <c r="E686" s="6">
        <v>44749</v>
      </c>
      <c r="F686" s="8">
        <v>93</v>
      </c>
    </row>
    <row r="687" spans="1:6" ht="12" customHeight="1" x14ac:dyDescent="0.25">
      <c r="A687" s="9">
        <v>44741</v>
      </c>
      <c r="B687" t="s">
        <v>251</v>
      </c>
      <c r="C687" s="10">
        <v>142756696</v>
      </c>
      <c r="D687" s="3">
        <v>5540246192209</v>
      </c>
      <c r="E687" s="9">
        <v>44749</v>
      </c>
      <c r="F687" s="11">
        <v>1114</v>
      </c>
    </row>
    <row r="688" spans="1:6" ht="12" customHeight="1" x14ac:dyDescent="0.25">
      <c r="A688" s="6">
        <v>44741</v>
      </c>
      <c r="B688" t="s">
        <v>251</v>
      </c>
      <c r="C688" s="7">
        <v>142756696</v>
      </c>
      <c r="D688" s="3">
        <v>5540246192831</v>
      </c>
      <c r="E688" s="6">
        <v>44749</v>
      </c>
      <c r="F688" s="8">
        <v>1300</v>
      </c>
    </row>
    <row r="689" spans="1:6" ht="12" customHeight="1" x14ac:dyDescent="0.25">
      <c r="A689" s="6">
        <v>44742</v>
      </c>
      <c r="B689" t="s">
        <v>251</v>
      </c>
      <c r="C689" s="7">
        <v>142766701</v>
      </c>
      <c r="D689" s="3">
        <v>5540246172669</v>
      </c>
      <c r="E689" s="6">
        <v>44746</v>
      </c>
      <c r="F689" s="8">
        <v>140</v>
      </c>
    </row>
    <row r="690" spans="1:6" ht="12" customHeight="1" x14ac:dyDescent="0.25">
      <c r="A690" s="9">
        <v>44742</v>
      </c>
      <c r="B690" t="s">
        <v>251</v>
      </c>
      <c r="C690" s="10">
        <v>142766701</v>
      </c>
      <c r="D690" s="3">
        <v>5540246174174</v>
      </c>
      <c r="E690" s="9">
        <v>44746</v>
      </c>
      <c r="F690" s="11">
        <v>232</v>
      </c>
    </row>
    <row r="691" spans="1:6" ht="12" customHeight="1" x14ac:dyDescent="0.25">
      <c r="A691" s="9">
        <v>44742</v>
      </c>
      <c r="B691" t="s">
        <v>251</v>
      </c>
      <c r="C691" s="10">
        <v>142766701</v>
      </c>
      <c r="D691" s="3">
        <v>5540246176699</v>
      </c>
      <c r="E691" s="9">
        <v>44746</v>
      </c>
      <c r="F691" s="11">
        <v>4176</v>
      </c>
    </row>
    <row r="692" spans="1:6" ht="12" customHeight="1" x14ac:dyDescent="0.25">
      <c r="A692" s="9">
        <v>44742</v>
      </c>
      <c r="B692" t="s">
        <v>251</v>
      </c>
      <c r="C692" s="10">
        <v>142766701</v>
      </c>
      <c r="D692" s="3">
        <v>5540246188175</v>
      </c>
      <c r="E692" s="9">
        <v>44746</v>
      </c>
      <c r="F692" s="11">
        <v>116</v>
      </c>
    </row>
    <row r="693" spans="1:6" ht="12" customHeight="1" x14ac:dyDescent="0.25">
      <c r="A693" s="6">
        <v>44742</v>
      </c>
      <c r="B693" t="s">
        <v>251</v>
      </c>
      <c r="C693" s="7">
        <v>142766702</v>
      </c>
      <c r="D693" s="3">
        <v>5540246176295</v>
      </c>
      <c r="E693" s="6">
        <v>44746</v>
      </c>
      <c r="F693" s="8">
        <v>4455</v>
      </c>
    </row>
    <row r="694" spans="1:6" ht="12" customHeight="1" x14ac:dyDescent="0.25">
      <c r="A694" s="9">
        <v>44742</v>
      </c>
      <c r="B694" t="s">
        <v>251</v>
      </c>
      <c r="C694" s="10">
        <v>142766702</v>
      </c>
      <c r="D694" s="3">
        <v>5540246187987</v>
      </c>
      <c r="E694" s="9">
        <v>44746</v>
      </c>
      <c r="F694" s="11">
        <v>4455</v>
      </c>
    </row>
    <row r="695" spans="1:6" ht="12" customHeight="1" x14ac:dyDescent="0.25">
      <c r="A695" s="6">
        <v>44742</v>
      </c>
      <c r="B695" t="s">
        <v>251</v>
      </c>
      <c r="C695" s="7">
        <v>142766702</v>
      </c>
      <c r="D695" s="3">
        <v>5540246188200</v>
      </c>
      <c r="E695" s="6">
        <v>44746</v>
      </c>
      <c r="F695" s="8">
        <v>743</v>
      </c>
    </row>
    <row r="696" spans="1:6" ht="12" customHeight="1" x14ac:dyDescent="0.25">
      <c r="A696" s="9">
        <v>44742</v>
      </c>
      <c r="B696" t="s">
        <v>251</v>
      </c>
      <c r="C696" s="10">
        <v>142766704</v>
      </c>
      <c r="D696" s="3">
        <v>5540246174095</v>
      </c>
      <c r="E696" s="9">
        <v>44749</v>
      </c>
      <c r="F696" s="11">
        <v>70</v>
      </c>
    </row>
    <row r="697" spans="1:6" ht="12" customHeight="1" x14ac:dyDescent="0.25">
      <c r="A697" s="6">
        <v>44742</v>
      </c>
      <c r="B697" t="s">
        <v>251</v>
      </c>
      <c r="C697" s="7">
        <v>142766704</v>
      </c>
      <c r="D697" s="3">
        <v>5540246175047</v>
      </c>
      <c r="E697" s="6">
        <v>44749</v>
      </c>
      <c r="F697" s="8">
        <v>140</v>
      </c>
    </row>
    <row r="698" spans="1:6" ht="12" customHeight="1" x14ac:dyDescent="0.25">
      <c r="A698" s="9">
        <v>44742</v>
      </c>
      <c r="B698" t="s">
        <v>251</v>
      </c>
      <c r="C698" s="10">
        <v>142766704</v>
      </c>
      <c r="D698" s="3">
        <v>5540246175049</v>
      </c>
      <c r="E698" s="9">
        <v>44749</v>
      </c>
      <c r="F698" s="11">
        <v>279</v>
      </c>
    </row>
    <row r="699" spans="1:6" ht="12" customHeight="1" x14ac:dyDescent="0.25">
      <c r="A699" s="6">
        <v>44742</v>
      </c>
      <c r="B699" t="s">
        <v>251</v>
      </c>
      <c r="C699" s="7">
        <v>142766704</v>
      </c>
      <c r="D699" s="3">
        <v>5540246175050</v>
      </c>
      <c r="E699" s="6">
        <v>44749</v>
      </c>
      <c r="F699" s="8">
        <v>279</v>
      </c>
    </row>
    <row r="700" spans="1:6" ht="12" customHeight="1" x14ac:dyDescent="0.25">
      <c r="A700" s="9">
        <v>44742</v>
      </c>
      <c r="B700" t="s">
        <v>251</v>
      </c>
      <c r="C700" s="10">
        <v>142766704</v>
      </c>
      <c r="D700" s="3">
        <v>5540246190743</v>
      </c>
      <c r="E700" s="9">
        <v>44749</v>
      </c>
      <c r="F700" s="11">
        <v>140</v>
      </c>
    </row>
    <row r="701" spans="1:6" ht="12" customHeight="1" x14ac:dyDescent="0.25">
      <c r="A701" s="9">
        <v>44742</v>
      </c>
      <c r="B701" t="s">
        <v>251</v>
      </c>
      <c r="C701" s="10">
        <v>142766705</v>
      </c>
      <c r="D701" s="3">
        <v>5540246177132</v>
      </c>
      <c r="E701" s="9">
        <v>44746</v>
      </c>
      <c r="F701" s="11">
        <v>6496</v>
      </c>
    </row>
    <row r="702" spans="1:6" ht="12" customHeight="1" x14ac:dyDescent="0.25">
      <c r="A702" s="6">
        <v>44742</v>
      </c>
      <c r="B702" t="s">
        <v>251</v>
      </c>
      <c r="C702" s="7">
        <v>142766705</v>
      </c>
      <c r="D702" s="3">
        <v>5540246177133</v>
      </c>
      <c r="E702" s="6">
        <v>44746</v>
      </c>
      <c r="F702" s="8">
        <v>4455</v>
      </c>
    </row>
    <row r="703" spans="1:6" ht="12" customHeight="1" x14ac:dyDescent="0.25">
      <c r="A703" s="9">
        <v>44742</v>
      </c>
      <c r="B703" t="s">
        <v>251</v>
      </c>
      <c r="C703" s="10">
        <v>142766705</v>
      </c>
      <c r="D703" s="3">
        <v>5540246183542</v>
      </c>
      <c r="E703" s="9">
        <v>44746</v>
      </c>
      <c r="F703" s="11">
        <v>1253</v>
      </c>
    </row>
    <row r="704" spans="1:6" ht="12" customHeight="1" x14ac:dyDescent="0.25">
      <c r="A704" s="6">
        <v>44742</v>
      </c>
      <c r="B704" t="s">
        <v>251</v>
      </c>
      <c r="C704" s="7">
        <v>142766705</v>
      </c>
      <c r="D704" s="3">
        <v>5540246192148</v>
      </c>
      <c r="E704" s="6">
        <v>44746</v>
      </c>
      <c r="F704" s="8">
        <v>5220</v>
      </c>
    </row>
    <row r="705" spans="1:6" ht="12" customHeight="1" x14ac:dyDescent="0.25">
      <c r="A705" s="9">
        <v>44742</v>
      </c>
      <c r="B705" t="s">
        <v>251</v>
      </c>
      <c r="C705" s="10">
        <v>142766705</v>
      </c>
      <c r="D705" s="3">
        <v>5540246192518</v>
      </c>
      <c r="E705" s="9">
        <v>44746</v>
      </c>
      <c r="F705" s="11">
        <v>5847</v>
      </c>
    </row>
    <row r="706" spans="1:6" ht="12" customHeight="1" x14ac:dyDescent="0.25">
      <c r="A706" s="6">
        <v>44742</v>
      </c>
      <c r="B706" t="s">
        <v>251</v>
      </c>
      <c r="C706" s="7">
        <v>142766712</v>
      </c>
      <c r="D706" s="3">
        <v>5540246173686</v>
      </c>
      <c r="E706" s="6">
        <v>44754</v>
      </c>
      <c r="F706" s="8">
        <v>223</v>
      </c>
    </row>
    <row r="707" spans="1:6" ht="12" customHeight="1" x14ac:dyDescent="0.25">
      <c r="A707" s="9">
        <v>44745</v>
      </c>
      <c r="B707" t="s">
        <v>252</v>
      </c>
      <c r="C707" s="10">
        <v>143246714</v>
      </c>
      <c r="D707" s="3">
        <v>5540246171933</v>
      </c>
      <c r="E707" s="9">
        <v>44747</v>
      </c>
      <c r="F707" s="11">
        <v>836</v>
      </c>
    </row>
    <row r="708" spans="1:6" ht="12" customHeight="1" x14ac:dyDescent="0.25">
      <c r="A708" s="6">
        <v>44745</v>
      </c>
      <c r="B708" t="s">
        <v>252</v>
      </c>
      <c r="C708" s="7">
        <v>143246714</v>
      </c>
      <c r="D708" s="3">
        <v>5540246176294</v>
      </c>
      <c r="E708" s="6">
        <v>44747</v>
      </c>
      <c r="F708" s="8">
        <v>1485</v>
      </c>
    </row>
    <row r="709" spans="1:6" ht="12" customHeight="1" x14ac:dyDescent="0.25">
      <c r="A709" s="9">
        <v>44745</v>
      </c>
      <c r="B709" t="s">
        <v>252</v>
      </c>
      <c r="C709" s="10">
        <v>143246714</v>
      </c>
      <c r="D709" s="3">
        <v>5540246176295</v>
      </c>
      <c r="E709" s="9">
        <v>44747</v>
      </c>
      <c r="F709" s="11">
        <v>4455</v>
      </c>
    </row>
    <row r="710" spans="1:6" ht="12" customHeight="1" x14ac:dyDescent="0.25">
      <c r="A710" s="6">
        <v>44745</v>
      </c>
      <c r="B710" t="s">
        <v>252</v>
      </c>
      <c r="C710" s="7">
        <v>143246714</v>
      </c>
      <c r="D710" s="3">
        <v>5540246188200</v>
      </c>
      <c r="E710" s="6">
        <v>44747</v>
      </c>
      <c r="F710" s="8">
        <v>743</v>
      </c>
    </row>
    <row r="711" spans="1:6" ht="12" customHeight="1" x14ac:dyDescent="0.25">
      <c r="A711" s="6">
        <v>44745</v>
      </c>
      <c r="B711" t="s">
        <v>252</v>
      </c>
      <c r="C711" s="7">
        <v>143246715</v>
      </c>
      <c r="D711" s="3">
        <v>5540246172978</v>
      </c>
      <c r="E711" s="6">
        <v>44747</v>
      </c>
      <c r="F711" s="8">
        <v>836</v>
      </c>
    </row>
    <row r="712" spans="1:6" ht="12" customHeight="1" x14ac:dyDescent="0.25">
      <c r="A712" s="6">
        <v>44745</v>
      </c>
      <c r="B712" t="s">
        <v>252</v>
      </c>
      <c r="C712" s="7">
        <v>143246715</v>
      </c>
      <c r="D712" s="3">
        <v>5540246176699</v>
      </c>
      <c r="E712" s="6">
        <v>44747</v>
      </c>
      <c r="F712" s="8">
        <v>2088</v>
      </c>
    </row>
    <row r="713" spans="1:6" ht="12" customHeight="1" x14ac:dyDescent="0.25">
      <c r="A713" s="9">
        <v>44746</v>
      </c>
      <c r="B713" t="s">
        <v>252</v>
      </c>
      <c r="C713" s="10">
        <v>143246731</v>
      </c>
      <c r="D713" s="3">
        <v>5540246172669</v>
      </c>
      <c r="E713" s="9">
        <v>44748</v>
      </c>
      <c r="F713" s="11">
        <v>140</v>
      </c>
    </row>
    <row r="714" spans="1:6" ht="12" customHeight="1" x14ac:dyDescent="0.25">
      <c r="A714" s="6">
        <v>44746</v>
      </c>
      <c r="B714" t="s">
        <v>252</v>
      </c>
      <c r="C714" s="7">
        <v>143246731</v>
      </c>
      <c r="D714" s="3">
        <v>5540246188175</v>
      </c>
      <c r="E714" s="6">
        <v>44748</v>
      </c>
      <c r="F714" s="8">
        <v>116</v>
      </c>
    </row>
    <row r="715" spans="1:6" ht="12" customHeight="1" x14ac:dyDescent="0.25">
      <c r="A715" s="6">
        <v>44746</v>
      </c>
      <c r="B715" t="s">
        <v>252</v>
      </c>
      <c r="C715" s="7">
        <v>143246732</v>
      </c>
      <c r="D715" s="3">
        <v>5540246171933</v>
      </c>
      <c r="E715" s="6">
        <v>44748</v>
      </c>
      <c r="F715" s="8">
        <v>279</v>
      </c>
    </row>
    <row r="716" spans="1:6" ht="12" customHeight="1" x14ac:dyDescent="0.25">
      <c r="A716" s="6">
        <v>44746</v>
      </c>
      <c r="B716" t="s">
        <v>252</v>
      </c>
      <c r="C716" s="7">
        <v>143246732</v>
      </c>
      <c r="D716" s="3">
        <v>5540246187987</v>
      </c>
      <c r="E716" s="6">
        <v>44748</v>
      </c>
      <c r="F716" s="8">
        <v>2228</v>
      </c>
    </row>
    <row r="717" spans="1:6" ht="12" customHeight="1" x14ac:dyDescent="0.25">
      <c r="A717" s="9">
        <v>44746</v>
      </c>
      <c r="B717" t="s">
        <v>252</v>
      </c>
      <c r="C717" s="10">
        <v>143246732</v>
      </c>
      <c r="D717" s="3">
        <v>5540246188200</v>
      </c>
      <c r="E717" s="9">
        <v>44748</v>
      </c>
      <c r="F717" s="11">
        <v>743</v>
      </c>
    </row>
    <row r="718" spans="1:6" ht="12" customHeight="1" x14ac:dyDescent="0.25">
      <c r="A718" s="6">
        <v>44746</v>
      </c>
      <c r="B718" t="s">
        <v>252</v>
      </c>
      <c r="C718" s="7">
        <v>143246741</v>
      </c>
      <c r="D718" s="3">
        <v>5540246183130</v>
      </c>
      <c r="E718" s="6">
        <v>44753</v>
      </c>
      <c r="F718" s="8">
        <v>1128</v>
      </c>
    </row>
    <row r="719" spans="1:6" ht="12" customHeight="1" x14ac:dyDescent="0.25">
      <c r="A719" s="9">
        <v>44746</v>
      </c>
      <c r="B719" t="s">
        <v>252</v>
      </c>
      <c r="C719" s="10">
        <v>143246741</v>
      </c>
      <c r="D719" s="3">
        <v>5540246183537</v>
      </c>
      <c r="E719" s="9">
        <v>44753</v>
      </c>
      <c r="F719" s="11">
        <v>961</v>
      </c>
    </row>
    <row r="720" spans="1:6" ht="12" customHeight="1" x14ac:dyDescent="0.25">
      <c r="A720" s="6">
        <v>44746</v>
      </c>
      <c r="B720" t="s">
        <v>252</v>
      </c>
      <c r="C720" s="7">
        <v>143246742</v>
      </c>
      <c r="D720" s="3">
        <v>5540246170256</v>
      </c>
      <c r="E720" s="6">
        <v>44754</v>
      </c>
      <c r="F720" s="8">
        <v>3174</v>
      </c>
    </row>
    <row r="721" spans="1:6" ht="12" customHeight="1" x14ac:dyDescent="0.25">
      <c r="A721" s="9">
        <v>44746</v>
      </c>
      <c r="B721" t="s">
        <v>252</v>
      </c>
      <c r="C721" s="10">
        <v>143246742</v>
      </c>
      <c r="D721" s="3">
        <v>5540246171888</v>
      </c>
      <c r="E721" s="9">
        <v>44754</v>
      </c>
      <c r="F721" s="11">
        <v>520</v>
      </c>
    </row>
    <row r="722" spans="1:6" ht="12" customHeight="1" x14ac:dyDescent="0.25">
      <c r="A722" s="9">
        <v>44747</v>
      </c>
      <c r="B722" t="s">
        <v>252</v>
      </c>
      <c r="C722" s="10">
        <v>143246755</v>
      </c>
      <c r="D722" s="3">
        <v>5540246172978</v>
      </c>
      <c r="E722" s="9">
        <v>44749</v>
      </c>
      <c r="F722" s="11">
        <v>836</v>
      </c>
    </row>
    <row r="723" spans="1:6" ht="12" customHeight="1" x14ac:dyDescent="0.25">
      <c r="A723" s="9">
        <v>44747</v>
      </c>
      <c r="B723" t="s">
        <v>252</v>
      </c>
      <c r="C723" s="10">
        <v>143246755</v>
      </c>
      <c r="D723" s="3">
        <v>5540246174174</v>
      </c>
      <c r="E723" s="9">
        <v>44749</v>
      </c>
      <c r="F723" s="11">
        <v>348</v>
      </c>
    </row>
    <row r="724" spans="1:6" ht="12" customHeight="1" x14ac:dyDescent="0.25">
      <c r="A724" s="9">
        <v>44747</v>
      </c>
      <c r="B724" t="s">
        <v>252</v>
      </c>
      <c r="C724" s="10">
        <v>143246756</v>
      </c>
      <c r="D724" s="3">
        <v>5540246171933</v>
      </c>
      <c r="E724" s="9">
        <v>44749</v>
      </c>
      <c r="F724" s="11">
        <v>836</v>
      </c>
    </row>
    <row r="725" spans="1:6" ht="12" customHeight="1" x14ac:dyDescent="0.25">
      <c r="A725" s="6">
        <v>44747</v>
      </c>
      <c r="B725" t="s">
        <v>252</v>
      </c>
      <c r="C725" s="7">
        <v>143246756</v>
      </c>
      <c r="D725" s="3">
        <v>5540246176294</v>
      </c>
      <c r="E725" s="6">
        <v>44749</v>
      </c>
      <c r="F725" s="8">
        <v>1485</v>
      </c>
    </row>
    <row r="726" spans="1:6" ht="12" customHeight="1" x14ac:dyDescent="0.25">
      <c r="A726" s="9">
        <v>44747</v>
      </c>
      <c r="B726" t="s">
        <v>252</v>
      </c>
      <c r="C726" s="10">
        <v>143246756</v>
      </c>
      <c r="D726" s="3">
        <v>5540246176295</v>
      </c>
      <c r="E726" s="9">
        <v>44749</v>
      </c>
      <c r="F726" s="11">
        <v>3712</v>
      </c>
    </row>
    <row r="727" spans="1:6" ht="12" customHeight="1" x14ac:dyDescent="0.25">
      <c r="A727" s="6">
        <v>44747</v>
      </c>
      <c r="B727" t="s">
        <v>252</v>
      </c>
      <c r="C727" s="7">
        <v>143246756</v>
      </c>
      <c r="D727" s="3">
        <v>5540246187987</v>
      </c>
      <c r="E727" s="6">
        <v>44749</v>
      </c>
      <c r="F727" s="8">
        <v>3341</v>
      </c>
    </row>
    <row r="728" spans="1:6" ht="12" customHeight="1" x14ac:dyDescent="0.25">
      <c r="A728" s="9">
        <v>44747</v>
      </c>
      <c r="B728" t="s">
        <v>252</v>
      </c>
      <c r="C728" s="10">
        <v>143246756</v>
      </c>
      <c r="D728" s="3">
        <v>5540246188200</v>
      </c>
      <c r="E728" s="9">
        <v>44749</v>
      </c>
      <c r="F728" s="11">
        <v>743</v>
      </c>
    </row>
    <row r="729" spans="1:6" ht="12" customHeight="1" x14ac:dyDescent="0.25">
      <c r="A729" s="6">
        <v>44747</v>
      </c>
      <c r="B729" t="s">
        <v>252</v>
      </c>
      <c r="C729" s="7">
        <v>143246759</v>
      </c>
      <c r="D729" s="3">
        <v>5540246175047</v>
      </c>
      <c r="E729" s="6">
        <v>44754</v>
      </c>
      <c r="F729" s="8">
        <v>418</v>
      </c>
    </row>
    <row r="730" spans="1:6" ht="12" customHeight="1" x14ac:dyDescent="0.25">
      <c r="A730" s="9">
        <v>44747</v>
      </c>
      <c r="B730" t="s">
        <v>252</v>
      </c>
      <c r="C730" s="10">
        <v>143246759</v>
      </c>
      <c r="D730" s="3">
        <v>5540246175049</v>
      </c>
      <c r="E730" s="9">
        <v>44754</v>
      </c>
      <c r="F730" s="11">
        <v>557</v>
      </c>
    </row>
    <row r="731" spans="1:6" ht="12" customHeight="1" x14ac:dyDescent="0.25">
      <c r="A731" s="6">
        <v>44747</v>
      </c>
      <c r="B731" t="s">
        <v>252</v>
      </c>
      <c r="C731" s="7">
        <v>143246759</v>
      </c>
      <c r="D731" s="3">
        <v>5540246175050</v>
      </c>
      <c r="E731" s="6">
        <v>44754</v>
      </c>
      <c r="F731" s="8">
        <v>557</v>
      </c>
    </row>
    <row r="732" spans="1:6" ht="12" customHeight="1" x14ac:dyDescent="0.25">
      <c r="A732" s="9">
        <v>44747</v>
      </c>
      <c r="B732" t="s">
        <v>252</v>
      </c>
      <c r="C732" s="10">
        <v>143246763</v>
      </c>
      <c r="D732" s="3">
        <v>5540246188583</v>
      </c>
      <c r="E732" s="9">
        <v>44752</v>
      </c>
      <c r="F732" s="11">
        <v>2228</v>
      </c>
    </row>
    <row r="733" spans="1:6" ht="12" customHeight="1" x14ac:dyDescent="0.25">
      <c r="A733" s="6">
        <v>44747</v>
      </c>
      <c r="B733" t="s">
        <v>252</v>
      </c>
      <c r="C733" s="7">
        <v>143246764</v>
      </c>
      <c r="D733" s="3">
        <v>5540246192264</v>
      </c>
      <c r="E733" s="6">
        <v>44775</v>
      </c>
      <c r="F733" s="8">
        <v>1485</v>
      </c>
    </row>
    <row r="734" spans="1:6" ht="12" customHeight="1" x14ac:dyDescent="0.25">
      <c r="A734" s="9">
        <v>44747</v>
      </c>
      <c r="B734" t="s">
        <v>252</v>
      </c>
      <c r="C734" s="10">
        <v>143246764</v>
      </c>
      <c r="D734" s="3">
        <v>5540246192265</v>
      </c>
      <c r="E734" s="9">
        <v>44775</v>
      </c>
      <c r="F734" s="11">
        <v>297</v>
      </c>
    </row>
    <row r="735" spans="1:6" ht="12" customHeight="1" x14ac:dyDescent="0.25">
      <c r="A735" s="6">
        <v>44747</v>
      </c>
      <c r="B735" t="s">
        <v>252</v>
      </c>
      <c r="C735" s="7">
        <v>143246771</v>
      </c>
      <c r="D735" s="3">
        <v>5540246181061</v>
      </c>
      <c r="E735" s="6">
        <v>44755</v>
      </c>
      <c r="F735" s="8">
        <v>2998</v>
      </c>
    </row>
    <row r="736" spans="1:6" ht="12" customHeight="1" x14ac:dyDescent="0.25">
      <c r="A736" s="9">
        <v>44747</v>
      </c>
      <c r="B736" t="s">
        <v>252</v>
      </c>
      <c r="C736" s="10">
        <v>143246771</v>
      </c>
      <c r="D736" s="3">
        <v>5540246183547</v>
      </c>
      <c r="E736" s="9">
        <v>44755</v>
      </c>
      <c r="F736" s="11">
        <v>3341</v>
      </c>
    </row>
    <row r="737" spans="1:6" ht="12" customHeight="1" x14ac:dyDescent="0.25">
      <c r="A737" s="6">
        <v>44747</v>
      </c>
      <c r="B737" t="s">
        <v>252</v>
      </c>
      <c r="C737" s="7">
        <v>143246771</v>
      </c>
      <c r="D737" s="3">
        <v>5540246185278</v>
      </c>
      <c r="E737" s="6">
        <v>44755</v>
      </c>
      <c r="F737" s="8">
        <v>1120</v>
      </c>
    </row>
    <row r="738" spans="1:6" ht="12" customHeight="1" x14ac:dyDescent="0.25">
      <c r="A738" s="9">
        <v>44747</v>
      </c>
      <c r="B738" t="s">
        <v>252</v>
      </c>
      <c r="C738" s="10">
        <v>143246772</v>
      </c>
      <c r="D738" s="3">
        <v>5540246192907</v>
      </c>
      <c r="E738" s="9">
        <v>44761</v>
      </c>
      <c r="F738" s="11">
        <v>6682</v>
      </c>
    </row>
    <row r="739" spans="1:6" ht="12" customHeight="1" x14ac:dyDescent="0.25">
      <c r="A739" s="6">
        <v>44747</v>
      </c>
      <c r="B739" t="s">
        <v>252</v>
      </c>
      <c r="C739" s="7">
        <v>143246775</v>
      </c>
      <c r="D739" s="3">
        <v>5540246177132</v>
      </c>
      <c r="E739" s="6">
        <v>44752</v>
      </c>
      <c r="F739" s="8">
        <v>3248</v>
      </c>
    </row>
    <row r="740" spans="1:6" ht="12" customHeight="1" x14ac:dyDescent="0.25">
      <c r="A740" s="9">
        <v>44747</v>
      </c>
      <c r="B740" t="s">
        <v>252</v>
      </c>
      <c r="C740" s="10">
        <v>143246775</v>
      </c>
      <c r="D740" s="3">
        <v>5540246177133</v>
      </c>
      <c r="E740" s="9">
        <v>44752</v>
      </c>
      <c r="F740" s="11">
        <v>5568</v>
      </c>
    </row>
    <row r="741" spans="1:6" ht="12" customHeight="1" x14ac:dyDescent="0.25">
      <c r="A741" s="6">
        <v>44747</v>
      </c>
      <c r="B741" t="s">
        <v>252</v>
      </c>
      <c r="C741" s="7">
        <v>143246775</v>
      </c>
      <c r="D741" s="3">
        <v>5540246192148</v>
      </c>
      <c r="E741" s="6">
        <v>44752</v>
      </c>
      <c r="F741" s="8">
        <v>11136</v>
      </c>
    </row>
    <row r="742" spans="1:6" ht="12" customHeight="1" x14ac:dyDescent="0.25">
      <c r="A742" s="9">
        <v>44747</v>
      </c>
      <c r="B742" t="s">
        <v>252</v>
      </c>
      <c r="C742" s="10">
        <v>143246775</v>
      </c>
      <c r="D742" s="3">
        <v>5540246192518</v>
      </c>
      <c r="E742" s="9">
        <v>44752</v>
      </c>
      <c r="F742" s="11">
        <v>2924</v>
      </c>
    </row>
    <row r="743" spans="1:6" ht="12" customHeight="1" x14ac:dyDescent="0.25">
      <c r="A743" s="9">
        <v>44747</v>
      </c>
      <c r="B743" t="s">
        <v>252</v>
      </c>
      <c r="C743" s="10">
        <v>143246782</v>
      </c>
      <c r="D743" s="3">
        <v>5540246193316</v>
      </c>
      <c r="E743" s="9">
        <v>44756</v>
      </c>
      <c r="F743" s="11">
        <v>335</v>
      </c>
    </row>
    <row r="744" spans="1:6" ht="12" customHeight="1" x14ac:dyDescent="0.25">
      <c r="A744" s="9">
        <v>44748</v>
      </c>
      <c r="B744" t="s">
        <v>252</v>
      </c>
      <c r="C744" s="10">
        <v>143246791</v>
      </c>
      <c r="D744" s="3">
        <v>5540246171933</v>
      </c>
      <c r="E744" s="9">
        <v>44752</v>
      </c>
      <c r="F744" s="11">
        <v>1114</v>
      </c>
    </row>
    <row r="745" spans="1:6" ht="12" customHeight="1" x14ac:dyDescent="0.25">
      <c r="A745" s="9">
        <v>44748</v>
      </c>
      <c r="B745" t="s">
        <v>252</v>
      </c>
      <c r="C745" s="10">
        <v>143246791</v>
      </c>
      <c r="D745" s="3">
        <v>5540246176294</v>
      </c>
      <c r="E745" s="9">
        <v>44752</v>
      </c>
      <c r="F745" s="11">
        <v>1485</v>
      </c>
    </row>
    <row r="746" spans="1:6" ht="12" customHeight="1" x14ac:dyDescent="0.25">
      <c r="A746" s="6">
        <v>44748</v>
      </c>
      <c r="B746" t="s">
        <v>252</v>
      </c>
      <c r="C746" s="7">
        <v>143246791</v>
      </c>
      <c r="D746" s="3">
        <v>5540246176295</v>
      </c>
      <c r="E746" s="6">
        <v>44752</v>
      </c>
      <c r="F746" s="8">
        <v>4455</v>
      </c>
    </row>
    <row r="747" spans="1:6" ht="12" customHeight="1" x14ac:dyDescent="0.25">
      <c r="A747" s="9">
        <v>44748</v>
      </c>
      <c r="B747" t="s">
        <v>252</v>
      </c>
      <c r="C747" s="10">
        <v>143246791</v>
      </c>
      <c r="D747" s="3">
        <v>5540246188200</v>
      </c>
      <c r="E747" s="9">
        <v>44752</v>
      </c>
      <c r="F747" s="11">
        <v>1485</v>
      </c>
    </row>
    <row r="748" spans="1:6" ht="12" customHeight="1" x14ac:dyDescent="0.25">
      <c r="A748" s="9">
        <v>44748</v>
      </c>
      <c r="B748" t="s">
        <v>252</v>
      </c>
      <c r="C748" s="10">
        <v>143246793</v>
      </c>
      <c r="D748" s="3">
        <v>5540246172669</v>
      </c>
      <c r="E748" s="9">
        <v>44752</v>
      </c>
      <c r="F748" s="11">
        <v>279</v>
      </c>
    </row>
    <row r="749" spans="1:6" ht="12" customHeight="1" x14ac:dyDescent="0.25">
      <c r="A749" s="6">
        <v>44748</v>
      </c>
      <c r="B749" t="s">
        <v>252</v>
      </c>
      <c r="C749" s="7">
        <v>143246793</v>
      </c>
      <c r="D749" s="3">
        <v>5540246174174</v>
      </c>
      <c r="E749" s="6">
        <v>44752</v>
      </c>
      <c r="F749" s="8">
        <v>464</v>
      </c>
    </row>
    <row r="750" spans="1:6" ht="12" customHeight="1" x14ac:dyDescent="0.25">
      <c r="A750" s="9">
        <v>44748</v>
      </c>
      <c r="B750" t="s">
        <v>252</v>
      </c>
      <c r="C750" s="10">
        <v>143246793</v>
      </c>
      <c r="D750" s="3">
        <v>5540246188175</v>
      </c>
      <c r="E750" s="9">
        <v>44752</v>
      </c>
      <c r="F750" s="11">
        <v>116</v>
      </c>
    </row>
    <row r="751" spans="1:6" ht="12" customHeight="1" x14ac:dyDescent="0.25">
      <c r="A751" s="9">
        <v>44748</v>
      </c>
      <c r="B751" t="s">
        <v>252</v>
      </c>
      <c r="C751" s="10">
        <v>143246802</v>
      </c>
      <c r="D751" s="3">
        <v>5540246180522</v>
      </c>
      <c r="E751" s="9">
        <v>44752</v>
      </c>
      <c r="F751" s="11">
        <v>557</v>
      </c>
    </row>
    <row r="752" spans="1:6" ht="12" customHeight="1" x14ac:dyDescent="0.25">
      <c r="A752" s="6">
        <v>44748</v>
      </c>
      <c r="B752" t="s">
        <v>252</v>
      </c>
      <c r="C752" s="7">
        <v>143246803</v>
      </c>
      <c r="D752" s="3">
        <v>5540246180522</v>
      </c>
      <c r="E752" s="6">
        <v>44762</v>
      </c>
      <c r="F752" s="8">
        <v>891</v>
      </c>
    </row>
    <row r="753" spans="1:6" ht="12" customHeight="1" x14ac:dyDescent="0.25">
      <c r="A753" s="6">
        <v>44749</v>
      </c>
      <c r="B753" t="s">
        <v>252</v>
      </c>
      <c r="C753" s="7">
        <v>143246815</v>
      </c>
      <c r="D753" s="3">
        <v>5540246171933</v>
      </c>
      <c r="E753" s="6">
        <v>44753</v>
      </c>
      <c r="F753" s="8">
        <v>557</v>
      </c>
    </row>
    <row r="754" spans="1:6" ht="12" customHeight="1" x14ac:dyDescent="0.25">
      <c r="A754" s="9">
        <v>44749</v>
      </c>
      <c r="B754" t="s">
        <v>252</v>
      </c>
      <c r="C754" s="10">
        <v>143246815</v>
      </c>
      <c r="D754" s="3">
        <v>5540246187987</v>
      </c>
      <c r="E754" s="9">
        <v>44753</v>
      </c>
      <c r="F754" s="11">
        <v>2228</v>
      </c>
    </row>
    <row r="755" spans="1:6" ht="12" customHeight="1" x14ac:dyDescent="0.25">
      <c r="A755" s="6">
        <v>44749</v>
      </c>
      <c r="B755" t="s">
        <v>252</v>
      </c>
      <c r="C755" s="7">
        <v>143246815</v>
      </c>
      <c r="D755" s="3">
        <v>5540246188200</v>
      </c>
      <c r="E755" s="6">
        <v>44753</v>
      </c>
      <c r="F755" s="8">
        <v>1485</v>
      </c>
    </row>
    <row r="756" spans="1:6" ht="12" customHeight="1" x14ac:dyDescent="0.25">
      <c r="A756" s="6">
        <v>44749</v>
      </c>
      <c r="B756" t="s">
        <v>252</v>
      </c>
      <c r="C756" s="7">
        <v>143246816</v>
      </c>
      <c r="D756" s="3">
        <v>5540246172539</v>
      </c>
      <c r="E756" s="6">
        <v>44753</v>
      </c>
      <c r="F756" s="8">
        <v>47</v>
      </c>
    </row>
    <row r="757" spans="1:6" ht="12" customHeight="1" x14ac:dyDescent="0.25">
      <c r="A757" s="9">
        <v>44749</v>
      </c>
      <c r="B757" t="s">
        <v>252</v>
      </c>
      <c r="C757" s="10">
        <v>143246816</v>
      </c>
      <c r="D757" s="3">
        <v>5540246172669</v>
      </c>
      <c r="E757" s="9">
        <v>44753</v>
      </c>
      <c r="F757" s="11">
        <v>279</v>
      </c>
    </row>
    <row r="758" spans="1:6" ht="12" customHeight="1" x14ac:dyDescent="0.25">
      <c r="A758" s="6">
        <v>44749</v>
      </c>
      <c r="B758" t="s">
        <v>252</v>
      </c>
      <c r="C758" s="7">
        <v>143246816</v>
      </c>
      <c r="D758" s="3">
        <v>5540246172978</v>
      </c>
      <c r="E758" s="6">
        <v>44753</v>
      </c>
      <c r="F758" s="8">
        <v>1671</v>
      </c>
    </row>
    <row r="759" spans="1:6" ht="12" customHeight="1" x14ac:dyDescent="0.25">
      <c r="A759" s="6">
        <v>44749</v>
      </c>
      <c r="B759" t="s">
        <v>252</v>
      </c>
      <c r="C759" s="7">
        <v>143246816</v>
      </c>
      <c r="D759" s="3">
        <v>5540246174174</v>
      </c>
      <c r="E759" s="6">
        <v>44753</v>
      </c>
      <c r="F759" s="8">
        <v>464</v>
      </c>
    </row>
    <row r="760" spans="1:6" ht="12" customHeight="1" x14ac:dyDescent="0.25">
      <c r="A760" s="6">
        <v>44749</v>
      </c>
      <c r="B760" t="s">
        <v>252</v>
      </c>
      <c r="C760" s="7">
        <v>143246816</v>
      </c>
      <c r="D760" s="3">
        <v>5540246176699</v>
      </c>
      <c r="E760" s="6">
        <v>44753</v>
      </c>
      <c r="F760" s="8">
        <v>6264</v>
      </c>
    </row>
    <row r="761" spans="1:6" ht="12" customHeight="1" x14ac:dyDescent="0.25">
      <c r="A761" s="9">
        <v>44749</v>
      </c>
      <c r="B761" t="s">
        <v>252</v>
      </c>
      <c r="C761" s="10">
        <v>143246816</v>
      </c>
      <c r="D761" s="3">
        <v>5540246192102</v>
      </c>
      <c r="E761" s="9">
        <v>44753</v>
      </c>
      <c r="F761" s="11">
        <v>4009</v>
      </c>
    </row>
    <row r="762" spans="1:6" ht="12" customHeight="1" x14ac:dyDescent="0.25">
      <c r="A762" s="9">
        <v>44749</v>
      </c>
      <c r="B762" t="s">
        <v>252</v>
      </c>
      <c r="C762" s="10">
        <v>143246818</v>
      </c>
      <c r="D762" s="3">
        <v>5540246173906</v>
      </c>
      <c r="E762" s="9">
        <v>44760</v>
      </c>
      <c r="F762" s="11">
        <v>2450</v>
      </c>
    </row>
    <row r="763" spans="1:6" ht="12" customHeight="1" x14ac:dyDescent="0.25">
      <c r="A763" s="6">
        <v>44749</v>
      </c>
      <c r="B763" t="s">
        <v>252</v>
      </c>
      <c r="C763" s="7">
        <v>143246818</v>
      </c>
      <c r="D763" s="3">
        <v>5540246181016</v>
      </c>
      <c r="E763" s="6">
        <v>44760</v>
      </c>
      <c r="F763" s="8">
        <v>10691</v>
      </c>
    </row>
    <row r="764" spans="1:6" ht="12" customHeight="1" x14ac:dyDescent="0.25">
      <c r="A764" s="6">
        <v>44749</v>
      </c>
      <c r="B764" t="s">
        <v>252</v>
      </c>
      <c r="C764" s="7">
        <v>143246822</v>
      </c>
      <c r="D764" s="3">
        <v>5540246174095</v>
      </c>
      <c r="E764" s="6">
        <v>44756</v>
      </c>
      <c r="F764" s="8">
        <v>70</v>
      </c>
    </row>
    <row r="765" spans="1:6" ht="12" customHeight="1" x14ac:dyDescent="0.25">
      <c r="A765" s="9">
        <v>44749</v>
      </c>
      <c r="B765" t="s">
        <v>252</v>
      </c>
      <c r="C765" s="10">
        <v>143246822</v>
      </c>
      <c r="D765" s="3">
        <v>5540246175049</v>
      </c>
      <c r="E765" s="9">
        <v>44756</v>
      </c>
      <c r="F765" s="11">
        <v>836</v>
      </c>
    </row>
    <row r="766" spans="1:6" ht="12" customHeight="1" x14ac:dyDescent="0.25">
      <c r="A766" s="6">
        <v>44749</v>
      </c>
      <c r="B766" t="s">
        <v>252</v>
      </c>
      <c r="C766" s="7">
        <v>143246822</v>
      </c>
      <c r="D766" s="3">
        <v>5540246175050</v>
      </c>
      <c r="E766" s="6">
        <v>44756</v>
      </c>
      <c r="F766" s="8">
        <v>557</v>
      </c>
    </row>
    <row r="767" spans="1:6" ht="12" customHeight="1" x14ac:dyDescent="0.25">
      <c r="A767" s="9">
        <v>44749</v>
      </c>
      <c r="B767" t="s">
        <v>252</v>
      </c>
      <c r="C767" s="10">
        <v>143246822</v>
      </c>
      <c r="D767" s="3">
        <v>5540246190743</v>
      </c>
      <c r="E767" s="9">
        <v>44756</v>
      </c>
      <c r="F767" s="11">
        <v>279</v>
      </c>
    </row>
    <row r="768" spans="1:6" ht="12" customHeight="1" x14ac:dyDescent="0.25">
      <c r="A768" s="9">
        <v>44749</v>
      </c>
      <c r="B768" t="s">
        <v>252</v>
      </c>
      <c r="C768" s="10">
        <v>143246823</v>
      </c>
      <c r="D768" s="3">
        <v>5540246176699</v>
      </c>
      <c r="E768" s="9">
        <v>44749</v>
      </c>
      <c r="F768" s="11">
        <v>5012</v>
      </c>
    </row>
    <row r="769" spans="1:6" ht="12" customHeight="1" x14ac:dyDescent="0.25">
      <c r="A769" s="9">
        <v>44749</v>
      </c>
      <c r="B769" t="s">
        <v>252</v>
      </c>
      <c r="C769" s="10">
        <v>143246827</v>
      </c>
      <c r="D769" s="3">
        <v>5540246171759</v>
      </c>
      <c r="E769" s="9">
        <v>44754</v>
      </c>
      <c r="F769" s="11">
        <v>1253</v>
      </c>
    </row>
    <row r="770" spans="1:6" ht="12" customHeight="1" x14ac:dyDescent="0.25">
      <c r="A770" s="6">
        <v>44749</v>
      </c>
      <c r="B770" t="s">
        <v>252</v>
      </c>
      <c r="C770" s="7">
        <v>143246827</v>
      </c>
      <c r="D770" s="3">
        <v>5540246192148</v>
      </c>
      <c r="E770" s="6">
        <v>44754</v>
      </c>
      <c r="F770" s="8">
        <v>30624</v>
      </c>
    </row>
    <row r="771" spans="1:6" ht="12" customHeight="1" x14ac:dyDescent="0.25">
      <c r="A771" s="9">
        <v>44749</v>
      </c>
      <c r="B771" t="s">
        <v>252</v>
      </c>
      <c r="C771" s="10">
        <v>143246827</v>
      </c>
      <c r="D771" s="3">
        <v>5540246192518</v>
      </c>
      <c r="E771" s="9">
        <v>44754</v>
      </c>
      <c r="F771" s="11">
        <v>8770</v>
      </c>
    </row>
    <row r="772" spans="1:6" ht="12" customHeight="1" x14ac:dyDescent="0.25">
      <c r="A772" s="6">
        <v>44752</v>
      </c>
      <c r="B772" t="s">
        <v>252</v>
      </c>
      <c r="C772" s="7">
        <v>143256847</v>
      </c>
      <c r="D772" s="3">
        <v>5540246172978</v>
      </c>
      <c r="E772" s="6">
        <v>44754</v>
      </c>
      <c r="F772" s="8">
        <v>418</v>
      </c>
    </row>
    <row r="773" spans="1:6" ht="12" customHeight="1" x14ac:dyDescent="0.25">
      <c r="A773" s="6">
        <v>44752</v>
      </c>
      <c r="B773" t="s">
        <v>252</v>
      </c>
      <c r="C773" s="7">
        <v>143256847</v>
      </c>
      <c r="D773" s="3">
        <v>5540246188175</v>
      </c>
      <c r="E773" s="6">
        <v>44754</v>
      </c>
      <c r="F773" s="8">
        <v>116</v>
      </c>
    </row>
    <row r="774" spans="1:6" ht="12" customHeight="1" x14ac:dyDescent="0.25">
      <c r="A774" s="9">
        <v>44753</v>
      </c>
      <c r="B774" t="s">
        <v>252</v>
      </c>
      <c r="C774" s="10">
        <v>143256866</v>
      </c>
      <c r="D774" s="3">
        <v>5540246183130</v>
      </c>
      <c r="E774" s="9">
        <v>44760</v>
      </c>
      <c r="F774" s="11">
        <v>1692</v>
      </c>
    </row>
    <row r="775" spans="1:6" ht="12" customHeight="1" x14ac:dyDescent="0.25">
      <c r="A775" s="6">
        <v>44753</v>
      </c>
      <c r="B775" t="s">
        <v>252</v>
      </c>
      <c r="C775" s="7">
        <v>143256870</v>
      </c>
      <c r="D775" s="3">
        <v>5540246185429</v>
      </c>
      <c r="E775" s="6">
        <v>44756</v>
      </c>
      <c r="F775" s="8">
        <v>84</v>
      </c>
    </row>
    <row r="776" spans="1:6" ht="12" customHeight="1" x14ac:dyDescent="0.25">
      <c r="A776" s="9">
        <v>44754</v>
      </c>
      <c r="B776" t="s">
        <v>252</v>
      </c>
      <c r="C776" s="10">
        <v>143256876</v>
      </c>
      <c r="D776" s="3">
        <v>5540246176295</v>
      </c>
      <c r="E776" s="9">
        <v>44756</v>
      </c>
      <c r="F776" s="11">
        <v>4455</v>
      </c>
    </row>
    <row r="777" spans="1:6" ht="12" customHeight="1" x14ac:dyDescent="0.25">
      <c r="A777" s="6">
        <v>44754</v>
      </c>
      <c r="B777" t="s">
        <v>252</v>
      </c>
      <c r="C777" s="7">
        <v>143256876</v>
      </c>
      <c r="D777" s="3">
        <v>5540246187987</v>
      </c>
      <c r="E777" s="6">
        <v>44756</v>
      </c>
      <c r="F777" s="8">
        <v>1671</v>
      </c>
    </row>
    <row r="778" spans="1:6" ht="12" customHeight="1" x14ac:dyDescent="0.25">
      <c r="A778" s="9">
        <v>44754</v>
      </c>
      <c r="B778" t="s">
        <v>252</v>
      </c>
      <c r="C778" s="10">
        <v>143256876</v>
      </c>
      <c r="D778" s="3">
        <v>5540246188200</v>
      </c>
      <c r="E778" s="9">
        <v>44756</v>
      </c>
      <c r="F778" s="11">
        <v>446</v>
      </c>
    </row>
    <row r="779" spans="1:6" ht="12" customHeight="1" x14ac:dyDescent="0.25">
      <c r="A779" s="6">
        <v>44754</v>
      </c>
      <c r="B779" t="s">
        <v>252</v>
      </c>
      <c r="C779" s="7">
        <v>143256877</v>
      </c>
      <c r="D779" s="3">
        <v>5540246172978</v>
      </c>
      <c r="E779" s="6">
        <v>44756</v>
      </c>
      <c r="F779" s="8">
        <v>1671</v>
      </c>
    </row>
    <row r="780" spans="1:6" ht="12" customHeight="1" x14ac:dyDescent="0.25">
      <c r="A780" s="9">
        <v>44754</v>
      </c>
      <c r="B780" t="s">
        <v>252</v>
      </c>
      <c r="C780" s="10">
        <v>143256877</v>
      </c>
      <c r="D780" s="3">
        <v>5540246176699</v>
      </c>
      <c r="E780" s="9">
        <v>44756</v>
      </c>
      <c r="F780" s="11">
        <v>3132</v>
      </c>
    </row>
    <row r="781" spans="1:6" ht="12" customHeight="1" x14ac:dyDescent="0.25">
      <c r="A781" s="6">
        <v>44754</v>
      </c>
      <c r="B781" t="s">
        <v>252</v>
      </c>
      <c r="C781" s="7">
        <v>143256891</v>
      </c>
      <c r="D781" s="3">
        <v>5540246194478</v>
      </c>
      <c r="E781" s="6">
        <v>44817</v>
      </c>
      <c r="F781" s="8">
        <v>1225</v>
      </c>
    </row>
    <row r="782" spans="1:6" ht="12" customHeight="1" x14ac:dyDescent="0.25">
      <c r="A782" s="9">
        <v>44755</v>
      </c>
      <c r="B782" t="s">
        <v>252</v>
      </c>
      <c r="C782" s="10">
        <v>143256898</v>
      </c>
      <c r="D782" s="3">
        <v>5540246187987</v>
      </c>
      <c r="E782" s="9">
        <v>44759</v>
      </c>
      <c r="F782" s="11">
        <v>1671</v>
      </c>
    </row>
    <row r="783" spans="1:6" ht="12" customHeight="1" x14ac:dyDescent="0.25">
      <c r="A783" s="6">
        <v>44755</v>
      </c>
      <c r="B783" t="s">
        <v>252</v>
      </c>
      <c r="C783" s="7">
        <v>143256898</v>
      </c>
      <c r="D783" s="3">
        <v>5540246188200</v>
      </c>
      <c r="E783" s="6">
        <v>44759</v>
      </c>
      <c r="F783" s="8">
        <v>743</v>
      </c>
    </row>
    <row r="784" spans="1:6" ht="12" customHeight="1" x14ac:dyDescent="0.25">
      <c r="A784" s="9">
        <v>44755</v>
      </c>
      <c r="B784" t="s">
        <v>252</v>
      </c>
      <c r="C784" s="10">
        <v>143256899</v>
      </c>
      <c r="D784" s="3">
        <v>5540246188175</v>
      </c>
      <c r="E784" s="9">
        <v>44759</v>
      </c>
      <c r="F784" s="11">
        <v>116</v>
      </c>
    </row>
    <row r="785" spans="1:6" ht="12" customHeight="1" x14ac:dyDescent="0.25">
      <c r="A785" s="9">
        <v>44755</v>
      </c>
      <c r="B785" t="s">
        <v>252</v>
      </c>
      <c r="C785" s="10">
        <v>143256901</v>
      </c>
      <c r="D785" s="3">
        <v>5540246175049</v>
      </c>
      <c r="E785" s="9">
        <v>44762</v>
      </c>
      <c r="F785" s="11">
        <v>279</v>
      </c>
    </row>
    <row r="786" spans="1:6" ht="12" customHeight="1" x14ac:dyDescent="0.25">
      <c r="A786" s="6">
        <v>44755</v>
      </c>
      <c r="B786" t="s">
        <v>252</v>
      </c>
      <c r="C786" s="7">
        <v>143256901</v>
      </c>
      <c r="D786" s="3">
        <v>5540246190743</v>
      </c>
      <c r="E786" s="6">
        <v>44762</v>
      </c>
      <c r="F786" s="8">
        <v>140</v>
      </c>
    </row>
    <row r="787" spans="1:6" ht="12" customHeight="1" x14ac:dyDescent="0.25">
      <c r="A787" s="6">
        <v>44755</v>
      </c>
      <c r="B787" t="s">
        <v>252</v>
      </c>
      <c r="C787" s="7">
        <v>143256906</v>
      </c>
      <c r="D787" s="3">
        <v>5540246191736</v>
      </c>
      <c r="E787" s="6">
        <v>44768</v>
      </c>
      <c r="F787" s="8">
        <v>325</v>
      </c>
    </row>
    <row r="788" spans="1:6" ht="12" customHeight="1" x14ac:dyDescent="0.25">
      <c r="A788" s="9">
        <v>44755</v>
      </c>
      <c r="B788" t="s">
        <v>252</v>
      </c>
      <c r="C788" s="10">
        <v>143256927</v>
      </c>
      <c r="D788" s="3">
        <v>5540246173685</v>
      </c>
      <c r="E788" s="9">
        <v>44796</v>
      </c>
      <c r="F788" s="11">
        <v>576</v>
      </c>
    </row>
    <row r="789" spans="1:6" ht="12" customHeight="1" x14ac:dyDescent="0.25">
      <c r="A789" s="6">
        <v>44755</v>
      </c>
      <c r="B789" t="s">
        <v>252</v>
      </c>
      <c r="C789" s="7">
        <v>143256927</v>
      </c>
      <c r="D789" s="3">
        <v>5540246173686</v>
      </c>
      <c r="E789" s="6">
        <v>44796</v>
      </c>
      <c r="F789" s="8">
        <v>274</v>
      </c>
    </row>
    <row r="790" spans="1:6" ht="12" customHeight="1" x14ac:dyDescent="0.25">
      <c r="A790" s="6">
        <v>44756</v>
      </c>
      <c r="B790" t="s">
        <v>252</v>
      </c>
      <c r="C790" s="7">
        <v>143256939</v>
      </c>
      <c r="D790" s="3">
        <v>5540246172978</v>
      </c>
      <c r="E790" s="6">
        <v>44760</v>
      </c>
      <c r="F790" s="8">
        <v>1671</v>
      </c>
    </row>
    <row r="791" spans="1:6" ht="12" customHeight="1" x14ac:dyDescent="0.25">
      <c r="A791" s="9">
        <v>44756</v>
      </c>
      <c r="B791" t="s">
        <v>252</v>
      </c>
      <c r="C791" s="10">
        <v>143256939</v>
      </c>
      <c r="D791" s="3">
        <v>5540246176699</v>
      </c>
      <c r="E791" s="9">
        <v>44760</v>
      </c>
      <c r="F791" s="11">
        <v>3132</v>
      </c>
    </row>
    <row r="792" spans="1:6" ht="12" customHeight="1" x14ac:dyDescent="0.25">
      <c r="A792" s="6">
        <v>44756</v>
      </c>
      <c r="B792" t="s">
        <v>252</v>
      </c>
      <c r="C792" s="7">
        <v>143256941</v>
      </c>
      <c r="D792" s="3">
        <v>5540246185429</v>
      </c>
      <c r="E792" s="6">
        <v>44761</v>
      </c>
      <c r="F792" s="8">
        <v>209</v>
      </c>
    </row>
    <row r="793" spans="1:6" ht="12" customHeight="1" x14ac:dyDescent="0.25">
      <c r="A793" s="9">
        <v>44759</v>
      </c>
      <c r="B793" t="s">
        <v>252</v>
      </c>
      <c r="C793" s="10">
        <v>143266956</v>
      </c>
      <c r="D793" s="3">
        <v>5540246174174</v>
      </c>
      <c r="E793" s="9">
        <v>44761</v>
      </c>
      <c r="F793" s="11">
        <v>232</v>
      </c>
    </row>
    <row r="794" spans="1:6" ht="12" customHeight="1" x14ac:dyDescent="0.25">
      <c r="A794" s="9">
        <v>44759</v>
      </c>
      <c r="B794" t="s">
        <v>252</v>
      </c>
      <c r="C794" s="10">
        <v>143266966</v>
      </c>
      <c r="D794" s="3">
        <v>5540246182684</v>
      </c>
      <c r="E794" s="9">
        <v>44769</v>
      </c>
      <c r="F794" s="11">
        <v>140</v>
      </c>
    </row>
    <row r="795" spans="1:6" ht="12" customHeight="1" x14ac:dyDescent="0.25">
      <c r="A795" s="6">
        <v>44759</v>
      </c>
      <c r="B795" t="s">
        <v>252</v>
      </c>
      <c r="C795" s="7">
        <v>143266966</v>
      </c>
      <c r="D795" s="3">
        <v>5540246183844</v>
      </c>
      <c r="E795" s="6">
        <v>44769</v>
      </c>
      <c r="F795" s="8">
        <v>140</v>
      </c>
    </row>
    <row r="796" spans="1:6" ht="12" customHeight="1" x14ac:dyDescent="0.25">
      <c r="A796" s="6">
        <v>44759</v>
      </c>
      <c r="B796" t="s">
        <v>252</v>
      </c>
      <c r="C796" s="7">
        <v>143266966</v>
      </c>
      <c r="D796" s="3">
        <v>5540246194467</v>
      </c>
      <c r="E796" s="6">
        <v>44769</v>
      </c>
      <c r="F796" s="8">
        <v>17818</v>
      </c>
    </row>
    <row r="797" spans="1:6" ht="12" customHeight="1" x14ac:dyDescent="0.25">
      <c r="A797" s="6">
        <v>44759</v>
      </c>
      <c r="B797" t="s">
        <v>252</v>
      </c>
      <c r="C797" s="7">
        <v>143266968</v>
      </c>
      <c r="D797" s="3">
        <v>5540246194632</v>
      </c>
      <c r="E797" s="6">
        <v>44773</v>
      </c>
      <c r="F797" s="8">
        <v>1838</v>
      </c>
    </row>
    <row r="798" spans="1:6" ht="12" customHeight="1" x14ac:dyDescent="0.25">
      <c r="A798" s="6">
        <v>44760</v>
      </c>
      <c r="B798" t="s">
        <v>252</v>
      </c>
      <c r="C798" s="7">
        <v>143266973</v>
      </c>
      <c r="D798" s="3">
        <v>5540246176294</v>
      </c>
      <c r="E798" s="6">
        <v>44762</v>
      </c>
      <c r="F798" s="8">
        <v>743</v>
      </c>
    </row>
    <row r="799" spans="1:6" ht="12" customHeight="1" x14ac:dyDescent="0.25">
      <c r="A799" s="9">
        <v>44760</v>
      </c>
      <c r="B799" t="s">
        <v>252</v>
      </c>
      <c r="C799" s="10">
        <v>143266973</v>
      </c>
      <c r="D799" s="3">
        <v>5540246176295</v>
      </c>
      <c r="E799" s="9">
        <v>44762</v>
      </c>
      <c r="F799" s="11">
        <v>2970</v>
      </c>
    </row>
    <row r="800" spans="1:6" ht="12" customHeight="1" x14ac:dyDescent="0.25">
      <c r="A800" s="6">
        <v>44760</v>
      </c>
      <c r="B800" t="s">
        <v>252</v>
      </c>
      <c r="C800" s="7">
        <v>143266980</v>
      </c>
      <c r="D800" s="3">
        <v>5540246183558</v>
      </c>
      <c r="E800" s="6">
        <v>44766</v>
      </c>
      <c r="F800" s="8">
        <v>1300</v>
      </c>
    </row>
    <row r="801" spans="1:6" ht="12" customHeight="1" x14ac:dyDescent="0.25">
      <c r="A801" s="6">
        <v>44761</v>
      </c>
      <c r="B801" t="s">
        <v>252</v>
      </c>
      <c r="C801" s="7">
        <v>143266988</v>
      </c>
      <c r="D801" s="3">
        <v>5540246172978</v>
      </c>
      <c r="E801" s="6">
        <v>44763</v>
      </c>
      <c r="F801" s="8">
        <v>1671</v>
      </c>
    </row>
    <row r="802" spans="1:6" ht="12" customHeight="1" x14ac:dyDescent="0.25">
      <c r="A802" s="6">
        <v>44761</v>
      </c>
      <c r="B802" t="s">
        <v>252</v>
      </c>
      <c r="C802" s="7">
        <v>143266988</v>
      </c>
      <c r="D802" s="3">
        <v>5540246176699</v>
      </c>
      <c r="E802" s="6">
        <v>44763</v>
      </c>
      <c r="F802" s="8">
        <v>1044</v>
      </c>
    </row>
    <row r="803" spans="1:6" ht="12" customHeight="1" x14ac:dyDescent="0.25">
      <c r="A803" s="6">
        <v>44761</v>
      </c>
      <c r="B803" t="s">
        <v>252</v>
      </c>
      <c r="C803" s="7">
        <v>143266989</v>
      </c>
      <c r="D803" s="3">
        <v>5540246176294</v>
      </c>
      <c r="E803" s="6">
        <v>44763</v>
      </c>
      <c r="F803" s="8">
        <v>743</v>
      </c>
    </row>
    <row r="804" spans="1:6" ht="12" customHeight="1" x14ac:dyDescent="0.25">
      <c r="A804" s="9">
        <v>44761</v>
      </c>
      <c r="B804" t="s">
        <v>252</v>
      </c>
      <c r="C804" s="10">
        <v>143266989</v>
      </c>
      <c r="D804" s="3">
        <v>5540246176295</v>
      </c>
      <c r="E804" s="9">
        <v>44763</v>
      </c>
      <c r="F804" s="11">
        <v>3712</v>
      </c>
    </row>
    <row r="805" spans="1:6" ht="12" customHeight="1" x14ac:dyDescent="0.25">
      <c r="A805" s="6">
        <v>44762</v>
      </c>
      <c r="B805" t="s">
        <v>252</v>
      </c>
      <c r="C805" s="7">
        <v>143267002</v>
      </c>
      <c r="D805" s="3">
        <v>5540246172978</v>
      </c>
      <c r="E805" s="6">
        <v>44766</v>
      </c>
      <c r="F805" s="8">
        <v>836</v>
      </c>
    </row>
    <row r="806" spans="1:6" ht="12" customHeight="1" x14ac:dyDescent="0.25">
      <c r="A806" s="9">
        <v>44762</v>
      </c>
      <c r="B806" t="s">
        <v>252</v>
      </c>
      <c r="C806" s="10">
        <v>143267002</v>
      </c>
      <c r="D806" s="3">
        <v>5540246174174</v>
      </c>
      <c r="E806" s="9">
        <v>44766</v>
      </c>
      <c r="F806" s="11">
        <v>232</v>
      </c>
    </row>
    <row r="807" spans="1:6" ht="12" customHeight="1" x14ac:dyDescent="0.25">
      <c r="A807" s="9">
        <v>44762</v>
      </c>
      <c r="B807" t="s">
        <v>252</v>
      </c>
      <c r="C807" s="10">
        <v>143267002</v>
      </c>
      <c r="D807" s="3">
        <v>5540246188175</v>
      </c>
      <c r="E807" s="9">
        <v>44766</v>
      </c>
      <c r="F807" s="11">
        <v>116</v>
      </c>
    </row>
    <row r="808" spans="1:6" ht="12" customHeight="1" x14ac:dyDescent="0.25">
      <c r="A808" s="6">
        <v>44762</v>
      </c>
      <c r="B808" t="s">
        <v>252</v>
      </c>
      <c r="C808" s="7">
        <v>143267004</v>
      </c>
      <c r="D808" s="3">
        <v>5540246171933</v>
      </c>
      <c r="E808" s="6">
        <v>44766</v>
      </c>
      <c r="F808" s="8">
        <v>557</v>
      </c>
    </row>
    <row r="809" spans="1:6" ht="12" customHeight="1" x14ac:dyDescent="0.25">
      <c r="A809" s="6">
        <v>44762</v>
      </c>
      <c r="B809" t="s">
        <v>252</v>
      </c>
      <c r="C809" s="7">
        <v>143267004</v>
      </c>
      <c r="D809" s="3">
        <v>5540246188200</v>
      </c>
      <c r="E809" s="6">
        <v>44766</v>
      </c>
      <c r="F809" s="8">
        <v>372</v>
      </c>
    </row>
    <row r="810" spans="1:6" ht="12" customHeight="1" x14ac:dyDescent="0.25">
      <c r="A810" s="6">
        <v>44762</v>
      </c>
      <c r="B810" t="s">
        <v>252</v>
      </c>
      <c r="C810" s="7">
        <v>143267009</v>
      </c>
      <c r="D810" s="3">
        <v>5540246188583</v>
      </c>
      <c r="E810" s="6">
        <v>44766</v>
      </c>
      <c r="F810" s="8">
        <v>2228</v>
      </c>
    </row>
    <row r="811" spans="1:6" ht="12" customHeight="1" x14ac:dyDescent="0.25">
      <c r="A811" s="9">
        <v>44762</v>
      </c>
      <c r="B811" t="s">
        <v>252</v>
      </c>
      <c r="C811" s="10">
        <v>143267010</v>
      </c>
      <c r="D811" s="3">
        <v>5540246170256</v>
      </c>
      <c r="E811" s="9">
        <v>44775</v>
      </c>
      <c r="F811" s="11">
        <v>1940</v>
      </c>
    </row>
    <row r="812" spans="1:6" ht="12" customHeight="1" x14ac:dyDescent="0.25">
      <c r="A812" s="6">
        <v>44762</v>
      </c>
      <c r="B812" t="s">
        <v>252</v>
      </c>
      <c r="C812" s="7">
        <v>143267010</v>
      </c>
      <c r="D812" s="3">
        <v>5540246171888</v>
      </c>
      <c r="E812" s="6">
        <v>44775</v>
      </c>
      <c r="F812" s="8">
        <v>1040</v>
      </c>
    </row>
    <row r="813" spans="1:6" ht="12" customHeight="1" x14ac:dyDescent="0.25">
      <c r="A813" s="9">
        <v>44763</v>
      </c>
      <c r="B813" t="s">
        <v>252</v>
      </c>
      <c r="C813" s="10">
        <v>143267030</v>
      </c>
      <c r="D813" s="3">
        <v>5540246171933</v>
      </c>
      <c r="E813" s="9">
        <v>44767</v>
      </c>
      <c r="F813" s="11">
        <v>279</v>
      </c>
    </row>
    <row r="814" spans="1:6" ht="12" customHeight="1" x14ac:dyDescent="0.25">
      <c r="A814" s="6">
        <v>44763</v>
      </c>
      <c r="B814" t="s">
        <v>252</v>
      </c>
      <c r="C814" s="7">
        <v>143267030</v>
      </c>
      <c r="D814" s="3">
        <v>5540246188200</v>
      </c>
      <c r="E814" s="6">
        <v>44767</v>
      </c>
      <c r="F814" s="8">
        <v>372</v>
      </c>
    </row>
    <row r="815" spans="1:6" ht="12" customHeight="1" x14ac:dyDescent="0.25">
      <c r="A815" s="9">
        <v>44763</v>
      </c>
      <c r="B815" t="s">
        <v>252</v>
      </c>
      <c r="C815" s="10">
        <v>143267031</v>
      </c>
      <c r="D815" s="3">
        <v>5540246174174</v>
      </c>
      <c r="E815" s="9">
        <v>44767</v>
      </c>
      <c r="F815" s="11">
        <v>232</v>
      </c>
    </row>
    <row r="816" spans="1:6" ht="12" customHeight="1" x14ac:dyDescent="0.25">
      <c r="A816" s="9">
        <v>44763</v>
      </c>
      <c r="B816" t="s">
        <v>252</v>
      </c>
      <c r="C816" s="10">
        <v>143267031</v>
      </c>
      <c r="D816" s="3">
        <v>5540246176699</v>
      </c>
      <c r="E816" s="9">
        <v>44767</v>
      </c>
      <c r="F816" s="11">
        <v>2088</v>
      </c>
    </row>
    <row r="817" spans="1:6" ht="12" customHeight="1" x14ac:dyDescent="0.25">
      <c r="A817" s="6">
        <v>44763</v>
      </c>
      <c r="B817" t="s">
        <v>252</v>
      </c>
      <c r="C817" s="7">
        <v>143267033</v>
      </c>
      <c r="D817" s="3">
        <v>5540246175047</v>
      </c>
      <c r="E817" s="6">
        <v>44776</v>
      </c>
      <c r="F817" s="8">
        <v>209</v>
      </c>
    </row>
    <row r="818" spans="1:6" ht="12" customHeight="1" x14ac:dyDescent="0.25">
      <c r="A818" s="9">
        <v>44763</v>
      </c>
      <c r="B818" t="s">
        <v>252</v>
      </c>
      <c r="C818" s="10">
        <v>143267033</v>
      </c>
      <c r="D818" s="3">
        <v>5540246175049</v>
      </c>
      <c r="E818" s="9">
        <v>44776</v>
      </c>
      <c r="F818" s="11">
        <v>279</v>
      </c>
    </row>
    <row r="819" spans="1:6" ht="12" customHeight="1" x14ac:dyDescent="0.25">
      <c r="A819" s="6">
        <v>44763</v>
      </c>
      <c r="B819" t="s">
        <v>252</v>
      </c>
      <c r="C819" s="7">
        <v>143267039</v>
      </c>
      <c r="D819" s="3">
        <v>5540246194330</v>
      </c>
      <c r="E819" s="6">
        <v>44775</v>
      </c>
      <c r="F819" s="8">
        <v>13753</v>
      </c>
    </row>
    <row r="820" spans="1:6" ht="12" customHeight="1" x14ac:dyDescent="0.25">
      <c r="A820" s="6">
        <v>44766</v>
      </c>
      <c r="B820" t="s">
        <v>252</v>
      </c>
      <c r="C820" s="7">
        <v>143277052</v>
      </c>
      <c r="D820" s="3">
        <v>5540246172978</v>
      </c>
      <c r="E820" s="6">
        <v>44768</v>
      </c>
      <c r="F820" s="8">
        <v>836</v>
      </c>
    </row>
    <row r="821" spans="1:6" ht="12" customHeight="1" x14ac:dyDescent="0.25">
      <c r="A821" s="6">
        <v>44766</v>
      </c>
      <c r="B821" t="s">
        <v>252</v>
      </c>
      <c r="C821" s="7">
        <v>143277052</v>
      </c>
      <c r="D821" s="3">
        <v>5540246174174</v>
      </c>
      <c r="E821" s="6">
        <v>44768</v>
      </c>
      <c r="F821" s="8">
        <v>464</v>
      </c>
    </row>
    <row r="822" spans="1:6" ht="12" customHeight="1" x14ac:dyDescent="0.25">
      <c r="A822" s="6">
        <v>44766</v>
      </c>
      <c r="B822" t="s">
        <v>252</v>
      </c>
      <c r="C822" s="7">
        <v>143277052</v>
      </c>
      <c r="D822" s="3">
        <v>5540246176699</v>
      </c>
      <c r="E822" s="6">
        <v>44768</v>
      </c>
      <c r="F822" s="8">
        <v>2088</v>
      </c>
    </row>
    <row r="823" spans="1:6" ht="12" customHeight="1" x14ac:dyDescent="0.25">
      <c r="A823" s="6">
        <v>44766</v>
      </c>
      <c r="B823" t="s">
        <v>252</v>
      </c>
      <c r="C823" s="7">
        <v>143277053</v>
      </c>
      <c r="D823" s="3">
        <v>5540246171933</v>
      </c>
      <c r="E823" s="6">
        <v>44768</v>
      </c>
      <c r="F823" s="8">
        <v>1114</v>
      </c>
    </row>
    <row r="824" spans="1:6" ht="12" customHeight="1" x14ac:dyDescent="0.25">
      <c r="A824" s="6">
        <v>44766</v>
      </c>
      <c r="B824" t="s">
        <v>252</v>
      </c>
      <c r="C824" s="7">
        <v>143277053</v>
      </c>
      <c r="D824" s="3">
        <v>5540246188200</v>
      </c>
      <c r="E824" s="6">
        <v>44768</v>
      </c>
      <c r="F824" s="8">
        <v>743</v>
      </c>
    </row>
    <row r="825" spans="1:6" ht="12" customHeight="1" x14ac:dyDescent="0.25">
      <c r="A825" s="6">
        <v>44766</v>
      </c>
      <c r="B825" t="s">
        <v>252</v>
      </c>
      <c r="C825" s="7">
        <v>143277067</v>
      </c>
      <c r="D825" s="3">
        <v>5540246192209</v>
      </c>
      <c r="E825" s="6">
        <v>44777</v>
      </c>
      <c r="F825" s="8">
        <v>1114</v>
      </c>
    </row>
    <row r="826" spans="1:6" ht="12" customHeight="1" x14ac:dyDescent="0.25">
      <c r="A826" s="6">
        <v>44767</v>
      </c>
      <c r="B826" t="s">
        <v>252</v>
      </c>
      <c r="C826" s="7">
        <v>143277074</v>
      </c>
      <c r="D826" s="3">
        <v>5540246188200</v>
      </c>
      <c r="E826" s="6">
        <v>44769</v>
      </c>
      <c r="F826" s="8">
        <v>372</v>
      </c>
    </row>
    <row r="827" spans="1:6" ht="12" customHeight="1" x14ac:dyDescent="0.25">
      <c r="A827" s="9">
        <v>44767</v>
      </c>
      <c r="B827" t="s">
        <v>252</v>
      </c>
      <c r="C827" s="10">
        <v>143277075</v>
      </c>
      <c r="D827" s="3">
        <v>5540246186325</v>
      </c>
      <c r="E827" s="9">
        <v>44771</v>
      </c>
      <c r="F827" s="11">
        <v>418</v>
      </c>
    </row>
    <row r="828" spans="1:6" ht="12" customHeight="1" x14ac:dyDescent="0.25">
      <c r="A828" s="6">
        <v>44768</v>
      </c>
      <c r="B828" t="s">
        <v>252</v>
      </c>
      <c r="C828" s="7">
        <v>143277088</v>
      </c>
      <c r="D828" s="3">
        <v>5540246176294</v>
      </c>
      <c r="E828" s="6">
        <v>44770</v>
      </c>
      <c r="F828" s="8">
        <v>1114</v>
      </c>
    </row>
    <row r="829" spans="1:6" ht="12" customHeight="1" x14ac:dyDescent="0.25">
      <c r="A829" s="9">
        <v>44768</v>
      </c>
      <c r="B829" t="s">
        <v>252</v>
      </c>
      <c r="C829" s="10">
        <v>143277088</v>
      </c>
      <c r="D829" s="3">
        <v>5540246176295</v>
      </c>
      <c r="E829" s="9">
        <v>44770</v>
      </c>
      <c r="F829" s="11">
        <v>4455</v>
      </c>
    </row>
    <row r="830" spans="1:6" ht="12" customHeight="1" x14ac:dyDescent="0.25">
      <c r="A830" s="6">
        <v>44768</v>
      </c>
      <c r="B830" t="s">
        <v>252</v>
      </c>
      <c r="C830" s="7">
        <v>143277088</v>
      </c>
      <c r="D830" s="3">
        <v>5540246188200</v>
      </c>
      <c r="E830" s="6">
        <v>44770</v>
      </c>
      <c r="F830" s="8">
        <v>372</v>
      </c>
    </row>
    <row r="831" spans="1:6" ht="12" customHeight="1" x14ac:dyDescent="0.25">
      <c r="A831" s="6">
        <v>44768</v>
      </c>
      <c r="B831" t="s">
        <v>252</v>
      </c>
      <c r="C831" s="7">
        <v>143277089</v>
      </c>
      <c r="D831" s="3">
        <v>5540246172978</v>
      </c>
      <c r="E831" s="6">
        <v>44770</v>
      </c>
      <c r="F831" s="8">
        <v>836</v>
      </c>
    </row>
    <row r="832" spans="1:6" ht="12" customHeight="1" x14ac:dyDescent="0.25">
      <c r="A832" s="6">
        <v>44768</v>
      </c>
      <c r="B832" t="s">
        <v>252</v>
      </c>
      <c r="C832" s="7">
        <v>143277089</v>
      </c>
      <c r="D832" s="3">
        <v>5540246174174</v>
      </c>
      <c r="E832" s="6">
        <v>44770</v>
      </c>
      <c r="F832" s="8">
        <v>232</v>
      </c>
    </row>
    <row r="833" spans="1:6" ht="12" customHeight="1" x14ac:dyDescent="0.25">
      <c r="A833" s="9">
        <v>44768</v>
      </c>
      <c r="B833" t="s">
        <v>252</v>
      </c>
      <c r="C833" s="10">
        <v>143277089</v>
      </c>
      <c r="D833" s="3">
        <v>5540246176699</v>
      </c>
      <c r="E833" s="9">
        <v>44770</v>
      </c>
      <c r="F833" s="11">
        <v>2088</v>
      </c>
    </row>
    <row r="834" spans="1:6" ht="12" customHeight="1" x14ac:dyDescent="0.25">
      <c r="A834" s="9">
        <v>44768</v>
      </c>
      <c r="B834" t="s">
        <v>252</v>
      </c>
      <c r="C834" s="10">
        <v>143277090</v>
      </c>
      <c r="D834" s="3">
        <v>5540246171759</v>
      </c>
      <c r="E834" s="9">
        <v>44774</v>
      </c>
      <c r="F834" s="11">
        <v>1253</v>
      </c>
    </row>
    <row r="835" spans="1:6" ht="12" customHeight="1" x14ac:dyDescent="0.25">
      <c r="A835" s="6">
        <v>44768</v>
      </c>
      <c r="B835" t="s">
        <v>252</v>
      </c>
      <c r="C835" s="7">
        <v>143277090</v>
      </c>
      <c r="D835" s="3">
        <v>5540246177133</v>
      </c>
      <c r="E835" s="6">
        <v>44774</v>
      </c>
      <c r="F835" s="8">
        <v>2228</v>
      </c>
    </row>
    <row r="836" spans="1:6" ht="12" customHeight="1" x14ac:dyDescent="0.25">
      <c r="A836" s="9">
        <v>44768</v>
      </c>
      <c r="B836" t="s">
        <v>252</v>
      </c>
      <c r="C836" s="10">
        <v>143277090</v>
      </c>
      <c r="D836" s="3">
        <v>5540246192148</v>
      </c>
      <c r="E836" s="9">
        <v>44774</v>
      </c>
      <c r="F836" s="11">
        <v>25056</v>
      </c>
    </row>
    <row r="837" spans="1:6" ht="12" customHeight="1" x14ac:dyDescent="0.25">
      <c r="A837" s="6">
        <v>44768</v>
      </c>
      <c r="B837" t="s">
        <v>252</v>
      </c>
      <c r="C837" s="7">
        <v>143277090</v>
      </c>
      <c r="D837" s="3">
        <v>5540246192518</v>
      </c>
      <c r="E837" s="6">
        <v>44774</v>
      </c>
      <c r="F837" s="8">
        <v>4385</v>
      </c>
    </row>
    <row r="838" spans="1:6" ht="12" customHeight="1" x14ac:dyDescent="0.25">
      <c r="A838" s="9">
        <v>44768</v>
      </c>
      <c r="B838" t="s">
        <v>252</v>
      </c>
      <c r="C838" s="10">
        <v>143277091</v>
      </c>
      <c r="D838" s="3">
        <v>5540246183130</v>
      </c>
      <c r="E838" s="9">
        <v>44780</v>
      </c>
      <c r="F838" s="11">
        <v>1128</v>
      </c>
    </row>
    <row r="839" spans="1:6" ht="12" customHeight="1" x14ac:dyDescent="0.25">
      <c r="A839" s="6">
        <v>44768</v>
      </c>
      <c r="B839" t="s">
        <v>252</v>
      </c>
      <c r="C839" s="7">
        <v>143277091</v>
      </c>
      <c r="D839" s="3">
        <v>5540246183537</v>
      </c>
      <c r="E839" s="6">
        <v>44780</v>
      </c>
      <c r="F839" s="8">
        <v>961</v>
      </c>
    </row>
    <row r="840" spans="1:6" ht="12" customHeight="1" x14ac:dyDescent="0.25">
      <c r="A840" s="9">
        <v>44768</v>
      </c>
      <c r="B840" t="s">
        <v>252</v>
      </c>
      <c r="C840" s="10">
        <v>143277091</v>
      </c>
      <c r="D840" s="3">
        <v>5540246183538</v>
      </c>
      <c r="E840" s="9">
        <v>44780</v>
      </c>
      <c r="F840" s="11">
        <v>919</v>
      </c>
    </row>
    <row r="841" spans="1:6" ht="12" customHeight="1" x14ac:dyDescent="0.25">
      <c r="A841" s="6">
        <v>44768</v>
      </c>
      <c r="B841" t="s">
        <v>252</v>
      </c>
      <c r="C841" s="7">
        <v>143277097</v>
      </c>
      <c r="D841" s="3">
        <v>5540246184036</v>
      </c>
      <c r="E841" s="6">
        <v>44781</v>
      </c>
      <c r="F841" s="8">
        <v>130</v>
      </c>
    </row>
    <row r="842" spans="1:6" ht="12" customHeight="1" x14ac:dyDescent="0.25">
      <c r="A842" s="6">
        <v>44769</v>
      </c>
      <c r="B842" t="s">
        <v>252</v>
      </c>
      <c r="C842" s="7">
        <v>143277109</v>
      </c>
      <c r="D842" s="3">
        <v>5540246174174</v>
      </c>
      <c r="E842" s="6">
        <v>44773</v>
      </c>
      <c r="F842" s="8">
        <v>464</v>
      </c>
    </row>
    <row r="843" spans="1:6" ht="12" customHeight="1" x14ac:dyDescent="0.25">
      <c r="A843" s="9">
        <v>44769</v>
      </c>
      <c r="B843" t="s">
        <v>252</v>
      </c>
      <c r="C843" s="10">
        <v>143277109</v>
      </c>
      <c r="D843" s="3">
        <v>5540246176699</v>
      </c>
      <c r="E843" s="9">
        <v>44773</v>
      </c>
      <c r="F843" s="11">
        <v>836</v>
      </c>
    </row>
    <row r="844" spans="1:6" ht="12" customHeight="1" x14ac:dyDescent="0.25">
      <c r="A844" s="6">
        <v>44769</v>
      </c>
      <c r="B844" t="s">
        <v>252</v>
      </c>
      <c r="C844" s="7">
        <v>143277109</v>
      </c>
      <c r="D844" s="3">
        <v>5540246188175</v>
      </c>
      <c r="E844" s="6">
        <v>44773</v>
      </c>
      <c r="F844" s="8">
        <v>232</v>
      </c>
    </row>
    <row r="845" spans="1:6" ht="12" customHeight="1" x14ac:dyDescent="0.25">
      <c r="A845" s="6">
        <v>44769</v>
      </c>
      <c r="B845" t="s">
        <v>252</v>
      </c>
      <c r="C845" s="7">
        <v>143277109</v>
      </c>
      <c r="D845" s="3">
        <v>5540246192102</v>
      </c>
      <c r="E845" s="6">
        <v>44773</v>
      </c>
      <c r="F845" s="8">
        <v>2005</v>
      </c>
    </row>
    <row r="846" spans="1:6" ht="12" customHeight="1" x14ac:dyDescent="0.25">
      <c r="A846" s="6">
        <v>44769</v>
      </c>
      <c r="B846" t="s">
        <v>252</v>
      </c>
      <c r="C846" s="7">
        <v>143277110</v>
      </c>
      <c r="D846" s="3">
        <v>5540246176294</v>
      </c>
      <c r="E846" s="6">
        <v>44773</v>
      </c>
      <c r="F846" s="8">
        <v>1485</v>
      </c>
    </row>
    <row r="847" spans="1:6" ht="12" customHeight="1" x14ac:dyDescent="0.25">
      <c r="A847" s="9">
        <v>44769</v>
      </c>
      <c r="B847" t="s">
        <v>252</v>
      </c>
      <c r="C847" s="10">
        <v>143277110</v>
      </c>
      <c r="D847" s="3">
        <v>5540246176295</v>
      </c>
      <c r="E847" s="9">
        <v>44773</v>
      </c>
      <c r="F847" s="11">
        <v>7424</v>
      </c>
    </row>
    <row r="848" spans="1:6" ht="12" customHeight="1" x14ac:dyDescent="0.25">
      <c r="A848" s="9">
        <v>44769</v>
      </c>
      <c r="B848" t="s">
        <v>252</v>
      </c>
      <c r="C848" s="10">
        <v>143277110</v>
      </c>
      <c r="D848" s="3">
        <v>5540246187987</v>
      </c>
      <c r="E848" s="9">
        <v>44773</v>
      </c>
      <c r="F848" s="11">
        <v>2228</v>
      </c>
    </row>
    <row r="849" spans="1:6" ht="12" customHeight="1" x14ac:dyDescent="0.25">
      <c r="A849" s="6">
        <v>44769</v>
      </c>
      <c r="B849" t="s">
        <v>252</v>
      </c>
      <c r="C849" s="7">
        <v>143277110</v>
      </c>
      <c r="D849" s="3">
        <v>5540246188200</v>
      </c>
      <c r="E849" s="6">
        <v>44773</v>
      </c>
      <c r="F849" s="8">
        <v>743</v>
      </c>
    </row>
    <row r="850" spans="1:6" ht="12" customHeight="1" x14ac:dyDescent="0.25">
      <c r="A850" s="6">
        <v>44770</v>
      </c>
      <c r="B850" t="s">
        <v>252</v>
      </c>
      <c r="C850" s="7">
        <v>143277123</v>
      </c>
      <c r="D850" s="3">
        <v>5540246176294</v>
      </c>
      <c r="E850" s="6">
        <v>44774</v>
      </c>
      <c r="F850" s="8">
        <v>743</v>
      </c>
    </row>
    <row r="851" spans="1:6" ht="12" customHeight="1" x14ac:dyDescent="0.25">
      <c r="A851" s="9">
        <v>44770</v>
      </c>
      <c r="B851" t="s">
        <v>252</v>
      </c>
      <c r="C851" s="10">
        <v>143277123</v>
      </c>
      <c r="D851" s="3">
        <v>5540246176295</v>
      </c>
      <c r="E851" s="9">
        <v>44774</v>
      </c>
      <c r="F851" s="11">
        <v>1485</v>
      </c>
    </row>
    <row r="852" spans="1:6" ht="12" customHeight="1" x14ac:dyDescent="0.25">
      <c r="A852" s="9">
        <v>44770</v>
      </c>
      <c r="B852" t="s">
        <v>252</v>
      </c>
      <c r="C852" s="10">
        <v>143277123</v>
      </c>
      <c r="D852" s="3">
        <v>5540246188200</v>
      </c>
      <c r="E852" s="9">
        <v>44774</v>
      </c>
      <c r="F852" s="11">
        <v>557</v>
      </c>
    </row>
    <row r="853" spans="1:6" ht="12" customHeight="1" x14ac:dyDescent="0.25">
      <c r="A853" s="6">
        <v>44770</v>
      </c>
      <c r="B853" t="s">
        <v>252</v>
      </c>
      <c r="C853" s="7">
        <v>143277124</v>
      </c>
      <c r="D853" s="3">
        <v>5540246172978</v>
      </c>
      <c r="E853" s="6">
        <v>44774</v>
      </c>
      <c r="F853" s="8">
        <v>836</v>
      </c>
    </row>
    <row r="854" spans="1:6" ht="12" customHeight="1" x14ac:dyDescent="0.25">
      <c r="A854" s="6">
        <v>44770</v>
      </c>
      <c r="B854" t="s">
        <v>252</v>
      </c>
      <c r="C854" s="7">
        <v>143277124</v>
      </c>
      <c r="D854" s="3">
        <v>5540246176699</v>
      </c>
      <c r="E854" s="6">
        <v>44774</v>
      </c>
      <c r="F854" s="8">
        <v>2088</v>
      </c>
    </row>
    <row r="855" spans="1:6" ht="12" customHeight="1" x14ac:dyDescent="0.25">
      <c r="A855" s="9">
        <v>44770</v>
      </c>
      <c r="B855" t="s">
        <v>252</v>
      </c>
      <c r="C855" s="10">
        <v>143277124</v>
      </c>
      <c r="D855" s="3">
        <v>5540246188175</v>
      </c>
      <c r="E855" s="9">
        <v>44774</v>
      </c>
      <c r="F855" s="11">
        <v>116</v>
      </c>
    </row>
    <row r="856" spans="1:6" ht="12" customHeight="1" x14ac:dyDescent="0.25">
      <c r="A856" s="9">
        <v>44773</v>
      </c>
      <c r="B856" t="s">
        <v>252</v>
      </c>
      <c r="C856" s="10">
        <v>143287132</v>
      </c>
      <c r="D856" s="3">
        <v>5540246172978</v>
      </c>
      <c r="E856" s="9">
        <v>44775</v>
      </c>
      <c r="F856" s="11">
        <v>836</v>
      </c>
    </row>
    <row r="857" spans="1:6" ht="12" customHeight="1" x14ac:dyDescent="0.25">
      <c r="A857" s="6">
        <v>44773</v>
      </c>
      <c r="B857" t="s">
        <v>252</v>
      </c>
      <c r="C857" s="7">
        <v>143287132</v>
      </c>
      <c r="D857" s="3">
        <v>5540246176699</v>
      </c>
      <c r="E857" s="6">
        <v>44775</v>
      </c>
      <c r="F857" s="8">
        <v>1044</v>
      </c>
    </row>
    <row r="858" spans="1:6" ht="12" customHeight="1" x14ac:dyDescent="0.25">
      <c r="A858" s="9">
        <v>44773</v>
      </c>
      <c r="B858" t="s">
        <v>252</v>
      </c>
      <c r="C858" s="10">
        <v>143287132</v>
      </c>
      <c r="D858" s="3">
        <v>5540246188175</v>
      </c>
      <c r="E858" s="9">
        <v>44775</v>
      </c>
      <c r="F858" s="11">
        <v>116</v>
      </c>
    </row>
    <row r="859" spans="1:6" ht="12" customHeight="1" x14ac:dyDescent="0.25">
      <c r="A859" s="6">
        <v>44773</v>
      </c>
      <c r="B859" t="s">
        <v>252</v>
      </c>
      <c r="C859" s="7">
        <v>143287133</v>
      </c>
      <c r="D859" s="3">
        <v>5540246187987</v>
      </c>
      <c r="E859" s="6">
        <v>44775</v>
      </c>
      <c r="F859" s="8">
        <v>1114</v>
      </c>
    </row>
    <row r="860" spans="1:6" ht="12" customHeight="1" x14ac:dyDescent="0.25">
      <c r="A860" s="9">
        <v>44773</v>
      </c>
      <c r="B860" t="s">
        <v>252</v>
      </c>
      <c r="C860" s="10">
        <v>143287136</v>
      </c>
      <c r="D860" s="3">
        <v>5540246185562</v>
      </c>
      <c r="E860" s="9">
        <v>44777</v>
      </c>
      <c r="F860" s="11">
        <v>70</v>
      </c>
    </row>
    <row r="861" spans="1:6" ht="12" customHeight="1" x14ac:dyDescent="0.25">
      <c r="A861" s="6">
        <v>44773</v>
      </c>
      <c r="B861" t="s">
        <v>252</v>
      </c>
      <c r="C861" s="7">
        <v>143287152</v>
      </c>
      <c r="D861" s="3">
        <v>5540246173472</v>
      </c>
      <c r="E861" s="6">
        <v>44784</v>
      </c>
      <c r="F861" s="8">
        <v>418</v>
      </c>
    </row>
    <row r="862" spans="1:6" ht="12" customHeight="1" x14ac:dyDescent="0.25">
      <c r="A862" s="9">
        <v>44773</v>
      </c>
      <c r="B862" t="s">
        <v>252</v>
      </c>
      <c r="C862" s="10">
        <v>143287152</v>
      </c>
      <c r="D862" s="3">
        <v>5540246175047</v>
      </c>
      <c r="E862" s="9">
        <v>44784</v>
      </c>
      <c r="F862" s="11">
        <v>279</v>
      </c>
    </row>
    <row r="863" spans="1:6" ht="12" customHeight="1" x14ac:dyDescent="0.25">
      <c r="A863" s="6">
        <v>44773</v>
      </c>
      <c r="B863" t="s">
        <v>252</v>
      </c>
      <c r="C863" s="7">
        <v>143287152</v>
      </c>
      <c r="D863" s="3">
        <v>5540246175049</v>
      </c>
      <c r="E863" s="6">
        <v>44784</v>
      </c>
      <c r="F863" s="8">
        <v>418</v>
      </c>
    </row>
    <row r="864" spans="1:6" ht="12" customHeight="1" x14ac:dyDescent="0.25">
      <c r="A864" s="9">
        <v>44773</v>
      </c>
      <c r="B864" t="s">
        <v>252</v>
      </c>
      <c r="C864" s="10">
        <v>143287152</v>
      </c>
      <c r="D864" s="3">
        <v>5540246175050</v>
      </c>
      <c r="E864" s="9">
        <v>44784</v>
      </c>
      <c r="F864" s="11">
        <v>418</v>
      </c>
    </row>
    <row r="865" spans="1:6" ht="12" customHeight="1" x14ac:dyDescent="0.25">
      <c r="A865" s="6">
        <v>44773</v>
      </c>
      <c r="B865" t="s">
        <v>252</v>
      </c>
      <c r="C865" s="7">
        <v>143287152</v>
      </c>
      <c r="D865" s="3">
        <v>5540246190743</v>
      </c>
      <c r="E865" s="6">
        <v>44784</v>
      </c>
      <c r="F865" s="8">
        <v>140</v>
      </c>
    </row>
    <row r="866" spans="1:6" ht="12" customHeight="1" x14ac:dyDescent="0.25">
      <c r="A866" s="6">
        <v>44774</v>
      </c>
      <c r="B866" t="s">
        <v>253</v>
      </c>
      <c r="C866" s="7">
        <v>143287159</v>
      </c>
      <c r="D866" s="3">
        <v>5540246171933</v>
      </c>
      <c r="E866" s="6">
        <v>44776</v>
      </c>
      <c r="F866" s="8">
        <v>335</v>
      </c>
    </row>
    <row r="867" spans="1:6" ht="12" customHeight="1" x14ac:dyDescent="0.25">
      <c r="A867" s="9">
        <v>44774</v>
      </c>
      <c r="B867" t="s">
        <v>253</v>
      </c>
      <c r="C867" s="10">
        <v>143287159</v>
      </c>
      <c r="D867" s="3">
        <v>5540246176294</v>
      </c>
      <c r="E867" s="9">
        <v>44776</v>
      </c>
      <c r="F867" s="11">
        <v>743</v>
      </c>
    </row>
    <row r="868" spans="1:6" ht="12" customHeight="1" x14ac:dyDescent="0.25">
      <c r="A868" s="6">
        <v>44774</v>
      </c>
      <c r="B868" t="s">
        <v>253</v>
      </c>
      <c r="C868" s="7">
        <v>143287159</v>
      </c>
      <c r="D868" s="3">
        <v>5540246187987</v>
      </c>
      <c r="E868" s="6">
        <v>44776</v>
      </c>
      <c r="F868" s="8">
        <v>1671</v>
      </c>
    </row>
    <row r="869" spans="1:6" ht="12" customHeight="1" x14ac:dyDescent="0.25">
      <c r="A869" s="6">
        <v>44774</v>
      </c>
      <c r="B869" t="s">
        <v>253</v>
      </c>
      <c r="C869" s="7">
        <v>143287163</v>
      </c>
      <c r="D869" s="3">
        <v>5540246172978</v>
      </c>
      <c r="E869" s="6">
        <v>44776</v>
      </c>
      <c r="F869" s="8">
        <v>836</v>
      </c>
    </row>
    <row r="870" spans="1:6" ht="12" customHeight="1" x14ac:dyDescent="0.25">
      <c r="A870" s="9">
        <v>44774</v>
      </c>
      <c r="B870" t="s">
        <v>253</v>
      </c>
      <c r="C870" s="10">
        <v>143287163</v>
      </c>
      <c r="D870" s="3">
        <v>5540246176699</v>
      </c>
      <c r="E870" s="9">
        <v>44776</v>
      </c>
      <c r="F870" s="11">
        <v>836</v>
      </c>
    </row>
    <row r="871" spans="1:6" ht="12" customHeight="1" x14ac:dyDescent="0.25">
      <c r="A871" s="9">
        <v>44774</v>
      </c>
      <c r="B871" t="s">
        <v>253</v>
      </c>
      <c r="C871" s="10">
        <v>143287169</v>
      </c>
      <c r="D871" s="3">
        <v>5540246183587</v>
      </c>
      <c r="E871" s="9">
        <v>44794</v>
      </c>
      <c r="F871" s="11">
        <v>502</v>
      </c>
    </row>
    <row r="872" spans="1:6" ht="12" customHeight="1" x14ac:dyDescent="0.25">
      <c r="A872" s="6">
        <v>44774</v>
      </c>
      <c r="B872" t="s">
        <v>253</v>
      </c>
      <c r="C872" s="7">
        <v>143287169</v>
      </c>
      <c r="D872" s="3">
        <v>5540246183589</v>
      </c>
      <c r="E872" s="6">
        <v>44794</v>
      </c>
      <c r="F872" s="8">
        <v>650</v>
      </c>
    </row>
    <row r="873" spans="1:6" ht="12" customHeight="1" x14ac:dyDescent="0.25">
      <c r="A873" s="9">
        <v>44774</v>
      </c>
      <c r="B873" t="s">
        <v>253</v>
      </c>
      <c r="C873" s="10">
        <v>143287172</v>
      </c>
      <c r="D873" s="3">
        <v>5540246180522</v>
      </c>
      <c r="E873" s="9">
        <v>44784</v>
      </c>
      <c r="F873" s="11">
        <v>891</v>
      </c>
    </row>
    <row r="874" spans="1:6" ht="12" customHeight="1" x14ac:dyDescent="0.25">
      <c r="A874" s="9">
        <v>44774</v>
      </c>
      <c r="B874" t="s">
        <v>253</v>
      </c>
      <c r="C874" s="10">
        <v>143287173</v>
      </c>
      <c r="D874" s="3">
        <v>5540246194632</v>
      </c>
      <c r="E874" s="9">
        <v>44787</v>
      </c>
      <c r="F874" s="11">
        <v>669</v>
      </c>
    </row>
    <row r="875" spans="1:6" ht="12" customHeight="1" x14ac:dyDescent="0.25">
      <c r="A875" s="9">
        <v>44775</v>
      </c>
      <c r="B875" t="s">
        <v>253</v>
      </c>
      <c r="C875" s="10">
        <v>143287181</v>
      </c>
      <c r="D875" s="3">
        <v>5540246176294</v>
      </c>
      <c r="E875" s="9">
        <v>44777</v>
      </c>
      <c r="F875" s="11">
        <v>743</v>
      </c>
    </row>
    <row r="876" spans="1:6" ht="12" customHeight="1" x14ac:dyDescent="0.25">
      <c r="A876" s="6">
        <v>44775</v>
      </c>
      <c r="B876" t="s">
        <v>253</v>
      </c>
      <c r="C876" s="7">
        <v>143287181</v>
      </c>
      <c r="D876" s="3">
        <v>5540246176295</v>
      </c>
      <c r="E876" s="6">
        <v>44777</v>
      </c>
      <c r="F876" s="8">
        <v>2970</v>
      </c>
    </row>
    <row r="877" spans="1:6" ht="12" customHeight="1" x14ac:dyDescent="0.25">
      <c r="A877" s="9">
        <v>44775</v>
      </c>
      <c r="B877" t="s">
        <v>253</v>
      </c>
      <c r="C877" s="10">
        <v>143287181</v>
      </c>
      <c r="D877" s="3">
        <v>5540246187987</v>
      </c>
      <c r="E877" s="9">
        <v>44777</v>
      </c>
      <c r="F877" s="11">
        <v>1671</v>
      </c>
    </row>
    <row r="878" spans="1:6" ht="12" customHeight="1" x14ac:dyDescent="0.25">
      <c r="A878" s="6">
        <v>44775</v>
      </c>
      <c r="B878" t="s">
        <v>253</v>
      </c>
      <c r="C878" s="7">
        <v>143287181</v>
      </c>
      <c r="D878" s="3">
        <v>5540246188200</v>
      </c>
      <c r="E878" s="6">
        <v>44777</v>
      </c>
      <c r="F878" s="8">
        <v>372</v>
      </c>
    </row>
    <row r="879" spans="1:6" ht="12" customHeight="1" x14ac:dyDescent="0.25">
      <c r="A879" s="6">
        <v>44775</v>
      </c>
      <c r="B879" t="s">
        <v>253</v>
      </c>
      <c r="C879" s="7">
        <v>143287185</v>
      </c>
      <c r="D879" s="3">
        <v>5540246172669</v>
      </c>
      <c r="E879" s="6">
        <v>44777</v>
      </c>
      <c r="F879" s="8">
        <v>279</v>
      </c>
    </row>
    <row r="880" spans="1:6" ht="12" customHeight="1" x14ac:dyDescent="0.25">
      <c r="A880" s="9">
        <v>44775</v>
      </c>
      <c r="B880" t="s">
        <v>253</v>
      </c>
      <c r="C880" s="10">
        <v>143287185</v>
      </c>
      <c r="D880" s="3">
        <v>5540246172978</v>
      </c>
      <c r="E880" s="9">
        <v>44777</v>
      </c>
      <c r="F880" s="11">
        <v>836</v>
      </c>
    </row>
    <row r="881" spans="1:6" ht="12" customHeight="1" x14ac:dyDescent="0.25">
      <c r="A881" s="6">
        <v>44775</v>
      </c>
      <c r="B881" t="s">
        <v>253</v>
      </c>
      <c r="C881" s="7">
        <v>143287185</v>
      </c>
      <c r="D881" s="3">
        <v>5540246174174</v>
      </c>
      <c r="E881" s="6">
        <v>44777</v>
      </c>
      <c r="F881" s="8">
        <v>232</v>
      </c>
    </row>
    <row r="882" spans="1:6" ht="12" customHeight="1" x14ac:dyDescent="0.25">
      <c r="A882" s="6">
        <v>44776</v>
      </c>
      <c r="B882" t="s">
        <v>253</v>
      </c>
      <c r="C882" s="7">
        <v>143287208</v>
      </c>
      <c r="D882" s="3">
        <v>5540246171933</v>
      </c>
      <c r="E882" s="6">
        <v>44780</v>
      </c>
      <c r="F882" s="8">
        <v>1114</v>
      </c>
    </row>
    <row r="883" spans="1:6" ht="12" customHeight="1" x14ac:dyDescent="0.25">
      <c r="A883" s="9">
        <v>44776</v>
      </c>
      <c r="B883" t="s">
        <v>253</v>
      </c>
      <c r="C883" s="10">
        <v>143287208</v>
      </c>
      <c r="D883" s="3">
        <v>5540246176294</v>
      </c>
      <c r="E883" s="9">
        <v>44780</v>
      </c>
      <c r="F883" s="11">
        <v>1485</v>
      </c>
    </row>
    <row r="884" spans="1:6" ht="12" customHeight="1" x14ac:dyDescent="0.25">
      <c r="A884" s="6">
        <v>44776</v>
      </c>
      <c r="B884" t="s">
        <v>253</v>
      </c>
      <c r="C884" s="7">
        <v>143287208</v>
      </c>
      <c r="D884" s="3">
        <v>5540246176295</v>
      </c>
      <c r="E884" s="6">
        <v>44780</v>
      </c>
      <c r="F884" s="8">
        <v>5940</v>
      </c>
    </row>
    <row r="885" spans="1:6" ht="12" customHeight="1" x14ac:dyDescent="0.25">
      <c r="A885" s="6">
        <v>44776</v>
      </c>
      <c r="B885" t="s">
        <v>253</v>
      </c>
      <c r="C885" s="7">
        <v>143287208</v>
      </c>
      <c r="D885" s="3">
        <v>5540246187987</v>
      </c>
      <c r="E885" s="6">
        <v>44780</v>
      </c>
      <c r="F885" s="8">
        <v>3898</v>
      </c>
    </row>
    <row r="886" spans="1:6" ht="12" customHeight="1" x14ac:dyDescent="0.25">
      <c r="A886" s="9">
        <v>44776</v>
      </c>
      <c r="B886" t="s">
        <v>253</v>
      </c>
      <c r="C886" s="10">
        <v>143287208</v>
      </c>
      <c r="D886" s="3">
        <v>5540246188200</v>
      </c>
      <c r="E886" s="9">
        <v>44780</v>
      </c>
      <c r="F886" s="11">
        <v>743</v>
      </c>
    </row>
    <row r="887" spans="1:6" ht="12" customHeight="1" x14ac:dyDescent="0.25">
      <c r="A887" s="9">
        <v>44776</v>
      </c>
      <c r="B887" t="s">
        <v>253</v>
      </c>
      <c r="C887" s="10">
        <v>143287212</v>
      </c>
      <c r="D887" s="3">
        <v>5540246171933</v>
      </c>
      <c r="E887" s="9">
        <v>44777</v>
      </c>
      <c r="F887" s="11">
        <v>557</v>
      </c>
    </row>
    <row r="888" spans="1:6" ht="12" customHeight="1" x14ac:dyDescent="0.25">
      <c r="A888" s="6">
        <v>44776</v>
      </c>
      <c r="B888" t="s">
        <v>253</v>
      </c>
      <c r="C888" s="7">
        <v>143287212</v>
      </c>
      <c r="D888" s="3">
        <v>5540246176294</v>
      </c>
      <c r="E888" s="6">
        <v>44777</v>
      </c>
      <c r="F888" s="8">
        <v>743</v>
      </c>
    </row>
    <row r="889" spans="1:6" ht="12" customHeight="1" x14ac:dyDescent="0.25">
      <c r="A889" s="9">
        <v>44776</v>
      </c>
      <c r="B889" t="s">
        <v>253</v>
      </c>
      <c r="C889" s="10">
        <v>143287212</v>
      </c>
      <c r="D889" s="3">
        <v>5540246176295</v>
      </c>
      <c r="E889" s="9">
        <v>44777</v>
      </c>
      <c r="F889" s="11">
        <v>2228</v>
      </c>
    </row>
    <row r="890" spans="1:6" ht="12" customHeight="1" x14ac:dyDescent="0.25">
      <c r="A890" s="6">
        <v>44776</v>
      </c>
      <c r="B890" t="s">
        <v>253</v>
      </c>
      <c r="C890" s="7">
        <v>143287212</v>
      </c>
      <c r="D890" s="3">
        <v>5540246187987</v>
      </c>
      <c r="E890" s="6">
        <v>44777</v>
      </c>
      <c r="F890" s="8">
        <v>2228</v>
      </c>
    </row>
    <row r="891" spans="1:6" ht="12" customHeight="1" x14ac:dyDescent="0.25">
      <c r="A891" s="9">
        <v>44776</v>
      </c>
      <c r="B891" t="s">
        <v>253</v>
      </c>
      <c r="C891" s="10">
        <v>143287212</v>
      </c>
      <c r="D891" s="3">
        <v>5540246188200</v>
      </c>
      <c r="E891" s="9">
        <v>44777</v>
      </c>
      <c r="F891" s="11">
        <v>186</v>
      </c>
    </row>
    <row r="892" spans="1:6" ht="12" customHeight="1" x14ac:dyDescent="0.25">
      <c r="A892" s="9">
        <v>44776</v>
      </c>
      <c r="B892" t="s">
        <v>253</v>
      </c>
      <c r="C892" s="10">
        <v>143287213</v>
      </c>
      <c r="D892" s="3">
        <v>5540246176699</v>
      </c>
      <c r="E892" s="9">
        <v>44777</v>
      </c>
      <c r="F892" s="11">
        <v>1253</v>
      </c>
    </row>
    <row r="893" spans="1:6" ht="12" customHeight="1" x14ac:dyDescent="0.25">
      <c r="A893" s="6">
        <v>44776</v>
      </c>
      <c r="B893" t="s">
        <v>253</v>
      </c>
      <c r="C893" s="7">
        <v>143287214</v>
      </c>
      <c r="D893" s="3">
        <v>5540246172978</v>
      </c>
      <c r="E893" s="6">
        <v>44780</v>
      </c>
      <c r="F893" s="8">
        <v>836</v>
      </c>
    </row>
    <row r="894" spans="1:6" ht="12" customHeight="1" x14ac:dyDescent="0.25">
      <c r="A894" s="9">
        <v>44776</v>
      </c>
      <c r="B894" t="s">
        <v>253</v>
      </c>
      <c r="C894" s="10">
        <v>143287214</v>
      </c>
      <c r="D894" s="3">
        <v>5540246174174</v>
      </c>
      <c r="E894" s="9">
        <v>44780</v>
      </c>
      <c r="F894" s="11">
        <v>232</v>
      </c>
    </row>
    <row r="895" spans="1:6" ht="12" customHeight="1" x14ac:dyDescent="0.25">
      <c r="A895" s="9">
        <v>44776</v>
      </c>
      <c r="B895" t="s">
        <v>253</v>
      </c>
      <c r="C895" s="10">
        <v>143287214</v>
      </c>
      <c r="D895" s="3">
        <v>5540246176699</v>
      </c>
      <c r="E895" s="9">
        <v>44780</v>
      </c>
      <c r="F895" s="11">
        <v>2088</v>
      </c>
    </row>
    <row r="896" spans="1:6" ht="12" customHeight="1" x14ac:dyDescent="0.25">
      <c r="A896" s="6">
        <v>44776</v>
      </c>
      <c r="B896" t="s">
        <v>253</v>
      </c>
      <c r="C896" s="7">
        <v>143287219</v>
      </c>
      <c r="D896" s="3">
        <v>5540246174095</v>
      </c>
      <c r="E896" s="6">
        <v>44781</v>
      </c>
      <c r="F896" s="8">
        <v>70</v>
      </c>
    </row>
    <row r="897" spans="1:6" ht="12" customHeight="1" x14ac:dyDescent="0.25">
      <c r="A897" s="6">
        <v>44776</v>
      </c>
      <c r="B897" t="s">
        <v>253</v>
      </c>
      <c r="C897" s="7">
        <v>143287220</v>
      </c>
      <c r="D897" s="3">
        <v>5540246181061</v>
      </c>
      <c r="E897" s="6">
        <v>44782</v>
      </c>
      <c r="F897" s="8">
        <v>3871</v>
      </c>
    </row>
    <row r="898" spans="1:6" ht="12" customHeight="1" x14ac:dyDescent="0.25">
      <c r="A898" s="9">
        <v>44776</v>
      </c>
      <c r="B898" t="s">
        <v>253</v>
      </c>
      <c r="C898" s="10">
        <v>143287220</v>
      </c>
      <c r="D898" s="3">
        <v>5540246183547</v>
      </c>
      <c r="E898" s="9">
        <v>44782</v>
      </c>
      <c r="F898" s="11">
        <v>2228</v>
      </c>
    </row>
    <row r="899" spans="1:6" ht="12" customHeight="1" x14ac:dyDescent="0.25">
      <c r="A899" s="6">
        <v>44776</v>
      </c>
      <c r="B899" t="s">
        <v>253</v>
      </c>
      <c r="C899" s="7">
        <v>143287220</v>
      </c>
      <c r="D899" s="3">
        <v>5540246185278</v>
      </c>
      <c r="E899" s="6">
        <v>44782</v>
      </c>
      <c r="F899" s="8">
        <v>1120</v>
      </c>
    </row>
    <row r="900" spans="1:6" ht="12" customHeight="1" x14ac:dyDescent="0.25">
      <c r="A900" s="6">
        <v>44776</v>
      </c>
      <c r="B900" t="s">
        <v>253</v>
      </c>
      <c r="C900" s="7">
        <v>143287222</v>
      </c>
      <c r="D900" s="3">
        <v>5540246183558</v>
      </c>
      <c r="E900" s="6">
        <v>44788</v>
      </c>
      <c r="F900" s="8">
        <v>2599</v>
      </c>
    </row>
    <row r="901" spans="1:6" ht="12" customHeight="1" x14ac:dyDescent="0.25">
      <c r="A901" s="9">
        <v>44776</v>
      </c>
      <c r="B901" t="s">
        <v>253</v>
      </c>
      <c r="C901" s="10">
        <v>143287222</v>
      </c>
      <c r="D901" s="3">
        <v>5540246183560</v>
      </c>
      <c r="E901" s="9">
        <v>44788</v>
      </c>
      <c r="F901" s="11">
        <v>223</v>
      </c>
    </row>
    <row r="902" spans="1:6" ht="12" customHeight="1" x14ac:dyDescent="0.25">
      <c r="A902" s="6">
        <v>44776</v>
      </c>
      <c r="B902" t="s">
        <v>253</v>
      </c>
      <c r="C902" s="7">
        <v>143287222</v>
      </c>
      <c r="D902" s="3">
        <v>5540246192209</v>
      </c>
      <c r="E902" s="6">
        <v>44788</v>
      </c>
      <c r="F902" s="8">
        <v>1114</v>
      </c>
    </row>
    <row r="903" spans="1:6" ht="12" customHeight="1" x14ac:dyDescent="0.25">
      <c r="A903" s="9">
        <v>44776</v>
      </c>
      <c r="B903" t="s">
        <v>253</v>
      </c>
      <c r="C903" s="10">
        <v>143287222</v>
      </c>
      <c r="D903" s="3">
        <v>5540246192462</v>
      </c>
      <c r="E903" s="9">
        <v>44788</v>
      </c>
      <c r="F903" s="11">
        <v>1114</v>
      </c>
    </row>
    <row r="904" spans="1:6" ht="12" customHeight="1" x14ac:dyDescent="0.25">
      <c r="A904" s="6">
        <v>44776</v>
      </c>
      <c r="B904" t="s">
        <v>253</v>
      </c>
      <c r="C904" s="7">
        <v>143287223</v>
      </c>
      <c r="D904" s="3">
        <v>5540246192264</v>
      </c>
      <c r="E904" s="6">
        <v>44803</v>
      </c>
      <c r="F904" s="8">
        <v>1485</v>
      </c>
    </row>
    <row r="905" spans="1:6" ht="12" customHeight="1" x14ac:dyDescent="0.25">
      <c r="A905" s="9">
        <v>44776</v>
      </c>
      <c r="B905" t="s">
        <v>253</v>
      </c>
      <c r="C905" s="10">
        <v>143287223</v>
      </c>
      <c r="D905" s="3">
        <v>5540246192265</v>
      </c>
      <c r="E905" s="9">
        <v>44803</v>
      </c>
      <c r="F905" s="11">
        <v>297</v>
      </c>
    </row>
    <row r="906" spans="1:6" ht="12" customHeight="1" x14ac:dyDescent="0.25">
      <c r="A906" s="9">
        <v>44776</v>
      </c>
      <c r="B906" t="s">
        <v>253</v>
      </c>
      <c r="C906" s="10">
        <v>143287228</v>
      </c>
      <c r="D906" s="3">
        <v>5540246188583</v>
      </c>
      <c r="E906" s="9">
        <v>44780</v>
      </c>
      <c r="F906" s="11">
        <v>2228</v>
      </c>
    </row>
    <row r="907" spans="1:6" ht="12" customHeight="1" x14ac:dyDescent="0.25">
      <c r="A907" s="6">
        <v>44776</v>
      </c>
      <c r="B907" t="s">
        <v>253</v>
      </c>
      <c r="C907" s="7">
        <v>143287229</v>
      </c>
      <c r="D907" s="3">
        <v>5540246170256</v>
      </c>
      <c r="E907" s="6">
        <v>44783</v>
      </c>
      <c r="F907" s="8">
        <v>3880</v>
      </c>
    </row>
    <row r="908" spans="1:6" ht="12" customHeight="1" x14ac:dyDescent="0.25">
      <c r="A908" s="9">
        <v>44777</v>
      </c>
      <c r="B908" t="s">
        <v>253</v>
      </c>
      <c r="C908" s="10">
        <v>143287248</v>
      </c>
      <c r="D908" s="3">
        <v>5540246172978</v>
      </c>
      <c r="E908" s="9">
        <v>44781</v>
      </c>
      <c r="F908" s="11">
        <v>836</v>
      </c>
    </row>
    <row r="909" spans="1:6" ht="12" customHeight="1" x14ac:dyDescent="0.25">
      <c r="A909" s="9">
        <v>44777</v>
      </c>
      <c r="B909" t="s">
        <v>253</v>
      </c>
      <c r="C909" s="10">
        <v>143287248</v>
      </c>
      <c r="D909" s="3">
        <v>5540246176699</v>
      </c>
      <c r="E909" s="9">
        <v>44781</v>
      </c>
      <c r="F909" s="11">
        <v>2088</v>
      </c>
    </row>
    <row r="910" spans="1:6" ht="12" customHeight="1" x14ac:dyDescent="0.25">
      <c r="A910" s="6">
        <v>44777</v>
      </c>
      <c r="B910" t="s">
        <v>253</v>
      </c>
      <c r="C910" s="7">
        <v>143287249</v>
      </c>
      <c r="D910" s="3">
        <v>5540246185429</v>
      </c>
      <c r="E910" s="6">
        <v>44783</v>
      </c>
      <c r="F910" s="8">
        <v>195</v>
      </c>
    </row>
    <row r="911" spans="1:6" ht="12" customHeight="1" x14ac:dyDescent="0.25">
      <c r="A911" s="9">
        <v>44777</v>
      </c>
      <c r="B911" t="s">
        <v>253</v>
      </c>
      <c r="C911" s="10">
        <v>143287252</v>
      </c>
      <c r="D911" s="3">
        <v>5540246194330</v>
      </c>
      <c r="E911" s="9">
        <v>44784</v>
      </c>
      <c r="F911" s="11">
        <v>9169</v>
      </c>
    </row>
    <row r="912" spans="1:6" ht="12" customHeight="1" x14ac:dyDescent="0.25">
      <c r="A912" s="9">
        <v>44777</v>
      </c>
      <c r="B912" t="s">
        <v>253</v>
      </c>
      <c r="C912" s="10">
        <v>143287255</v>
      </c>
      <c r="D912" s="3">
        <v>5540246171759</v>
      </c>
      <c r="E912" s="9">
        <v>44781</v>
      </c>
      <c r="F912" s="11">
        <v>5012</v>
      </c>
    </row>
    <row r="913" spans="1:6" ht="12" customHeight="1" x14ac:dyDescent="0.25">
      <c r="A913" s="6">
        <v>44777</v>
      </c>
      <c r="B913" t="s">
        <v>253</v>
      </c>
      <c r="C913" s="7">
        <v>143287255</v>
      </c>
      <c r="D913" s="3">
        <v>5540246177133</v>
      </c>
      <c r="E913" s="6">
        <v>44781</v>
      </c>
      <c r="F913" s="8">
        <v>4455</v>
      </c>
    </row>
    <row r="914" spans="1:6" ht="12" customHeight="1" x14ac:dyDescent="0.25">
      <c r="A914" s="9">
        <v>44777</v>
      </c>
      <c r="B914" t="s">
        <v>253</v>
      </c>
      <c r="C914" s="10">
        <v>143287255</v>
      </c>
      <c r="D914" s="3">
        <v>5540246192148</v>
      </c>
      <c r="E914" s="9">
        <v>44781</v>
      </c>
      <c r="F914" s="11">
        <v>16704</v>
      </c>
    </row>
    <row r="915" spans="1:6" ht="12" customHeight="1" x14ac:dyDescent="0.25">
      <c r="A915" s="6">
        <v>44777</v>
      </c>
      <c r="B915" t="s">
        <v>253</v>
      </c>
      <c r="C915" s="7">
        <v>143287262</v>
      </c>
      <c r="D915" s="3">
        <v>5540246176294</v>
      </c>
      <c r="E915" s="6">
        <v>44782</v>
      </c>
      <c r="F915" s="8">
        <v>743</v>
      </c>
    </row>
    <row r="916" spans="1:6" ht="12" customHeight="1" x14ac:dyDescent="0.25">
      <c r="A916" s="6">
        <v>44780</v>
      </c>
      <c r="B916" t="s">
        <v>253</v>
      </c>
      <c r="C916" s="7">
        <v>143297271</v>
      </c>
      <c r="D916" s="3">
        <v>5540246176295</v>
      </c>
      <c r="E916" s="6">
        <v>44782</v>
      </c>
      <c r="F916" s="8">
        <v>4455</v>
      </c>
    </row>
    <row r="917" spans="1:6" ht="12" customHeight="1" x14ac:dyDescent="0.25">
      <c r="A917" s="6">
        <v>44780</v>
      </c>
      <c r="B917" t="s">
        <v>253</v>
      </c>
      <c r="C917" s="7">
        <v>143297271</v>
      </c>
      <c r="D917" s="3">
        <v>5540246188200</v>
      </c>
      <c r="E917" s="6">
        <v>44782</v>
      </c>
      <c r="F917" s="8">
        <v>743</v>
      </c>
    </row>
    <row r="918" spans="1:6" ht="12" customHeight="1" x14ac:dyDescent="0.25">
      <c r="A918" s="6">
        <v>44780</v>
      </c>
      <c r="B918" t="s">
        <v>253</v>
      </c>
      <c r="C918" s="7">
        <v>143297272</v>
      </c>
      <c r="D918" s="3">
        <v>5540246174174</v>
      </c>
      <c r="E918" s="6">
        <v>44782</v>
      </c>
      <c r="F918" s="8">
        <v>232</v>
      </c>
    </row>
    <row r="919" spans="1:6" ht="12" customHeight="1" x14ac:dyDescent="0.25">
      <c r="A919" s="6">
        <v>44780</v>
      </c>
      <c r="B919" t="s">
        <v>253</v>
      </c>
      <c r="C919" s="7">
        <v>143297272</v>
      </c>
      <c r="D919" s="3">
        <v>5540246176699</v>
      </c>
      <c r="E919" s="6">
        <v>44782</v>
      </c>
      <c r="F919" s="8">
        <v>2088</v>
      </c>
    </row>
    <row r="920" spans="1:6" ht="12" customHeight="1" x14ac:dyDescent="0.25">
      <c r="A920" s="9">
        <v>44780</v>
      </c>
      <c r="B920" t="s">
        <v>253</v>
      </c>
      <c r="C920" s="10">
        <v>143297272</v>
      </c>
      <c r="D920" s="3">
        <v>5540246192102</v>
      </c>
      <c r="E920" s="9">
        <v>44782</v>
      </c>
      <c r="F920" s="11">
        <v>2005</v>
      </c>
    </row>
    <row r="921" spans="1:6" ht="12" customHeight="1" x14ac:dyDescent="0.25">
      <c r="A921" s="6">
        <v>44780</v>
      </c>
      <c r="B921" t="s">
        <v>253</v>
      </c>
      <c r="C921" s="7">
        <v>143297273</v>
      </c>
      <c r="D921" s="3">
        <v>5540246174095</v>
      </c>
      <c r="E921" s="6">
        <v>44787</v>
      </c>
      <c r="F921" s="8">
        <v>70</v>
      </c>
    </row>
    <row r="922" spans="1:6" ht="12" customHeight="1" x14ac:dyDescent="0.25">
      <c r="A922" s="9">
        <v>44780</v>
      </c>
      <c r="B922" t="s">
        <v>253</v>
      </c>
      <c r="C922" s="10">
        <v>143297273</v>
      </c>
      <c r="D922" s="3">
        <v>5540246175047</v>
      </c>
      <c r="E922" s="9">
        <v>44787</v>
      </c>
      <c r="F922" s="11">
        <v>279</v>
      </c>
    </row>
    <row r="923" spans="1:6" ht="12" customHeight="1" x14ac:dyDescent="0.25">
      <c r="A923" s="6">
        <v>44780</v>
      </c>
      <c r="B923" t="s">
        <v>253</v>
      </c>
      <c r="C923" s="7">
        <v>143297273</v>
      </c>
      <c r="D923" s="3">
        <v>5540246175049</v>
      </c>
      <c r="E923" s="6">
        <v>44787</v>
      </c>
      <c r="F923" s="8">
        <v>557</v>
      </c>
    </row>
    <row r="924" spans="1:6" ht="12" customHeight="1" x14ac:dyDescent="0.25">
      <c r="A924" s="9">
        <v>44780</v>
      </c>
      <c r="B924" t="s">
        <v>253</v>
      </c>
      <c r="C924" s="10">
        <v>143297273</v>
      </c>
      <c r="D924" s="3">
        <v>5540246175050</v>
      </c>
      <c r="E924" s="9">
        <v>44787</v>
      </c>
      <c r="F924" s="11">
        <v>557</v>
      </c>
    </row>
    <row r="925" spans="1:6" ht="12" customHeight="1" x14ac:dyDescent="0.25">
      <c r="A925" s="6">
        <v>44780</v>
      </c>
      <c r="B925" t="s">
        <v>253</v>
      </c>
      <c r="C925" s="7">
        <v>143297273</v>
      </c>
      <c r="D925" s="3">
        <v>5540246190743</v>
      </c>
      <c r="E925" s="6">
        <v>44787</v>
      </c>
      <c r="F925" s="8">
        <v>279</v>
      </c>
    </row>
    <row r="926" spans="1:6" ht="12" customHeight="1" x14ac:dyDescent="0.25">
      <c r="A926" s="6">
        <v>44781</v>
      </c>
      <c r="B926" t="s">
        <v>253</v>
      </c>
      <c r="C926" s="7">
        <v>143297289</v>
      </c>
      <c r="D926" s="3">
        <v>5540246176294</v>
      </c>
      <c r="E926" s="6">
        <v>44783</v>
      </c>
      <c r="F926" s="8">
        <v>1485</v>
      </c>
    </row>
    <row r="927" spans="1:6" ht="12" customHeight="1" x14ac:dyDescent="0.25">
      <c r="A927" s="9">
        <v>44781</v>
      </c>
      <c r="B927" t="s">
        <v>253</v>
      </c>
      <c r="C927" s="10">
        <v>143297289</v>
      </c>
      <c r="D927" s="3">
        <v>5540246176295</v>
      </c>
      <c r="E927" s="9">
        <v>44783</v>
      </c>
      <c r="F927" s="11">
        <v>7424</v>
      </c>
    </row>
    <row r="928" spans="1:6" ht="12" customHeight="1" x14ac:dyDescent="0.25">
      <c r="A928" s="9">
        <v>44781</v>
      </c>
      <c r="B928" t="s">
        <v>253</v>
      </c>
      <c r="C928" s="10">
        <v>143297289</v>
      </c>
      <c r="D928" s="3">
        <v>5540246187987</v>
      </c>
      <c r="E928" s="9">
        <v>44783</v>
      </c>
      <c r="F928" s="11">
        <v>2228</v>
      </c>
    </row>
    <row r="929" spans="1:6" ht="12" customHeight="1" x14ac:dyDescent="0.25">
      <c r="A929" s="6">
        <v>44781</v>
      </c>
      <c r="B929" t="s">
        <v>253</v>
      </c>
      <c r="C929" s="7">
        <v>143297289</v>
      </c>
      <c r="D929" s="3">
        <v>5540246188200</v>
      </c>
      <c r="E929" s="6">
        <v>44783</v>
      </c>
      <c r="F929" s="8">
        <v>1485</v>
      </c>
    </row>
    <row r="930" spans="1:6" ht="12" customHeight="1" x14ac:dyDescent="0.25">
      <c r="A930" s="6">
        <v>44781</v>
      </c>
      <c r="B930" t="s">
        <v>253</v>
      </c>
      <c r="C930" s="7">
        <v>143297291</v>
      </c>
      <c r="D930" s="3">
        <v>5540246172539</v>
      </c>
      <c r="E930" s="6">
        <v>44783</v>
      </c>
      <c r="F930" s="8">
        <v>35</v>
      </c>
    </row>
    <row r="931" spans="1:6" ht="12" customHeight="1" x14ac:dyDescent="0.25">
      <c r="A931" s="9">
        <v>44781</v>
      </c>
      <c r="B931" t="s">
        <v>253</v>
      </c>
      <c r="C931" s="10">
        <v>143297291</v>
      </c>
      <c r="D931" s="3">
        <v>5540246174174</v>
      </c>
      <c r="E931" s="9">
        <v>44783</v>
      </c>
      <c r="F931" s="11">
        <v>464</v>
      </c>
    </row>
    <row r="932" spans="1:6" ht="12" customHeight="1" x14ac:dyDescent="0.25">
      <c r="A932" s="9">
        <v>44781</v>
      </c>
      <c r="B932" t="s">
        <v>253</v>
      </c>
      <c r="C932" s="10">
        <v>143297291</v>
      </c>
      <c r="D932" s="3">
        <v>5540246176699</v>
      </c>
      <c r="E932" s="9">
        <v>44783</v>
      </c>
      <c r="F932" s="11">
        <v>3132</v>
      </c>
    </row>
    <row r="933" spans="1:6" ht="12" customHeight="1" x14ac:dyDescent="0.25">
      <c r="A933" s="6">
        <v>44781</v>
      </c>
      <c r="B933" t="s">
        <v>253</v>
      </c>
      <c r="C933" s="7">
        <v>143297303</v>
      </c>
      <c r="D933" s="3">
        <v>5540246183130</v>
      </c>
      <c r="E933" s="6">
        <v>44788</v>
      </c>
      <c r="F933" s="8">
        <v>1128</v>
      </c>
    </row>
    <row r="934" spans="1:6" ht="12" customHeight="1" x14ac:dyDescent="0.25">
      <c r="A934" s="9">
        <v>44781</v>
      </c>
      <c r="B934" t="s">
        <v>253</v>
      </c>
      <c r="C934" s="10">
        <v>143297303</v>
      </c>
      <c r="D934" s="3">
        <v>5540246183552</v>
      </c>
      <c r="E934" s="9">
        <v>44788</v>
      </c>
      <c r="F934" s="11">
        <v>2172</v>
      </c>
    </row>
    <row r="935" spans="1:6" ht="12" customHeight="1" x14ac:dyDescent="0.25">
      <c r="A935" s="6">
        <v>44781</v>
      </c>
      <c r="B935" t="s">
        <v>253</v>
      </c>
      <c r="C935" s="7">
        <v>143297306</v>
      </c>
      <c r="D935" s="3">
        <v>5540246193316</v>
      </c>
      <c r="E935" s="6">
        <v>44787</v>
      </c>
      <c r="F935" s="8">
        <v>335</v>
      </c>
    </row>
    <row r="936" spans="1:6" ht="12" customHeight="1" x14ac:dyDescent="0.25">
      <c r="A936" s="6">
        <v>44782</v>
      </c>
      <c r="B936" t="s">
        <v>253</v>
      </c>
      <c r="C936" s="7">
        <v>143297322</v>
      </c>
      <c r="D936" s="3">
        <v>5540246172669</v>
      </c>
      <c r="E936" s="6">
        <v>44784</v>
      </c>
      <c r="F936" s="8">
        <v>279</v>
      </c>
    </row>
    <row r="937" spans="1:6" ht="12" customHeight="1" x14ac:dyDescent="0.25">
      <c r="A937" s="9">
        <v>44782</v>
      </c>
      <c r="B937" t="s">
        <v>253</v>
      </c>
      <c r="C937" s="10">
        <v>143297322</v>
      </c>
      <c r="D937" s="3">
        <v>5540246172978</v>
      </c>
      <c r="E937" s="9">
        <v>44784</v>
      </c>
      <c r="F937" s="11">
        <v>2506</v>
      </c>
    </row>
    <row r="938" spans="1:6" ht="12" customHeight="1" x14ac:dyDescent="0.25">
      <c r="A938" s="9">
        <v>44782</v>
      </c>
      <c r="B938" t="s">
        <v>253</v>
      </c>
      <c r="C938" s="10">
        <v>143297322</v>
      </c>
      <c r="D938" s="3">
        <v>5540246176699</v>
      </c>
      <c r="E938" s="9">
        <v>44784</v>
      </c>
      <c r="F938" s="11">
        <v>3132</v>
      </c>
    </row>
    <row r="939" spans="1:6" ht="12" customHeight="1" x14ac:dyDescent="0.25">
      <c r="A939" s="6">
        <v>44782</v>
      </c>
      <c r="B939" t="s">
        <v>253</v>
      </c>
      <c r="C939" s="7">
        <v>143297322</v>
      </c>
      <c r="D939" s="3">
        <v>5540246188175</v>
      </c>
      <c r="E939" s="6">
        <v>44784</v>
      </c>
      <c r="F939" s="8">
        <v>232</v>
      </c>
    </row>
    <row r="940" spans="1:6" ht="12" customHeight="1" x14ac:dyDescent="0.25">
      <c r="A940" s="6">
        <v>44782</v>
      </c>
      <c r="B940" t="s">
        <v>253</v>
      </c>
      <c r="C940" s="7">
        <v>143297322</v>
      </c>
      <c r="D940" s="3">
        <v>5540246192102</v>
      </c>
      <c r="E940" s="6">
        <v>44784</v>
      </c>
      <c r="F940" s="8">
        <v>2005</v>
      </c>
    </row>
    <row r="941" spans="1:6" ht="12" customHeight="1" x14ac:dyDescent="0.25">
      <c r="A941" s="6">
        <v>44782</v>
      </c>
      <c r="B941" t="s">
        <v>253</v>
      </c>
      <c r="C941" s="7">
        <v>143297326</v>
      </c>
      <c r="D941" s="3">
        <v>5540246171933</v>
      </c>
      <c r="E941" s="6">
        <v>44784</v>
      </c>
      <c r="F941" s="8">
        <v>1114</v>
      </c>
    </row>
    <row r="942" spans="1:6" ht="12" customHeight="1" x14ac:dyDescent="0.25">
      <c r="A942" s="9">
        <v>44782</v>
      </c>
      <c r="B942" t="s">
        <v>253</v>
      </c>
      <c r="C942" s="10">
        <v>143297326</v>
      </c>
      <c r="D942" s="3">
        <v>5540246176295</v>
      </c>
      <c r="E942" s="9">
        <v>44784</v>
      </c>
      <c r="F942" s="11">
        <v>11136</v>
      </c>
    </row>
    <row r="943" spans="1:6" ht="12" customHeight="1" x14ac:dyDescent="0.25">
      <c r="A943" s="9">
        <v>44782</v>
      </c>
      <c r="B943" t="s">
        <v>253</v>
      </c>
      <c r="C943" s="10">
        <v>143297326</v>
      </c>
      <c r="D943" s="3">
        <v>5540246187987</v>
      </c>
      <c r="E943" s="9">
        <v>44784</v>
      </c>
      <c r="F943" s="11">
        <v>3341</v>
      </c>
    </row>
    <row r="944" spans="1:6" ht="12" customHeight="1" x14ac:dyDescent="0.25">
      <c r="A944" s="6">
        <v>44782</v>
      </c>
      <c r="B944" t="s">
        <v>253</v>
      </c>
      <c r="C944" s="7">
        <v>143297326</v>
      </c>
      <c r="D944" s="3">
        <v>5540246188200</v>
      </c>
      <c r="E944" s="6">
        <v>44784</v>
      </c>
      <c r="F944" s="8">
        <v>1485</v>
      </c>
    </row>
    <row r="945" spans="1:6" ht="12" customHeight="1" x14ac:dyDescent="0.25">
      <c r="A945" s="9">
        <v>44783</v>
      </c>
      <c r="B945" t="s">
        <v>253</v>
      </c>
      <c r="C945" s="10">
        <v>143297348</v>
      </c>
      <c r="D945" s="3">
        <v>5540246176294</v>
      </c>
      <c r="E945" s="9">
        <v>44787</v>
      </c>
      <c r="F945" s="11">
        <v>1485</v>
      </c>
    </row>
    <row r="946" spans="1:6" ht="12" customHeight="1" x14ac:dyDescent="0.25">
      <c r="A946" s="6">
        <v>44783</v>
      </c>
      <c r="B946" t="s">
        <v>253</v>
      </c>
      <c r="C946" s="7">
        <v>143297348</v>
      </c>
      <c r="D946" s="3">
        <v>5540246176295</v>
      </c>
      <c r="E946" s="6">
        <v>44787</v>
      </c>
      <c r="F946" s="8">
        <v>7424</v>
      </c>
    </row>
    <row r="947" spans="1:6" ht="12" customHeight="1" x14ac:dyDescent="0.25">
      <c r="A947" s="9">
        <v>44783</v>
      </c>
      <c r="B947" t="s">
        <v>253</v>
      </c>
      <c r="C947" s="10">
        <v>143297348</v>
      </c>
      <c r="D947" s="3">
        <v>5540246187987</v>
      </c>
      <c r="E947" s="9">
        <v>44787</v>
      </c>
      <c r="F947" s="11">
        <v>4455</v>
      </c>
    </row>
    <row r="948" spans="1:6" ht="12" customHeight="1" x14ac:dyDescent="0.25">
      <c r="A948" s="6">
        <v>44783</v>
      </c>
      <c r="B948" t="s">
        <v>253</v>
      </c>
      <c r="C948" s="7">
        <v>143297348</v>
      </c>
      <c r="D948" s="3">
        <v>5540246188200</v>
      </c>
      <c r="E948" s="6">
        <v>44787</v>
      </c>
      <c r="F948" s="8">
        <v>743</v>
      </c>
    </row>
    <row r="949" spans="1:6" ht="12" customHeight="1" x14ac:dyDescent="0.25">
      <c r="A949" s="9">
        <v>44783</v>
      </c>
      <c r="B949" t="s">
        <v>253</v>
      </c>
      <c r="C949" s="10">
        <v>143297349</v>
      </c>
      <c r="D949" s="3">
        <v>5540246172978</v>
      </c>
      <c r="E949" s="9">
        <v>44787</v>
      </c>
      <c r="F949" s="11">
        <v>836</v>
      </c>
    </row>
    <row r="950" spans="1:6" ht="12" customHeight="1" x14ac:dyDescent="0.25">
      <c r="A950" s="9">
        <v>44783</v>
      </c>
      <c r="B950" t="s">
        <v>253</v>
      </c>
      <c r="C950" s="10">
        <v>143297349</v>
      </c>
      <c r="D950" s="3">
        <v>5540246174174</v>
      </c>
      <c r="E950" s="9">
        <v>44787</v>
      </c>
      <c r="F950" s="11">
        <v>696</v>
      </c>
    </row>
    <row r="951" spans="1:6" ht="12" customHeight="1" x14ac:dyDescent="0.25">
      <c r="A951" s="9">
        <v>44783</v>
      </c>
      <c r="B951" t="s">
        <v>253</v>
      </c>
      <c r="C951" s="10">
        <v>143297349</v>
      </c>
      <c r="D951" s="3">
        <v>5540246176699</v>
      </c>
      <c r="E951" s="9">
        <v>44787</v>
      </c>
      <c r="F951" s="11">
        <v>3132</v>
      </c>
    </row>
    <row r="952" spans="1:6" ht="12" customHeight="1" x14ac:dyDescent="0.25">
      <c r="A952" s="9">
        <v>44783</v>
      </c>
      <c r="B952" t="s">
        <v>253</v>
      </c>
      <c r="C952" s="10">
        <v>143297349</v>
      </c>
      <c r="D952" s="3">
        <v>5540246188175</v>
      </c>
      <c r="E952" s="9">
        <v>44787</v>
      </c>
      <c r="F952" s="11">
        <v>232</v>
      </c>
    </row>
    <row r="953" spans="1:6" ht="12" customHeight="1" x14ac:dyDescent="0.25">
      <c r="A953" s="9">
        <v>44783</v>
      </c>
      <c r="B953" t="s">
        <v>253</v>
      </c>
      <c r="C953" s="10">
        <v>143297351</v>
      </c>
      <c r="D953" s="3">
        <v>5540246173472</v>
      </c>
      <c r="E953" s="9">
        <v>44790</v>
      </c>
      <c r="F953" s="11">
        <v>418</v>
      </c>
    </row>
    <row r="954" spans="1:6" ht="12" customHeight="1" x14ac:dyDescent="0.25">
      <c r="A954" s="6">
        <v>44783</v>
      </c>
      <c r="B954" t="s">
        <v>253</v>
      </c>
      <c r="C954" s="7">
        <v>143297351</v>
      </c>
      <c r="D954" s="3">
        <v>5540246175049</v>
      </c>
      <c r="E954" s="6">
        <v>44790</v>
      </c>
      <c r="F954" s="8">
        <v>279</v>
      </c>
    </row>
    <row r="955" spans="1:6" ht="12" customHeight="1" x14ac:dyDescent="0.25">
      <c r="A955" s="9">
        <v>44783</v>
      </c>
      <c r="B955" t="s">
        <v>253</v>
      </c>
      <c r="C955" s="10">
        <v>143297351</v>
      </c>
      <c r="D955" s="3">
        <v>5540246175050</v>
      </c>
      <c r="E955" s="9">
        <v>44790</v>
      </c>
      <c r="F955" s="11">
        <v>279</v>
      </c>
    </row>
    <row r="956" spans="1:6" ht="12" customHeight="1" x14ac:dyDescent="0.25">
      <c r="A956" s="6">
        <v>44783</v>
      </c>
      <c r="B956" t="s">
        <v>253</v>
      </c>
      <c r="C956" s="7">
        <v>143297351</v>
      </c>
      <c r="D956" s="3">
        <v>5540246190743</v>
      </c>
      <c r="E956" s="6">
        <v>44790</v>
      </c>
      <c r="F956" s="8">
        <v>418</v>
      </c>
    </row>
    <row r="957" spans="1:6" ht="12" customHeight="1" x14ac:dyDescent="0.25">
      <c r="A957" s="9">
        <v>44783</v>
      </c>
      <c r="B957" t="s">
        <v>253</v>
      </c>
      <c r="C957" s="10">
        <v>143297353</v>
      </c>
      <c r="D957" s="3">
        <v>5540246185429</v>
      </c>
      <c r="E957" s="9">
        <v>44789</v>
      </c>
      <c r="F957" s="11">
        <v>140</v>
      </c>
    </row>
    <row r="958" spans="1:6" ht="12" customHeight="1" x14ac:dyDescent="0.25">
      <c r="A958" s="6">
        <v>44783</v>
      </c>
      <c r="B958" t="s">
        <v>253</v>
      </c>
      <c r="C958" s="7">
        <v>143297353</v>
      </c>
      <c r="D958" s="3">
        <v>5540246185562</v>
      </c>
      <c r="E958" s="6">
        <v>44789</v>
      </c>
      <c r="F958" s="8">
        <v>140</v>
      </c>
    </row>
    <row r="959" spans="1:6" ht="12" customHeight="1" x14ac:dyDescent="0.25">
      <c r="A959" s="6">
        <v>44783</v>
      </c>
      <c r="B959" t="s">
        <v>253</v>
      </c>
      <c r="C959" s="7">
        <v>143297362</v>
      </c>
      <c r="D959" s="3">
        <v>5540246194330</v>
      </c>
      <c r="E959" s="6">
        <v>44791</v>
      </c>
      <c r="F959" s="8">
        <v>4585</v>
      </c>
    </row>
    <row r="960" spans="1:6" ht="12" customHeight="1" x14ac:dyDescent="0.25">
      <c r="A960" s="6">
        <v>44784</v>
      </c>
      <c r="B960" t="s">
        <v>253</v>
      </c>
      <c r="C960" s="7">
        <v>143297375</v>
      </c>
      <c r="D960" s="3">
        <v>5540246172539</v>
      </c>
      <c r="E960" s="6">
        <v>44788</v>
      </c>
      <c r="F960" s="8">
        <v>24</v>
      </c>
    </row>
    <row r="961" spans="1:6" ht="12" customHeight="1" x14ac:dyDescent="0.25">
      <c r="A961" s="9">
        <v>44784</v>
      </c>
      <c r="B961" t="s">
        <v>253</v>
      </c>
      <c r="C961" s="10">
        <v>143297375</v>
      </c>
      <c r="D961" s="3">
        <v>5540246172978</v>
      </c>
      <c r="E961" s="9">
        <v>44788</v>
      </c>
      <c r="F961" s="11">
        <v>836</v>
      </c>
    </row>
    <row r="962" spans="1:6" ht="12" customHeight="1" x14ac:dyDescent="0.25">
      <c r="A962" s="6">
        <v>44784</v>
      </c>
      <c r="B962" t="s">
        <v>253</v>
      </c>
      <c r="C962" s="7">
        <v>143297375</v>
      </c>
      <c r="D962" s="3">
        <v>5540246174174</v>
      </c>
      <c r="E962" s="6">
        <v>44788</v>
      </c>
      <c r="F962" s="8">
        <v>232</v>
      </c>
    </row>
    <row r="963" spans="1:6" ht="12" customHeight="1" x14ac:dyDescent="0.25">
      <c r="A963" s="6">
        <v>44784</v>
      </c>
      <c r="B963" t="s">
        <v>253</v>
      </c>
      <c r="C963" s="7">
        <v>143297375</v>
      </c>
      <c r="D963" s="3">
        <v>5540246176699</v>
      </c>
      <c r="E963" s="6">
        <v>44788</v>
      </c>
      <c r="F963" s="8">
        <v>2088</v>
      </c>
    </row>
    <row r="964" spans="1:6" ht="12" customHeight="1" x14ac:dyDescent="0.25">
      <c r="A964" s="9">
        <v>44784</v>
      </c>
      <c r="B964" t="s">
        <v>253</v>
      </c>
      <c r="C964" s="10">
        <v>143297376</v>
      </c>
      <c r="D964" s="3">
        <v>5540246171933</v>
      </c>
      <c r="E964" s="9">
        <v>44788</v>
      </c>
      <c r="F964" s="11">
        <v>1114</v>
      </c>
    </row>
    <row r="965" spans="1:6" ht="12" customHeight="1" x14ac:dyDescent="0.25">
      <c r="A965" s="6">
        <v>44784</v>
      </c>
      <c r="B965" t="s">
        <v>253</v>
      </c>
      <c r="C965" s="7">
        <v>143297376</v>
      </c>
      <c r="D965" s="3">
        <v>5540246176295</v>
      </c>
      <c r="E965" s="6">
        <v>44788</v>
      </c>
      <c r="F965" s="8">
        <v>4455</v>
      </c>
    </row>
    <row r="966" spans="1:6" ht="12" customHeight="1" x14ac:dyDescent="0.25">
      <c r="A966" s="9">
        <v>44784</v>
      </c>
      <c r="B966" t="s">
        <v>253</v>
      </c>
      <c r="C966" s="10">
        <v>143297376</v>
      </c>
      <c r="D966" s="3">
        <v>5540246188200</v>
      </c>
      <c r="E966" s="9">
        <v>44788</v>
      </c>
      <c r="F966" s="11">
        <v>743</v>
      </c>
    </row>
    <row r="967" spans="1:6" ht="12" customHeight="1" x14ac:dyDescent="0.25">
      <c r="A967" s="9">
        <v>44784</v>
      </c>
      <c r="B967" t="s">
        <v>253</v>
      </c>
      <c r="C967" s="10">
        <v>143297384</v>
      </c>
      <c r="D967" s="3">
        <v>5540246183547</v>
      </c>
      <c r="E967" s="9">
        <v>44797</v>
      </c>
      <c r="F967" s="11">
        <v>5568</v>
      </c>
    </row>
    <row r="968" spans="1:6" ht="12" customHeight="1" x14ac:dyDescent="0.25">
      <c r="A968" s="6">
        <v>44784</v>
      </c>
      <c r="B968" t="s">
        <v>253</v>
      </c>
      <c r="C968" s="7">
        <v>143297384</v>
      </c>
      <c r="D968" s="3">
        <v>5540246185278</v>
      </c>
      <c r="E968" s="6">
        <v>44797</v>
      </c>
      <c r="F968" s="8">
        <v>2239</v>
      </c>
    </row>
    <row r="969" spans="1:6" ht="12" customHeight="1" x14ac:dyDescent="0.25">
      <c r="A969" s="6">
        <v>44784</v>
      </c>
      <c r="B969" t="s">
        <v>253</v>
      </c>
      <c r="C969" s="7">
        <v>143297385</v>
      </c>
      <c r="D969" s="3">
        <v>5540246171759</v>
      </c>
      <c r="E969" s="6">
        <v>44790</v>
      </c>
      <c r="F969" s="8">
        <v>1253</v>
      </c>
    </row>
    <row r="970" spans="1:6" ht="12" customHeight="1" x14ac:dyDescent="0.25">
      <c r="A970" s="9">
        <v>44784</v>
      </c>
      <c r="B970" t="s">
        <v>253</v>
      </c>
      <c r="C970" s="10">
        <v>143297385</v>
      </c>
      <c r="D970" s="3">
        <v>5540246177133</v>
      </c>
      <c r="E970" s="9">
        <v>44790</v>
      </c>
      <c r="F970" s="11">
        <v>3341</v>
      </c>
    </row>
    <row r="971" spans="1:6" ht="12" customHeight="1" x14ac:dyDescent="0.25">
      <c r="A971" s="6">
        <v>44784</v>
      </c>
      <c r="B971" t="s">
        <v>253</v>
      </c>
      <c r="C971" s="7">
        <v>143297385</v>
      </c>
      <c r="D971" s="3">
        <v>5540246192148</v>
      </c>
      <c r="E971" s="6">
        <v>44790</v>
      </c>
      <c r="F971" s="8">
        <v>27840</v>
      </c>
    </row>
    <row r="972" spans="1:6" ht="12" customHeight="1" x14ac:dyDescent="0.25">
      <c r="A972" s="6">
        <v>44784</v>
      </c>
      <c r="B972" t="s">
        <v>253</v>
      </c>
      <c r="C972" s="7">
        <v>143297387</v>
      </c>
      <c r="D972" s="3">
        <v>5540246194790</v>
      </c>
      <c r="E972" s="6">
        <v>44812</v>
      </c>
      <c r="F972" s="8">
        <v>2631</v>
      </c>
    </row>
    <row r="973" spans="1:6" ht="12" customHeight="1" x14ac:dyDescent="0.25">
      <c r="A973" s="6">
        <v>44784</v>
      </c>
      <c r="B973" t="s">
        <v>253</v>
      </c>
      <c r="C973" s="7">
        <v>143297394</v>
      </c>
      <c r="D973" s="3">
        <v>5540246194632</v>
      </c>
      <c r="E973" s="6">
        <v>44794</v>
      </c>
      <c r="F973" s="8">
        <v>836</v>
      </c>
    </row>
    <row r="974" spans="1:6" ht="12" customHeight="1" x14ac:dyDescent="0.25">
      <c r="A974" s="9">
        <v>44784</v>
      </c>
      <c r="B974" t="s">
        <v>253</v>
      </c>
      <c r="C974" s="10">
        <v>143297395</v>
      </c>
      <c r="D974" s="3">
        <v>5540246177376</v>
      </c>
      <c r="E974" s="9">
        <v>44803</v>
      </c>
      <c r="F974" s="11">
        <v>1420</v>
      </c>
    </row>
    <row r="975" spans="1:6" ht="12" customHeight="1" x14ac:dyDescent="0.25">
      <c r="A975" s="9">
        <v>44784</v>
      </c>
      <c r="B975" t="s">
        <v>253</v>
      </c>
      <c r="C975" s="10">
        <v>143297398</v>
      </c>
      <c r="D975" s="3">
        <v>5540246194467</v>
      </c>
      <c r="E975" s="9">
        <v>44801</v>
      </c>
      <c r="F975" s="11">
        <v>17818</v>
      </c>
    </row>
    <row r="976" spans="1:6" ht="12" customHeight="1" x14ac:dyDescent="0.25">
      <c r="A976" s="6">
        <v>44784</v>
      </c>
      <c r="B976" t="s">
        <v>253</v>
      </c>
      <c r="C976" s="7">
        <v>143297399</v>
      </c>
      <c r="D976" s="3">
        <v>5540246191596</v>
      </c>
      <c r="E976" s="6">
        <v>44803</v>
      </c>
      <c r="F976" s="8">
        <v>149</v>
      </c>
    </row>
    <row r="977" spans="1:6" ht="12" customHeight="1" x14ac:dyDescent="0.25">
      <c r="A977" s="6">
        <v>44787</v>
      </c>
      <c r="B977" t="s">
        <v>253</v>
      </c>
      <c r="C977" s="7">
        <v>143307413</v>
      </c>
      <c r="D977" s="3">
        <v>5540246174174</v>
      </c>
      <c r="E977" s="6">
        <v>44789</v>
      </c>
      <c r="F977" s="8">
        <v>232</v>
      </c>
    </row>
    <row r="978" spans="1:6" ht="12" customHeight="1" x14ac:dyDescent="0.25">
      <c r="A978" s="9">
        <v>44787</v>
      </c>
      <c r="B978" t="s">
        <v>253</v>
      </c>
      <c r="C978" s="10">
        <v>143307413</v>
      </c>
      <c r="D978" s="3">
        <v>5540246176699</v>
      </c>
      <c r="E978" s="9">
        <v>44789</v>
      </c>
      <c r="F978" s="11">
        <v>3132</v>
      </c>
    </row>
    <row r="979" spans="1:6" ht="12" customHeight="1" x14ac:dyDescent="0.25">
      <c r="A979" s="6">
        <v>44787</v>
      </c>
      <c r="B979" t="s">
        <v>253</v>
      </c>
      <c r="C979" s="7">
        <v>143307414</v>
      </c>
      <c r="D979" s="3">
        <v>5540246171933</v>
      </c>
      <c r="E979" s="6">
        <v>44789</v>
      </c>
      <c r="F979" s="8">
        <v>557</v>
      </c>
    </row>
    <row r="980" spans="1:6" ht="12" customHeight="1" x14ac:dyDescent="0.25">
      <c r="A980" s="9">
        <v>44787</v>
      </c>
      <c r="B980" t="s">
        <v>253</v>
      </c>
      <c r="C980" s="10">
        <v>143307424</v>
      </c>
      <c r="D980" s="3">
        <v>5540246187995</v>
      </c>
      <c r="E980" s="9">
        <v>44843</v>
      </c>
      <c r="F980" s="11">
        <v>1170</v>
      </c>
    </row>
    <row r="981" spans="1:6" ht="12" customHeight="1" x14ac:dyDescent="0.25">
      <c r="A981" s="6">
        <v>44787</v>
      </c>
      <c r="B981" t="s">
        <v>253</v>
      </c>
      <c r="C981" s="7">
        <v>143307424</v>
      </c>
      <c r="D981" s="3">
        <v>5540246187997</v>
      </c>
      <c r="E981" s="6">
        <v>44843</v>
      </c>
      <c r="F981" s="8">
        <v>376</v>
      </c>
    </row>
    <row r="982" spans="1:6" ht="12" customHeight="1" x14ac:dyDescent="0.25">
      <c r="A982" s="9">
        <v>44787</v>
      </c>
      <c r="B982" t="s">
        <v>253</v>
      </c>
      <c r="C982" s="10">
        <v>143307424</v>
      </c>
      <c r="D982" s="3">
        <v>5540246187998</v>
      </c>
      <c r="E982" s="9">
        <v>44843</v>
      </c>
      <c r="F982" s="11">
        <v>627</v>
      </c>
    </row>
    <row r="983" spans="1:6" ht="12" customHeight="1" x14ac:dyDescent="0.25">
      <c r="A983" s="6">
        <v>44788</v>
      </c>
      <c r="B983" t="s">
        <v>253</v>
      </c>
      <c r="C983" s="7">
        <v>143307434</v>
      </c>
      <c r="D983" s="3">
        <v>5540246176295</v>
      </c>
      <c r="E983" s="6">
        <v>44790</v>
      </c>
      <c r="F983" s="8">
        <v>4455</v>
      </c>
    </row>
    <row r="984" spans="1:6" ht="12" customHeight="1" x14ac:dyDescent="0.25">
      <c r="A984" s="9">
        <v>44788</v>
      </c>
      <c r="B984" t="s">
        <v>253</v>
      </c>
      <c r="C984" s="10">
        <v>143307435</v>
      </c>
      <c r="D984" s="3">
        <v>5540246172978</v>
      </c>
      <c r="E984" s="9">
        <v>44790</v>
      </c>
      <c r="F984" s="11">
        <v>836</v>
      </c>
    </row>
    <row r="985" spans="1:6" ht="12" customHeight="1" x14ac:dyDescent="0.25">
      <c r="A985" s="9">
        <v>44788</v>
      </c>
      <c r="B985" t="s">
        <v>253</v>
      </c>
      <c r="C985" s="10">
        <v>143307435</v>
      </c>
      <c r="D985" s="3">
        <v>5540246176699</v>
      </c>
      <c r="E985" s="9">
        <v>44790</v>
      </c>
      <c r="F985" s="11">
        <v>2088</v>
      </c>
    </row>
    <row r="986" spans="1:6" ht="12" customHeight="1" x14ac:dyDescent="0.25">
      <c r="A986" s="6">
        <v>44788</v>
      </c>
      <c r="B986" t="s">
        <v>253</v>
      </c>
      <c r="C986" s="7">
        <v>143307435</v>
      </c>
      <c r="D986" s="3">
        <v>5540246192102</v>
      </c>
      <c r="E986" s="6">
        <v>44790</v>
      </c>
      <c r="F986" s="8">
        <v>2005</v>
      </c>
    </row>
    <row r="987" spans="1:6" ht="12" customHeight="1" x14ac:dyDescent="0.25">
      <c r="A987" s="9">
        <v>44788</v>
      </c>
      <c r="B987" t="s">
        <v>253</v>
      </c>
      <c r="C987" s="10">
        <v>143307439</v>
      </c>
      <c r="D987" s="3">
        <v>5540246188224</v>
      </c>
      <c r="E987" s="9">
        <v>44796</v>
      </c>
      <c r="F987" s="11">
        <v>1207</v>
      </c>
    </row>
    <row r="988" spans="1:6" ht="12" customHeight="1" x14ac:dyDescent="0.25">
      <c r="A988" s="6">
        <v>44788</v>
      </c>
      <c r="B988" t="s">
        <v>253</v>
      </c>
      <c r="C988" s="7">
        <v>143307440</v>
      </c>
      <c r="D988" s="3">
        <v>5540246193878</v>
      </c>
      <c r="E988" s="6">
        <v>44804</v>
      </c>
      <c r="F988" s="8">
        <v>6682</v>
      </c>
    </row>
    <row r="989" spans="1:6" ht="12" customHeight="1" x14ac:dyDescent="0.25">
      <c r="A989" s="6">
        <v>44788</v>
      </c>
      <c r="B989" t="s">
        <v>253</v>
      </c>
      <c r="C989" s="7">
        <v>143307441</v>
      </c>
      <c r="D989" s="3">
        <v>5540246171759</v>
      </c>
      <c r="E989" s="6">
        <v>44796</v>
      </c>
      <c r="F989" s="8">
        <v>2506</v>
      </c>
    </row>
    <row r="990" spans="1:6" ht="12" customHeight="1" x14ac:dyDescent="0.25">
      <c r="A990" s="9">
        <v>44788</v>
      </c>
      <c r="B990" t="s">
        <v>253</v>
      </c>
      <c r="C990" s="10">
        <v>143307441</v>
      </c>
      <c r="D990" s="3">
        <v>5540246177133</v>
      </c>
      <c r="E990" s="9">
        <v>44796</v>
      </c>
      <c r="F990" s="11">
        <v>4455</v>
      </c>
    </row>
    <row r="991" spans="1:6" ht="12" customHeight="1" x14ac:dyDescent="0.25">
      <c r="A991" s="6">
        <v>44788</v>
      </c>
      <c r="B991" t="s">
        <v>253</v>
      </c>
      <c r="C991" s="7">
        <v>143307441</v>
      </c>
      <c r="D991" s="3">
        <v>5540246192148</v>
      </c>
      <c r="E991" s="6">
        <v>44796</v>
      </c>
      <c r="F991" s="8">
        <v>23664</v>
      </c>
    </row>
    <row r="992" spans="1:6" ht="12" customHeight="1" x14ac:dyDescent="0.25">
      <c r="A992" s="9">
        <v>44788</v>
      </c>
      <c r="B992" t="s">
        <v>253</v>
      </c>
      <c r="C992" s="10">
        <v>143307442</v>
      </c>
      <c r="D992" s="3">
        <v>5540246194632</v>
      </c>
      <c r="E992" s="9">
        <v>44802</v>
      </c>
      <c r="F992" s="11">
        <v>836</v>
      </c>
    </row>
    <row r="993" spans="1:6" ht="12" customHeight="1" x14ac:dyDescent="0.25">
      <c r="A993" s="6">
        <v>44789</v>
      </c>
      <c r="B993" t="s">
        <v>253</v>
      </c>
      <c r="C993" s="7">
        <v>143307449</v>
      </c>
      <c r="D993" s="3">
        <v>5540246171933</v>
      </c>
      <c r="E993" s="6">
        <v>44791</v>
      </c>
      <c r="F993" s="8">
        <v>836</v>
      </c>
    </row>
    <row r="994" spans="1:6" ht="12" customHeight="1" x14ac:dyDescent="0.25">
      <c r="A994" s="6">
        <v>44789</v>
      </c>
      <c r="B994" t="s">
        <v>253</v>
      </c>
      <c r="C994" s="7">
        <v>143307449</v>
      </c>
      <c r="D994" s="3">
        <v>5540246176295</v>
      </c>
      <c r="E994" s="6">
        <v>44791</v>
      </c>
      <c r="F994" s="8">
        <v>4455</v>
      </c>
    </row>
    <row r="995" spans="1:6" ht="12" customHeight="1" x14ac:dyDescent="0.25">
      <c r="A995" s="6">
        <v>44789</v>
      </c>
      <c r="B995" t="s">
        <v>253</v>
      </c>
      <c r="C995" s="7">
        <v>143307449</v>
      </c>
      <c r="D995" s="3">
        <v>5540246188200</v>
      </c>
      <c r="E995" s="6">
        <v>44791</v>
      </c>
      <c r="F995" s="8">
        <v>1485</v>
      </c>
    </row>
    <row r="996" spans="1:6" ht="12" customHeight="1" x14ac:dyDescent="0.25">
      <c r="A996" s="6">
        <v>44789</v>
      </c>
      <c r="B996" t="s">
        <v>253</v>
      </c>
      <c r="C996" s="7">
        <v>143307451</v>
      </c>
      <c r="D996" s="3">
        <v>5540246172669</v>
      </c>
      <c r="E996" s="6">
        <v>44791</v>
      </c>
      <c r="F996" s="8">
        <v>140</v>
      </c>
    </row>
    <row r="997" spans="1:6" ht="12" customHeight="1" x14ac:dyDescent="0.25">
      <c r="A997" s="9">
        <v>44789</v>
      </c>
      <c r="B997" t="s">
        <v>253</v>
      </c>
      <c r="C997" s="10">
        <v>143307451</v>
      </c>
      <c r="D997" s="3">
        <v>5540246172978</v>
      </c>
      <c r="E997" s="9">
        <v>44791</v>
      </c>
      <c r="F997" s="11">
        <v>1671</v>
      </c>
    </row>
    <row r="998" spans="1:6" ht="12" customHeight="1" x14ac:dyDescent="0.25">
      <c r="A998" s="6">
        <v>44789</v>
      </c>
      <c r="B998" t="s">
        <v>253</v>
      </c>
      <c r="C998" s="7">
        <v>143307451</v>
      </c>
      <c r="D998" s="3">
        <v>5540246174174</v>
      </c>
      <c r="E998" s="6">
        <v>44791</v>
      </c>
      <c r="F998" s="8">
        <v>232</v>
      </c>
    </row>
    <row r="999" spans="1:6" ht="12" customHeight="1" x14ac:dyDescent="0.25">
      <c r="A999" s="6">
        <v>44789</v>
      </c>
      <c r="B999" t="s">
        <v>253</v>
      </c>
      <c r="C999" s="7">
        <v>143307451</v>
      </c>
      <c r="D999" s="3">
        <v>5540246176699</v>
      </c>
      <c r="E999" s="6">
        <v>44791</v>
      </c>
      <c r="F999" s="8">
        <v>2088</v>
      </c>
    </row>
    <row r="1000" spans="1:6" ht="12" customHeight="1" x14ac:dyDescent="0.25">
      <c r="A1000" s="6">
        <v>44789</v>
      </c>
      <c r="B1000" t="s">
        <v>253</v>
      </c>
      <c r="C1000" s="7">
        <v>143307461</v>
      </c>
      <c r="D1000" s="3">
        <v>5540246180522</v>
      </c>
      <c r="E1000" s="6">
        <v>44804</v>
      </c>
      <c r="F1000" s="8">
        <v>891</v>
      </c>
    </row>
    <row r="1001" spans="1:6" ht="12" customHeight="1" x14ac:dyDescent="0.25">
      <c r="A1001" s="9">
        <v>44789</v>
      </c>
      <c r="B1001" t="s">
        <v>253</v>
      </c>
      <c r="C1001" s="10">
        <v>143307474</v>
      </c>
      <c r="D1001" s="3">
        <v>5540246190727</v>
      </c>
      <c r="E1001" s="9">
        <v>44811</v>
      </c>
      <c r="F1001" s="11">
        <v>439</v>
      </c>
    </row>
    <row r="1002" spans="1:6" ht="12" customHeight="1" x14ac:dyDescent="0.25">
      <c r="A1002" s="6">
        <v>44789</v>
      </c>
      <c r="B1002" t="s">
        <v>253</v>
      </c>
      <c r="C1002" s="7">
        <v>143307475</v>
      </c>
      <c r="D1002" s="3">
        <v>5540246183558</v>
      </c>
      <c r="E1002" s="6">
        <v>44805</v>
      </c>
      <c r="F1002" s="8">
        <v>2599</v>
      </c>
    </row>
    <row r="1003" spans="1:6" ht="12" customHeight="1" x14ac:dyDescent="0.25">
      <c r="A1003" s="9">
        <v>44789</v>
      </c>
      <c r="B1003" t="s">
        <v>253</v>
      </c>
      <c r="C1003" s="10">
        <v>143307475</v>
      </c>
      <c r="D1003" s="3">
        <v>5540246192209</v>
      </c>
      <c r="E1003" s="9">
        <v>44805</v>
      </c>
      <c r="F1003" s="11">
        <v>1114</v>
      </c>
    </row>
    <row r="1004" spans="1:6" ht="12" customHeight="1" x14ac:dyDescent="0.25">
      <c r="A1004" s="6">
        <v>44789</v>
      </c>
      <c r="B1004" t="s">
        <v>253</v>
      </c>
      <c r="C1004" s="7">
        <v>143307475</v>
      </c>
      <c r="D1004" s="3">
        <v>5540246192831</v>
      </c>
      <c r="E1004" s="6">
        <v>44805</v>
      </c>
      <c r="F1004" s="8">
        <v>1300</v>
      </c>
    </row>
    <row r="1005" spans="1:6" ht="12" customHeight="1" x14ac:dyDescent="0.25">
      <c r="A1005" s="9">
        <v>44789</v>
      </c>
      <c r="B1005" t="s">
        <v>253</v>
      </c>
      <c r="C1005" s="10">
        <v>143307480</v>
      </c>
      <c r="D1005" s="3">
        <v>5540246181061</v>
      </c>
      <c r="E1005" s="9">
        <v>44804</v>
      </c>
      <c r="F1005" s="11">
        <v>5513</v>
      </c>
    </row>
    <row r="1006" spans="1:6" ht="12" customHeight="1" x14ac:dyDescent="0.25">
      <c r="A1006" s="6">
        <v>44789</v>
      </c>
      <c r="B1006" t="s">
        <v>253</v>
      </c>
      <c r="C1006" s="7">
        <v>143307480</v>
      </c>
      <c r="D1006" s="3">
        <v>5540246183547</v>
      </c>
      <c r="E1006" s="6">
        <v>44804</v>
      </c>
      <c r="F1006" s="8">
        <v>5568</v>
      </c>
    </row>
    <row r="1007" spans="1:6" ht="12" customHeight="1" x14ac:dyDescent="0.25">
      <c r="A1007" s="9">
        <v>44789</v>
      </c>
      <c r="B1007" t="s">
        <v>253</v>
      </c>
      <c r="C1007" s="10">
        <v>143307480</v>
      </c>
      <c r="D1007" s="3">
        <v>5540246185278</v>
      </c>
      <c r="E1007" s="9">
        <v>44804</v>
      </c>
      <c r="F1007" s="11">
        <v>1120</v>
      </c>
    </row>
    <row r="1008" spans="1:6" ht="12" customHeight="1" x14ac:dyDescent="0.25">
      <c r="A1008" s="6">
        <v>44789</v>
      </c>
      <c r="B1008" t="s">
        <v>253</v>
      </c>
      <c r="C1008" s="7">
        <v>143307481</v>
      </c>
      <c r="D1008" s="3">
        <v>5540246170256</v>
      </c>
      <c r="E1008" s="6">
        <v>44805</v>
      </c>
      <c r="F1008" s="8">
        <v>3351</v>
      </c>
    </row>
    <row r="1009" spans="1:6" ht="12" customHeight="1" x14ac:dyDescent="0.25">
      <c r="A1009" s="9">
        <v>44790</v>
      </c>
      <c r="B1009" t="s">
        <v>253</v>
      </c>
      <c r="C1009" s="10">
        <v>143307486</v>
      </c>
      <c r="D1009" s="3">
        <v>5540246171933</v>
      </c>
      <c r="E1009" s="9">
        <v>44794</v>
      </c>
      <c r="F1009" s="11">
        <v>836</v>
      </c>
    </row>
    <row r="1010" spans="1:6" ht="12" customHeight="1" x14ac:dyDescent="0.25">
      <c r="A1010" s="6">
        <v>44790</v>
      </c>
      <c r="B1010" t="s">
        <v>253</v>
      </c>
      <c r="C1010" s="7">
        <v>143307487</v>
      </c>
      <c r="D1010" s="3">
        <v>5540246172669</v>
      </c>
      <c r="E1010" s="6">
        <v>44794</v>
      </c>
      <c r="F1010" s="8">
        <v>140</v>
      </c>
    </row>
    <row r="1011" spans="1:6" ht="12" customHeight="1" x14ac:dyDescent="0.25">
      <c r="A1011" s="9">
        <v>44790</v>
      </c>
      <c r="B1011" t="s">
        <v>253</v>
      </c>
      <c r="C1011" s="10">
        <v>143307487</v>
      </c>
      <c r="D1011" s="3">
        <v>5540246172978</v>
      </c>
      <c r="E1011" s="9">
        <v>44794</v>
      </c>
      <c r="F1011" s="11">
        <v>836</v>
      </c>
    </row>
    <row r="1012" spans="1:6" ht="12" customHeight="1" x14ac:dyDescent="0.25">
      <c r="A1012" s="9">
        <v>44790</v>
      </c>
      <c r="B1012" t="s">
        <v>253</v>
      </c>
      <c r="C1012" s="10">
        <v>143307487</v>
      </c>
      <c r="D1012" s="3">
        <v>5540246174174</v>
      </c>
      <c r="E1012" s="9">
        <v>44794</v>
      </c>
      <c r="F1012" s="11">
        <v>232</v>
      </c>
    </row>
    <row r="1013" spans="1:6" ht="12" customHeight="1" x14ac:dyDescent="0.25">
      <c r="A1013" s="9">
        <v>44790</v>
      </c>
      <c r="B1013" t="s">
        <v>253</v>
      </c>
      <c r="C1013" s="10">
        <v>143307487</v>
      </c>
      <c r="D1013" s="3">
        <v>5540246176699</v>
      </c>
      <c r="E1013" s="9">
        <v>44794</v>
      </c>
      <c r="F1013" s="11">
        <v>2088</v>
      </c>
    </row>
    <row r="1014" spans="1:6" ht="12" customHeight="1" x14ac:dyDescent="0.25">
      <c r="A1014" s="9">
        <v>44790</v>
      </c>
      <c r="B1014" t="s">
        <v>253</v>
      </c>
      <c r="C1014" s="10">
        <v>143307487</v>
      </c>
      <c r="D1014" s="3">
        <v>5540246188175</v>
      </c>
      <c r="E1014" s="9">
        <v>44794</v>
      </c>
      <c r="F1014" s="11">
        <v>116</v>
      </c>
    </row>
    <row r="1015" spans="1:6" ht="12" customHeight="1" x14ac:dyDescent="0.25">
      <c r="A1015" s="6">
        <v>44790</v>
      </c>
      <c r="B1015" t="s">
        <v>253</v>
      </c>
      <c r="C1015" s="7">
        <v>143307489</v>
      </c>
      <c r="D1015" s="3">
        <v>5540246174095</v>
      </c>
      <c r="E1015" s="6">
        <v>44797</v>
      </c>
      <c r="F1015" s="8">
        <v>140</v>
      </c>
    </row>
    <row r="1016" spans="1:6" ht="12" customHeight="1" x14ac:dyDescent="0.25">
      <c r="A1016" s="9">
        <v>44790</v>
      </c>
      <c r="B1016" t="s">
        <v>253</v>
      </c>
      <c r="C1016" s="10">
        <v>143307490</v>
      </c>
      <c r="D1016" s="3">
        <v>5540246185429</v>
      </c>
      <c r="E1016" s="9">
        <v>44796</v>
      </c>
      <c r="F1016" s="11">
        <v>140</v>
      </c>
    </row>
    <row r="1017" spans="1:6" ht="12" customHeight="1" x14ac:dyDescent="0.25">
      <c r="A1017" s="6">
        <v>44790</v>
      </c>
      <c r="B1017" t="s">
        <v>253</v>
      </c>
      <c r="C1017" s="7">
        <v>143307490</v>
      </c>
      <c r="D1017" s="3">
        <v>5540246186325</v>
      </c>
      <c r="E1017" s="6">
        <v>44796</v>
      </c>
      <c r="F1017" s="8">
        <v>140</v>
      </c>
    </row>
    <row r="1018" spans="1:6" ht="12" customHeight="1" x14ac:dyDescent="0.25">
      <c r="A1018" s="9">
        <v>44790</v>
      </c>
      <c r="B1018" t="s">
        <v>253</v>
      </c>
      <c r="C1018" s="10">
        <v>143307494</v>
      </c>
      <c r="D1018" s="3">
        <v>5540246194330</v>
      </c>
      <c r="E1018" s="9">
        <v>44797</v>
      </c>
      <c r="F1018" s="11">
        <v>4585</v>
      </c>
    </row>
    <row r="1019" spans="1:6" ht="12" customHeight="1" x14ac:dyDescent="0.25">
      <c r="A1019" s="9">
        <v>44791</v>
      </c>
      <c r="B1019" t="s">
        <v>253</v>
      </c>
      <c r="C1019" s="10">
        <v>143307502</v>
      </c>
      <c r="D1019" s="3">
        <v>5540246187987</v>
      </c>
      <c r="E1019" s="9">
        <v>44794</v>
      </c>
      <c r="F1019" s="11">
        <v>3341</v>
      </c>
    </row>
    <row r="1020" spans="1:6" ht="12" customHeight="1" x14ac:dyDescent="0.25">
      <c r="A1020" s="9">
        <v>44791</v>
      </c>
      <c r="B1020" t="s">
        <v>253</v>
      </c>
      <c r="C1020" s="10">
        <v>143307513</v>
      </c>
      <c r="D1020" s="3">
        <v>5540246187987</v>
      </c>
      <c r="E1020" s="9">
        <v>44795</v>
      </c>
      <c r="F1020" s="11">
        <v>1114</v>
      </c>
    </row>
    <row r="1021" spans="1:6" ht="12" customHeight="1" x14ac:dyDescent="0.25">
      <c r="A1021" s="6">
        <v>44791</v>
      </c>
      <c r="B1021" t="s">
        <v>253</v>
      </c>
      <c r="C1021" s="7">
        <v>143307514</v>
      </c>
      <c r="D1021" s="3">
        <v>5540246172978</v>
      </c>
      <c r="E1021" s="6">
        <v>44795</v>
      </c>
      <c r="F1021" s="8">
        <v>836</v>
      </c>
    </row>
    <row r="1022" spans="1:6" ht="12" customHeight="1" x14ac:dyDescent="0.25">
      <c r="A1022" s="9">
        <v>44791</v>
      </c>
      <c r="B1022" t="s">
        <v>253</v>
      </c>
      <c r="C1022" s="10">
        <v>143307514</v>
      </c>
      <c r="D1022" s="3">
        <v>5540246176699</v>
      </c>
      <c r="E1022" s="9">
        <v>44795</v>
      </c>
      <c r="F1022" s="11">
        <v>1044</v>
      </c>
    </row>
    <row r="1023" spans="1:6" ht="12" customHeight="1" x14ac:dyDescent="0.25">
      <c r="A1023" s="9">
        <v>44791</v>
      </c>
      <c r="B1023" t="s">
        <v>253</v>
      </c>
      <c r="C1023" s="10">
        <v>143307514</v>
      </c>
      <c r="D1023" s="3">
        <v>5540246188175</v>
      </c>
      <c r="E1023" s="9">
        <v>44795</v>
      </c>
      <c r="F1023" s="11">
        <v>70</v>
      </c>
    </row>
    <row r="1024" spans="1:6" ht="12" customHeight="1" x14ac:dyDescent="0.25">
      <c r="A1024" s="9">
        <v>44791</v>
      </c>
      <c r="B1024" t="s">
        <v>253</v>
      </c>
      <c r="C1024" s="10">
        <v>143307519</v>
      </c>
      <c r="D1024" s="3">
        <v>5540246195096</v>
      </c>
      <c r="E1024" s="9">
        <v>44798</v>
      </c>
      <c r="F1024" s="11">
        <v>1253</v>
      </c>
    </row>
    <row r="1025" spans="1:6" ht="12" customHeight="1" x14ac:dyDescent="0.25">
      <c r="A1025" s="9">
        <v>44791</v>
      </c>
      <c r="B1025" t="s">
        <v>253</v>
      </c>
      <c r="C1025" s="10">
        <v>143307521</v>
      </c>
      <c r="D1025" s="3">
        <v>5540246183130</v>
      </c>
      <c r="E1025" s="9">
        <v>44802</v>
      </c>
      <c r="F1025" s="11">
        <v>2256</v>
      </c>
    </row>
    <row r="1026" spans="1:6" ht="12" customHeight="1" x14ac:dyDescent="0.25">
      <c r="A1026" s="6">
        <v>44791</v>
      </c>
      <c r="B1026" t="s">
        <v>253</v>
      </c>
      <c r="C1026" s="7">
        <v>143307521</v>
      </c>
      <c r="D1026" s="3">
        <v>5540246183538</v>
      </c>
      <c r="E1026" s="6">
        <v>44802</v>
      </c>
      <c r="F1026" s="8">
        <v>919</v>
      </c>
    </row>
    <row r="1027" spans="1:6" ht="12" customHeight="1" x14ac:dyDescent="0.25">
      <c r="A1027" s="9">
        <v>44791</v>
      </c>
      <c r="B1027" t="s">
        <v>253</v>
      </c>
      <c r="C1027" s="10">
        <v>143307521</v>
      </c>
      <c r="D1027" s="3">
        <v>5540246183555</v>
      </c>
      <c r="E1027" s="9">
        <v>44802</v>
      </c>
      <c r="F1027" s="11">
        <v>543</v>
      </c>
    </row>
    <row r="1028" spans="1:6" ht="12" customHeight="1" x14ac:dyDescent="0.25">
      <c r="A1028" s="9">
        <v>44791</v>
      </c>
      <c r="B1028" t="s">
        <v>253</v>
      </c>
      <c r="C1028" s="10">
        <v>143307522</v>
      </c>
      <c r="D1028" s="3">
        <v>5540246171759</v>
      </c>
      <c r="E1028" s="9">
        <v>44801</v>
      </c>
      <c r="F1028" s="11">
        <v>2506</v>
      </c>
    </row>
    <row r="1029" spans="1:6" ht="12" customHeight="1" x14ac:dyDescent="0.25">
      <c r="A1029" s="6">
        <v>44791</v>
      </c>
      <c r="B1029" t="s">
        <v>253</v>
      </c>
      <c r="C1029" s="7">
        <v>143307522</v>
      </c>
      <c r="D1029" s="3">
        <v>5540246177133</v>
      </c>
      <c r="E1029" s="6">
        <v>44801</v>
      </c>
      <c r="F1029" s="8">
        <v>2228</v>
      </c>
    </row>
    <row r="1030" spans="1:6" ht="12" customHeight="1" x14ac:dyDescent="0.25">
      <c r="A1030" s="9">
        <v>44791</v>
      </c>
      <c r="B1030" t="s">
        <v>253</v>
      </c>
      <c r="C1030" s="10">
        <v>143307522</v>
      </c>
      <c r="D1030" s="3">
        <v>5540246192148</v>
      </c>
      <c r="E1030" s="9">
        <v>44801</v>
      </c>
      <c r="F1030" s="11">
        <v>27840</v>
      </c>
    </row>
    <row r="1031" spans="1:6" ht="12" customHeight="1" x14ac:dyDescent="0.25">
      <c r="A1031" s="9">
        <v>44791</v>
      </c>
      <c r="B1031" t="s">
        <v>253</v>
      </c>
      <c r="C1031" s="10">
        <v>143307525</v>
      </c>
      <c r="D1031" s="3">
        <v>5540246194632</v>
      </c>
      <c r="E1031" s="9">
        <v>44805</v>
      </c>
      <c r="F1031" s="11">
        <v>1003</v>
      </c>
    </row>
    <row r="1032" spans="1:6" ht="12" customHeight="1" x14ac:dyDescent="0.25">
      <c r="A1032" s="9">
        <v>44791</v>
      </c>
      <c r="B1032" t="s">
        <v>253</v>
      </c>
      <c r="C1032" s="10">
        <v>143307527</v>
      </c>
      <c r="D1032" s="3">
        <v>5540246173906</v>
      </c>
      <c r="E1032" s="9">
        <v>44804</v>
      </c>
      <c r="F1032" s="11">
        <v>1634</v>
      </c>
    </row>
    <row r="1033" spans="1:6" ht="12" customHeight="1" x14ac:dyDescent="0.25">
      <c r="A1033" s="6">
        <v>44791</v>
      </c>
      <c r="B1033" t="s">
        <v>253</v>
      </c>
      <c r="C1033" s="7">
        <v>143307527</v>
      </c>
      <c r="D1033" s="3">
        <v>5540246181016</v>
      </c>
      <c r="E1033" s="6">
        <v>44804</v>
      </c>
      <c r="F1033" s="8">
        <v>3564</v>
      </c>
    </row>
    <row r="1034" spans="1:6" ht="12" customHeight="1" x14ac:dyDescent="0.25">
      <c r="A1034" s="9">
        <v>44791</v>
      </c>
      <c r="B1034" t="s">
        <v>253</v>
      </c>
      <c r="C1034" s="10">
        <v>143307530</v>
      </c>
      <c r="D1034" s="3">
        <v>5540246183844</v>
      </c>
      <c r="E1034" s="9">
        <v>44801</v>
      </c>
      <c r="F1034" s="11">
        <v>140</v>
      </c>
    </row>
    <row r="1035" spans="1:6" ht="12" customHeight="1" x14ac:dyDescent="0.25">
      <c r="A1035" s="6">
        <v>44794</v>
      </c>
      <c r="B1035" t="s">
        <v>253</v>
      </c>
      <c r="C1035" s="7">
        <v>143317554</v>
      </c>
      <c r="D1035" s="3">
        <v>5540246176294</v>
      </c>
      <c r="E1035" s="6">
        <v>44796</v>
      </c>
      <c r="F1035" s="8">
        <v>2970</v>
      </c>
    </row>
    <row r="1036" spans="1:6" ht="12" customHeight="1" x14ac:dyDescent="0.25">
      <c r="A1036" s="9">
        <v>44794</v>
      </c>
      <c r="B1036" t="s">
        <v>253</v>
      </c>
      <c r="C1036" s="10">
        <v>143317554</v>
      </c>
      <c r="D1036" s="3">
        <v>5540246176295</v>
      </c>
      <c r="E1036" s="9">
        <v>44796</v>
      </c>
      <c r="F1036" s="11">
        <v>7424</v>
      </c>
    </row>
    <row r="1037" spans="1:6" ht="12" customHeight="1" x14ac:dyDescent="0.25">
      <c r="A1037" s="9">
        <v>44794</v>
      </c>
      <c r="B1037" t="s">
        <v>253</v>
      </c>
      <c r="C1037" s="10">
        <v>143317554</v>
      </c>
      <c r="D1037" s="3">
        <v>5540246187987</v>
      </c>
      <c r="E1037" s="9">
        <v>44796</v>
      </c>
      <c r="F1037" s="11">
        <v>4455</v>
      </c>
    </row>
    <row r="1038" spans="1:6" ht="12" customHeight="1" x14ac:dyDescent="0.25">
      <c r="A1038" s="6">
        <v>44794</v>
      </c>
      <c r="B1038" t="s">
        <v>253</v>
      </c>
      <c r="C1038" s="7">
        <v>143317554</v>
      </c>
      <c r="D1038" s="3">
        <v>5540246188200</v>
      </c>
      <c r="E1038" s="6">
        <v>44796</v>
      </c>
      <c r="F1038" s="8">
        <v>1485</v>
      </c>
    </row>
    <row r="1039" spans="1:6" ht="12" customHeight="1" x14ac:dyDescent="0.25">
      <c r="A1039" s="6">
        <v>44794</v>
      </c>
      <c r="B1039" t="s">
        <v>253</v>
      </c>
      <c r="C1039" s="7">
        <v>143317555</v>
      </c>
      <c r="D1039" s="3">
        <v>5540246172978</v>
      </c>
      <c r="E1039" s="6">
        <v>44796</v>
      </c>
      <c r="F1039" s="8">
        <v>836</v>
      </c>
    </row>
    <row r="1040" spans="1:6" ht="12" customHeight="1" x14ac:dyDescent="0.25">
      <c r="A1040" s="9">
        <v>44794</v>
      </c>
      <c r="B1040" t="s">
        <v>253</v>
      </c>
      <c r="C1040" s="10">
        <v>143317555</v>
      </c>
      <c r="D1040" s="3">
        <v>5540246174174</v>
      </c>
      <c r="E1040" s="9">
        <v>44796</v>
      </c>
      <c r="F1040" s="11">
        <v>232</v>
      </c>
    </row>
    <row r="1041" spans="1:6" ht="12" customHeight="1" x14ac:dyDescent="0.25">
      <c r="A1041" s="9">
        <v>44794</v>
      </c>
      <c r="B1041" t="s">
        <v>253</v>
      </c>
      <c r="C1041" s="10">
        <v>143317555</v>
      </c>
      <c r="D1041" s="3">
        <v>5540246176699</v>
      </c>
      <c r="E1041" s="9">
        <v>44796</v>
      </c>
      <c r="F1041" s="11">
        <v>2088</v>
      </c>
    </row>
    <row r="1042" spans="1:6" ht="12" customHeight="1" x14ac:dyDescent="0.25">
      <c r="A1042" s="6">
        <v>44794</v>
      </c>
      <c r="B1042" t="s">
        <v>253</v>
      </c>
      <c r="C1042" s="7">
        <v>143317561</v>
      </c>
      <c r="D1042" s="3">
        <v>5540246173472</v>
      </c>
      <c r="E1042" s="6">
        <v>44802</v>
      </c>
      <c r="F1042" s="8">
        <v>279</v>
      </c>
    </row>
    <row r="1043" spans="1:6" ht="12" customHeight="1" x14ac:dyDescent="0.25">
      <c r="A1043" s="9">
        <v>44794</v>
      </c>
      <c r="B1043" t="s">
        <v>253</v>
      </c>
      <c r="C1043" s="10">
        <v>143317561</v>
      </c>
      <c r="D1043" s="3">
        <v>5540246175049</v>
      </c>
      <c r="E1043" s="9">
        <v>44802</v>
      </c>
      <c r="F1043" s="11">
        <v>696</v>
      </c>
    </row>
    <row r="1044" spans="1:6" ht="12" customHeight="1" x14ac:dyDescent="0.25">
      <c r="A1044" s="6">
        <v>44794</v>
      </c>
      <c r="B1044" t="s">
        <v>253</v>
      </c>
      <c r="C1044" s="7">
        <v>143317561</v>
      </c>
      <c r="D1044" s="3">
        <v>5540246175050</v>
      </c>
      <c r="E1044" s="6">
        <v>44802</v>
      </c>
      <c r="F1044" s="8">
        <v>557</v>
      </c>
    </row>
    <row r="1045" spans="1:6" ht="12" customHeight="1" x14ac:dyDescent="0.25">
      <c r="A1045" s="9">
        <v>44795</v>
      </c>
      <c r="B1045" t="s">
        <v>253</v>
      </c>
      <c r="C1045" s="10">
        <v>143317576</v>
      </c>
      <c r="D1045" s="3">
        <v>5540246171933</v>
      </c>
      <c r="E1045" s="9">
        <v>44797</v>
      </c>
      <c r="F1045" s="11">
        <v>557</v>
      </c>
    </row>
    <row r="1046" spans="1:6" ht="12" customHeight="1" x14ac:dyDescent="0.25">
      <c r="A1046" s="6">
        <v>44795</v>
      </c>
      <c r="B1046" t="s">
        <v>253</v>
      </c>
      <c r="C1046" s="7">
        <v>143317576</v>
      </c>
      <c r="D1046" s="3">
        <v>5540246176294</v>
      </c>
      <c r="E1046" s="6">
        <v>44797</v>
      </c>
      <c r="F1046" s="8">
        <v>1485</v>
      </c>
    </row>
    <row r="1047" spans="1:6" ht="12" customHeight="1" x14ac:dyDescent="0.25">
      <c r="A1047" s="9">
        <v>44795</v>
      </c>
      <c r="B1047" t="s">
        <v>253</v>
      </c>
      <c r="C1047" s="10">
        <v>143317576</v>
      </c>
      <c r="D1047" s="3">
        <v>5540246176295</v>
      </c>
      <c r="E1047" s="9">
        <v>44797</v>
      </c>
      <c r="F1047" s="11">
        <v>5568</v>
      </c>
    </row>
    <row r="1048" spans="1:6" ht="12" customHeight="1" x14ac:dyDescent="0.25">
      <c r="A1048" s="9">
        <v>44795</v>
      </c>
      <c r="B1048" t="s">
        <v>253</v>
      </c>
      <c r="C1048" s="10">
        <v>143317576</v>
      </c>
      <c r="D1048" s="3">
        <v>5540246188200</v>
      </c>
      <c r="E1048" s="9">
        <v>44797</v>
      </c>
      <c r="F1048" s="11">
        <v>743</v>
      </c>
    </row>
    <row r="1049" spans="1:6" ht="12" customHeight="1" x14ac:dyDescent="0.25">
      <c r="A1049" s="9">
        <v>44795</v>
      </c>
      <c r="B1049" t="s">
        <v>253</v>
      </c>
      <c r="C1049" s="10">
        <v>143317577</v>
      </c>
      <c r="D1049" s="3">
        <v>5540246172539</v>
      </c>
      <c r="E1049" s="9">
        <v>44797</v>
      </c>
      <c r="F1049" s="11">
        <v>24</v>
      </c>
    </row>
    <row r="1050" spans="1:6" ht="12" customHeight="1" x14ac:dyDescent="0.25">
      <c r="A1050" s="6">
        <v>44795</v>
      </c>
      <c r="B1050" t="s">
        <v>253</v>
      </c>
      <c r="C1050" s="7">
        <v>143317577</v>
      </c>
      <c r="D1050" s="3">
        <v>5540246172669</v>
      </c>
      <c r="E1050" s="6">
        <v>44797</v>
      </c>
      <c r="F1050" s="8">
        <v>279</v>
      </c>
    </row>
    <row r="1051" spans="1:6" ht="12" customHeight="1" x14ac:dyDescent="0.25">
      <c r="A1051" s="9">
        <v>44795</v>
      </c>
      <c r="B1051" t="s">
        <v>253</v>
      </c>
      <c r="C1051" s="10">
        <v>143317577</v>
      </c>
      <c r="D1051" s="3">
        <v>5540246172978</v>
      </c>
      <c r="E1051" s="9">
        <v>44797</v>
      </c>
      <c r="F1051" s="11">
        <v>836</v>
      </c>
    </row>
    <row r="1052" spans="1:6" ht="12" customHeight="1" x14ac:dyDescent="0.25">
      <c r="A1052" s="6">
        <v>44795</v>
      </c>
      <c r="B1052" t="s">
        <v>253</v>
      </c>
      <c r="C1052" s="7">
        <v>143317577</v>
      </c>
      <c r="D1052" s="3">
        <v>5540246174174</v>
      </c>
      <c r="E1052" s="6">
        <v>44797</v>
      </c>
      <c r="F1052" s="8">
        <v>232</v>
      </c>
    </row>
    <row r="1053" spans="1:6" ht="12" customHeight="1" x14ac:dyDescent="0.25">
      <c r="A1053" s="6">
        <v>44795</v>
      </c>
      <c r="B1053" t="s">
        <v>253</v>
      </c>
      <c r="C1053" s="7">
        <v>143317577</v>
      </c>
      <c r="D1053" s="3">
        <v>5540246176699</v>
      </c>
      <c r="E1053" s="6">
        <v>44797</v>
      </c>
      <c r="F1053" s="8">
        <v>2088</v>
      </c>
    </row>
    <row r="1054" spans="1:6" ht="12" customHeight="1" x14ac:dyDescent="0.25">
      <c r="A1054" s="6">
        <v>44796</v>
      </c>
      <c r="B1054" t="s">
        <v>253</v>
      </c>
      <c r="C1054" s="7">
        <v>143317587</v>
      </c>
      <c r="D1054" s="3">
        <v>5540246171933</v>
      </c>
      <c r="E1054" s="6">
        <v>44798</v>
      </c>
      <c r="F1054" s="8">
        <v>557</v>
      </c>
    </row>
    <row r="1055" spans="1:6" ht="12" customHeight="1" x14ac:dyDescent="0.25">
      <c r="A1055" s="6">
        <v>44796</v>
      </c>
      <c r="B1055" t="s">
        <v>253</v>
      </c>
      <c r="C1055" s="7">
        <v>143317587</v>
      </c>
      <c r="D1055" s="3">
        <v>5540246188200</v>
      </c>
      <c r="E1055" s="6">
        <v>44798</v>
      </c>
      <c r="F1055" s="8">
        <v>743</v>
      </c>
    </row>
    <row r="1056" spans="1:6" ht="12" customHeight="1" x14ac:dyDescent="0.25">
      <c r="A1056" s="6">
        <v>44796</v>
      </c>
      <c r="B1056" t="s">
        <v>253</v>
      </c>
      <c r="C1056" s="7">
        <v>143317588</v>
      </c>
      <c r="D1056" s="3">
        <v>5540246172978</v>
      </c>
      <c r="E1056" s="6">
        <v>44798</v>
      </c>
      <c r="F1056" s="8">
        <v>836</v>
      </c>
    </row>
    <row r="1057" spans="1:6" ht="12" customHeight="1" x14ac:dyDescent="0.25">
      <c r="A1057" s="9">
        <v>44796</v>
      </c>
      <c r="B1057" t="s">
        <v>253</v>
      </c>
      <c r="C1057" s="10">
        <v>143317588</v>
      </c>
      <c r="D1057" s="3">
        <v>5540246174174</v>
      </c>
      <c r="E1057" s="9">
        <v>44798</v>
      </c>
      <c r="F1057" s="11">
        <v>232</v>
      </c>
    </row>
    <row r="1058" spans="1:6" ht="12" customHeight="1" x14ac:dyDescent="0.25">
      <c r="A1058" s="6">
        <v>44796</v>
      </c>
      <c r="B1058" t="s">
        <v>253</v>
      </c>
      <c r="C1058" s="7">
        <v>143317588</v>
      </c>
      <c r="D1058" s="3">
        <v>5540246176699</v>
      </c>
      <c r="E1058" s="6">
        <v>44798</v>
      </c>
      <c r="F1058" s="8">
        <v>3132</v>
      </c>
    </row>
    <row r="1059" spans="1:6" ht="12" customHeight="1" x14ac:dyDescent="0.25">
      <c r="A1059" s="6">
        <v>44796</v>
      </c>
      <c r="B1059" t="s">
        <v>253</v>
      </c>
      <c r="C1059" s="7">
        <v>143317588</v>
      </c>
      <c r="D1059" s="3">
        <v>5540246188175</v>
      </c>
      <c r="E1059" s="6">
        <v>44798</v>
      </c>
      <c r="F1059" s="8">
        <v>163</v>
      </c>
    </row>
    <row r="1060" spans="1:6" ht="12" customHeight="1" x14ac:dyDescent="0.25">
      <c r="A1060" s="6">
        <v>44796</v>
      </c>
      <c r="B1060" t="s">
        <v>253</v>
      </c>
      <c r="C1060" s="7">
        <v>143317598</v>
      </c>
      <c r="D1060" s="3">
        <v>5540246173472</v>
      </c>
      <c r="E1060" s="6">
        <v>44798</v>
      </c>
      <c r="F1060" s="8">
        <v>140</v>
      </c>
    </row>
    <row r="1061" spans="1:6" ht="12" customHeight="1" x14ac:dyDescent="0.25">
      <c r="A1061" s="9">
        <v>44797</v>
      </c>
      <c r="B1061" t="s">
        <v>253</v>
      </c>
      <c r="C1061" s="10">
        <v>143317609</v>
      </c>
      <c r="D1061" s="3">
        <v>5540246187987</v>
      </c>
      <c r="E1061" s="9">
        <v>44801</v>
      </c>
      <c r="F1061" s="11">
        <v>2228</v>
      </c>
    </row>
    <row r="1062" spans="1:6" ht="12" customHeight="1" x14ac:dyDescent="0.25">
      <c r="A1062" s="6">
        <v>44797</v>
      </c>
      <c r="B1062" t="s">
        <v>253</v>
      </c>
      <c r="C1062" s="7">
        <v>143317609</v>
      </c>
      <c r="D1062" s="3">
        <v>5540246188200</v>
      </c>
      <c r="E1062" s="6">
        <v>44801</v>
      </c>
      <c r="F1062" s="8">
        <v>1485</v>
      </c>
    </row>
    <row r="1063" spans="1:6" ht="12" customHeight="1" x14ac:dyDescent="0.25">
      <c r="A1063" s="6">
        <v>44797</v>
      </c>
      <c r="B1063" t="s">
        <v>253</v>
      </c>
      <c r="C1063" s="7">
        <v>143317610</v>
      </c>
      <c r="D1063" s="3">
        <v>5540246174174</v>
      </c>
      <c r="E1063" s="6">
        <v>44801</v>
      </c>
      <c r="F1063" s="8">
        <v>232</v>
      </c>
    </row>
    <row r="1064" spans="1:6" ht="12" customHeight="1" x14ac:dyDescent="0.25">
      <c r="A1064" s="9">
        <v>44797</v>
      </c>
      <c r="B1064" t="s">
        <v>253</v>
      </c>
      <c r="C1064" s="10">
        <v>143317610</v>
      </c>
      <c r="D1064" s="3">
        <v>5540246188175</v>
      </c>
      <c r="E1064" s="9">
        <v>44801</v>
      </c>
      <c r="F1064" s="11">
        <v>93</v>
      </c>
    </row>
    <row r="1065" spans="1:6" ht="12" customHeight="1" x14ac:dyDescent="0.25">
      <c r="A1065" s="6">
        <v>44797</v>
      </c>
      <c r="B1065" t="s">
        <v>253</v>
      </c>
      <c r="C1065" s="7">
        <v>143317615</v>
      </c>
      <c r="D1065" s="3">
        <v>5540246185429</v>
      </c>
      <c r="E1065" s="6">
        <v>44802</v>
      </c>
      <c r="F1065" s="8">
        <v>70</v>
      </c>
    </row>
    <row r="1066" spans="1:6" ht="12" customHeight="1" x14ac:dyDescent="0.25">
      <c r="A1066" s="9">
        <v>44797</v>
      </c>
      <c r="B1066" t="s">
        <v>253</v>
      </c>
      <c r="C1066" s="10">
        <v>143317615</v>
      </c>
      <c r="D1066" s="3">
        <v>5540246186325</v>
      </c>
      <c r="E1066" s="9">
        <v>44802</v>
      </c>
      <c r="F1066" s="11">
        <v>140</v>
      </c>
    </row>
    <row r="1067" spans="1:6" ht="12" customHeight="1" x14ac:dyDescent="0.25">
      <c r="A1067" s="6">
        <v>44797</v>
      </c>
      <c r="B1067" t="s">
        <v>253</v>
      </c>
      <c r="C1067" s="7">
        <v>143317631</v>
      </c>
      <c r="D1067" s="3">
        <v>5540246187882</v>
      </c>
      <c r="E1067" s="6">
        <v>44878</v>
      </c>
      <c r="F1067" s="8">
        <v>163</v>
      </c>
    </row>
    <row r="1068" spans="1:6" ht="12" customHeight="1" x14ac:dyDescent="0.25">
      <c r="A1068" s="6">
        <v>44797</v>
      </c>
      <c r="B1068" t="s">
        <v>253</v>
      </c>
      <c r="C1068" s="7">
        <v>143317631</v>
      </c>
      <c r="D1068" s="3">
        <v>5540246187995</v>
      </c>
      <c r="E1068" s="6">
        <v>44878</v>
      </c>
      <c r="F1068" s="8">
        <v>464</v>
      </c>
    </row>
    <row r="1069" spans="1:6" ht="12" customHeight="1" x14ac:dyDescent="0.25">
      <c r="A1069" s="9">
        <v>44797</v>
      </c>
      <c r="B1069" t="s">
        <v>253</v>
      </c>
      <c r="C1069" s="10">
        <v>143317631</v>
      </c>
      <c r="D1069" s="3">
        <v>5540246187997</v>
      </c>
      <c r="E1069" s="9">
        <v>44878</v>
      </c>
      <c r="F1069" s="11">
        <v>205</v>
      </c>
    </row>
    <row r="1070" spans="1:6" ht="12" customHeight="1" x14ac:dyDescent="0.25">
      <c r="A1070" s="6">
        <v>44798</v>
      </c>
      <c r="B1070" t="s">
        <v>253</v>
      </c>
      <c r="C1070" s="7">
        <v>143317638</v>
      </c>
      <c r="D1070" s="3">
        <v>5540246172539</v>
      </c>
      <c r="E1070" s="6">
        <v>44802</v>
      </c>
      <c r="F1070" s="8">
        <v>47</v>
      </c>
    </row>
    <row r="1071" spans="1:6" ht="12" customHeight="1" x14ac:dyDescent="0.25">
      <c r="A1071" s="9">
        <v>44798</v>
      </c>
      <c r="B1071" t="s">
        <v>253</v>
      </c>
      <c r="C1071" s="10">
        <v>143317638</v>
      </c>
      <c r="D1071" s="3">
        <v>5540246172669</v>
      </c>
      <c r="E1071" s="9">
        <v>44802</v>
      </c>
      <c r="F1071" s="11">
        <v>279</v>
      </c>
    </row>
    <row r="1072" spans="1:6" ht="12" customHeight="1" x14ac:dyDescent="0.25">
      <c r="A1072" s="6">
        <v>44798</v>
      </c>
      <c r="B1072" t="s">
        <v>253</v>
      </c>
      <c r="C1072" s="7">
        <v>143317638</v>
      </c>
      <c r="D1072" s="3">
        <v>5540246176699</v>
      </c>
      <c r="E1072" s="6">
        <v>44802</v>
      </c>
      <c r="F1072" s="8">
        <v>4176</v>
      </c>
    </row>
    <row r="1073" spans="1:6" ht="12" customHeight="1" x14ac:dyDescent="0.25">
      <c r="A1073" s="9">
        <v>44798</v>
      </c>
      <c r="B1073" t="s">
        <v>253</v>
      </c>
      <c r="C1073" s="10">
        <v>143317638</v>
      </c>
      <c r="D1073" s="3">
        <v>5540246188175</v>
      </c>
      <c r="E1073" s="9">
        <v>44802</v>
      </c>
      <c r="F1073" s="11">
        <v>70</v>
      </c>
    </row>
    <row r="1074" spans="1:6" ht="12" customHeight="1" x14ac:dyDescent="0.25">
      <c r="A1074" s="6">
        <v>44798</v>
      </c>
      <c r="B1074" t="s">
        <v>253</v>
      </c>
      <c r="C1074" s="7">
        <v>143317638</v>
      </c>
      <c r="D1074" s="3">
        <v>5540246192102</v>
      </c>
      <c r="E1074" s="6">
        <v>44802</v>
      </c>
      <c r="F1074" s="8">
        <v>4009</v>
      </c>
    </row>
    <row r="1075" spans="1:6" ht="12" customHeight="1" x14ac:dyDescent="0.25">
      <c r="A1075" s="9">
        <v>44798</v>
      </c>
      <c r="B1075" t="s">
        <v>253</v>
      </c>
      <c r="C1075" s="10">
        <v>143317639</v>
      </c>
      <c r="D1075" s="3">
        <v>5540246187987</v>
      </c>
      <c r="E1075" s="9">
        <v>44802</v>
      </c>
      <c r="F1075" s="11">
        <v>1114</v>
      </c>
    </row>
    <row r="1076" spans="1:6" ht="12" customHeight="1" x14ac:dyDescent="0.25">
      <c r="A1076" s="6">
        <v>44798</v>
      </c>
      <c r="B1076" t="s">
        <v>253</v>
      </c>
      <c r="C1076" s="7">
        <v>143317642</v>
      </c>
      <c r="D1076" s="3">
        <v>5540246173472</v>
      </c>
      <c r="E1076" s="6">
        <v>44805</v>
      </c>
      <c r="F1076" s="8">
        <v>279</v>
      </c>
    </row>
    <row r="1077" spans="1:6" ht="12" customHeight="1" x14ac:dyDescent="0.25">
      <c r="A1077" s="9">
        <v>44798</v>
      </c>
      <c r="B1077" t="s">
        <v>253</v>
      </c>
      <c r="C1077" s="10">
        <v>143317642</v>
      </c>
      <c r="D1077" s="3">
        <v>5540246175047</v>
      </c>
      <c r="E1077" s="9">
        <v>44805</v>
      </c>
      <c r="F1077" s="11">
        <v>279</v>
      </c>
    </row>
    <row r="1078" spans="1:6" ht="12" customHeight="1" x14ac:dyDescent="0.25">
      <c r="A1078" s="6">
        <v>44798</v>
      </c>
      <c r="B1078" t="s">
        <v>253</v>
      </c>
      <c r="C1078" s="7">
        <v>143317642</v>
      </c>
      <c r="D1078" s="3">
        <v>5540246175049</v>
      </c>
      <c r="E1078" s="6">
        <v>44805</v>
      </c>
      <c r="F1078" s="8">
        <v>557</v>
      </c>
    </row>
    <row r="1079" spans="1:6" ht="12" customHeight="1" x14ac:dyDescent="0.25">
      <c r="A1079" s="9">
        <v>44798</v>
      </c>
      <c r="B1079" t="s">
        <v>253</v>
      </c>
      <c r="C1079" s="10">
        <v>143317642</v>
      </c>
      <c r="D1079" s="3">
        <v>5540246175050</v>
      </c>
      <c r="E1079" s="9">
        <v>44805</v>
      </c>
      <c r="F1079" s="11">
        <v>557</v>
      </c>
    </row>
    <row r="1080" spans="1:6" ht="12" customHeight="1" x14ac:dyDescent="0.25">
      <c r="A1080" s="6">
        <v>44798</v>
      </c>
      <c r="B1080" t="s">
        <v>253</v>
      </c>
      <c r="C1080" s="7">
        <v>143317642</v>
      </c>
      <c r="D1080" s="3">
        <v>5540246190743</v>
      </c>
      <c r="E1080" s="6">
        <v>44805</v>
      </c>
      <c r="F1080" s="8">
        <v>279</v>
      </c>
    </row>
    <row r="1081" spans="1:6" ht="12" customHeight="1" x14ac:dyDescent="0.25">
      <c r="A1081" s="9">
        <v>44801</v>
      </c>
      <c r="B1081" t="s">
        <v>253</v>
      </c>
      <c r="C1081" s="10">
        <v>143327658</v>
      </c>
      <c r="D1081" s="3">
        <v>5540246172978</v>
      </c>
      <c r="E1081" s="9">
        <v>44803</v>
      </c>
      <c r="F1081" s="11">
        <v>836</v>
      </c>
    </row>
    <row r="1082" spans="1:6" ht="12" customHeight="1" x14ac:dyDescent="0.25">
      <c r="A1082" s="6">
        <v>44801</v>
      </c>
      <c r="B1082" t="s">
        <v>253</v>
      </c>
      <c r="C1082" s="7">
        <v>143327658</v>
      </c>
      <c r="D1082" s="3">
        <v>5540246174174</v>
      </c>
      <c r="E1082" s="6">
        <v>44803</v>
      </c>
      <c r="F1082" s="8">
        <v>232</v>
      </c>
    </row>
    <row r="1083" spans="1:6" ht="12" customHeight="1" x14ac:dyDescent="0.25">
      <c r="A1083" s="6">
        <v>44801</v>
      </c>
      <c r="B1083" t="s">
        <v>253</v>
      </c>
      <c r="C1083" s="7">
        <v>143327658</v>
      </c>
      <c r="D1083" s="3">
        <v>5540246176699</v>
      </c>
      <c r="E1083" s="6">
        <v>44803</v>
      </c>
      <c r="F1083" s="8">
        <v>6264</v>
      </c>
    </row>
    <row r="1084" spans="1:6" ht="12" customHeight="1" x14ac:dyDescent="0.25">
      <c r="A1084" s="9">
        <v>44801</v>
      </c>
      <c r="B1084" t="s">
        <v>253</v>
      </c>
      <c r="C1084" s="10">
        <v>143327660</v>
      </c>
      <c r="D1084" s="3">
        <v>5540246176295</v>
      </c>
      <c r="E1084" s="9">
        <v>44803</v>
      </c>
      <c r="F1084" s="11">
        <v>4455</v>
      </c>
    </row>
    <row r="1085" spans="1:6" ht="12" customHeight="1" x14ac:dyDescent="0.25">
      <c r="A1085" s="6">
        <v>44801</v>
      </c>
      <c r="B1085" t="s">
        <v>253</v>
      </c>
      <c r="C1085" s="7">
        <v>143327660</v>
      </c>
      <c r="D1085" s="3">
        <v>5540246188200</v>
      </c>
      <c r="E1085" s="6">
        <v>44803</v>
      </c>
      <c r="F1085" s="8">
        <v>1485</v>
      </c>
    </row>
    <row r="1086" spans="1:6" ht="12" customHeight="1" x14ac:dyDescent="0.25">
      <c r="A1086" s="6">
        <v>44801</v>
      </c>
      <c r="B1086" t="s">
        <v>253</v>
      </c>
      <c r="C1086" s="7">
        <v>143327661</v>
      </c>
      <c r="D1086" s="3">
        <v>5540246194632</v>
      </c>
      <c r="E1086" s="6">
        <v>44801</v>
      </c>
      <c r="F1086" s="8">
        <v>335</v>
      </c>
    </row>
    <row r="1087" spans="1:6" ht="12" customHeight="1" x14ac:dyDescent="0.25">
      <c r="A1087" s="9">
        <v>44801</v>
      </c>
      <c r="B1087" t="s">
        <v>253</v>
      </c>
      <c r="C1087" s="10">
        <v>143327671</v>
      </c>
      <c r="D1087" s="3">
        <v>5540246194632</v>
      </c>
      <c r="E1087" s="9">
        <v>44810</v>
      </c>
      <c r="F1087" s="11">
        <v>1337</v>
      </c>
    </row>
    <row r="1088" spans="1:6" ht="12" customHeight="1" x14ac:dyDescent="0.25">
      <c r="A1088" s="6">
        <v>44801</v>
      </c>
      <c r="B1088" t="s">
        <v>253</v>
      </c>
      <c r="C1088" s="7">
        <v>143327673</v>
      </c>
      <c r="D1088" s="3">
        <v>5540246184036</v>
      </c>
      <c r="E1088" s="6">
        <v>44812</v>
      </c>
      <c r="F1088" s="8">
        <v>130</v>
      </c>
    </row>
    <row r="1089" spans="1:6" ht="12" customHeight="1" x14ac:dyDescent="0.25">
      <c r="A1089" s="9">
        <v>44801</v>
      </c>
      <c r="B1089" t="s">
        <v>253</v>
      </c>
      <c r="C1089" s="10">
        <v>143327673</v>
      </c>
      <c r="D1089" s="3">
        <v>5540246191596</v>
      </c>
      <c r="E1089" s="9">
        <v>44812</v>
      </c>
      <c r="F1089" s="11">
        <v>75</v>
      </c>
    </row>
    <row r="1090" spans="1:6" ht="12" customHeight="1" x14ac:dyDescent="0.25">
      <c r="A1090" s="6">
        <v>44801</v>
      </c>
      <c r="B1090" t="s">
        <v>253</v>
      </c>
      <c r="C1090" s="7">
        <v>143327674</v>
      </c>
      <c r="D1090" s="3">
        <v>5540246171759</v>
      </c>
      <c r="E1090" s="6">
        <v>44809</v>
      </c>
      <c r="F1090" s="8">
        <v>3759</v>
      </c>
    </row>
    <row r="1091" spans="1:6" ht="12" customHeight="1" x14ac:dyDescent="0.25">
      <c r="A1091" s="9">
        <v>44801</v>
      </c>
      <c r="B1091" t="s">
        <v>253</v>
      </c>
      <c r="C1091" s="10">
        <v>143327674</v>
      </c>
      <c r="D1091" s="3">
        <v>5540246177133</v>
      </c>
      <c r="E1091" s="9">
        <v>44809</v>
      </c>
      <c r="F1091" s="11">
        <v>6125</v>
      </c>
    </row>
    <row r="1092" spans="1:6" ht="12" customHeight="1" x14ac:dyDescent="0.25">
      <c r="A1092" s="6">
        <v>44801</v>
      </c>
      <c r="B1092" t="s">
        <v>253</v>
      </c>
      <c r="C1092" s="7">
        <v>143327674</v>
      </c>
      <c r="D1092" s="3">
        <v>5540246192148</v>
      </c>
      <c r="E1092" s="6">
        <v>44809</v>
      </c>
      <c r="F1092" s="8">
        <v>26448</v>
      </c>
    </row>
    <row r="1093" spans="1:6" ht="12" customHeight="1" x14ac:dyDescent="0.25">
      <c r="A1093" s="6">
        <v>44801</v>
      </c>
      <c r="B1093" t="s">
        <v>253</v>
      </c>
      <c r="C1093" s="7">
        <v>143327687</v>
      </c>
      <c r="D1093" s="3">
        <v>5540246183587</v>
      </c>
      <c r="E1093" s="6">
        <v>44808</v>
      </c>
      <c r="F1093" s="8">
        <v>502</v>
      </c>
    </row>
    <row r="1094" spans="1:6" ht="12" customHeight="1" x14ac:dyDescent="0.25">
      <c r="A1094" s="6">
        <v>44802</v>
      </c>
      <c r="B1094" t="s">
        <v>253</v>
      </c>
      <c r="C1094" s="7">
        <v>143327691</v>
      </c>
      <c r="D1094" s="3">
        <v>5540246176295</v>
      </c>
      <c r="E1094" s="6">
        <v>44804</v>
      </c>
      <c r="F1094" s="8">
        <v>7424</v>
      </c>
    </row>
    <row r="1095" spans="1:6" ht="12" customHeight="1" x14ac:dyDescent="0.25">
      <c r="A1095" s="6">
        <v>44802</v>
      </c>
      <c r="B1095" t="s">
        <v>253</v>
      </c>
      <c r="C1095" s="7">
        <v>143327691</v>
      </c>
      <c r="D1095" s="3">
        <v>5540246187987</v>
      </c>
      <c r="E1095" s="6">
        <v>44804</v>
      </c>
      <c r="F1095" s="8">
        <v>3341</v>
      </c>
    </row>
    <row r="1096" spans="1:6" ht="12" customHeight="1" x14ac:dyDescent="0.25">
      <c r="A1096" s="9">
        <v>44802</v>
      </c>
      <c r="B1096" t="s">
        <v>253</v>
      </c>
      <c r="C1096" s="10">
        <v>143327691</v>
      </c>
      <c r="D1096" s="3">
        <v>5540246188200</v>
      </c>
      <c r="E1096" s="9">
        <v>44804</v>
      </c>
      <c r="F1096" s="11">
        <v>1485</v>
      </c>
    </row>
    <row r="1097" spans="1:6" ht="12" customHeight="1" x14ac:dyDescent="0.25">
      <c r="A1097" s="9">
        <v>44802</v>
      </c>
      <c r="B1097" t="s">
        <v>253</v>
      </c>
      <c r="C1097" s="10">
        <v>143327693</v>
      </c>
      <c r="D1097" s="3">
        <v>5540246174174</v>
      </c>
      <c r="E1097" s="9">
        <v>44804</v>
      </c>
      <c r="F1097" s="11">
        <v>232</v>
      </c>
    </row>
    <row r="1098" spans="1:6" ht="12" customHeight="1" x14ac:dyDescent="0.25">
      <c r="A1098" s="9">
        <v>44802</v>
      </c>
      <c r="B1098" t="s">
        <v>253</v>
      </c>
      <c r="C1098" s="10">
        <v>143327698</v>
      </c>
      <c r="D1098" s="3">
        <v>5540246195241</v>
      </c>
      <c r="E1098" s="9">
        <v>44803</v>
      </c>
      <c r="F1098" s="11">
        <v>743</v>
      </c>
    </row>
    <row r="1099" spans="1:6" ht="12" customHeight="1" x14ac:dyDescent="0.25">
      <c r="A1099" s="6">
        <v>44802</v>
      </c>
      <c r="B1099" t="s">
        <v>253</v>
      </c>
      <c r="C1099" s="7">
        <v>143327698</v>
      </c>
      <c r="D1099" s="3">
        <v>5540246195242</v>
      </c>
      <c r="E1099" s="6">
        <v>44803</v>
      </c>
      <c r="F1099" s="8">
        <v>743</v>
      </c>
    </row>
    <row r="1100" spans="1:6" ht="12" customHeight="1" x14ac:dyDescent="0.25">
      <c r="A1100" s="9">
        <v>44802</v>
      </c>
      <c r="B1100" t="s">
        <v>253</v>
      </c>
      <c r="C1100" s="10">
        <v>143327702</v>
      </c>
      <c r="D1100" s="3">
        <v>5540246181061</v>
      </c>
      <c r="E1100" s="9">
        <v>44816</v>
      </c>
      <c r="F1100" s="11">
        <v>2205</v>
      </c>
    </row>
    <row r="1101" spans="1:6" ht="12" customHeight="1" x14ac:dyDescent="0.25">
      <c r="A1101" s="6">
        <v>44802</v>
      </c>
      <c r="B1101" t="s">
        <v>253</v>
      </c>
      <c r="C1101" s="7">
        <v>143327702</v>
      </c>
      <c r="D1101" s="3">
        <v>5540246183547</v>
      </c>
      <c r="E1101" s="6">
        <v>44816</v>
      </c>
      <c r="F1101" s="8">
        <v>5568</v>
      </c>
    </row>
    <row r="1102" spans="1:6" ht="12" customHeight="1" x14ac:dyDescent="0.25">
      <c r="A1102" s="9">
        <v>44802</v>
      </c>
      <c r="B1102" t="s">
        <v>253</v>
      </c>
      <c r="C1102" s="10">
        <v>143327702</v>
      </c>
      <c r="D1102" s="3">
        <v>5540246185278</v>
      </c>
      <c r="E1102" s="9">
        <v>44816</v>
      </c>
      <c r="F1102" s="11">
        <v>1120</v>
      </c>
    </row>
    <row r="1103" spans="1:6" ht="12" customHeight="1" x14ac:dyDescent="0.25">
      <c r="A1103" s="6">
        <v>44802</v>
      </c>
      <c r="B1103" t="s">
        <v>253</v>
      </c>
      <c r="C1103" s="7">
        <v>143327703</v>
      </c>
      <c r="D1103" s="3">
        <v>5540246173906</v>
      </c>
      <c r="E1103" s="6">
        <v>44815</v>
      </c>
      <c r="F1103" s="8">
        <v>1634</v>
      </c>
    </row>
    <row r="1104" spans="1:6" ht="12" customHeight="1" x14ac:dyDescent="0.25">
      <c r="A1104" s="9">
        <v>44802</v>
      </c>
      <c r="B1104" t="s">
        <v>253</v>
      </c>
      <c r="C1104" s="10">
        <v>143327703</v>
      </c>
      <c r="D1104" s="3">
        <v>5540246181016</v>
      </c>
      <c r="E1104" s="9">
        <v>44815</v>
      </c>
      <c r="F1104" s="11">
        <v>5346</v>
      </c>
    </row>
    <row r="1105" spans="1:6" ht="12" customHeight="1" x14ac:dyDescent="0.25">
      <c r="A1105" s="9">
        <v>44802</v>
      </c>
      <c r="B1105" t="s">
        <v>253</v>
      </c>
      <c r="C1105" s="10">
        <v>143327712</v>
      </c>
      <c r="D1105" s="3">
        <v>5540246195250</v>
      </c>
      <c r="E1105" s="9">
        <v>44805</v>
      </c>
      <c r="F1105" s="11">
        <v>335</v>
      </c>
    </row>
    <row r="1106" spans="1:6" ht="12" customHeight="1" x14ac:dyDescent="0.25">
      <c r="A1106" s="6">
        <v>44803</v>
      </c>
      <c r="B1106" t="s">
        <v>253</v>
      </c>
      <c r="C1106" s="7">
        <v>143327718</v>
      </c>
      <c r="D1106" s="3">
        <v>5540246176294</v>
      </c>
      <c r="E1106" s="6">
        <v>44805</v>
      </c>
      <c r="F1106" s="8">
        <v>1485</v>
      </c>
    </row>
    <row r="1107" spans="1:6" ht="12" customHeight="1" x14ac:dyDescent="0.25">
      <c r="A1107" s="9">
        <v>44803</v>
      </c>
      <c r="B1107" t="s">
        <v>253</v>
      </c>
      <c r="C1107" s="10">
        <v>143327718</v>
      </c>
      <c r="D1107" s="3">
        <v>5540246176295</v>
      </c>
      <c r="E1107" s="9">
        <v>44805</v>
      </c>
      <c r="F1107" s="11">
        <v>7424</v>
      </c>
    </row>
    <row r="1108" spans="1:6" ht="12" customHeight="1" x14ac:dyDescent="0.25">
      <c r="A1108" s="9">
        <v>44803</v>
      </c>
      <c r="B1108" t="s">
        <v>253</v>
      </c>
      <c r="C1108" s="10">
        <v>143327718</v>
      </c>
      <c r="D1108" s="3">
        <v>5540246187987</v>
      </c>
      <c r="E1108" s="9">
        <v>44805</v>
      </c>
      <c r="F1108" s="11">
        <v>4455</v>
      </c>
    </row>
    <row r="1109" spans="1:6" ht="12" customHeight="1" x14ac:dyDescent="0.25">
      <c r="A1109" s="6">
        <v>44803</v>
      </c>
      <c r="B1109" t="s">
        <v>253</v>
      </c>
      <c r="C1109" s="7">
        <v>143327718</v>
      </c>
      <c r="D1109" s="3">
        <v>5540246188200</v>
      </c>
      <c r="E1109" s="6">
        <v>44805</v>
      </c>
      <c r="F1109" s="8">
        <v>1485</v>
      </c>
    </row>
    <row r="1110" spans="1:6" ht="12" customHeight="1" x14ac:dyDescent="0.25">
      <c r="A1110" s="6">
        <v>44803</v>
      </c>
      <c r="B1110" t="s">
        <v>253</v>
      </c>
      <c r="C1110" s="7">
        <v>143327720</v>
      </c>
      <c r="D1110" s="3">
        <v>5540246172669</v>
      </c>
      <c r="E1110" s="6">
        <v>44805</v>
      </c>
      <c r="F1110" s="8">
        <v>279</v>
      </c>
    </row>
    <row r="1111" spans="1:6" ht="12" customHeight="1" x14ac:dyDescent="0.25">
      <c r="A1111" s="9">
        <v>44803</v>
      </c>
      <c r="B1111" t="s">
        <v>253</v>
      </c>
      <c r="C1111" s="10">
        <v>143327720</v>
      </c>
      <c r="D1111" s="3">
        <v>5540246172978</v>
      </c>
      <c r="E1111" s="9">
        <v>44805</v>
      </c>
      <c r="F1111" s="11">
        <v>1671</v>
      </c>
    </row>
    <row r="1112" spans="1:6" ht="12" customHeight="1" x14ac:dyDescent="0.25">
      <c r="A1112" s="6">
        <v>44803</v>
      </c>
      <c r="B1112" t="s">
        <v>253</v>
      </c>
      <c r="C1112" s="7">
        <v>143327720</v>
      </c>
      <c r="D1112" s="3">
        <v>5540246174174</v>
      </c>
      <c r="E1112" s="6">
        <v>44805</v>
      </c>
      <c r="F1112" s="8">
        <v>464</v>
      </c>
    </row>
    <row r="1113" spans="1:6" ht="12" customHeight="1" x14ac:dyDescent="0.25">
      <c r="A1113" s="6">
        <v>44803</v>
      </c>
      <c r="B1113" t="s">
        <v>253</v>
      </c>
      <c r="C1113" s="7">
        <v>143327720</v>
      </c>
      <c r="D1113" s="3">
        <v>5540246176699</v>
      </c>
      <c r="E1113" s="6">
        <v>44805</v>
      </c>
      <c r="F1113" s="8">
        <v>8352</v>
      </c>
    </row>
    <row r="1114" spans="1:6" ht="12" customHeight="1" x14ac:dyDescent="0.25">
      <c r="A1114" s="6">
        <v>44803</v>
      </c>
      <c r="B1114" t="s">
        <v>253</v>
      </c>
      <c r="C1114" s="7">
        <v>143327720</v>
      </c>
      <c r="D1114" s="3">
        <v>5540246192102</v>
      </c>
      <c r="E1114" s="6">
        <v>44805</v>
      </c>
      <c r="F1114" s="8">
        <v>4009</v>
      </c>
    </row>
    <row r="1115" spans="1:6" ht="12" customHeight="1" x14ac:dyDescent="0.25">
      <c r="A1115" s="9">
        <v>44803</v>
      </c>
      <c r="B1115" t="s">
        <v>253</v>
      </c>
      <c r="C1115" s="10">
        <v>143327723</v>
      </c>
      <c r="D1115" s="3">
        <v>5540246174095</v>
      </c>
      <c r="E1115" s="9">
        <v>44809</v>
      </c>
      <c r="F1115" s="11">
        <v>70</v>
      </c>
    </row>
    <row r="1116" spans="1:6" ht="12" customHeight="1" x14ac:dyDescent="0.25">
      <c r="A1116" s="6">
        <v>44803</v>
      </c>
      <c r="B1116" t="s">
        <v>253</v>
      </c>
      <c r="C1116" s="7">
        <v>143327723</v>
      </c>
      <c r="D1116" s="3">
        <v>5540246175047</v>
      </c>
      <c r="E1116" s="6">
        <v>44809</v>
      </c>
      <c r="F1116" s="8">
        <v>418</v>
      </c>
    </row>
    <row r="1117" spans="1:6" ht="12" customHeight="1" x14ac:dyDescent="0.25">
      <c r="A1117" s="9">
        <v>44803</v>
      </c>
      <c r="B1117" t="s">
        <v>253</v>
      </c>
      <c r="C1117" s="10">
        <v>143327723</v>
      </c>
      <c r="D1117" s="3">
        <v>5540246175049</v>
      </c>
      <c r="E1117" s="9">
        <v>44809</v>
      </c>
      <c r="F1117" s="11">
        <v>836</v>
      </c>
    </row>
    <row r="1118" spans="1:6" ht="12" customHeight="1" x14ac:dyDescent="0.25">
      <c r="A1118" s="6">
        <v>44803</v>
      </c>
      <c r="B1118" t="s">
        <v>253</v>
      </c>
      <c r="C1118" s="7">
        <v>143327723</v>
      </c>
      <c r="D1118" s="3">
        <v>5540246175050</v>
      </c>
      <c r="E1118" s="6">
        <v>44809</v>
      </c>
      <c r="F1118" s="8">
        <v>836</v>
      </c>
    </row>
    <row r="1119" spans="1:6" ht="12" customHeight="1" x14ac:dyDescent="0.25">
      <c r="A1119" s="9">
        <v>44803</v>
      </c>
      <c r="B1119" t="s">
        <v>253</v>
      </c>
      <c r="C1119" s="10">
        <v>143327727</v>
      </c>
      <c r="D1119" s="3">
        <v>5540246194632</v>
      </c>
      <c r="E1119" s="9">
        <v>44804</v>
      </c>
      <c r="F1119" s="11">
        <v>335</v>
      </c>
    </row>
    <row r="1120" spans="1:6" ht="12" customHeight="1" x14ac:dyDescent="0.25">
      <c r="A1120" s="6">
        <v>44803</v>
      </c>
      <c r="B1120" t="s">
        <v>253</v>
      </c>
      <c r="C1120" s="7">
        <v>143327728</v>
      </c>
      <c r="D1120" s="3">
        <v>5540246170256</v>
      </c>
      <c r="E1120" s="6">
        <v>44810</v>
      </c>
      <c r="F1120" s="8">
        <v>706</v>
      </c>
    </row>
    <row r="1121" spans="1:6" ht="12" customHeight="1" x14ac:dyDescent="0.25">
      <c r="A1121" s="9">
        <v>44803</v>
      </c>
      <c r="B1121" t="s">
        <v>253</v>
      </c>
      <c r="C1121" s="10">
        <v>143327728</v>
      </c>
      <c r="D1121" s="3">
        <v>5540246171888</v>
      </c>
      <c r="E1121" s="9">
        <v>44810</v>
      </c>
      <c r="F1121" s="11">
        <v>1170</v>
      </c>
    </row>
    <row r="1122" spans="1:6" ht="12" customHeight="1" x14ac:dyDescent="0.25">
      <c r="A1122" s="9">
        <v>44803</v>
      </c>
      <c r="B1122" t="s">
        <v>253</v>
      </c>
      <c r="C1122" s="10">
        <v>143327736</v>
      </c>
      <c r="D1122" s="3">
        <v>5540246182684</v>
      </c>
      <c r="E1122" s="9">
        <v>44812</v>
      </c>
      <c r="F1122" s="11">
        <v>93</v>
      </c>
    </row>
    <row r="1123" spans="1:6" ht="12" customHeight="1" x14ac:dyDescent="0.25">
      <c r="A1123" s="6">
        <v>44803</v>
      </c>
      <c r="B1123" t="s">
        <v>253</v>
      </c>
      <c r="C1123" s="7">
        <v>143327736</v>
      </c>
      <c r="D1123" s="3">
        <v>5540246183844</v>
      </c>
      <c r="E1123" s="6">
        <v>44812</v>
      </c>
      <c r="F1123" s="8">
        <v>93</v>
      </c>
    </row>
    <row r="1124" spans="1:6" ht="12" customHeight="1" x14ac:dyDescent="0.25">
      <c r="A1124" s="6">
        <v>44804</v>
      </c>
      <c r="B1124" t="s">
        <v>253</v>
      </c>
      <c r="C1124" s="7">
        <v>143327747</v>
      </c>
      <c r="D1124" s="3">
        <v>5540246188200</v>
      </c>
      <c r="E1124" s="6">
        <v>44808</v>
      </c>
      <c r="F1124" s="8">
        <v>2228</v>
      </c>
    </row>
    <row r="1125" spans="1:6" ht="12" customHeight="1" x14ac:dyDescent="0.25">
      <c r="A1125" s="9">
        <v>44804</v>
      </c>
      <c r="B1125" t="s">
        <v>253</v>
      </c>
      <c r="C1125" s="10">
        <v>143327748</v>
      </c>
      <c r="D1125" s="3">
        <v>5540246174174</v>
      </c>
      <c r="E1125" s="9">
        <v>44808</v>
      </c>
      <c r="F1125" s="11">
        <v>348</v>
      </c>
    </row>
    <row r="1126" spans="1:6" ht="12" customHeight="1" x14ac:dyDescent="0.25">
      <c r="A1126" s="9">
        <v>44804</v>
      </c>
      <c r="B1126" t="s">
        <v>253</v>
      </c>
      <c r="C1126" s="10">
        <v>143327748</v>
      </c>
      <c r="D1126" s="3">
        <v>5540246176699</v>
      </c>
      <c r="E1126" s="9">
        <v>44808</v>
      </c>
      <c r="F1126" s="11">
        <v>6264</v>
      </c>
    </row>
    <row r="1127" spans="1:6" ht="12" customHeight="1" x14ac:dyDescent="0.25">
      <c r="A1127" s="9">
        <v>44804</v>
      </c>
      <c r="B1127" t="s">
        <v>253</v>
      </c>
      <c r="C1127" s="10">
        <v>143327748</v>
      </c>
      <c r="D1127" s="3">
        <v>5540246188175</v>
      </c>
      <c r="E1127" s="9">
        <v>44808</v>
      </c>
      <c r="F1127" s="11">
        <v>93</v>
      </c>
    </row>
    <row r="1128" spans="1:6" ht="12" customHeight="1" x14ac:dyDescent="0.25">
      <c r="A1128" s="6">
        <v>44804</v>
      </c>
      <c r="B1128" t="s">
        <v>253</v>
      </c>
      <c r="C1128" s="7">
        <v>143327751</v>
      </c>
      <c r="D1128" s="3">
        <v>5540246194632</v>
      </c>
      <c r="E1128" s="6">
        <v>44808</v>
      </c>
      <c r="F1128" s="8">
        <v>502</v>
      </c>
    </row>
    <row r="1129" spans="1:6" ht="12" customHeight="1" x14ac:dyDescent="0.25">
      <c r="A1129" s="9">
        <v>44804</v>
      </c>
      <c r="B1129" t="s">
        <v>253</v>
      </c>
      <c r="C1129" s="10">
        <v>143327755</v>
      </c>
      <c r="D1129" s="3">
        <v>5540246194632</v>
      </c>
      <c r="E1129" s="9">
        <v>44812</v>
      </c>
      <c r="F1129" s="11">
        <v>1420</v>
      </c>
    </row>
    <row r="1130" spans="1:6" ht="12" customHeight="1" x14ac:dyDescent="0.25">
      <c r="A1130" s="6">
        <v>44804</v>
      </c>
      <c r="B1130" t="s">
        <v>253</v>
      </c>
      <c r="C1130" s="7">
        <v>143327755</v>
      </c>
      <c r="D1130" s="3">
        <v>5540246195250</v>
      </c>
      <c r="E1130" s="6">
        <v>44812</v>
      </c>
      <c r="F1130" s="8">
        <v>335</v>
      </c>
    </row>
    <row r="1131" spans="1:6" ht="12" customHeight="1" x14ac:dyDescent="0.25">
      <c r="A1131" s="6">
        <v>44804</v>
      </c>
      <c r="B1131" t="s">
        <v>253</v>
      </c>
      <c r="C1131" s="7">
        <v>143327756</v>
      </c>
      <c r="D1131" s="3">
        <v>5540246171759</v>
      </c>
      <c r="E1131" s="6">
        <v>44811</v>
      </c>
      <c r="F1131" s="8">
        <v>3759</v>
      </c>
    </row>
    <row r="1132" spans="1:6" ht="12" customHeight="1" x14ac:dyDescent="0.25">
      <c r="A1132" s="9">
        <v>44804</v>
      </c>
      <c r="B1132" t="s">
        <v>253</v>
      </c>
      <c r="C1132" s="10">
        <v>143327756</v>
      </c>
      <c r="D1132" s="3">
        <v>5540246177133</v>
      </c>
      <c r="E1132" s="9">
        <v>44811</v>
      </c>
      <c r="F1132" s="11">
        <v>4455</v>
      </c>
    </row>
    <row r="1133" spans="1:6" ht="12" customHeight="1" x14ac:dyDescent="0.25">
      <c r="A1133" s="6">
        <v>44804</v>
      </c>
      <c r="B1133" t="s">
        <v>253</v>
      </c>
      <c r="C1133" s="7">
        <v>143327756</v>
      </c>
      <c r="D1133" s="3">
        <v>5540246192148</v>
      </c>
      <c r="E1133" s="6">
        <v>44811</v>
      </c>
      <c r="F1133" s="8">
        <v>15312</v>
      </c>
    </row>
    <row r="1134" spans="1:6" ht="12" customHeight="1" x14ac:dyDescent="0.25">
      <c r="A1134" s="9">
        <v>44804</v>
      </c>
      <c r="B1134" t="s">
        <v>253</v>
      </c>
      <c r="C1134" s="10">
        <v>143327757</v>
      </c>
      <c r="D1134" s="3">
        <v>5540246183130</v>
      </c>
      <c r="E1134" s="9">
        <v>44812</v>
      </c>
      <c r="F1134" s="11">
        <v>1692</v>
      </c>
    </row>
    <row r="1135" spans="1:6" ht="12" customHeight="1" x14ac:dyDescent="0.25">
      <c r="A1135" s="6">
        <v>44804</v>
      </c>
      <c r="B1135" t="s">
        <v>253</v>
      </c>
      <c r="C1135" s="7">
        <v>143327757</v>
      </c>
      <c r="D1135" s="3">
        <v>5540246183537</v>
      </c>
      <c r="E1135" s="6">
        <v>44812</v>
      </c>
      <c r="F1135" s="8">
        <v>961</v>
      </c>
    </row>
    <row r="1136" spans="1:6" ht="12" customHeight="1" x14ac:dyDescent="0.25">
      <c r="A1136" s="9">
        <v>44804</v>
      </c>
      <c r="B1136" t="s">
        <v>253</v>
      </c>
      <c r="C1136" s="10">
        <v>143327757</v>
      </c>
      <c r="D1136" s="3">
        <v>5540246183541</v>
      </c>
      <c r="E1136" s="9">
        <v>44812</v>
      </c>
      <c r="F1136" s="11">
        <v>1044</v>
      </c>
    </row>
    <row r="1137" spans="1:6" ht="12" customHeight="1" x14ac:dyDescent="0.25">
      <c r="A1137" s="6">
        <v>44804</v>
      </c>
      <c r="B1137" t="s">
        <v>253</v>
      </c>
      <c r="C1137" s="7">
        <v>143327757</v>
      </c>
      <c r="D1137" s="3">
        <v>5540246192571</v>
      </c>
      <c r="E1137" s="6">
        <v>44812</v>
      </c>
      <c r="F1137" s="8">
        <v>669</v>
      </c>
    </row>
    <row r="1138" spans="1:6" ht="12" customHeight="1" x14ac:dyDescent="0.25">
      <c r="A1138" s="6">
        <v>44804</v>
      </c>
      <c r="B1138" t="s">
        <v>253</v>
      </c>
      <c r="C1138" s="7">
        <v>143327759</v>
      </c>
      <c r="D1138" s="3">
        <v>5540246183558</v>
      </c>
      <c r="E1138" s="6">
        <v>44811</v>
      </c>
      <c r="F1138" s="8">
        <v>5197</v>
      </c>
    </row>
    <row r="1139" spans="1:6" ht="12" customHeight="1" x14ac:dyDescent="0.25">
      <c r="A1139" s="9">
        <v>44804</v>
      </c>
      <c r="B1139" t="s">
        <v>253</v>
      </c>
      <c r="C1139" s="10">
        <v>143327759</v>
      </c>
      <c r="D1139" s="3">
        <v>5540246183560</v>
      </c>
      <c r="E1139" s="9">
        <v>44811</v>
      </c>
      <c r="F1139" s="11">
        <v>223</v>
      </c>
    </row>
    <row r="1140" spans="1:6" ht="12" customHeight="1" x14ac:dyDescent="0.25">
      <c r="A1140" s="6">
        <v>44804</v>
      </c>
      <c r="B1140" t="s">
        <v>253</v>
      </c>
      <c r="C1140" s="7">
        <v>143327759</v>
      </c>
      <c r="D1140" s="3">
        <v>5540246192209</v>
      </c>
      <c r="E1140" s="6">
        <v>44811</v>
      </c>
      <c r="F1140" s="8">
        <v>1114</v>
      </c>
    </row>
    <row r="1141" spans="1:6" ht="12" customHeight="1" x14ac:dyDescent="0.25">
      <c r="A1141" s="9">
        <v>44804</v>
      </c>
      <c r="B1141" t="s">
        <v>253</v>
      </c>
      <c r="C1141" s="10">
        <v>143327759</v>
      </c>
      <c r="D1141" s="3">
        <v>5540246192462</v>
      </c>
      <c r="E1141" s="9">
        <v>44811</v>
      </c>
      <c r="F1141" s="11">
        <v>1114</v>
      </c>
    </row>
    <row r="1142" spans="1:6" ht="12" customHeight="1" x14ac:dyDescent="0.25">
      <c r="A1142" s="9">
        <v>44804</v>
      </c>
      <c r="B1142" t="s">
        <v>253</v>
      </c>
      <c r="C1142" s="10">
        <v>143327763</v>
      </c>
      <c r="D1142" s="3">
        <v>5540246173906</v>
      </c>
      <c r="E1142" s="9">
        <v>44805</v>
      </c>
      <c r="F1142" s="11">
        <v>817</v>
      </c>
    </row>
    <row r="1143" spans="1:6" ht="12" customHeight="1" x14ac:dyDescent="0.25">
      <c r="A1143" s="6">
        <v>44805</v>
      </c>
      <c r="B1143" t="s">
        <v>254</v>
      </c>
      <c r="C1143" s="7">
        <v>143327779</v>
      </c>
      <c r="D1143" s="3">
        <v>5540246171933</v>
      </c>
      <c r="E1143" s="6">
        <v>44809</v>
      </c>
      <c r="F1143" s="8">
        <v>557</v>
      </c>
    </row>
    <row r="1144" spans="1:6" ht="12" customHeight="1" x14ac:dyDescent="0.25">
      <c r="A1144" s="6">
        <v>44805</v>
      </c>
      <c r="B1144" t="s">
        <v>254</v>
      </c>
      <c r="C1144" s="7">
        <v>143327779</v>
      </c>
      <c r="D1144" s="3">
        <v>5540246187987</v>
      </c>
      <c r="E1144" s="6">
        <v>44809</v>
      </c>
      <c r="F1144" s="8">
        <v>1114</v>
      </c>
    </row>
    <row r="1145" spans="1:6" ht="12" customHeight="1" x14ac:dyDescent="0.25">
      <c r="A1145" s="9">
        <v>44805</v>
      </c>
      <c r="B1145" t="s">
        <v>254</v>
      </c>
      <c r="C1145" s="10">
        <v>143327780</v>
      </c>
      <c r="D1145" s="3">
        <v>5540246174174</v>
      </c>
      <c r="E1145" s="9">
        <v>44809</v>
      </c>
      <c r="F1145" s="11">
        <v>464</v>
      </c>
    </row>
    <row r="1146" spans="1:6" ht="12" customHeight="1" x14ac:dyDescent="0.25">
      <c r="A1146" s="9">
        <v>44805</v>
      </c>
      <c r="B1146" t="s">
        <v>254</v>
      </c>
      <c r="C1146" s="10">
        <v>143327780</v>
      </c>
      <c r="D1146" s="3">
        <v>5540246176699</v>
      </c>
      <c r="E1146" s="9">
        <v>44809</v>
      </c>
      <c r="F1146" s="11">
        <v>6264</v>
      </c>
    </row>
    <row r="1147" spans="1:6" ht="12" customHeight="1" x14ac:dyDescent="0.25">
      <c r="A1147" s="6">
        <v>44805</v>
      </c>
      <c r="B1147" t="s">
        <v>254</v>
      </c>
      <c r="C1147" s="7">
        <v>143327782</v>
      </c>
      <c r="D1147" s="3">
        <v>5540246175047</v>
      </c>
      <c r="E1147" s="6">
        <v>44812</v>
      </c>
      <c r="F1147" s="8">
        <v>557</v>
      </c>
    </row>
    <row r="1148" spans="1:6" ht="12" customHeight="1" x14ac:dyDescent="0.25">
      <c r="A1148" s="9">
        <v>44805</v>
      </c>
      <c r="B1148" t="s">
        <v>254</v>
      </c>
      <c r="C1148" s="10">
        <v>143327782</v>
      </c>
      <c r="D1148" s="3">
        <v>5540246175049</v>
      </c>
      <c r="E1148" s="9">
        <v>44812</v>
      </c>
      <c r="F1148" s="11">
        <v>836</v>
      </c>
    </row>
    <row r="1149" spans="1:6" ht="12" customHeight="1" x14ac:dyDescent="0.25">
      <c r="A1149" s="6">
        <v>44805</v>
      </c>
      <c r="B1149" t="s">
        <v>254</v>
      </c>
      <c r="C1149" s="7">
        <v>143327782</v>
      </c>
      <c r="D1149" s="3">
        <v>5540246175050</v>
      </c>
      <c r="E1149" s="6">
        <v>44812</v>
      </c>
      <c r="F1149" s="8">
        <v>836</v>
      </c>
    </row>
    <row r="1150" spans="1:6" ht="12" customHeight="1" x14ac:dyDescent="0.25">
      <c r="A1150" s="6">
        <v>44805</v>
      </c>
      <c r="B1150" t="s">
        <v>254</v>
      </c>
      <c r="C1150" s="7">
        <v>143327784</v>
      </c>
      <c r="D1150" s="3">
        <v>5540246185429</v>
      </c>
      <c r="E1150" s="6">
        <v>44810</v>
      </c>
      <c r="F1150" s="8">
        <v>140</v>
      </c>
    </row>
    <row r="1151" spans="1:6" ht="12" customHeight="1" x14ac:dyDescent="0.25">
      <c r="A1151" s="9">
        <v>44805</v>
      </c>
      <c r="B1151" t="s">
        <v>254</v>
      </c>
      <c r="C1151" s="10">
        <v>143327784</v>
      </c>
      <c r="D1151" s="3">
        <v>5540246185562</v>
      </c>
      <c r="E1151" s="9">
        <v>44810</v>
      </c>
      <c r="F1151" s="11">
        <v>140</v>
      </c>
    </row>
    <row r="1152" spans="1:6" ht="12" customHeight="1" x14ac:dyDescent="0.25">
      <c r="A1152" s="6">
        <v>44805</v>
      </c>
      <c r="B1152" t="s">
        <v>254</v>
      </c>
      <c r="C1152" s="7">
        <v>143327784</v>
      </c>
      <c r="D1152" s="3">
        <v>5540246186325</v>
      </c>
      <c r="E1152" s="6">
        <v>44810</v>
      </c>
      <c r="F1152" s="8">
        <v>140</v>
      </c>
    </row>
    <row r="1153" spans="1:6" ht="12" customHeight="1" x14ac:dyDescent="0.25">
      <c r="A1153" s="9">
        <v>44805</v>
      </c>
      <c r="B1153" t="s">
        <v>254</v>
      </c>
      <c r="C1153" s="10">
        <v>143327798</v>
      </c>
      <c r="D1153" s="3">
        <v>5540246195242</v>
      </c>
      <c r="E1153" s="9">
        <v>44815</v>
      </c>
      <c r="F1153" s="11">
        <v>743</v>
      </c>
    </row>
    <row r="1154" spans="1:6" ht="12" customHeight="1" x14ac:dyDescent="0.25">
      <c r="A1154" s="9">
        <v>44805</v>
      </c>
      <c r="B1154" t="s">
        <v>254</v>
      </c>
      <c r="C1154" s="10">
        <v>143327801</v>
      </c>
      <c r="D1154" s="3">
        <v>5540246193316</v>
      </c>
      <c r="E1154" s="9">
        <v>44815</v>
      </c>
      <c r="F1154" s="11">
        <v>335</v>
      </c>
    </row>
    <row r="1155" spans="1:6" ht="12" customHeight="1" x14ac:dyDescent="0.25">
      <c r="A1155" s="6">
        <v>44805</v>
      </c>
      <c r="B1155" t="s">
        <v>254</v>
      </c>
      <c r="C1155" s="7">
        <v>143327802</v>
      </c>
      <c r="D1155" s="3">
        <v>5540246180522</v>
      </c>
      <c r="E1155" s="6">
        <v>44816</v>
      </c>
      <c r="F1155" s="8">
        <v>891</v>
      </c>
    </row>
    <row r="1156" spans="1:6" ht="12" customHeight="1" x14ac:dyDescent="0.25">
      <c r="A1156" s="6">
        <v>44805</v>
      </c>
      <c r="B1156" t="s">
        <v>254</v>
      </c>
      <c r="C1156" s="7">
        <v>143327823</v>
      </c>
      <c r="D1156" s="3">
        <v>5540246195241</v>
      </c>
      <c r="E1156" s="6">
        <v>44818</v>
      </c>
      <c r="F1156" s="8">
        <v>464</v>
      </c>
    </row>
    <row r="1157" spans="1:6" ht="12" customHeight="1" x14ac:dyDescent="0.25">
      <c r="A1157" s="9">
        <v>44808</v>
      </c>
      <c r="B1157" t="s">
        <v>254</v>
      </c>
      <c r="C1157" s="10">
        <v>143337830</v>
      </c>
      <c r="D1157" s="3">
        <v>5540246172539</v>
      </c>
      <c r="E1157" s="9">
        <v>44810</v>
      </c>
      <c r="F1157" s="11">
        <v>24</v>
      </c>
    </row>
    <row r="1158" spans="1:6" ht="12" customHeight="1" x14ac:dyDescent="0.25">
      <c r="A1158" s="6">
        <v>44808</v>
      </c>
      <c r="B1158" t="s">
        <v>254</v>
      </c>
      <c r="C1158" s="7">
        <v>143337830</v>
      </c>
      <c r="D1158" s="3">
        <v>5540246172978</v>
      </c>
      <c r="E1158" s="6">
        <v>44810</v>
      </c>
      <c r="F1158" s="8">
        <v>2506</v>
      </c>
    </row>
    <row r="1159" spans="1:6" ht="12" customHeight="1" x14ac:dyDescent="0.25">
      <c r="A1159" s="9">
        <v>44808</v>
      </c>
      <c r="B1159" t="s">
        <v>254</v>
      </c>
      <c r="C1159" s="10">
        <v>143337830</v>
      </c>
      <c r="D1159" s="3">
        <v>5540246188175</v>
      </c>
      <c r="E1159" s="9">
        <v>44810</v>
      </c>
      <c r="F1159" s="11">
        <v>232</v>
      </c>
    </row>
    <row r="1160" spans="1:6" ht="12" customHeight="1" x14ac:dyDescent="0.25">
      <c r="A1160" s="9">
        <v>44808</v>
      </c>
      <c r="B1160" t="s">
        <v>254</v>
      </c>
      <c r="C1160" s="10">
        <v>143337831</v>
      </c>
      <c r="D1160" s="3">
        <v>5540246187987</v>
      </c>
      <c r="E1160" s="9">
        <v>44810</v>
      </c>
      <c r="F1160" s="11">
        <v>1671</v>
      </c>
    </row>
    <row r="1161" spans="1:6" ht="12" customHeight="1" x14ac:dyDescent="0.25">
      <c r="A1161" s="6">
        <v>44808</v>
      </c>
      <c r="B1161" t="s">
        <v>254</v>
      </c>
      <c r="C1161" s="7">
        <v>143337831</v>
      </c>
      <c r="D1161" s="3">
        <v>5540246188200</v>
      </c>
      <c r="E1161" s="6">
        <v>44810</v>
      </c>
      <c r="F1161" s="8">
        <v>743</v>
      </c>
    </row>
    <row r="1162" spans="1:6" ht="12" customHeight="1" x14ac:dyDescent="0.25">
      <c r="A1162" s="9">
        <v>44808</v>
      </c>
      <c r="B1162" t="s">
        <v>254</v>
      </c>
      <c r="C1162" s="10">
        <v>143337850</v>
      </c>
      <c r="D1162" s="3">
        <v>5540246194467</v>
      </c>
      <c r="E1162" s="9">
        <v>44812</v>
      </c>
      <c r="F1162" s="11">
        <v>17818</v>
      </c>
    </row>
    <row r="1163" spans="1:6" ht="12" customHeight="1" x14ac:dyDescent="0.25">
      <c r="A1163" s="6">
        <v>44808</v>
      </c>
      <c r="B1163" t="s">
        <v>254</v>
      </c>
      <c r="C1163" s="7">
        <v>143337851</v>
      </c>
      <c r="D1163" s="3">
        <v>5540246182684</v>
      </c>
      <c r="E1163" s="6">
        <v>44816</v>
      </c>
      <c r="F1163" s="8">
        <v>93</v>
      </c>
    </row>
    <row r="1164" spans="1:6" ht="12" customHeight="1" x14ac:dyDescent="0.25">
      <c r="A1164" s="9">
        <v>44808</v>
      </c>
      <c r="B1164" t="s">
        <v>254</v>
      </c>
      <c r="C1164" s="10">
        <v>143337851</v>
      </c>
      <c r="D1164" s="3">
        <v>5540246183844</v>
      </c>
      <c r="E1164" s="9">
        <v>44816</v>
      </c>
      <c r="F1164" s="11">
        <v>279</v>
      </c>
    </row>
    <row r="1165" spans="1:6" ht="12" customHeight="1" x14ac:dyDescent="0.25">
      <c r="A1165" s="6">
        <v>44808</v>
      </c>
      <c r="B1165" t="s">
        <v>254</v>
      </c>
      <c r="C1165" s="7">
        <v>143337851</v>
      </c>
      <c r="D1165" s="3">
        <v>5540246194467</v>
      </c>
      <c r="E1165" s="6">
        <v>44816</v>
      </c>
      <c r="F1165" s="8">
        <v>17818</v>
      </c>
    </row>
    <row r="1166" spans="1:6" ht="12" customHeight="1" x14ac:dyDescent="0.25">
      <c r="A1166" s="6">
        <v>44808</v>
      </c>
      <c r="B1166" t="s">
        <v>254</v>
      </c>
      <c r="C1166" s="7">
        <v>143337856</v>
      </c>
      <c r="D1166" s="3">
        <v>5540246170256</v>
      </c>
      <c r="E1166" s="6">
        <v>44817</v>
      </c>
      <c r="F1166" s="8">
        <v>3174</v>
      </c>
    </row>
    <row r="1167" spans="1:6" ht="12" customHeight="1" x14ac:dyDescent="0.25">
      <c r="A1167" s="9">
        <v>44808</v>
      </c>
      <c r="B1167" t="s">
        <v>254</v>
      </c>
      <c r="C1167" s="10">
        <v>143337856</v>
      </c>
      <c r="D1167" s="3">
        <v>5540246171888</v>
      </c>
      <c r="E1167" s="9">
        <v>44817</v>
      </c>
      <c r="F1167" s="11">
        <v>520</v>
      </c>
    </row>
    <row r="1168" spans="1:6" ht="12" customHeight="1" x14ac:dyDescent="0.25">
      <c r="A1168" s="6">
        <v>44808</v>
      </c>
      <c r="B1168" t="s">
        <v>254</v>
      </c>
      <c r="C1168" s="7">
        <v>143337872</v>
      </c>
      <c r="D1168" s="3">
        <v>5540246194632</v>
      </c>
      <c r="E1168" s="6">
        <v>44815</v>
      </c>
      <c r="F1168" s="8">
        <v>1420</v>
      </c>
    </row>
    <row r="1169" spans="1:6" ht="12" customHeight="1" x14ac:dyDescent="0.25">
      <c r="A1169" s="6">
        <v>44808</v>
      </c>
      <c r="B1169" t="s">
        <v>254</v>
      </c>
      <c r="C1169" s="7">
        <v>143337873</v>
      </c>
      <c r="D1169" s="3">
        <v>5540246171759</v>
      </c>
      <c r="E1169" s="6">
        <v>44815</v>
      </c>
      <c r="F1169" s="8">
        <v>3759</v>
      </c>
    </row>
    <row r="1170" spans="1:6" ht="12" customHeight="1" x14ac:dyDescent="0.25">
      <c r="A1170" s="9">
        <v>44808</v>
      </c>
      <c r="B1170" t="s">
        <v>254</v>
      </c>
      <c r="C1170" s="10">
        <v>143337873</v>
      </c>
      <c r="D1170" s="3">
        <v>5540246177133</v>
      </c>
      <c r="E1170" s="9">
        <v>44815</v>
      </c>
      <c r="F1170" s="11">
        <v>3898</v>
      </c>
    </row>
    <row r="1171" spans="1:6" ht="12" customHeight="1" x14ac:dyDescent="0.25">
      <c r="A1171" s="6">
        <v>44808</v>
      </c>
      <c r="B1171" t="s">
        <v>254</v>
      </c>
      <c r="C1171" s="7">
        <v>143337873</v>
      </c>
      <c r="D1171" s="3">
        <v>5540246192148</v>
      </c>
      <c r="E1171" s="6">
        <v>44815</v>
      </c>
      <c r="F1171" s="8">
        <v>11136</v>
      </c>
    </row>
    <row r="1172" spans="1:6" ht="12" customHeight="1" x14ac:dyDescent="0.25">
      <c r="A1172" s="6">
        <v>44809</v>
      </c>
      <c r="B1172" t="s">
        <v>254</v>
      </c>
      <c r="C1172" s="7">
        <v>143337886</v>
      </c>
      <c r="D1172" s="3">
        <v>5540246171933</v>
      </c>
      <c r="E1172" s="6">
        <v>44811</v>
      </c>
      <c r="F1172" s="8">
        <v>836</v>
      </c>
    </row>
    <row r="1173" spans="1:6" ht="12" customHeight="1" x14ac:dyDescent="0.25">
      <c r="A1173" s="9">
        <v>44809</v>
      </c>
      <c r="B1173" t="s">
        <v>254</v>
      </c>
      <c r="C1173" s="10">
        <v>143337886</v>
      </c>
      <c r="D1173" s="3">
        <v>5540246187987</v>
      </c>
      <c r="E1173" s="9">
        <v>44811</v>
      </c>
      <c r="F1173" s="11">
        <v>1671</v>
      </c>
    </row>
    <row r="1174" spans="1:6" ht="12" customHeight="1" x14ac:dyDescent="0.25">
      <c r="A1174" s="6">
        <v>44809</v>
      </c>
      <c r="B1174" t="s">
        <v>254</v>
      </c>
      <c r="C1174" s="7">
        <v>143337886</v>
      </c>
      <c r="D1174" s="3">
        <v>5540246188200</v>
      </c>
      <c r="E1174" s="6">
        <v>44811</v>
      </c>
      <c r="F1174" s="8">
        <v>1485</v>
      </c>
    </row>
    <row r="1175" spans="1:6" ht="12" customHeight="1" x14ac:dyDescent="0.25">
      <c r="A1175" s="6">
        <v>44809</v>
      </c>
      <c r="B1175" t="s">
        <v>254</v>
      </c>
      <c r="C1175" s="7">
        <v>143337915</v>
      </c>
      <c r="D1175" s="3">
        <v>5540246190727</v>
      </c>
      <c r="E1175" s="6">
        <v>44830</v>
      </c>
      <c r="F1175" s="8">
        <v>877</v>
      </c>
    </row>
    <row r="1176" spans="1:6" ht="12" customHeight="1" x14ac:dyDescent="0.25">
      <c r="A1176" s="6">
        <v>44809</v>
      </c>
      <c r="B1176" t="s">
        <v>254</v>
      </c>
      <c r="C1176" s="7">
        <v>143337920</v>
      </c>
      <c r="D1176" s="3">
        <v>5540246194632</v>
      </c>
      <c r="E1176" s="6">
        <v>44819</v>
      </c>
      <c r="F1176" s="8">
        <v>1504</v>
      </c>
    </row>
    <row r="1177" spans="1:6" ht="12" customHeight="1" x14ac:dyDescent="0.25">
      <c r="A1177" s="9">
        <v>44809</v>
      </c>
      <c r="B1177" t="s">
        <v>254</v>
      </c>
      <c r="C1177" s="10">
        <v>143337920</v>
      </c>
      <c r="D1177" s="3">
        <v>5540246195250</v>
      </c>
      <c r="E1177" s="9">
        <v>44819</v>
      </c>
      <c r="F1177" s="11">
        <v>335</v>
      </c>
    </row>
    <row r="1178" spans="1:6" ht="12" customHeight="1" x14ac:dyDescent="0.25">
      <c r="A1178" s="9">
        <v>44809</v>
      </c>
      <c r="B1178" t="s">
        <v>254</v>
      </c>
      <c r="C1178" s="10">
        <v>143337926</v>
      </c>
      <c r="D1178" s="3">
        <v>5540246181061</v>
      </c>
      <c r="E1178" s="9">
        <v>44823</v>
      </c>
      <c r="F1178" s="11">
        <v>804</v>
      </c>
    </row>
    <row r="1179" spans="1:6" ht="12" customHeight="1" x14ac:dyDescent="0.25">
      <c r="A1179" s="6">
        <v>44809</v>
      </c>
      <c r="B1179" t="s">
        <v>254</v>
      </c>
      <c r="C1179" s="7">
        <v>143337926</v>
      </c>
      <c r="D1179" s="3">
        <v>5540246183547</v>
      </c>
      <c r="E1179" s="6">
        <v>44823</v>
      </c>
      <c r="F1179" s="8">
        <v>6844</v>
      </c>
    </row>
    <row r="1180" spans="1:6" ht="12" customHeight="1" x14ac:dyDescent="0.25">
      <c r="A1180" s="9">
        <v>44809</v>
      </c>
      <c r="B1180" t="s">
        <v>254</v>
      </c>
      <c r="C1180" s="10">
        <v>143337926</v>
      </c>
      <c r="D1180" s="3">
        <v>5540246185278</v>
      </c>
      <c r="E1180" s="9">
        <v>44823</v>
      </c>
      <c r="F1180" s="11">
        <v>374</v>
      </c>
    </row>
    <row r="1181" spans="1:6" ht="12" customHeight="1" x14ac:dyDescent="0.25">
      <c r="A1181" s="9">
        <v>44810</v>
      </c>
      <c r="B1181" t="s">
        <v>254</v>
      </c>
      <c r="C1181" s="10">
        <v>143337929</v>
      </c>
      <c r="D1181" s="3">
        <v>5540246172978</v>
      </c>
      <c r="E1181" s="9">
        <v>44812</v>
      </c>
      <c r="F1181" s="11">
        <v>836</v>
      </c>
    </row>
    <row r="1182" spans="1:6" ht="12" customHeight="1" x14ac:dyDescent="0.25">
      <c r="A1182" s="9">
        <v>44810</v>
      </c>
      <c r="B1182" t="s">
        <v>254</v>
      </c>
      <c r="C1182" s="10">
        <v>143337929</v>
      </c>
      <c r="D1182" s="3">
        <v>5540246176699</v>
      </c>
      <c r="E1182" s="9">
        <v>44812</v>
      </c>
      <c r="F1182" s="11">
        <v>2088</v>
      </c>
    </row>
    <row r="1183" spans="1:6" ht="12" customHeight="1" x14ac:dyDescent="0.25">
      <c r="A1183" s="6">
        <v>44810</v>
      </c>
      <c r="B1183" t="s">
        <v>254</v>
      </c>
      <c r="C1183" s="7">
        <v>143337929</v>
      </c>
      <c r="D1183" s="3">
        <v>5540246188175</v>
      </c>
      <c r="E1183" s="6">
        <v>44812</v>
      </c>
      <c r="F1183" s="8">
        <v>279</v>
      </c>
    </row>
    <row r="1184" spans="1:6" ht="12" customHeight="1" x14ac:dyDescent="0.25">
      <c r="A1184" s="6">
        <v>44810</v>
      </c>
      <c r="B1184" t="s">
        <v>254</v>
      </c>
      <c r="C1184" s="7">
        <v>143337931</v>
      </c>
      <c r="D1184" s="3">
        <v>5540246176295</v>
      </c>
      <c r="E1184" s="6">
        <v>44812</v>
      </c>
      <c r="F1184" s="8">
        <v>5940</v>
      </c>
    </row>
    <row r="1185" spans="1:6" ht="12" customHeight="1" x14ac:dyDescent="0.25">
      <c r="A1185" s="6">
        <v>44811</v>
      </c>
      <c r="B1185" t="s">
        <v>254</v>
      </c>
      <c r="C1185" s="7">
        <v>143337954</v>
      </c>
      <c r="D1185" s="3">
        <v>5540246176699</v>
      </c>
      <c r="E1185" s="6">
        <v>44815</v>
      </c>
      <c r="F1185" s="8">
        <v>2088</v>
      </c>
    </row>
    <row r="1186" spans="1:6" ht="12" customHeight="1" x14ac:dyDescent="0.25">
      <c r="A1186" s="9">
        <v>44811</v>
      </c>
      <c r="B1186" t="s">
        <v>254</v>
      </c>
      <c r="C1186" s="10">
        <v>143337954</v>
      </c>
      <c r="D1186" s="3">
        <v>5540246188175</v>
      </c>
      <c r="E1186" s="9">
        <v>44815</v>
      </c>
      <c r="F1186" s="11">
        <v>232</v>
      </c>
    </row>
    <row r="1187" spans="1:6" ht="12" customHeight="1" x14ac:dyDescent="0.25">
      <c r="A1187" s="6">
        <v>44811</v>
      </c>
      <c r="B1187" t="s">
        <v>254</v>
      </c>
      <c r="C1187" s="7">
        <v>143337955</v>
      </c>
      <c r="D1187" s="3">
        <v>5540246171933</v>
      </c>
      <c r="E1187" s="6">
        <v>44815</v>
      </c>
      <c r="F1187" s="8">
        <v>557</v>
      </c>
    </row>
    <row r="1188" spans="1:6" ht="12" customHeight="1" x14ac:dyDescent="0.25">
      <c r="A1188" s="6">
        <v>44811</v>
      </c>
      <c r="B1188" t="s">
        <v>254</v>
      </c>
      <c r="C1188" s="7">
        <v>143337955</v>
      </c>
      <c r="D1188" s="3">
        <v>5540246176295</v>
      </c>
      <c r="E1188" s="6">
        <v>44815</v>
      </c>
      <c r="F1188" s="8">
        <v>4455</v>
      </c>
    </row>
    <row r="1189" spans="1:6" ht="12" customHeight="1" x14ac:dyDescent="0.25">
      <c r="A1189" s="6">
        <v>44811</v>
      </c>
      <c r="B1189" t="s">
        <v>254</v>
      </c>
      <c r="C1189" s="7">
        <v>143337955</v>
      </c>
      <c r="D1189" s="3">
        <v>5540246187987</v>
      </c>
      <c r="E1189" s="6">
        <v>44815</v>
      </c>
      <c r="F1189" s="8">
        <v>4455</v>
      </c>
    </row>
    <row r="1190" spans="1:6" ht="12" customHeight="1" x14ac:dyDescent="0.25">
      <c r="A1190" s="6">
        <v>44811</v>
      </c>
      <c r="B1190" t="s">
        <v>254</v>
      </c>
      <c r="C1190" s="7">
        <v>143337959</v>
      </c>
      <c r="D1190" s="3">
        <v>5540246188224</v>
      </c>
      <c r="E1190" s="6">
        <v>44824</v>
      </c>
      <c r="F1190" s="8">
        <v>1207</v>
      </c>
    </row>
    <row r="1191" spans="1:6" ht="12" customHeight="1" x14ac:dyDescent="0.25">
      <c r="A1191" s="9">
        <v>44811</v>
      </c>
      <c r="B1191" t="s">
        <v>254</v>
      </c>
      <c r="C1191" s="10">
        <v>143337964</v>
      </c>
      <c r="D1191" s="3">
        <v>5540246183844</v>
      </c>
      <c r="E1191" s="9">
        <v>44824</v>
      </c>
      <c r="F1191" s="11">
        <v>47</v>
      </c>
    </row>
    <row r="1192" spans="1:6" ht="12" customHeight="1" x14ac:dyDescent="0.25">
      <c r="A1192" s="6">
        <v>44811</v>
      </c>
      <c r="B1192" t="s">
        <v>254</v>
      </c>
      <c r="C1192" s="7">
        <v>143337964</v>
      </c>
      <c r="D1192" s="3">
        <v>5540246194467</v>
      </c>
      <c r="E1192" s="6">
        <v>44824</v>
      </c>
      <c r="F1192" s="8">
        <v>28509</v>
      </c>
    </row>
    <row r="1193" spans="1:6" ht="12" customHeight="1" x14ac:dyDescent="0.25">
      <c r="A1193" s="6">
        <v>44812</v>
      </c>
      <c r="B1193" t="s">
        <v>254</v>
      </c>
      <c r="C1193" s="7">
        <v>143337991</v>
      </c>
      <c r="D1193" s="3">
        <v>5540246171933</v>
      </c>
      <c r="E1193" s="6">
        <v>44816</v>
      </c>
      <c r="F1193" s="8">
        <v>557</v>
      </c>
    </row>
    <row r="1194" spans="1:6" ht="12" customHeight="1" x14ac:dyDescent="0.25">
      <c r="A1194" s="6">
        <v>44812</v>
      </c>
      <c r="B1194" t="s">
        <v>254</v>
      </c>
      <c r="C1194" s="7">
        <v>143337995</v>
      </c>
      <c r="D1194" s="3">
        <v>5540246183130</v>
      </c>
      <c r="E1194" s="6">
        <v>44816</v>
      </c>
      <c r="F1194" s="8">
        <v>1128</v>
      </c>
    </row>
    <row r="1195" spans="1:6" ht="12" customHeight="1" x14ac:dyDescent="0.25">
      <c r="A1195" s="9">
        <v>44812</v>
      </c>
      <c r="B1195" t="s">
        <v>254</v>
      </c>
      <c r="C1195" s="10">
        <v>143337996</v>
      </c>
      <c r="D1195" s="3">
        <v>5540246185429</v>
      </c>
      <c r="E1195" s="9">
        <v>44817</v>
      </c>
      <c r="F1195" s="11">
        <v>168</v>
      </c>
    </row>
    <row r="1196" spans="1:6" ht="12" customHeight="1" x14ac:dyDescent="0.25">
      <c r="A1196" s="6">
        <v>44812</v>
      </c>
      <c r="B1196" t="s">
        <v>254</v>
      </c>
      <c r="C1196" s="7">
        <v>143337996</v>
      </c>
      <c r="D1196" s="3">
        <v>5540246186325</v>
      </c>
      <c r="E1196" s="6">
        <v>44817</v>
      </c>
      <c r="F1196" s="8">
        <v>140</v>
      </c>
    </row>
    <row r="1197" spans="1:6" ht="12" customHeight="1" x14ac:dyDescent="0.25">
      <c r="A1197" s="9">
        <v>44812</v>
      </c>
      <c r="B1197" t="s">
        <v>254</v>
      </c>
      <c r="C1197" s="10">
        <v>143337997</v>
      </c>
      <c r="D1197" s="3">
        <v>5540246174095</v>
      </c>
      <c r="E1197" s="9">
        <v>44819</v>
      </c>
      <c r="F1197" s="11">
        <v>70</v>
      </c>
    </row>
    <row r="1198" spans="1:6" ht="12" customHeight="1" x14ac:dyDescent="0.25">
      <c r="A1198" s="6">
        <v>44812</v>
      </c>
      <c r="B1198" t="s">
        <v>254</v>
      </c>
      <c r="C1198" s="7">
        <v>143337997</v>
      </c>
      <c r="D1198" s="3">
        <v>5540246175049</v>
      </c>
      <c r="E1198" s="6">
        <v>44819</v>
      </c>
      <c r="F1198" s="8">
        <v>418</v>
      </c>
    </row>
    <row r="1199" spans="1:6" ht="12" customHeight="1" x14ac:dyDescent="0.25">
      <c r="A1199" s="6">
        <v>44812</v>
      </c>
      <c r="B1199" t="s">
        <v>254</v>
      </c>
      <c r="C1199" s="7">
        <v>143338003</v>
      </c>
      <c r="D1199" s="3">
        <v>5540246173906</v>
      </c>
      <c r="E1199" s="6">
        <v>44823</v>
      </c>
      <c r="F1199" s="8">
        <v>817</v>
      </c>
    </row>
    <row r="1200" spans="1:6" ht="12" customHeight="1" x14ac:dyDescent="0.25">
      <c r="A1200" s="9">
        <v>44812</v>
      </c>
      <c r="B1200" t="s">
        <v>254</v>
      </c>
      <c r="C1200" s="10">
        <v>143338003</v>
      </c>
      <c r="D1200" s="3">
        <v>5540246181016</v>
      </c>
      <c r="E1200" s="9">
        <v>44823</v>
      </c>
      <c r="F1200" s="11">
        <v>3564</v>
      </c>
    </row>
    <row r="1201" spans="1:6" ht="12" customHeight="1" x14ac:dyDescent="0.25">
      <c r="A1201" s="6">
        <v>44815</v>
      </c>
      <c r="B1201" t="s">
        <v>254</v>
      </c>
      <c r="C1201" s="7">
        <v>143348010</v>
      </c>
      <c r="D1201" s="3">
        <v>5540246171933</v>
      </c>
      <c r="E1201" s="6">
        <v>44817</v>
      </c>
      <c r="F1201" s="8">
        <v>1114</v>
      </c>
    </row>
    <row r="1202" spans="1:6" ht="12" customHeight="1" x14ac:dyDescent="0.25">
      <c r="A1202" s="9">
        <v>44815</v>
      </c>
      <c r="B1202" t="s">
        <v>254</v>
      </c>
      <c r="C1202" s="10">
        <v>143348010</v>
      </c>
      <c r="D1202" s="3">
        <v>5540246176294</v>
      </c>
      <c r="E1202" s="9">
        <v>44817</v>
      </c>
      <c r="F1202" s="11">
        <v>743</v>
      </c>
    </row>
    <row r="1203" spans="1:6" ht="12" customHeight="1" x14ac:dyDescent="0.25">
      <c r="A1203" s="6">
        <v>44815</v>
      </c>
      <c r="B1203" t="s">
        <v>254</v>
      </c>
      <c r="C1203" s="7">
        <v>143348010</v>
      </c>
      <c r="D1203" s="3">
        <v>5540246176295</v>
      </c>
      <c r="E1203" s="6">
        <v>44817</v>
      </c>
      <c r="F1203" s="8">
        <v>7424</v>
      </c>
    </row>
    <row r="1204" spans="1:6" ht="12" customHeight="1" x14ac:dyDescent="0.25">
      <c r="A1204" s="9">
        <v>44815</v>
      </c>
      <c r="B1204" t="s">
        <v>254</v>
      </c>
      <c r="C1204" s="10">
        <v>143348010</v>
      </c>
      <c r="D1204" s="3">
        <v>5540246187987</v>
      </c>
      <c r="E1204" s="9">
        <v>44817</v>
      </c>
      <c r="F1204" s="11">
        <v>2228</v>
      </c>
    </row>
    <row r="1205" spans="1:6" ht="12" customHeight="1" x14ac:dyDescent="0.25">
      <c r="A1205" s="6">
        <v>44815</v>
      </c>
      <c r="B1205" t="s">
        <v>254</v>
      </c>
      <c r="C1205" s="7">
        <v>143348010</v>
      </c>
      <c r="D1205" s="3">
        <v>5540246188200</v>
      </c>
      <c r="E1205" s="6">
        <v>44817</v>
      </c>
      <c r="F1205" s="8">
        <v>1485</v>
      </c>
    </row>
    <row r="1206" spans="1:6" ht="12" customHeight="1" x14ac:dyDescent="0.25">
      <c r="A1206" s="9">
        <v>44815</v>
      </c>
      <c r="B1206" t="s">
        <v>254</v>
      </c>
      <c r="C1206" s="10">
        <v>143348014</v>
      </c>
      <c r="D1206" s="3">
        <v>5540246177376</v>
      </c>
      <c r="E1206" s="9">
        <v>44832</v>
      </c>
      <c r="F1206" s="11">
        <v>1420</v>
      </c>
    </row>
    <row r="1207" spans="1:6" ht="12" customHeight="1" x14ac:dyDescent="0.25">
      <c r="A1207" s="6">
        <v>44815</v>
      </c>
      <c r="B1207" t="s">
        <v>254</v>
      </c>
      <c r="C1207" s="7">
        <v>143348022</v>
      </c>
      <c r="D1207" s="3">
        <v>5540246194632</v>
      </c>
      <c r="E1207" s="6">
        <v>44823</v>
      </c>
      <c r="F1207" s="8">
        <v>2172</v>
      </c>
    </row>
    <row r="1208" spans="1:6" ht="12" customHeight="1" x14ac:dyDescent="0.25">
      <c r="A1208" s="9">
        <v>44815</v>
      </c>
      <c r="B1208" t="s">
        <v>254</v>
      </c>
      <c r="C1208" s="10">
        <v>143348023</v>
      </c>
      <c r="D1208" s="3">
        <v>5540246184036</v>
      </c>
      <c r="E1208" s="9">
        <v>44824</v>
      </c>
      <c r="F1208" s="11">
        <v>130</v>
      </c>
    </row>
    <row r="1209" spans="1:6" ht="12" customHeight="1" x14ac:dyDescent="0.25">
      <c r="A1209" s="6">
        <v>44815</v>
      </c>
      <c r="B1209" t="s">
        <v>254</v>
      </c>
      <c r="C1209" s="7">
        <v>143348023</v>
      </c>
      <c r="D1209" s="3">
        <v>5540246191596</v>
      </c>
      <c r="E1209" s="6">
        <v>44824</v>
      </c>
      <c r="F1209" s="8">
        <v>149</v>
      </c>
    </row>
    <row r="1210" spans="1:6" ht="12" customHeight="1" x14ac:dyDescent="0.25">
      <c r="A1210" s="9">
        <v>44815</v>
      </c>
      <c r="B1210" t="s">
        <v>254</v>
      </c>
      <c r="C1210" s="10">
        <v>143348031</v>
      </c>
      <c r="D1210" s="3">
        <v>5540246171759</v>
      </c>
      <c r="E1210" s="9">
        <v>44822</v>
      </c>
      <c r="F1210" s="11">
        <v>2506</v>
      </c>
    </row>
    <row r="1211" spans="1:6" ht="12" customHeight="1" x14ac:dyDescent="0.25">
      <c r="A1211" s="6">
        <v>44815</v>
      </c>
      <c r="B1211" t="s">
        <v>254</v>
      </c>
      <c r="C1211" s="7">
        <v>143348031</v>
      </c>
      <c r="D1211" s="3">
        <v>5540246177133</v>
      </c>
      <c r="E1211" s="6">
        <v>44822</v>
      </c>
      <c r="F1211" s="8">
        <v>5568</v>
      </c>
    </row>
    <row r="1212" spans="1:6" ht="12" customHeight="1" x14ac:dyDescent="0.25">
      <c r="A1212" s="9">
        <v>44815</v>
      </c>
      <c r="B1212" t="s">
        <v>254</v>
      </c>
      <c r="C1212" s="10">
        <v>143348031</v>
      </c>
      <c r="D1212" s="3">
        <v>5540246192148</v>
      </c>
      <c r="E1212" s="9">
        <v>44822</v>
      </c>
      <c r="F1212" s="11">
        <v>26448</v>
      </c>
    </row>
    <row r="1213" spans="1:6" ht="12" customHeight="1" x14ac:dyDescent="0.25">
      <c r="A1213" s="9">
        <v>44815</v>
      </c>
      <c r="B1213" t="s">
        <v>254</v>
      </c>
      <c r="C1213" s="10">
        <v>143348032</v>
      </c>
      <c r="D1213" s="3">
        <v>5540246183587</v>
      </c>
      <c r="E1213" s="9">
        <v>44825</v>
      </c>
      <c r="F1213" s="11">
        <v>502</v>
      </c>
    </row>
    <row r="1214" spans="1:6" ht="12" customHeight="1" x14ac:dyDescent="0.25">
      <c r="A1214" s="6">
        <v>44815</v>
      </c>
      <c r="B1214" t="s">
        <v>254</v>
      </c>
      <c r="C1214" s="7">
        <v>143348037</v>
      </c>
      <c r="D1214" s="3">
        <v>5540246170256</v>
      </c>
      <c r="E1214" s="6">
        <v>44824</v>
      </c>
      <c r="F1214" s="8">
        <v>2822</v>
      </c>
    </row>
    <row r="1215" spans="1:6" ht="12" customHeight="1" x14ac:dyDescent="0.25">
      <c r="A1215" s="9">
        <v>44815</v>
      </c>
      <c r="B1215" t="s">
        <v>254</v>
      </c>
      <c r="C1215" s="10">
        <v>143348037</v>
      </c>
      <c r="D1215" s="3">
        <v>5540246171888</v>
      </c>
      <c r="E1215" s="9">
        <v>44824</v>
      </c>
      <c r="F1215" s="11">
        <v>780</v>
      </c>
    </row>
    <row r="1216" spans="1:6" ht="12" customHeight="1" x14ac:dyDescent="0.25">
      <c r="A1216" s="6">
        <v>44815</v>
      </c>
      <c r="B1216" t="s">
        <v>254</v>
      </c>
      <c r="C1216" s="7">
        <v>143348038</v>
      </c>
      <c r="D1216" s="3">
        <v>5540246193316</v>
      </c>
      <c r="E1216" s="6">
        <v>44824</v>
      </c>
      <c r="F1216" s="8">
        <v>335</v>
      </c>
    </row>
    <row r="1217" spans="1:6" ht="12" customHeight="1" x14ac:dyDescent="0.25">
      <c r="A1217" s="9">
        <v>44815</v>
      </c>
      <c r="B1217" t="s">
        <v>254</v>
      </c>
      <c r="C1217" s="10">
        <v>143348039</v>
      </c>
      <c r="D1217" s="3">
        <v>5540246180522</v>
      </c>
      <c r="E1217" s="9">
        <v>44830</v>
      </c>
      <c r="F1217" s="11">
        <v>891</v>
      </c>
    </row>
    <row r="1218" spans="1:6" ht="12" customHeight="1" x14ac:dyDescent="0.25">
      <c r="A1218" s="6">
        <v>44816</v>
      </c>
      <c r="B1218" t="s">
        <v>254</v>
      </c>
      <c r="C1218" s="7">
        <v>143348065</v>
      </c>
      <c r="D1218" s="3">
        <v>5540246172978</v>
      </c>
      <c r="E1218" s="6">
        <v>44818</v>
      </c>
      <c r="F1218" s="8">
        <v>1671</v>
      </c>
    </row>
    <row r="1219" spans="1:6" ht="12" customHeight="1" x14ac:dyDescent="0.25">
      <c r="A1219" s="6">
        <v>44816</v>
      </c>
      <c r="B1219" t="s">
        <v>254</v>
      </c>
      <c r="C1219" s="7">
        <v>143348065</v>
      </c>
      <c r="D1219" s="3">
        <v>5540246176699</v>
      </c>
      <c r="E1219" s="6">
        <v>44818</v>
      </c>
      <c r="F1219" s="8">
        <v>4176</v>
      </c>
    </row>
    <row r="1220" spans="1:6" ht="12" customHeight="1" x14ac:dyDescent="0.25">
      <c r="A1220" s="9">
        <v>44816</v>
      </c>
      <c r="B1220" t="s">
        <v>254</v>
      </c>
      <c r="C1220" s="10">
        <v>143348065</v>
      </c>
      <c r="D1220" s="3">
        <v>5540246188175</v>
      </c>
      <c r="E1220" s="9">
        <v>44818</v>
      </c>
      <c r="F1220" s="11">
        <v>232</v>
      </c>
    </row>
    <row r="1221" spans="1:6" ht="12" customHeight="1" x14ac:dyDescent="0.25">
      <c r="A1221" s="6">
        <v>44816</v>
      </c>
      <c r="B1221" t="s">
        <v>254</v>
      </c>
      <c r="C1221" s="7">
        <v>143348067</v>
      </c>
      <c r="D1221" s="3">
        <v>5540246171933</v>
      </c>
      <c r="E1221" s="6">
        <v>44818</v>
      </c>
      <c r="F1221" s="8">
        <v>1114</v>
      </c>
    </row>
    <row r="1222" spans="1:6" ht="12" customHeight="1" x14ac:dyDescent="0.25">
      <c r="A1222" s="6">
        <v>44816</v>
      </c>
      <c r="B1222" t="s">
        <v>254</v>
      </c>
      <c r="C1222" s="7">
        <v>143348067</v>
      </c>
      <c r="D1222" s="3">
        <v>5540246176295</v>
      </c>
      <c r="E1222" s="6">
        <v>44818</v>
      </c>
      <c r="F1222" s="8">
        <v>7424</v>
      </c>
    </row>
    <row r="1223" spans="1:6" ht="12" customHeight="1" x14ac:dyDescent="0.25">
      <c r="A1223" s="6">
        <v>44816</v>
      </c>
      <c r="B1223" t="s">
        <v>254</v>
      </c>
      <c r="C1223" s="7">
        <v>143348067</v>
      </c>
      <c r="D1223" s="3">
        <v>5540246187987</v>
      </c>
      <c r="E1223" s="6">
        <v>44818</v>
      </c>
      <c r="F1223" s="8">
        <v>2228</v>
      </c>
    </row>
    <row r="1224" spans="1:6" ht="12" customHeight="1" x14ac:dyDescent="0.25">
      <c r="A1224" s="6">
        <v>44816</v>
      </c>
      <c r="B1224" t="s">
        <v>254</v>
      </c>
      <c r="C1224" s="7">
        <v>143348080</v>
      </c>
      <c r="D1224" s="3">
        <v>5540246195539</v>
      </c>
      <c r="E1224" s="6">
        <v>44819</v>
      </c>
      <c r="F1224" s="8">
        <v>418</v>
      </c>
    </row>
    <row r="1225" spans="1:6" ht="12" customHeight="1" x14ac:dyDescent="0.25">
      <c r="A1225" s="9">
        <v>44817</v>
      </c>
      <c r="B1225" t="s">
        <v>254</v>
      </c>
      <c r="C1225" s="10">
        <v>143348104</v>
      </c>
      <c r="D1225" s="3">
        <v>5540246171933</v>
      </c>
      <c r="E1225" s="9">
        <v>44819</v>
      </c>
      <c r="F1225" s="11">
        <v>836</v>
      </c>
    </row>
    <row r="1226" spans="1:6" ht="12" customHeight="1" x14ac:dyDescent="0.25">
      <c r="A1226" s="6">
        <v>44817</v>
      </c>
      <c r="B1226" t="s">
        <v>254</v>
      </c>
      <c r="C1226" s="7">
        <v>143348104</v>
      </c>
      <c r="D1226" s="3">
        <v>5540246176295</v>
      </c>
      <c r="E1226" s="6">
        <v>44819</v>
      </c>
      <c r="F1226" s="8">
        <v>11136</v>
      </c>
    </row>
    <row r="1227" spans="1:6" ht="12" customHeight="1" x14ac:dyDescent="0.25">
      <c r="A1227" s="9">
        <v>44817</v>
      </c>
      <c r="B1227" t="s">
        <v>254</v>
      </c>
      <c r="C1227" s="10">
        <v>143348104</v>
      </c>
      <c r="D1227" s="3">
        <v>5540246187987</v>
      </c>
      <c r="E1227" s="9">
        <v>44819</v>
      </c>
      <c r="F1227" s="11">
        <v>4455</v>
      </c>
    </row>
    <row r="1228" spans="1:6" ht="12" customHeight="1" x14ac:dyDescent="0.25">
      <c r="A1228" s="6">
        <v>44817</v>
      </c>
      <c r="B1228" t="s">
        <v>254</v>
      </c>
      <c r="C1228" s="7">
        <v>143348104</v>
      </c>
      <c r="D1228" s="3">
        <v>5540246188200</v>
      </c>
      <c r="E1228" s="6">
        <v>44819</v>
      </c>
      <c r="F1228" s="8">
        <v>1485</v>
      </c>
    </row>
    <row r="1229" spans="1:6" ht="12" customHeight="1" x14ac:dyDescent="0.25">
      <c r="A1229" s="9">
        <v>44817</v>
      </c>
      <c r="B1229" t="s">
        <v>254</v>
      </c>
      <c r="C1229" s="10">
        <v>143348105</v>
      </c>
      <c r="D1229" s="3">
        <v>5540246172539</v>
      </c>
      <c r="E1229" s="9">
        <v>44819</v>
      </c>
      <c r="F1229" s="11">
        <v>47</v>
      </c>
    </row>
    <row r="1230" spans="1:6" ht="12" customHeight="1" x14ac:dyDescent="0.25">
      <c r="A1230" s="6">
        <v>44817</v>
      </c>
      <c r="B1230" t="s">
        <v>254</v>
      </c>
      <c r="C1230" s="7">
        <v>143348105</v>
      </c>
      <c r="D1230" s="3">
        <v>5540246172669</v>
      </c>
      <c r="E1230" s="6">
        <v>44819</v>
      </c>
      <c r="F1230" s="8">
        <v>279</v>
      </c>
    </row>
    <row r="1231" spans="1:6" ht="12" customHeight="1" x14ac:dyDescent="0.25">
      <c r="A1231" s="9">
        <v>44817</v>
      </c>
      <c r="B1231" t="s">
        <v>254</v>
      </c>
      <c r="C1231" s="10">
        <v>143348105</v>
      </c>
      <c r="D1231" s="3">
        <v>5540246172978</v>
      </c>
      <c r="E1231" s="9">
        <v>44819</v>
      </c>
      <c r="F1231" s="11">
        <v>1671</v>
      </c>
    </row>
    <row r="1232" spans="1:6" ht="12" customHeight="1" x14ac:dyDescent="0.25">
      <c r="A1232" s="9">
        <v>44817</v>
      </c>
      <c r="B1232" t="s">
        <v>254</v>
      </c>
      <c r="C1232" s="10">
        <v>143348105</v>
      </c>
      <c r="D1232" s="3">
        <v>5540246174174</v>
      </c>
      <c r="E1232" s="9">
        <v>44819</v>
      </c>
      <c r="F1232" s="11">
        <v>464</v>
      </c>
    </row>
    <row r="1233" spans="1:6" ht="12" customHeight="1" x14ac:dyDescent="0.25">
      <c r="A1233" s="6">
        <v>44817</v>
      </c>
      <c r="B1233" t="s">
        <v>254</v>
      </c>
      <c r="C1233" s="7">
        <v>143348107</v>
      </c>
      <c r="D1233" s="3">
        <v>5540246174095</v>
      </c>
      <c r="E1233" s="6">
        <v>44824</v>
      </c>
      <c r="F1233" s="8">
        <v>140</v>
      </c>
    </row>
    <row r="1234" spans="1:6" ht="12" customHeight="1" x14ac:dyDescent="0.25">
      <c r="A1234" s="9">
        <v>44817</v>
      </c>
      <c r="B1234" t="s">
        <v>254</v>
      </c>
      <c r="C1234" s="10">
        <v>143348107</v>
      </c>
      <c r="D1234" s="3">
        <v>5540246175049</v>
      </c>
      <c r="E1234" s="9">
        <v>44824</v>
      </c>
      <c r="F1234" s="11">
        <v>418</v>
      </c>
    </row>
    <row r="1235" spans="1:6" ht="12" customHeight="1" x14ac:dyDescent="0.25">
      <c r="A1235" s="6">
        <v>44817</v>
      </c>
      <c r="B1235" t="s">
        <v>254</v>
      </c>
      <c r="C1235" s="7">
        <v>143348107</v>
      </c>
      <c r="D1235" s="3">
        <v>5540246175050</v>
      </c>
      <c r="E1235" s="6">
        <v>44824</v>
      </c>
      <c r="F1235" s="8">
        <v>279</v>
      </c>
    </row>
    <row r="1236" spans="1:6" ht="12" customHeight="1" x14ac:dyDescent="0.25">
      <c r="A1236" s="9">
        <v>44817</v>
      </c>
      <c r="B1236" t="s">
        <v>254</v>
      </c>
      <c r="C1236" s="10">
        <v>143348107</v>
      </c>
      <c r="D1236" s="3">
        <v>5540246190743</v>
      </c>
      <c r="E1236" s="9">
        <v>44824</v>
      </c>
      <c r="F1236" s="11">
        <v>279</v>
      </c>
    </row>
    <row r="1237" spans="1:6" ht="12" customHeight="1" x14ac:dyDescent="0.25">
      <c r="A1237" s="6">
        <v>44817</v>
      </c>
      <c r="B1237" t="s">
        <v>254</v>
      </c>
      <c r="C1237" s="7">
        <v>143348110</v>
      </c>
      <c r="D1237" s="3">
        <v>5540246176294</v>
      </c>
      <c r="E1237" s="6">
        <v>44818</v>
      </c>
      <c r="F1237" s="8">
        <v>1485</v>
      </c>
    </row>
    <row r="1238" spans="1:6" ht="12" customHeight="1" x14ac:dyDescent="0.25">
      <c r="A1238" s="9">
        <v>44818</v>
      </c>
      <c r="B1238" t="s">
        <v>254</v>
      </c>
      <c r="C1238" s="10">
        <v>143348122</v>
      </c>
      <c r="D1238" s="3">
        <v>5540246171933</v>
      </c>
      <c r="E1238" s="9">
        <v>44822</v>
      </c>
      <c r="F1238" s="11">
        <v>557</v>
      </c>
    </row>
    <row r="1239" spans="1:6" ht="12" customHeight="1" x14ac:dyDescent="0.25">
      <c r="A1239" s="6">
        <v>44818</v>
      </c>
      <c r="B1239" t="s">
        <v>254</v>
      </c>
      <c r="C1239" s="7">
        <v>143348122</v>
      </c>
      <c r="D1239" s="3">
        <v>5540246187987</v>
      </c>
      <c r="E1239" s="6">
        <v>44822</v>
      </c>
      <c r="F1239" s="8">
        <v>1671</v>
      </c>
    </row>
    <row r="1240" spans="1:6" ht="12" customHeight="1" x14ac:dyDescent="0.25">
      <c r="A1240" s="9">
        <v>44818</v>
      </c>
      <c r="B1240" t="s">
        <v>254</v>
      </c>
      <c r="C1240" s="10">
        <v>143348122</v>
      </c>
      <c r="D1240" s="3">
        <v>5540246188200</v>
      </c>
      <c r="E1240" s="9">
        <v>44822</v>
      </c>
      <c r="F1240" s="11">
        <v>1485</v>
      </c>
    </row>
    <row r="1241" spans="1:6" ht="12" customHeight="1" x14ac:dyDescent="0.25">
      <c r="A1241" s="6">
        <v>44818</v>
      </c>
      <c r="B1241" t="s">
        <v>254</v>
      </c>
      <c r="C1241" s="7">
        <v>143348124</v>
      </c>
      <c r="D1241" s="3">
        <v>5540246176699</v>
      </c>
      <c r="E1241" s="6">
        <v>44822</v>
      </c>
      <c r="F1241" s="8">
        <v>2088</v>
      </c>
    </row>
    <row r="1242" spans="1:6" ht="12" customHeight="1" x14ac:dyDescent="0.25">
      <c r="A1242" s="9">
        <v>44818</v>
      </c>
      <c r="B1242" t="s">
        <v>254</v>
      </c>
      <c r="C1242" s="10">
        <v>143348124</v>
      </c>
      <c r="D1242" s="3">
        <v>5540246192102</v>
      </c>
      <c r="E1242" s="9">
        <v>44822</v>
      </c>
      <c r="F1242" s="11">
        <v>4009</v>
      </c>
    </row>
    <row r="1243" spans="1:6" ht="12" customHeight="1" x14ac:dyDescent="0.25">
      <c r="A1243" s="9">
        <v>44818</v>
      </c>
      <c r="B1243" t="s">
        <v>254</v>
      </c>
      <c r="C1243" s="10">
        <v>143348129</v>
      </c>
      <c r="D1243" s="3">
        <v>5540246185429</v>
      </c>
      <c r="E1243" s="9">
        <v>44824</v>
      </c>
      <c r="F1243" s="11">
        <v>140</v>
      </c>
    </row>
    <row r="1244" spans="1:6" ht="12" customHeight="1" x14ac:dyDescent="0.25">
      <c r="A1244" s="6">
        <v>44818</v>
      </c>
      <c r="B1244" t="s">
        <v>254</v>
      </c>
      <c r="C1244" s="7">
        <v>143348129</v>
      </c>
      <c r="D1244" s="3">
        <v>5540246186325</v>
      </c>
      <c r="E1244" s="6">
        <v>44824</v>
      </c>
      <c r="F1244" s="8">
        <v>140</v>
      </c>
    </row>
    <row r="1245" spans="1:6" ht="12" customHeight="1" x14ac:dyDescent="0.25">
      <c r="A1245" s="9">
        <v>44818</v>
      </c>
      <c r="B1245" t="s">
        <v>254</v>
      </c>
      <c r="C1245" s="10">
        <v>143348133</v>
      </c>
      <c r="D1245" s="3">
        <v>5540246173906</v>
      </c>
      <c r="E1245" s="9">
        <v>44830</v>
      </c>
      <c r="F1245" s="11">
        <v>1634</v>
      </c>
    </row>
    <row r="1246" spans="1:6" ht="12" customHeight="1" x14ac:dyDescent="0.25">
      <c r="A1246" s="6">
        <v>44818</v>
      </c>
      <c r="B1246" t="s">
        <v>254</v>
      </c>
      <c r="C1246" s="7">
        <v>143348133</v>
      </c>
      <c r="D1246" s="3">
        <v>5540246181016</v>
      </c>
      <c r="E1246" s="6">
        <v>44830</v>
      </c>
      <c r="F1246" s="8">
        <v>7128</v>
      </c>
    </row>
    <row r="1247" spans="1:6" ht="12" customHeight="1" x14ac:dyDescent="0.25">
      <c r="A1247" s="6">
        <v>44818</v>
      </c>
      <c r="B1247" t="s">
        <v>254</v>
      </c>
      <c r="C1247" s="7">
        <v>143348138</v>
      </c>
      <c r="D1247" s="3">
        <v>5540246194632</v>
      </c>
      <c r="E1247" s="6">
        <v>44829</v>
      </c>
      <c r="F1247" s="8">
        <v>1337</v>
      </c>
    </row>
    <row r="1248" spans="1:6" ht="12" customHeight="1" x14ac:dyDescent="0.25">
      <c r="A1248" s="9">
        <v>44818</v>
      </c>
      <c r="B1248" t="s">
        <v>254</v>
      </c>
      <c r="C1248" s="10">
        <v>143348138</v>
      </c>
      <c r="D1248" s="3">
        <v>5540246195250</v>
      </c>
      <c r="E1248" s="9">
        <v>44829</v>
      </c>
      <c r="F1248" s="11">
        <v>84</v>
      </c>
    </row>
    <row r="1249" spans="1:6" ht="12" customHeight="1" x14ac:dyDescent="0.25">
      <c r="A1249" s="9">
        <v>44818</v>
      </c>
      <c r="B1249" t="s">
        <v>254</v>
      </c>
      <c r="C1249" s="10">
        <v>143348139</v>
      </c>
      <c r="D1249" s="3">
        <v>5540246171759</v>
      </c>
      <c r="E1249" s="9">
        <v>44826</v>
      </c>
      <c r="F1249" s="11">
        <v>5012</v>
      </c>
    </row>
    <row r="1250" spans="1:6" ht="12" customHeight="1" x14ac:dyDescent="0.25">
      <c r="A1250" s="6">
        <v>44818</v>
      </c>
      <c r="B1250" t="s">
        <v>254</v>
      </c>
      <c r="C1250" s="7">
        <v>143348139</v>
      </c>
      <c r="D1250" s="3">
        <v>5540246177133</v>
      </c>
      <c r="E1250" s="6">
        <v>44826</v>
      </c>
      <c r="F1250" s="8">
        <v>4455</v>
      </c>
    </row>
    <row r="1251" spans="1:6" ht="12" customHeight="1" x14ac:dyDescent="0.25">
      <c r="A1251" s="9">
        <v>44818</v>
      </c>
      <c r="B1251" t="s">
        <v>254</v>
      </c>
      <c r="C1251" s="10">
        <v>143348139</v>
      </c>
      <c r="D1251" s="3">
        <v>5540246192148</v>
      </c>
      <c r="E1251" s="9">
        <v>44826</v>
      </c>
      <c r="F1251" s="11">
        <v>19488</v>
      </c>
    </row>
    <row r="1252" spans="1:6" ht="12" customHeight="1" x14ac:dyDescent="0.25">
      <c r="A1252" s="6">
        <v>44819</v>
      </c>
      <c r="B1252" t="s">
        <v>254</v>
      </c>
      <c r="C1252" s="7">
        <v>143348147</v>
      </c>
      <c r="D1252" s="3">
        <v>5540246195241</v>
      </c>
      <c r="E1252" s="6">
        <v>44822</v>
      </c>
      <c r="F1252" s="8">
        <v>325</v>
      </c>
    </row>
    <row r="1253" spans="1:6" ht="12" customHeight="1" x14ac:dyDescent="0.25">
      <c r="A1253" s="6">
        <v>44819</v>
      </c>
      <c r="B1253" t="s">
        <v>254</v>
      </c>
      <c r="C1253" s="7">
        <v>143348149</v>
      </c>
      <c r="D1253" s="3">
        <v>5540246176699</v>
      </c>
      <c r="E1253" s="6">
        <v>44823</v>
      </c>
      <c r="F1253" s="8">
        <v>2088</v>
      </c>
    </row>
    <row r="1254" spans="1:6" ht="12" customHeight="1" x14ac:dyDescent="0.25">
      <c r="A1254" s="9">
        <v>44819</v>
      </c>
      <c r="B1254" t="s">
        <v>254</v>
      </c>
      <c r="C1254" s="10">
        <v>143348170</v>
      </c>
      <c r="D1254" s="3">
        <v>5540246191594</v>
      </c>
      <c r="E1254" s="9">
        <v>44824</v>
      </c>
      <c r="F1254" s="11">
        <v>1504</v>
      </c>
    </row>
    <row r="1255" spans="1:6" ht="12" customHeight="1" x14ac:dyDescent="0.25">
      <c r="A1255" s="6">
        <v>44822</v>
      </c>
      <c r="B1255" t="s">
        <v>254</v>
      </c>
      <c r="C1255" s="7">
        <v>143358173</v>
      </c>
      <c r="D1255" s="3">
        <v>5540246176294</v>
      </c>
      <c r="E1255" s="6">
        <v>44824</v>
      </c>
      <c r="F1255" s="8">
        <v>372</v>
      </c>
    </row>
    <row r="1256" spans="1:6" ht="12" customHeight="1" x14ac:dyDescent="0.25">
      <c r="A1256" s="9">
        <v>44822</v>
      </c>
      <c r="B1256" t="s">
        <v>254</v>
      </c>
      <c r="C1256" s="10">
        <v>143358173</v>
      </c>
      <c r="D1256" s="3">
        <v>5540246176295</v>
      </c>
      <c r="E1256" s="9">
        <v>44824</v>
      </c>
      <c r="F1256" s="11">
        <v>4455</v>
      </c>
    </row>
    <row r="1257" spans="1:6" ht="12" customHeight="1" x14ac:dyDescent="0.25">
      <c r="A1257" s="9">
        <v>44822</v>
      </c>
      <c r="B1257" t="s">
        <v>254</v>
      </c>
      <c r="C1257" s="10">
        <v>143358173</v>
      </c>
      <c r="D1257" s="3">
        <v>5540246187987</v>
      </c>
      <c r="E1257" s="9">
        <v>44824</v>
      </c>
      <c r="F1257" s="11">
        <v>2228</v>
      </c>
    </row>
    <row r="1258" spans="1:6" ht="12" customHeight="1" x14ac:dyDescent="0.25">
      <c r="A1258" s="6">
        <v>44822</v>
      </c>
      <c r="B1258" t="s">
        <v>254</v>
      </c>
      <c r="C1258" s="7">
        <v>143358173</v>
      </c>
      <c r="D1258" s="3">
        <v>5540246188200</v>
      </c>
      <c r="E1258" s="6">
        <v>44824</v>
      </c>
      <c r="F1258" s="8">
        <v>743</v>
      </c>
    </row>
    <row r="1259" spans="1:6" ht="12" customHeight="1" x14ac:dyDescent="0.25">
      <c r="A1259" s="9">
        <v>44822</v>
      </c>
      <c r="B1259" t="s">
        <v>254</v>
      </c>
      <c r="C1259" s="10">
        <v>143358174</v>
      </c>
      <c r="D1259" s="3">
        <v>5540246172539</v>
      </c>
      <c r="E1259" s="9">
        <v>44824</v>
      </c>
      <c r="F1259" s="11">
        <v>47</v>
      </c>
    </row>
    <row r="1260" spans="1:6" ht="12" customHeight="1" x14ac:dyDescent="0.25">
      <c r="A1260" s="6">
        <v>44822</v>
      </c>
      <c r="B1260" t="s">
        <v>254</v>
      </c>
      <c r="C1260" s="7">
        <v>143358174</v>
      </c>
      <c r="D1260" s="3">
        <v>5540246172669</v>
      </c>
      <c r="E1260" s="6">
        <v>44824</v>
      </c>
      <c r="F1260" s="8">
        <v>279</v>
      </c>
    </row>
    <row r="1261" spans="1:6" ht="12" customHeight="1" x14ac:dyDescent="0.25">
      <c r="A1261" s="9">
        <v>44822</v>
      </c>
      <c r="B1261" t="s">
        <v>254</v>
      </c>
      <c r="C1261" s="10">
        <v>143358174</v>
      </c>
      <c r="D1261" s="3">
        <v>5540246172978</v>
      </c>
      <c r="E1261" s="9">
        <v>44824</v>
      </c>
      <c r="F1261" s="11">
        <v>836</v>
      </c>
    </row>
    <row r="1262" spans="1:6" ht="12" customHeight="1" x14ac:dyDescent="0.25">
      <c r="A1262" s="6">
        <v>44822</v>
      </c>
      <c r="B1262" t="s">
        <v>254</v>
      </c>
      <c r="C1262" s="7">
        <v>143358174</v>
      </c>
      <c r="D1262" s="3">
        <v>5540246176699</v>
      </c>
      <c r="E1262" s="6">
        <v>44824</v>
      </c>
      <c r="F1262" s="8">
        <v>4176</v>
      </c>
    </row>
    <row r="1263" spans="1:6" ht="12" customHeight="1" x14ac:dyDescent="0.25">
      <c r="A1263" s="6">
        <v>44822</v>
      </c>
      <c r="B1263" t="s">
        <v>254</v>
      </c>
      <c r="C1263" s="7">
        <v>143358180</v>
      </c>
      <c r="D1263" s="3">
        <v>5540246195596</v>
      </c>
      <c r="E1263" s="6">
        <v>44825</v>
      </c>
      <c r="F1263" s="8">
        <v>52</v>
      </c>
    </row>
    <row r="1264" spans="1:6" ht="12" customHeight="1" x14ac:dyDescent="0.25">
      <c r="A1264" s="9">
        <v>44822</v>
      </c>
      <c r="B1264" t="s">
        <v>254</v>
      </c>
      <c r="C1264" s="10">
        <v>143358185</v>
      </c>
      <c r="D1264" s="3">
        <v>5540246191598</v>
      </c>
      <c r="E1264" s="9">
        <v>44825</v>
      </c>
      <c r="F1264" s="11">
        <v>1601</v>
      </c>
    </row>
    <row r="1265" spans="1:6" ht="12" customHeight="1" x14ac:dyDescent="0.25">
      <c r="A1265" s="9">
        <v>44822</v>
      </c>
      <c r="B1265" t="s">
        <v>254</v>
      </c>
      <c r="C1265" s="10">
        <v>143358189</v>
      </c>
      <c r="D1265" s="3">
        <v>5540246183130</v>
      </c>
      <c r="E1265" s="9">
        <v>44831</v>
      </c>
      <c r="F1265" s="11">
        <v>2256</v>
      </c>
    </row>
    <row r="1266" spans="1:6" ht="12" customHeight="1" x14ac:dyDescent="0.25">
      <c r="A1266" s="6">
        <v>44822</v>
      </c>
      <c r="B1266" t="s">
        <v>254</v>
      </c>
      <c r="C1266" s="7">
        <v>143358189</v>
      </c>
      <c r="D1266" s="3">
        <v>5540246183538</v>
      </c>
      <c r="E1266" s="6">
        <v>44831</v>
      </c>
      <c r="F1266" s="8">
        <v>919</v>
      </c>
    </row>
    <row r="1267" spans="1:6" ht="12" customHeight="1" x14ac:dyDescent="0.25">
      <c r="A1267" s="9">
        <v>44822</v>
      </c>
      <c r="B1267" t="s">
        <v>254</v>
      </c>
      <c r="C1267" s="10">
        <v>143358189</v>
      </c>
      <c r="D1267" s="3">
        <v>5540246183541</v>
      </c>
      <c r="E1267" s="9">
        <v>44831</v>
      </c>
      <c r="F1267" s="11">
        <v>1044</v>
      </c>
    </row>
    <row r="1268" spans="1:6" ht="12" customHeight="1" x14ac:dyDescent="0.25">
      <c r="A1268" s="9">
        <v>44822</v>
      </c>
      <c r="B1268" t="s">
        <v>254</v>
      </c>
      <c r="C1268" s="10">
        <v>143358193</v>
      </c>
      <c r="D1268" s="3">
        <v>5540246192462</v>
      </c>
      <c r="E1268" s="9">
        <v>44838</v>
      </c>
      <c r="F1268" s="11">
        <v>2228</v>
      </c>
    </row>
    <row r="1269" spans="1:6" ht="12" customHeight="1" x14ac:dyDescent="0.25">
      <c r="A1269" s="6">
        <v>44822</v>
      </c>
      <c r="B1269" t="s">
        <v>254</v>
      </c>
      <c r="C1269" s="7">
        <v>143358193</v>
      </c>
      <c r="D1269" s="3">
        <v>5540246192594</v>
      </c>
      <c r="E1269" s="6">
        <v>44838</v>
      </c>
      <c r="F1269" s="8">
        <v>743</v>
      </c>
    </row>
    <row r="1270" spans="1:6" ht="12" customHeight="1" x14ac:dyDescent="0.25">
      <c r="A1270" s="9">
        <v>44822</v>
      </c>
      <c r="B1270" t="s">
        <v>254</v>
      </c>
      <c r="C1270" s="10">
        <v>143358194</v>
      </c>
      <c r="D1270" s="3">
        <v>5540246182684</v>
      </c>
      <c r="E1270" s="9">
        <v>44836</v>
      </c>
      <c r="F1270" s="11">
        <v>279</v>
      </c>
    </row>
    <row r="1271" spans="1:6" ht="12" customHeight="1" x14ac:dyDescent="0.25">
      <c r="A1271" s="6">
        <v>44822</v>
      </c>
      <c r="B1271" t="s">
        <v>254</v>
      </c>
      <c r="C1271" s="7">
        <v>143358194</v>
      </c>
      <c r="D1271" s="3">
        <v>5540246183844</v>
      </c>
      <c r="E1271" s="6">
        <v>44836</v>
      </c>
      <c r="F1271" s="8">
        <v>47</v>
      </c>
    </row>
    <row r="1272" spans="1:6" ht="12" customHeight="1" x14ac:dyDescent="0.25">
      <c r="A1272" s="6">
        <v>44823</v>
      </c>
      <c r="B1272" t="s">
        <v>254</v>
      </c>
      <c r="C1272" s="7">
        <v>143358203</v>
      </c>
      <c r="D1272" s="3">
        <v>5540246174174</v>
      </c>
      <c r="E1272" s="6">
        <v>44825</v>
      </c>
      <c r="F1272" s="8">
        <v>348</v>
      </c>
    </row>
    <row r="1273" spans="1:6" ht="12" customHeight="1" x14ac:dyDescent="0.25">
      <c r="A1273" s="6">
        <v>44823</v>
      </c>
      <c r="B1273" t="s">
        <v>254</v>
      </c>
      <c r="C1273" s="7">
        <v>143358203</v>
      </c>
      <c r="D1273" s="3">
        <v>5540246176699</v>
      </c>
      <c r="E1273" s="6">
        <v>44825</v>
      </c>
      <c r="F1273" s="8">
        <v>4176</v>
      </c>
    </row>
    <row r="1274" spans="1:6" ht="12" customHeight="1" x14ac:dyDescent="0.25">
      <c r="A1274" s="6">
        <v>44823</v>
      </c>
      <c r="B1274" t="s">
        <v>254</v>
      </c>
      <c r="C1274" s="7">
        <v>143358204</v>
      </c>
      <c r="D1274" s="3">
        <v>5540246176294</v>
      </c>
      <c r="E1274" s="6">
        <v>44825</v>
      </c>
      <c r="F1274" s="8">
        <v>1485</v>
      </c>
    </row>
    <row r="1275" spans="1:6" ht="12" customHeight="1" x14ac:dyDescent="0.25">
      <c r="A1275" s="9">
        <v>44823</v>
      </c>
      <c r="B1275" t="s">
        <v>254</v>
      </c>
      <c r="C1275" s="10">
        <v>143358204</v>
      </c>
      <c r="D1275" s="3">
        <v>5540246176295</v>
      </c>
      <c r="E1275" s="9">
        <v>44825</v>
      </c>
      <c r="F1275" s="11">
        <v>9652</v>
      </c>
    </row>
    <row r="1276" spans="1:6" ht="12" customHeight="1" x14ac:dyDescent="0.25">
      <c r="A1276" s="6">
        <v>44823</v>
      </c>
      <c r="B1276" t="s">
        <v>254</v>
      </c>
      <c r="C1276" s="7">
        <v>143358204</v>
      </c>
      <c r="D1276" s="3">
        <v>5540246187987</v>
      </c>
      <c r="E1276" s="6">
        <v>44825</v>
      </c>
      <c r="F1276" s="8">
        <v>4455</v>
      </c>
    </row>
    <row r="1277" spans="1:6" ht="12" customHeight="1" x14ac:dyDescent="0.25">
      <c r="A1277" s="9">
        <v>44823</v>
      </c>
      <c r="B1277" t="s">
        <v>254</v>
      </c>
      <c r="C1277" s="10">
        <v>143358204</v>
      </c>
      <c r="D1277" s="3">
        <v>5540246188200</v>
      </c>
      <c r="E1277" s="9">
        <v>44825</v>
      </c>
      <c r="F1277" s="11">
        <v>743</v>
      </c>
    </row>
    <row r="1278" spans="1:6" ht="12" customHeight="1" x14ac:dyDescent="0.25">
      <c r="A1278" s="6">
        <v>44823</v>
      </c>
      <c r="B1278" t="s">
        <v>254</v>
      </c>
      <c r="C1278" s="7">
        <v>143358212</v>
      </c>
      <c r="D1278" s="3">
        <v>5540246180522</v>
      </c>
      <c r="E1278" s="6">
        <v>44837</v>
      </c>
      <c r="F1278" s="8">
        <v>891</v>
      </c>
    </row>
    <row r="1279" spans="1:6" ht="12" customHeight="1" x14ac:dyDescent="0.25">
      <c r="A1279" s="6">
        <v>44823</v>
      </c>
      <c r="B1279" t="s">
        <v>254</v>
      </c>
      <c r="C1279" s="7">
        <v>143358214</v>
      </c>
      <c r="D1279" s="3">
        <v>5540246194632</v>
      </c>
      <c r="E1279" s="6">
        <v>44837</v>
      </c>
      <c r="F1279" s="8">
        <v>1170</v>
      </c>
    </row>
    <row r="1280" spans="1:6" ht="12" customHeight="1" x14ac:dyDescent="0.25">
      <c r="A1280" s="9">
        <v>44823</v>
      </c>
      <c r="B1280" t="s">
        <v>254</v>
      </c>
      <c r="C1280" s="10">
        <v>143358214</v>
      </c>
      <c r="D1280" s="3">
        <v>5540246195250</v>
      </c>
      <c r="E1280" s="9">
        <v>44837</v>
      </c>
      <c r="F1280" s="11">
        <v>168</v>
      </c>
    </row>
    <row r="1281" spans="1:6" ht="12" customHeight="1" x14ac:dyDescent="0.25">
      <c r="A1281" s="9">
        <v>44823</v>
      </c>
      <c r="B1281" t="s">
        <v>254</v>
      </c>
      <c r="C1281" s="10">
        <v>143358220</v>
      </c>
      <c r="D1281" s="3">
        <v>5540246192907</v>
      </c>
      <c r="E1281" s="9">
        <v>44839</v>
      </c>
      <c r="F1281" s="11">
        <v>6682</v>
      </c>
    </row>
    <row r="1282" spans="1:6" ht="12" customHeight="1" x14ac:dyDescent="0.25">
      <c r="A1282" s="9">
        <v>44823</v>
      </c>
      <c r="B1282" t="s">
        <v>254</v>
      </c>
      <c r="C1282" s="10">
        <v>143358223</v>
      </c>
      <c r="D1282" s="3">
        <v>5540246181061</v>
      </c>
      <c r="E1282" s="9">
        <v>44830</v>
      </c>
      <c r="F1282" s="11">
        <v>5513</v>
      </c>
    </row>
    <row r="1283" spans="1:6" ht="12" customHeight="1" x14ac:dyDescent="0.25">
      <c r="A1283" s="6">
        <v>44823</v>
      </c>
      <c r="B1283" t="s">
        <v>254</v>
      </c>
      <c r="C1283" s="7">
        <v>143358224</v>
      </c>
      <c r="D1283" s="3">
        <v>5540246188224</v>
      </c>
      <c r="E1283" s="6">
        <v>44836</v>
      </c>
      <c r="F1283" s="8">
        <v>4826</v>
      </c>
    </row>
    <row r="1284" spans="1:6" ht="12" customHeight="1" x14ac:dyDescent="0.25">
      <c r="A1284" s="9">
        <v>44823</v>
      </c>
      <c r="B1284" t="s">
        <v>254</v>
      </c>
      <c r="C1284" s="10">
        <v>143358235</v>
      </c>
      <c r="D1284" s="3">
        <v>5540246195195</v>
      </c>
      <c r="E1284" s="9">
        <v>44833</v>
      </c>
      <c r="F1284" s="11">
        <v>56</v>
      </c>
    </row>
    <row r="1285" spans="1:6" ht="12" customHeight="1" x14ac:dyDescent="0.25">
      <c r="A1285" s="9">
        <v>44824</v>
      </c>
      <c r="B1285" t="s">
        <v>254</v>
      </c>
      <c r="C1285" s="10">
        <v>143358240</v>
      </c>
      <c r="D1285" s="3">
        <v>5540246174174</v>
      </c>
      <c r="E1285" s="9">
        <v>44826</v>
      </c>
      <c r="F1285" s="11">
        <v>232</v>
      </c>
    </row>
    <row r="1286" spans="1:6" ht="12" customHeight="1" x14ac:dyDescent="0.25">
      <c r="A1286" s="9">
        <v>44824</v>
      </c>
      <c r="B1286" t="s">
        <v>254</v>
      </c>
      <c r="C1286" s="10">
        <v>143358240</v>
      </c>
      <c r="D1286" s="3">
        <v>5540246176699</v>
      </c>
      <c r="E1286" s="9">
        <v>44826</v>
      </c>
      <c r="F1286" s="11">
        <v>8352</v>
      </c>
    </row>
    <row r="1287" spans="1:6" ht="12" customHeight="1" x14ac:dyDescent="0.25">
      <c r="A1287" s="6">
        <v>44824</v>
      </c>
      <c r="B1287" t="s">
        <v>254</v>
      </c>
      <c r="C1287" s="7">
        <v>143358241</v>
      </c>
      <c r="D1287" s="3">
        <v>5540246171933</v>
      </c>
      <c r="E1287" s="6">
        <v>44826</v>
      </c>
      <c r="F1287" s="8">
        <v>1392</v>
      </c>
    </row>
    <row r="1288" spans="1:6" ht="12" customHeight="1" x14ac:dyDescent="0.25">
      <c r="A1288" s="9">
        <v>44824</v>
      </c>
      <c r="B1288" t="s">
        <v>254</v>
      </c>
      <c r="C1288" s="10">
        <v>143358241</v>
      </c>
      <c r="D1288" s="3">
        <v>5540246176294</v>
      </c>
      <c r="E1288" s="9">
        <v>44826</v>
      </c>
      <c r="F1288" s="11">
        <v>743</v>
      </c>
    </row>
    <row r="1289" spans="1:6" ht="12" customHeight="1" x14ac:dyDescent="0.25">
      <c r="A1289" s="6">
        <v>44824</v>
      </c>
      <c r="B1289" t="s">
        <v>254</v>
      </c>
      <c r="C1289" s="7">
        <v>143358241</v>
      </c>
      <c r="D1289" s="3">
        <v>5540246176295</v>
      </c>
      <c r="E1289" s="6">
        <v>44826</v>
      </c>
      <c r="F1289" s="8">
        <v>4455</v>
      </c>
    </row>
    <row r="1290" spans="1:6" ht="12" customHeight="1" x14ac:dyDescent="0.25">
      <c r="A1290" s="9">
        <v>44824</v>
      </c>
      <c r="B1290" t="s">
        <v>254</v>
      </c>
      <c r="C1290" s="10">
        <v>143358241</v>
      </c>
      <c r="D1290" s="3">
        <v>5540246187987</v>
      </c>
      <c r="E1290" s="9">
        <v>44826</v>
      </c>
      <c r="F1290" s="11">
        <v>2228</v>
      </c>
    </row>
    <row r="1291" spans="1:6" ht="12" customHeight="1" x14ac:dyDescent="0.25">
      <c r="A1291" s="6">
        <v>44824</v>
      </c>
      <c r="B1291" t="s">
        <v>254</v>
      </c>
      <c r="C1291" s="7">
        <v>143358241</v>
      </c>
      <c r="D1291" s="3">
        <v>5540246188200</v>
      </c>
      <c r="E1291" s="6">
        <v>44826</v>
      </c>
      <c r="F1291" s="8">
        <v>1485</v>
      </c>
    </row>
    <row r="1292" spans="1:6" ht="12" customHeight="1" x14ac:dyDescent="0.25">
      <c r="A1292" s="6">
        <v>44824</v>
      </c>
      <c r="B1292" t="s">
        <v>254</v>
      </c>
      <c r="C1292" s="7">
        <v>143358248</v>
      </c>
      <c r="D1292" s="3">
        <v>5540246194632</v>
      </c>
      <c r="E1292" s="6">
        <v>44836</v>
      </c>
      <c r="F1292" s="8">
        <v>1337</v>
      </c>
    </row>
    <row r="1293" spans="1:6" ht="12" customHeight="1" x14ac:dyDescent="0.25">
      <c r="A1293" s="9">
        <v>44824</v>
      </c>
      <c r="B1293" t="s">
        <v>254</v>
      </c>
      <c r="C1293" s="10">
        <v>143358248</v>
      </c>
      <c r="D1293" s="3">
        <v>5540246195250</v>
      </c>
      <c r="E1293" s="9">
        <v>44836</v>
      </c>
      <c r="F1293" s="11">
        <v>84</v>
      </c>
    </row>
    <row r="1294" spans="1:6" ht="12" customHeight="1" x14ac:dyDescent="0.25">
      <c r="A1294" s="6">
        <v>44824</v>
      </c>
      <c r="B1294" t="s">
        <v>254</v>
      </c>
      <c r="C1294" s="7">
        <v>143358249</v>
      </c>
      <c r="D1294" s="3">
        <v>5540246170256</v>
      </c>
      <c r="E1294" s="6">
        <v>44832</v>
      </c>
      <c r="F1294" s="8">
        <v>1764</v>
      </c>
    </row>
    <row r="1295" spans="1:6" ht="12" customHeight="1" x14ac:dyDescent="0.25">
      <c r="A1295" s="9">
        <v>44824</v>
      </c>
      <c r="B1295" t="s">
        <v>254</v>
      </c>
      <c r="C1295" s="10">
        <v>143358249</v>
      </c>
      <c r="D1295" s="3">
        <v>5540246171888</v>
      </c>
      <c r="E1295" s="9">
        <v>44832</v>
      </c>
      <c r="F1295" s="11">
        <v>520</v>
      </c>
    </row>
    <row r="1296" spans="1:6" ht="12" customHeight="1" x14ac:dyDescent="0.25">
      <c r="A1296" s="9">
        <v>44824</v>
      </c>
      <c r="B1296" t="s">
        <v>254</v>
      </c>
      <c r="C1296" s="10">
        <v>143358260</v>
      </c>
      <c r="D1296" s="3">
        <v>5540246174095</v>
      </c>
      <c r="E1296" s="9">
        <v>44832</v>
      </c>
      <c r="F1296" s="11">
        <v>70</v>
      </c>
    </row>
    <row r="1297" spans="1:6" ht="12" customHeight="1" x14ac:dyDescent="0.25">
      <c r="A1297" s="6">
        <v>44824</v>
      </c>
      <c r="B1297" t="s">
        <v>254</v>
      </c>
      <c r="C1297" s="7">
        <v>143358260</v>
      </c>
      <c r="D1297" s="3">
        <v>5540246175049</v>
      </c>
      <c r="E1297" s="6">
        <v>44832</v>
      </c>
      <c r="F1297" s="8">
        <v>418</v>
      </c>
    </row>
    <row r="1298" spans="1:6" ht="12" customHeight="1" x14ac:dyDescent="0.25">
      <c r="A1298" s="9">
        <v>44824</v>
      </c>
      <c r="B1298" t="s">
        <v>254</v>
      </c>
      <c r="C1298" s="10">
        <v>143358260</v>
      </c>
      <c r="D1298" s="3">
        <v>5540246175050</v>
      </c>
      <c r="E1298" s="9">
        <v>44832</v>
      </c>
      <c r="F1298" s="11">
        <v>557</v>
      </c>
    </row>
    <row r="1299" spans="1:6" ht="12" customHeight="1" x14ac:dyDescent="0.25">
      <c r="A1299" s="6">
        <v>44824</v>
      </c>
      <c r="B1299" t="s">
        <v>254</v>
      </c>
      <c r="C1299" s="7">
        <v>143358260</v>
      </c>
      <c r="D1299" s="3">
        <v>5540246190743</v>
      </c>
      <c r="E1299" s="6">
        <v>44832</v>
      </c>
      <c r="F1299" s="8">
        <v>140</v>
      </c>
    </row>
    <row r="1300" spans="1:6" ht="12" customHeight="1" x14ac:dyDescent="0.25">
      <c r="A1300" s="9">
        <v>44824</v>
      </c>
      <c r="B1300" t="s">
        <v>254</v>
      </c>
      <c r="C1300" s="10">
        <v>143358270</v>
      </c>
      <c r="D1300" s="3">
        <v>5540246195242</v>
      </c>
      <c r="E1300" s="9">
        <v>44829</v>
      </c>
      <c r="F1300" s="11">
        <v>743</v>
      </c>
    </row>
    <row r="1301" spans="1:6" ht="12" customHeight="1" x14ac:dyDescent="0.25">
      <c r="A1301" s="6">
        <v>44824</v>
      </c>
      <c r="B1301" t="s">
        <v>254</v>
      </c>
      <c r="C1301" s="7">
        <v>143358271</v>
      </c>
      <c r="D1301" s="3">
        <v>5540246195241</v>
      </c>
      <c r="E1301" s="6">
        <v>44833</v>
      </c>
      <c r="F1301" s="8">
        <v>743</v>
      </c>
    </row>
    <row r="1302" spans="1:6" ht="12" customHeight="1" x14ac:dyDescent="0.25">
      <c r="A1302" s="6">
        <v>44825</v>
      </c>
      <c r="B1302" t="s">
        <v>254</v>
      </c>
      <c r="C1302" s="7">
        <v>143358274</v>
      </c>
      <c r="D1302" s="3">
        <v>5540246195653</v>
      </c>
      <c r="E1302" s="6">
        <v>44832</v>
      </c>
      <c r="F1302" s="8">
        <v>446</v>
      </c>
    </row>
    <row r="1303" spans="1:6" ht="12" customHeight="1" x14ac:dyDescent="0.25">
      <c r="A1303" s="9">
        <v>44825</v>
      </c>
      <c r="B1303" t="s">
        <v>254</v>
      </c>
      <c r="C1303" s="10">
        <v>143358278</v>
      </c>
      <c r="D1303" s="3">
        <v>5540246172539</v>
      </c>
      <c r="E1303" s="9">
        <v>44829</v>
      </c>
      <c r="F1303" s="11">
        <v>47</v>
      </c>
    </row>
    <row r="1304" spans="1:6" ht="12" customHeight="1" x14ac:dyDescent="0.25">
      <c r="A1304" s="6">
        <v>44825</v>
      </c>
      <c r="B1304" t="s">
        <v>254</v>
      </c>
      <c r="C1304" s="7">
        <v>143358278</v>
      </c>
      <c r="D1304" s="3">
        <v>5540246172669</v>
      </c>
      <c r="E1304" s="6">
        <v>44829</v>
      </c>
      <c r="F1304" s="8">
        <v>279</v>
      </c>
    </row>
    <row r="1305" spans="1:6" ht="12" customHeight="1" x14ac:dyDescent="0.25">
      <c r="A1305" s="9">
        <v>44825</v>
      </c>
      <c r="B1305" t="s">
        <v>254</v>
      </c>
      <c r="C1305" s="10">
        <v>143358278</v>
      </c>
      <c r="D1305" s="3">
        <v>5540246172978</v>
      </c>
      <c r="E1305" s="9">
        <v>44829</v>
      </c>
      <c r="F1305" s="11">
        <v>2506</v>
      </c>
    </row>
    <row r="1306" spans="1:6" ht="12" customHeight="1" x14ac:dyDescent="0.25">
      <c r="A1306" s="6">
        <v>44825</v>
      </c>
      <c r="B1306" t="s">
        <v>254</v>
      </c>
      <c r="C1306" s="7">
        <v>143358278</v>
      </c>
      <c r="D1306" s="3">
        <v>5540246174174</v>
      </c>
      <c r="E1306" s="6">
        <v>44829</v>
      </c>
      <c r="F1306" s="8">
        <v>464</v>
      </c>
    </row>
    <row r="1307" spans="1:6" ht="12" customHeight="1" x14ac:dyDescent="0.25">
      <c r="A1307" s="6">
        <v>44825</v>
      </c>
      <c r="B1307" t="s">
        <v>254</v>
      </c>
      <c r="C1307" s="7">
        <v>143358278</v>
      </c>
      <c r="D1307" s="3">
        <v>5540246176699</v>
      </c>
      <c r="E1307" s="6">
        <v>44829</v>
      </c>
      <c r="F1307" s="8">
        <v>12528</v>
      </c>
    </row>
    <row r="1308" spans="1:6" ht="12" customHeight="1" x14ac:dyDescent="0.25">
      <c r="A1308" s="9">
        <v>44825</v>
      </c>
      <c r="B1308" t="s">
        <v>254</v>
      </c>
      <c r="C1308" s="10">
        <v>143358278</v>
      </c>
      <c r="D1308" s="3">
        <v>5540246188175</v>
      </c>
      <c r="E1308" s="9">
        <v>44829</v>
      </c>
      <c r="F1308" s="11">
        <v>116</v>
      </c>
    </row>
    <row r="1309" spans="1:6" ht="12" customHeight="1" x14ac:dyDescent="0.25">
      <c r="A1309" s="9">
        <v>44825</v>
      </c>
      <c r="B1309" t="s">
        <v>254</v>
      </c>
      <c r="C1309" s="10">
        <v>143358278</v>
      </c>
      <c r="D1309" s="3">
        <v>5540246192102</v>
      </c>
      <c r="E1309" s="9">
        <v>44829</v>
      </c>
      <c r="F1309" s="11">
        <v>4009</v>
      </c>
    </row>
    <row r="1310" spans="1:6" ht="12" customHeight="1" x14ac:dyDescent="0.25">
      <c r="A1310" s="9">
        <v>44825</v>
      </c>
      <c r="B1310" t="s">
        <v>254</v>
      </c>
      <c r="C1310" s="10">
        <v>143358280</v>
      </c>
      <c r="D1310" s="3">
        <v>5540246176294</v>
      </c>
      <c r="E1310" s="9">
        <v>44829</v>
      </c>
      <c r="F1310" s="11">
        <v>1485</v>
      </c>
    </row>
    <row r="1311" spans="1:6" ht="12" customHeight="1" x14ac:dyDescent="0.25">
      <c r="A1311" s="6">
        <v>44825</v>
      </c>
      <c r="B1311" t="s">
        <v>254</v>
      </c>
      <c r="C1311" s="7">
        <v>143358280</v>
      </c>
      <c r="D1311" s="3">
        <v>5540246176295</v>
      </c>
      <c r="E1311" s="6">
        <v>44829</v>
      </c>
      <c r="F1311" s="8">
        <v>4455</v>
      </c>
    </row>
    <row r="1312" spans="1:6" ht="12" customHeight="1" x14ac:dyDescent="0.25">
      <c r="A1312" s="6">
        <v>44825</v>
      </c>
      <c r="B1312" t="s">
        <v>254</v>
      </c>
      <c r="C1312" s="7">
        <v>143358280</v>
      </c>
      <c r="D1312" s="3">
        <v>5540246187987</v>
      </c>
      <c r="E1312" s="6">
        <v>44829</v>
      </c>
      <c r="F1312" s="8">
        <v>6682</v>
      </c>
    </row>
    <row r="1313" spans="1:6" ht="12" customHeight="1" x14ac:dyDescent="0.25">
      <c r="A1313" s="9">
        <v>44825</v>
      </c>
      <c r="B1313" t="s">
        <v>254</v>
      </c>
      <c r="C1313" s="10">
        <v>143358280</v>
      </c>
      <c r="D1313" s="3">
        <v>5540246188200</v>
      </c>
      <c r="E1313" s="9">
        <v>44829</v>
      </c>
      <c r="F1313" s="11">
        <v>1485</v>
      </c>
    </row>
    <row r="1314" spans="1:6" ht="12" customHeight="1" x14ac:dyDescent="0.25">
      <c r="A1314" s="9">
        <v>44825</v>
      </c>
      <c r="B1314" t="s">
        <v>254</v>
      </c>
      <c r="C1314" s="10">
        <v>143358291</v>
      </c>
      <c r="D1314" s="3">
        <v>5540246171759</v>
      </c>
      <c r="E1314" s="9">
        <v>44829</v>
      </c>
      <c r="F1314" s="11">
        <v>5012</v>
      </c>
    </row>
    <row r="1315" spans="1:6" ht="12" customHeight="1" x14ac:dyDescent="0.25">
      <c r="A1315" s="6">
        <v>44825</v>
      </c>
      <c r="B1315" t="s">
        <v>254</v>
      </c>
      <c r="C1315" s="7">
        <v>143358291</v>
      </c>
      <c r="D1315" s="3">
        <v>5540246177133</v>
      </c>
      <c r="E1315" s="6">
        <v>44829</v>
      </c>
      <c r="F1315" s="8">
        <v>5012</v>
      </c>
    </row>
    <row r="1316" spans="1:6" ht="12" customHeight="1" x14ac:dyDescent="0.25">
      <c r="A1316" s="9">
        <v>44825</v>
      </c>
      <c r="B1316" t="s">
        <v>254</v>
      </c>
      <c r="C1316" s="10">
        <v>143358291</v>
      </c>
      <c r="D1316" s="3">
        <v>5540246192148</v>
      </c>
      <c r="E1316" s="9">
        <v>44829</v>
      </c>
      <c r="F1316" s="11">
        <v>15312</v>
      </c>
    </row>
    <row r="1317" spans="1:6" ht="12" customHeight="1" x14ac:dyDescent="0.25">
      <c r="A1317" s="6">
        <v>44825</v>
      </c>
      <c r="B1317" t="s">
        <v>254</v>
      </c>
      <c r="C1317" s="7">
        <v>143358291</v>
      </c>
      <c r="D1317" s="3">
        <v>5540246192518</v>
      </c>
      <c r="E1317" s="6">
        <v>44829</v>
      </c>
      <c r="F1317" s="8">
        <v>4385</v>
      </c>
    </row>
    <row r="1318" spans="1:6" ht="12" customHeight="1" x14ac:dyDescent="0.25">
      <c r="A1318" s="6">
        <v>44825</v>
      </c>
      <c r="B1318" t="s">
        <v>254</v>
      </c>
      <c r="C1318" s="7">
        <v>143358293</v>
      </c>
      <c r="D1318" s="3">
        <v>5540246177133</v>
      </c>
      <c r="E1318" s="6">
        <v>44833</v>
      </c>
      <c r="F1318" s="8">
        <v>4455</v>
      </c>
    </row>
    <row r="1319" spans="1:6" ht="12" customHeight="1" x14ac:dyDescent="0.25">
      <c r="A1319" s="9">
        <v>44825</v>
      </c>
      <c r="B1319" t="s">
        <v>254</v>
      </c>
      <c r="C1319" s="10">
        <v>143358293</v>
      </c>
      <c r="D1319" s="3">
        <v>5540246192148</v>
      </c>
      <c r="E1319" s="9">
        <v>44833</v>
      </c>
      <c r="F1319" s="11">
        <v>30624</v>
      </c>
    </row>
    <row r="1320" spans="1:6" ht="12" customHeight="1" x14ac:dyDescent="0.25">
      <c r="A1320" s="6">
        <v>44825</v>
      </c>
      <c r="B1320" t="s">
        <v>254</v>
      </c>
      <c r="C1320" s="7">
        <v>143358293</v>
      </c>
      <c r="D1320" s="3">
        <v>5540246192518</v>
      </c>
      <c r="E1320" s="6">
        <v>44833</v>
      </c>
      <c r="F1320" s="8">
        <v>2088</v>
      </c>
    </row>
    <row r="1321" spans="1:6" ht="12" customHeight="1" x14ac:dyDescent="0.25">
      <c r="A1321" s="9">
        <v>44826</v>
      </c>
      <c r="B1321" t="s">
        <v>254</v>
      </c>
      <c r="C1321" s="10">
        <v>143358304</v>
      </c>
      <c r="D1321" s="3">
        <v>5540246176294</v>
      </c>
      <c r="E1321" s="9">
        <v>44830</v>
      </c>
      <c r="F1321" s="11">
        <v>743</v>
      </c>
    </row>
    <row r="1322" spans="1:6" ht="12" customHeight="1" x14ac:dyDescent="0.25">
      <c r="A1322" s="6">
        <v>44826</v>
      </c>
      <c r="B1322" t="s">
        <v>254</v>
      </c>
      <c r="C1322" s="7">
        <v>143358304</v>
      </c>
      <c r="D1322" s="3">
        <v>5540246176295</v>
      </c>
      <c r="E1322" s="6">
        <v>44830</v>
      </c>
      <c r="F1322" s="8">
        <v>4455</v>
      </c>
    </row>
    <row r="1323" spans="1:6" ht="12" customHeight="1" x14ac:dyDescent="0.25">
      <c r="A1323" s="6">
        <v>44826</v>
      </c>
      <c r="B1323" t="s">
        <v>254</v>
      </c>
      <c r="C1323" s="7">
        <v>143358305</v>
      </c>
      <c r="D1323" s="3">
        <v>5540246172669</v>
      </c>
      <c r="E1323" s="6">
        <v>44830</v>
      </c>
      <c r="F1323" s="8">
        <v>279</v>
      </c>
    </row>
    <row r="1324" spans="1:6" ht="12" customHeight="1" x14ac:dyDescent="0.25">
      <c r="A1324" s="6">
        <v>44826</v>
      </c>
      <c r="B1324" t="s">
        <v>254</v>
      </c>
      <c r="C1324" s="7">
        <v>143358305</v>
      </c>
      <c r="D1324" s="3">
        <v>5540246174174</v>
      </c>
      <c r="E1324" s="6">
        <v>44830</v>
      </c>
      <c r="F1324" s="8">
        <v>464</v>
      </c>
    </row>
    <row r="1325" spans="1:6" ht="12" customHeight="1" x14ac:dyDescent="0.25">
      <c r="A1325" s="9">
        <v>44826</v>
      </c>
      <c r="B1325" t="s">
        <v>254</v>
      </c>
      <c r="C1325" s="10">
        <v>143358305</v>
      </c>
      <c r="D1325" s="3">
        <v>5540246188175</v>
      </c>
      <c r="E1325" s="9">
        <v>44830</v>
      </c>
      <c r="F1325" s="11">
        <v>232</v>
      </c>
    </row>
    <row r="1326" spans="1:6" ht="12" customHeight="1" x14ac:dyDescent="0.25">
      <c r="A1326" s="9">
        <v>44826</v>
      </c>
      <c r="B1326" t="s">
        <v>254</v>
      </c>
      <c r="C1326" s="10">
        <v>143358306</v>
      </c>
      <c r="D1326" s="3">
        <v>5540246185429</v>
      </c>
      <c r="E1326" s="9">
        <v>44832</v>
      </c>
      <c r="F1326" s="11">
        <v>140</v>
      </c>
    </row>
    <row r="1327" spans="1:6" ht="12" customHeight="1" x14ac:dyDescent="0.25">
      <c r="A1327" s="6">
        <v>44826</v>
      </c>
      <c r="B1327" t="s">
        <v>254</v>
      </c>
      <c r="C1327" s="7">
        <v>143358306</v>
      </c>
      <c r="D1327" s="3">
        <v>5540246185562</v>
      </c>
      <c r="E1327" s="6">
        <v>44832</v>
      </c>
      <c r="F1327" s="8">
        <v>168</v>
      </c>
    </row>
    <row r="1328" spans="1:6" ht="12" customHeight="1" x14ac:dyDescent="0.25">
      <c r="A1328" s="9">
        <v>44826</v>
      </c>
      <c r="B1328" t="s">
        <v>254</v>
      </c>
      <c r="C1328" s="10">
        <v>143358306</v>
      </c>
      <c r="D1328" s="3">
        <v>5540246186325</v>
      </c>
      <c r="E1328" s="9">
        <v>44832</v>
      </c>
      <c r="F1328" s="11">
        <v>279</v>
      </c>
    </row>
    <row r="1329" spans="1:6" ht="12" customHeight="1" x14ac:dyDescent="0.25">
      <c r="A1329" s="6">
        <v>44826</v>
      </c>
      <c r="B1329" t="s">
        <v>254</v>
      </c>
      <c r="C1329" s="7">
        <v>143358315</v>
      </c>
      <c r="D1329" s="3">
        <v>5540246194478</v>
      </c>
      <c r="E1329" s="6">
        <v>44868</v>
      </c>
      <c r="F1329" s="8">
        <v>98</v>
      </c>
    </row>
    <row r="1330" spans="1:6" ht="12" customHeight="1" x14ac:dyDescent="0.25">
      <c r="A1330" s="9">
        <v>44829</v>
      </c>
      <c r="B1330" t="s">
        <v>254</v>
      </c>
      <c r="C1330" s="10">
        <v>143368339</v>
      </c>
      <c r="D1330" s="3">
        <v>5540246176294</v>
      </c>
      <c r="E1330" s="9">
        <v>44831</v>
      </c>
      <c r="F1330" s="11">
        <v>743</v>
      </c>
    </row>
    <row r="1331" spans="1:6" ht="12" customHeight="1" x14ac:dyDescent="0.25">
      <c r="A1331" s="9">
        <v>44829</v>
      </c>
      <c r="B1331" t="s">
        <v>254</v>
      </c>
      <c r="C1331" s="10">
        <v>143368339</v>
      </c>
      <c r="D1331" s="3">
        <v>5540246188200</v>
      </c>
      <c r="E1331" s="9">
        <v>44831</v>
      </c>
      <c r="F1331" s="11">
        <v>743</v>
      </c>
    </row>
    <row r="1332" spans="1:6" ht="12" customHeight="1" x14ac:dyDescent="0.25">
      <c r="A1332" s="6">
        <v>44829</v>
      </c>
      <c r="B1332" t="s">
        <v>254</v>
      </c>
      <c r="C1332" s="7">
        <v>143368342</v>
      </c>
      <c r="D1332" s="3">
        <v>5540246172978</v>
      </c>
      <c r="E1332" s="6">
        <v>44831</v>
      </c>
      <c r="F1332" s="8">
        <v>836</v>
      </c>
    </row>
    <row r="1333" spans="1:6" ht="12" customHeight="1" x14ac:dyDescent="0.25">
      <c r="A1333" s="9">
        <v>44829</v>
      </c>
      <c r="B1333" t="s">
        <v>254</v>
      </c>
      <c r="C1333" s="10">
        <v>143368355</v>
      </c>
      <c r="D1333" s="3">
        <v>5540246182684</v>
      </c>
      <c r="E1333" s="9">
        <v>44843</v>
      </c>
      <c r="F1333" s="11">
        <v>140</v>
      </c>
    </row>
    <row r="1334" spans="1:6" ht="12" customHeight="1" x14ac:dyDescent="0.25">
      <c r="A1334" s="9">
        <v>44829</v>
      </c>
      <c r="B1334" t="s">
        <v>254</v>
      </c>
      <c r="C1334" s="10">
        <v>143368355</v>
      </c>
      <c r="D1334" s="3">
        <v>5540246194467</v>
      </c>
      <c r="E1334" s="9">
        <v>44843</v>
      </c>
      <c r="F1334" s="11">
        <v>21382</v>
      </c>
    </row>
    <row r="1335" spans="1:6" ht="12" customHeight="1" x14ac:dyDescent="0.25">
      <c r="A1335" s="6">
        <v>44829</v>
      </c>
      <c r="B1335" t="s">
        <v>254</v>
      </c>
      <c r="C1335" s="7">
        <v>143368361</v>
      </c>
      <c r="D1335" s="3">
        <v>5540246194632</v>
      </c>
      <c r="E1335" s="6">
        <v>44840</v>
      </c>
      <c r="F1335" s="8">
        <v>1170</v>
      </c>
    </row>
    <row r="1336" spans="1:6" ht="12" customHeight="1" x14ac:dyDescent="0.25">
      <c r="A1336" s="9">
        <v>44829</v>
      </c>
      <c r="B1336" t="s">
        <v>254</v>
      </c>
      <c r="C1336" s="10">
        <v>143368362</v>
      </c>
      <c r="D1336" s="3">
        <v>5540246183130</v>
      </c>
      <c r="E1336" s="9">
        <v>44839</v>
      </c>
      <c r="F1336" s="11">
        <v>1692</v>
      </c>
    </row>
    <row r="1337" spans="1:6" ht="12" customHeight="1" x14ac:dyDescent="0.25">
      <c r="A1337" s="6">
        <v>44829</v>
      </c>
      <c r="B1337" t="s">
        <v>254</v>
      </c>
      <c r="C1337" s="7">
        <v>143368362</v>
      </c>
      <c r="D1337" s="3">
        <v>5540246183455</v>
      </c>
      <c r="E1337" s="6">
        <v>44839</v>
      </c>
      <c r="F1337" s="8">
        <v>1044</v>
      </c>
    </row>
    <row r="1338" spans="1:6" ht="12" customHeight="1" x14ac:dyDescent="0.25">
      <c r="A1338" s="9">
        <v>44829</v>
      </c>
      <c r="B1338" t="s">
        <v>254</v>
      </c>
      <c r="C1338" s="10">
        <v>143368362</v>
      </c>
      <c r="D1338" s="3">
        <v>5540246183537</v>
      </c>
      <c r="E1338" s="9">
        <v>44839</v>
      </c>
      <c r="F1338" s="11">
        <v>961</v>
      </c>
    </row>
    <row r="1339" spans="1:6" ht="12" customHeight="1" x14ac:dyDescent="0.25">
      <c r="A1339" s="6">
        <v>44829</v>
      </c>
      <c r="B1339" t="s">
        <v>254</v>
      </c>
      <c r="C1339" s="7">
        <v>143368362</v>
      </c>
      <c r="D1339" s="3">
        <v>5540246183555</v>
      </c>
      <c r="E1339" s="6">
        <v>44839</v>
      </c>
      <c r="F1339" s="8">
        <v>543</v>
      </c>
    </row>
    <row r="1340" spans="1:6" ht="12" customHeight="1" x14ac:dyDescent="0.25">
      <c r="A1340" s="6">
        <v>44830</v>
      </c>
      <c r="B1340" t="s">
        <v>254</v>
      </c>
      <c r="C1340" s="7">
        <v>143368366</v>
      </c>
      <c r="D1340" s="3">
        <v>5540246171933</v>
      </c>
      <c r="E1340" s="6">
        <v>44832</v>
      </c>
      <c r="F1340" s="8">
        <v>557</v>
      </c>
    </row>
    <row r="1341" spans="1:6" ht="12" customHeight="1" x14ac:dyDescent="0.25">
      <c r="A1341" s="6">
        <v>44830</v>
      </c>
      <c r="B1341" t="s">
        <v>254</v>
      </c>
      <c r="C1341" s="7">
        <v>143368366</v>
      </c>
      <c r="D1341" s="3">
        <v>5540246176294</v>
      </c>
      <c r="E1341" s="6">
        <v>44832</v>
      </c>
      <c r="F1341" s="8">
        <v>743</v>
      </c>
    </row>
    <row r="1342" spans="1:6" ht="12" customHeight="1" x14ac:dyDescent="0.25">
      <c r="A1342" s="9">
        <v>44830</v>
      </c>
      <c r="B1342" t="s">
        <v>254</v>
      </c>
      <c r="C1342" s="10">
        <v>143368366</v>
      </c>
      <c r="D1342" s="3">
        <v>5540246176295</v>
      </c>
      <c r="E1342" s="9">
        <v>44832</v>
      </c>
      <c r="F1342" s="11">
        <v>4455</v>
      </c>
    </row>
    <row r="1343" spans="1:6" ht="12" customHeight="1" x14ac:dyDescent="0.25">
      <c r="A1343" s="6">
        <v>44830</v>
      </c>
      <c r="B1343" t="s">
        <v>254</v>
      </c>
      <c r="C1343" s="7">
        <v>143368366</v>
      </c>
      <c r="D1343" s="3">
        <v>5540246187987</v>
      </c>
      <c r="E1343" s="6">
        <v>44832</v>
      </c>
      <c r="F1343" s="8">
        <v>6682</v>
      </c>
    </row>
    <row r="1344" spans="1:6" ht="12" customHeight="1" x14ac:dyDescent="0.25">
      <c r="A1344" s="9">
        <v>44830</v>
      </c>
      <c r="B1344" t="s">
        <v>254</v>
      </c>
      <c r="C1344" s="10">
        <v>143368366</v>
      </c>
      <c r="D1344" s="3">
        <v>5540246188200</v>
      </c>
      <c r="E1344" s="9">
        <v>44832</v>
      </c>
      <c r="F1344" s="11">
        <v>743</v>
      </c>
    </row>
    <row r="1345" spans="1:6" ht="12" customHeight="1" x14ac:dyDescent="0.25">
      <c r="A1345" s="9">
        <v>44830</v>
      </c>
      <c r="B1345" t="s">
        <v>254</v>
      </c>
      <c r="C1345" s="10">
        <v>143368370</v>
      </c>
      <c r="D1345" s="3">
        <v>5540246176699</v>
      </c>
      <c r="E1345" s="9">
        <v>44832</v>
      </c>
      <c r="F1345" s="11">
        <v>4176</v>
      </c>
    </row>
    <row r="1346" spans="1:6" ht="12" customHeight="1" x14ac:dyDescent="0.25">
      <c r="A1346" s="9">
        <v>44830</v>
      </c>
      <c r="B1346" t="s">
        <v>254</v>
      </c>
      <c r="C1346" s="10">
        <v>143368373</v>
      </c>
      <c r="D1346" s="3">
        <v>5540246171933</v>
      </c>
      <c r="E1346" s="9">
        <v>44832</v>
      </c>
      <c r="F1346" s="11">
        <v>2228</v>
      </c>
    </row>
    <row r="1347" spans="1:6" ht="12" customHeight="1" x14ac:dyDescent="0.25">
      <c r="A1347" s="6">
        <v>44830</v>
      </c>
      <c r="B1347" t="s">
        <v>254</v>
      </c>
      <c r="C1347" s="7">
        <v>143368381</v>
      </c>
      <c r="D1347" s="3">
        <v>5540246191736</v>
      </c>
      <c r="E1347" s="6">
        <v>44844</v>
      </c>
      <c r="F1347" s="8">
        <v>650</v>
      </c>
    </row>
    <row r="1348" spans="1:6" ht="12" customHeight="1" x14ac:dyDescent="0.25">
      <c r="A1348" s="9">
        <v>44830</v>
      </c>
      <c r="B1348" t="s">
        <v>254</v>
      </c>
      <c r="C1348" s="10">
        <v>143368382</v>
      </c>
      <c r="D1348" s="3">
        <v>5540246183558</v>
      </c>
      <c r="E1348" s="9">
        <v>44844</v>
      </c>
      <c r="F1348" s="11">
        <v>5197</v>
      </c>
    </row>
    <row r="1349" spans="1:6" ht="12" customHeight="1" x14ac:dyDescent="0.25">
      <c r="A1349" s="6">
        <v>44830</v>
      </c>
      <c r="B1349" t="s">
        <v>254</v>
      </c>
      <c r="C1349" s="7">
        <v>143368382</v>
      </c>
      <c r="D1349" s="3">
        <v>5540246183560</v>
      </c>
      <c r="E1349" s="6">
        <v>44844</v>
      </c>
      <c r="F1349" s="8">
        <v>223</v>
      </c>
    </row>
    <row r="1350" spans="1:6" ht="12" customHeight="1" x14ac:dyDescent="0.25">
      <c r="A1350" s="9">
        <v>44830</v>
      </c>
      <c r="B1350" t="s">
        <v>254</v>
      </c>
      <c r="C1350" s="10">
        <v>143368382</v>
      </c>
      <c r="D1350" s="3">
        <v>5540246192209</v>
      </c>
      <c r="E1350" s="9">
        <v>44844</v>
      </c>
      <c r="F1350" s="11">
        <v>2228</v>
      </c>
    </row>
    <row r="1351" spans="1:6" ht="12" customHeight="1" x14ac:dyDescent="0.25">
      <c r="A1351" s="6">
        <v>44830</v>
      </c>
      <c r="B1351" t="s">
        <v>254</v>
      </c>
      <c r="C1351" s="7">
        <v>143368382</v>
      </c>
      <c r="D1351" s="3">
        <v>5540246192462</v>
      </c>
      <c r="E1351" s="6">
        <v>44844</v>
      </c>
      <c r="F1351" s="8">
        <v>1114</v>
      </c>
    </row>
    <row r="1352" spans="1:6" ht="12" customHeight="1" x14ac:dyDescent="0.25">
      <c r="A1352" s="9">
        <v>44830</v>
      </c>
      <c r="B1352" t="s">
        <v>254</v>
      </c>
      <c r="C1352" s="10">
        <v>143368382</v>
      </c>
      <c r="D1352" s="3">
        <v>5540246192831</v>
      </c>
      <c r="E1352" s="9">
        <v>44844</v>
      </c>
      <c r="F1352" s="11">
        <v>1300</v>
      </c>
    </row>
    <row r="1353" spans="1:6" ht="12" customHeight="1" x14ac:dyDescent="0.25">
      <c r="A1353" s="6">
        <v>44830</v>
      </c>
      <c r="B1353" t="s">
        <v>254</v>
      </c>
      <c r="C1353" s="7">
        <v>143368383</v>
      </c>
      <c r="D1353" s="3">
        <v>5540246181061</v>
      </c>
      <c r="E1353" s="6">
        <v>44838</v>
      </c>
      <c r="F1353" s="8">
        <v>2205</v>
      </c>
    </row>
    <row r="1354" spans="1:6" ht="12" customHeight="1" x14ac:dyDescent="0.25">
      <c r="A1354" s="9">
        <v>44830</v>
      </c>
      <c r="B1354" t="s">
        <v>254</v>
      </c>
      <c r="C1354" s="10">
        <v>143368383</v>
      </c>
      <c r="D1354" s="3">
        <v>5540246185278</v>
      </c>
      <c r="E1354" s="9">
        <v>44838</v>
      </c>
      <c r="F1354" s="11">
        <v>6716</v>
      </c>
    </row>
    <row r="1355" spans="1:6" ht="12" customHeight="1" x14ac:dyDescent="0.25">
      <c r="A1355" s="9">
        <v>44830</v>
      </c>
      <c r="B1355" t="s">
        <v>254</v>
      </c>
      <c r="C1355" s="10">
        <v>143368384</v>
      </c>
      <c r="D1355" s="3">
        <v>5540246171759</v>
      </c>
      <c r="E1355" s="9">
        <v>44836</v>
      </c>
      <c r="F1355" s="11">
        <v>3341</v>
      </c>
    </row>
    <row r="1356" spans="1:6" ht="12" customHeight="1" x14ac:dyDescent="0.25">
      <c r="A1356" s="6">
        <v>44830</v>
      </c>
      <c r="B1356" t="s">
        <v>254</v>
      </c>
      <c r="C1356" s="7">
        <v>143368384</v>
      </c>
      <c r="D1356" s="3">
        <v>5540246177133</v>
      </c>
      <c r="E1356" s="6">
        <v>44836</v>
      </c>
      <c r="F1356" s="8">
        <v>3341</v>
      </c>
    </row>
    <row r="1357" spans="1:6" ht="12" customHeight="1" x14ac:dyDescent="0.25">
      <c r="A1357" s="9">
        <v>44830</v>
      </c>
      <c r="B1357" t="s">
        <v>254</v>
      </c>
      <c r="C1357" s="10">
        <v>143368384</v>
      </c>
      <c r="D1357" s="3">
        <v>5540246192148</v>
      </c>
      <c r="E1357" s="9">
        <v>44836</v>
      </c>
      <c r="F1357" s="11">
        <v>20880</v>
      </c>
    </row>
    <row r="1358" spans="1:6" ht="12" customHeight="1" x14ac:dyDescent="0.25">
      <c r="A1358" s="6">
        <v>44830</v>
      </c>
      <c r="B1358" t="s">
        <v>254</v>
      </c>
      <c r="C1358" s="7">
        <v>143368384</v>
      </c>
      <c r="D1358" s="3">
        <v>5540246192518</v>
      </c>
      <c r="E1358" s="6">
        <v>44836</v>
      </c>
      <c r="F1358" s="8">
        <v>5847</v>
      </c>
    </row>
    <row r="1359" spans="1:6" ht="12" customHeight="1" x14ac:dyDescent="0.25">
      <c r="A1359" s="6">
        <v>44830</v>
      </c>
      <c r="B1359" t="s">
        <v>254</v>
      </c>
      <c r="C1359" s="7">
        <v>143368385</v>
      </c>
      <c r="D1359" s="3">
        <v>5540246170256</v>
      </c>
      <c r="E1359" s="6">
        <v>44839</v>
      </c>
      <c r="F1359" s="8">
        <v>3174</v>
      </c>
    </row>
    <row r="1360" spans="1:6" ht="12" customHeight="1" x14ac:dyDescent="0.25">
      <c r="A1360" s="9">
        <v>44830</v>
      </c>
      <c r="B1360" t="s">
        <v>254</v>
      </c>
      <c r="C1360" s="10">
        <v>143368385</v>
      </c>
      <c r="D1360" s="3">
        <v>5540246171888</v>
      </c>
      <c r="E1360" s="9">
        <v>44839</v>
      </c>
      <c r="F1360" s="11">
        <v>520</v>
      </c>
    </row>
    <row r="1361" spans="1:6" ht="12" customHeight="1" x14ac:dyDescent="0.25">
      <c r="A1361" s="9">
        <v>44831</v>
      </c>
      <c r="B1361" t="s">
        <v>254</v>
      </c>
      <c r="C1361" s="10">
        <v>143368411</v>
      </c>
      <c r="D1361" s="3">
        <v>5540246172978</v>
      </c>
      <c r="E1361" s="9">
        <v>44833</v>
      </c>
      <c r="F1361" s="11">
        <v>2506</v>
      </c>
    </row>
    <row r="1362" spans="1:6" ht="12" customHeight="1" x14ac:dyDescent="0.25">
      <c r="A1362" s="9">
        <v>44831</v>
      </c>
      <c r="B1362" t="s">
        <v>254</v>
      </c>
      <c r="C1362" s="10">
        <v>143368411</v>
      </c>
      <c r="D1362" s="3">
        <v>5540246174174</v>
      </c>
      <c r="E1362" s="9">
        <v>44833</v>
      </c>
      <c r="F1362" s="11">
        <v>464</v>
      </c>
    </row>
    <row r="1363" spans="1:6" ht="12" customHeight="1" x14ac:dyDescent="0.25">
      <c r="A1363" s="6">
        <v>44831</v>
      </c>
      <c r="B1363" t="s">
        <v>254</v>
      </c>
      <c r="C1363" s="7">
        <v>143368411</v>
      </c>
      <c r="D1363" s="3">
        <v>5540246188175</v>
      </c>
      <c r="E1363" s="6">
        <v>44833</v>
      </c>
      <c r="F1363" s="8">
        <v>140</v>
      </c>
    </row>
    <row r="1364" spans="1:6" ht="12" customHeight="1" x14ac:dyDescent="0.25">
      <c r="A1364" s="6">
        <v>44831</v>
      </c>
      <c r="B1364" t="s">
        <v>254</v>
      </c>
      <c r="C1364" s="7">
        <v>143368413</v>
      </c>
      <c r="D1364" s="3">
        <v>5540246176294</v>
      </c>
      <c r="E1364" s="6">
        <v>44833</v>
      </c>
      <c r="F1364" s="8">
        <v>743</v>
      </c>
    </row>
    <row r="1365" spans="1:6" ht="12" customHeight="1" x14ac:dyDescent="0.25">
      <c r="A1365" s="9">
        <v>44831</v>
      </c>
      <c r="B1365" t="s">
        <v>254</v>
      </c>
      <c r="C1365" s="10">
        <v>143368413</v>
      </c>
      <c r="D1365" s="3">
        <v>5540246176295</v>
      </c>
      <c r="E1365" s="9">
        <v>44833</v>
      </c>
      <c r="F1365" s="11">
        <v>8909</v>
      </c>
    </row>
    <row r="1366" spans="1:6" ht="12" customHeight="1" x14ac:dyDescent="0.25">
      <c r="A1366" s="9">
        <v>44831</v>
      </c>
      <c r="B1366" t="s">
        <v>254</v>
      </c>
      <c r="C1366" s="10">
        <v>143368413</v>
      </c>
      <c r="D1366" s="3">
        <v>5540246187987</v>
      </c>
      <c r="E1366" s="9">
        <v>44833</v>
      </c>
      <c r="F1366" s="11">
        <v>3341</v>
      </c>
    </row>
    <row r="1367" spans="1:6" ht="12" customHeight="1" x14ac:dyDescent="0.25">
      <c r="A1367" s="6">
        <v>44831</v>
      </c>
      <c r="B1367" t="s">
        <v>254</v>
      </c>
      <c r="C1367" s="7">
        <v>143368413</v>
      </c>
      <c r="D1367" s="3">
        <v>5540246188200</v>
      </c>
      <c r="E1367" s="6">
        <v>44833</v>
      </c>
      <c r="F1367" s="8">
        <v>743</v>
      </c>
    </row>
    <row r="1368" spans="1:6" ht="12" customHeight="1" x14ac:dyDescent="0.25">
      <c r="A1368" s="9">
        <v>44831</v>
      </c>
      <c r="B1368" t="s">
        <v>254</v>
      </c>
      <c r="C1368" s="10">
        <v>143368426</v>
      </c>
      <c r="D1368" s="3">
        <v>5540246173906</v>
      </c>
      <c r="E1368" s="9">
        <v>44840</v>
      </c>
      <c r="F1368" s="11">
        <v>817</v>
      </c>
    </row>
    <row r="1369" spans="1:6" ht="12" customHeight="1" x14ac:dyDescent="0.25">
      <c r="A1369" s="6">
        <v>44831</v>
      </c>
      <c r="B1369" t="s">
        <v>254</v>
      </c>
      <c r="C1369" s="7">
        <v>143368426</v>
      </c>
      <c r="D1369" s="3">
        <v>5540246181016</v>
      </c>
      <c r="E1369" s="6">
        <v>44840</v>
      </c>
      <c r="F1369" s="8">
        <v>9800</v>
      </c>
    </row>
    <row r="1370" spans="1:6" ht="12" customHeight="1" x14ac:dyDescent="0.25">
      <c r="A1370" s="9">
        <v>44831</v>
      </c>
      <c r="B1370" t="s">
        <v>254</v>
      </c>
      <c r="C1370" s="10">
        <v>143368427</v>
      </c>
      <c r="D1370" s="3">
        <v>5540246192907</v>
      </c>
      <c r="E1370" s="9">
        <v>44846</v>
      </c>
      <c r="F1370" s="11">
        <v>16704</v>
      </c>
    </row>
    <row r="1371" spans="1:6" ht="12" customHeight="1" x14ac:dyDescent="0.25">
      <c r="A1371" s="9">
        <v>44831</v>
      </c>
      <c r="B1371" t="s">
        <v>254</v>
      </c>
      <c r="C1371" s="10">
        <v>143368430</v>
      </c>
      <c r="D1371" s="3">
        <v>5540246193316</v>
      </c>
      <c r="E1371" s="9">
        <v>44860</v>
      </c>
      <c r="F1371" s="11">
        <v>335</v>
      </c>
    </row>
    <row r="1372" spans="1:6" ht="12" customHeight="1" x14ac:dyDescent="0.25">
      <c r="A1372" s="6">
        <v>44831</v>
      </c>
      <c r="B1372" t="s">
        <v>254</v>
      </c>
      <c r="C1372" s="7">
        <v>143368436</v>
      </c>
      <c r="D1372" s="3">
        <v>5540246190092</v>
      </c>
      <c r="E1372" s="6">
        <v>44864</v>
      </c>
      <c r="F1372" s="8">
        <v>232</v>
      </c>
    </row>
    <row r="1373" spans="1:6" ht="12" customHeight="1" x14ac:dyDescent="0.25">
      <c r="A1373" s="6">
        <v>44832</v>
      </c>
      <c r="B1373" t="s">
        <v>254</v>
      </c>
      <c r="C1373" s="7">
        <v>143368449</v>
      </c>
      <c r="D1373" s="3">
        <v>5540246171933</v>
      </c>
      <c r="E1373" s="6">
        <v>44836</v>
      </c>
      <c r="F1373" s="8">
        <v>1671</v>
      </c>
    </row>
    <row r="1374" spans="1:6" ht="12" customHeight="1" x14ac:dyDescent="0.25">
      <c r="A1374" s="9">
        <v>44832</v>
      </c>
      <c r="B1374" t="s">
        <v>254</v>
      </c>
      <c r="C1374" s="10">
        <v>143368449</v>
      </c>
      <c r="D1374" s="3">
        <v>5540246176294</v>
      </c>
      <c r="E1374" s="9">
        <v>44836</v>
      </c>
      <c r="F1374" s="11">
        <v>743</v>
      </c>
    </row>
    <row r="1375" spans="1:6" ht="12" customHeight="1" x14ac:dyDescent="0.25">
      <c r="A1375" s="6">
        <v>44832</v>
      </c>
      <c r="B1375" t="s">
        <v>254</v>
      </c>
      <c r="C1375" s="7">
        <v>143368449</v>
      </c>
      <c r="D1375" s="3">
        <v>5540246176295</v>
      </c>
      <c r="E1375" s="6">
        <v>44836</v>
      </c>
      <c r="F1375" s="8">
        <v>2228</v>
      </c>
    </row>
    <row r="1376" spans="1:6" ht="12" customHeight="1" x14ac:dyDescent="0.25">
      <c r="A1376" s="6">
        <v>44832</v>
      </c>
      <c r="B1376" t="s">
        <v>254</v>
      </c>
      <c r="C1376" s="7">
        <v>143368449</v>
      </c>
      <c r="D1376" s="3">
        <v>5540246188200</v>
      </c>
      <c r="E1376" s="6">
        <v>44836</v>
      </c>
      <c r="F1376" s="8">
        <v>1485</v>
      </c>
    </row>
    <row r="1377" spans="1:6" ht="12" customHeight="1" x14ac:dyDescent="0.25">
      <c r="A1377" s="6">
        <v>44832</v>
      </c>
      <c r="B1377" t="s">
        <v>254</v>
      </c>
      <c r="C1377" s="7">
        <v>143368454</v>
      </c>
      <c r="D1377" s="3">
        <v>5540246172978</v>
      </c>
      <c r="E1377" s="6">
        <v>44836</v>
      </c>
      <c r="F1377" s="8">
        <v>3341</v>
      </c>
    </row>
    <row r="1378" spans="1:6" ht="12" customHeight="1" x14ac:dyDescent="0.25">
      <c r="A1378" s="6">
        <v>44832</v>
      </c>
      <c r="B1378" t="s">
        <v>254</v>
      </c>
      <c r="C1378" s="7">
        <v>143368454</v>
      </c>
      <c r="D1378" s="3">
        <v>5540246176699</v>
      </c>
      <c r="E1378" s="6">
        <v>44836</v>
      </c>
      <c r="F1378" s="8">
        <v>8352</v>
      </c>
    </row>
    <row r="1379" spans="1:6" ht="12" customHeight="1" x14ac:dyDescent="0.25">
      <c r="A1379" s="6">
        <v>44832</v>
      </c>
      <c r="B1379" t="s">
        <v>254</v>
      </c>
      <c r="C1379" s="7">
        <v>143368458</v>
      </c>
      <c r="D1379" s="3">
        <v>5540246173472</v>
      </c>
      <c r="E1379" s="6">
        <v>44838</v>
      </c>
      <c r="F1379" s="8">
        <v>140</v>
      </c>
    </row>
    <row r="1380" spans="1:6" ht="12" customHeight="1" x14ac:dyDescent="0.25">
      <c r="A1380" s="9">
        <v>44832</v>
      </c>
      <c r="B1380" t="s">
        <v>254</v>
      </c>
      <c r="C1380" s="10">
        <v>143368458</v>
      </c>
      <c r="D1380" s="3">
        <v>5540246174095</v>
      </c>
      <c r="E1380" s="9">
        <v>44838</v>
      </c>
      <c r="F1380" s="11">
        <v>70</v>
      </c>
    </row>
    <row r="1381" spans="1:6" ht="12" customHeight="1" x14ac:dyDescent="0.25">
      <c r="A1381" s="6">
        <v>44832</v>
      </c>
      <c r="B1381" t="s">
        <v>254</v>
      </c>
      <c r="C1381" s="7">
        <v>143368458</v>
      </c>
      <c r="D1381" s="3">
        <v>5540246175047</v>
      </c>
      <c r="E1381" s="6">
        <v>44838</v>
      </c>
      <c r="F1381" s="8">
        <v>140</v>
      </c>
    </row>
    <row r="1382" spans="1:6" ht="12" customHeight="1" x14ac:dyDescent="0.25">
      <c r="A1382" s="9">
        <v>44832</v>
      </c>
      <c r="B1382" t="s">
        <v>254</v>
      </c>
      <c r="C1382" s="10">
        <v>143368458</v>
      </c>
      <c r="D1382" s="3">
        <v>5540246175049</v>
      </c>
      <c r="E1382" s="9">
        <v>44838</v>
      </c>
      <c r="F1382" s="11">
        <v>279</v>
      </c>
    </row>
    <row r="1383" spans="1:6" ht="12" customHeight="1" x14ac:dyDescent="0.25">
      <c r="A1383" s="6">
        <v>44832</v>
      </c>
      <c r="B1383" t="s">
        <v>254</v>
      </c>
      <c r="C1383" s="7">
        <v>143368458</v>
      </c>
      <c r="D1383" s="3">
        <v>5540246175050</v>
      </c>
      <c r="E1383" s="6">
        <v>44838</v>
      </c>
      <c r="F1383" s="8">
        <v>279</v>
      </c>
    </row>
    <row r="1384" spans="1:6" ht="12" customHeight="1" x14ac:dyDescent="0.25">
      <c r="A1384" s="9">
        <v>44832</v>
      </c>
      <c r="B1384" t="s">
        <v>254</v>
      </c>
      <c r="C1384" s="10">
        <v>143368458</v>
      </c>
      <c r="D1384" s="3">
        <v>5540246190743</v>
      </c>
      <c r="E1384" s="9">
        <v>44838</v>
      </c>
      <c r="F1384" s="11">
        <v>140</v>
      </c>
    </row>
    <row r="1385" spans="1:6" ht="12" customHeight="1" x14ac:dyDescent="0.25">
      <c r="A1385" s="6">
        <v>44832</v>
      </c>
      <c r="B1385" t="s">
        <v>254</v>
      </c>
      <c r="C1385" s="7">
        <v>143368464</v>
      </c>
      <c r="D1385" s="3">
        <v>5540246177133</v>
      </c>
      <c r="E1385" s="6">
        <v>44838</v>
      </c>
      <c r="F1385" s="8">
        <v>5568</v>
      </c>
    </row>
    <row r="1386" spans="1:6" ht="12" customHeight="1" x14ac:dyDescent="0.25">
      <c r="A1386" s="9">
        <v>44832</v>
      </c>
      <c r="B1386" t="s">
        <v>254</v>
      </c>
      <c r="C1386" s="10">
        <v>143368464</v>
      </c>
      <c r="D1386" s="3">
        <v>5540246192148</v>
      </c>
      <c r="E1386" s="9">
        <v>44838</v>
      </c>
      <c r="F1386" s="11">
        <v>26448</v>
      </c>
    </row>
    <row r="1387" spans="1:6" ht="12" customHeight="1" x14ac:dyDescent="0.25">
      <c r="A1387" s="6">
        <v>44832</v>
      </c>
      <c r="B1387" t="s">
        <v>254</v>
      </c>
      <c r="C1387" s="7">
        <v>143368464</v>
      </c>
      <c r="D1387" s="3">
        <v>5540246192518</v>
      </c>
      <c r="E1387" s="6">
        <v>44838</v>
      </c>
      <c r="F1387" s="8">
        <v>5847</v>
      </c>
    </row>
    <row r="1388" spans="1:6" ht="12" customHeight="1" x14ac:dyDescent="0.25">
      <c r="A1388" s="9">
        <v>44832</v>
      </c>
      <c r="B1388" t="s">
        <v>254</v>
      </c>
      <c r="C1388" s="10">
        <v>143368465</v>
      </c>
      <c r="D1388" s="3">
        <v>5540246183587</v>
      </c>
      <c r="E1388" s="9">
        <v>44845</v>
      </c>
      <c r="F1388" s="11">
        <v>502</v>
      </c>
    </row>
    <row r="1389" spans="1:6" ht="12" customHeight="1" x14ac:dyDescent="0.25">
      <c r="A1389" s="6">
        <v>44832</v>
      </c>
      <c r="B1389" t="s">
        <v>254</v>
      </c>
      <c r="C1389" s="7">
        <v>143368465</v>
      </c>
      <c r="D1389" s="3">
        <v>5540246194790</v>
      </c>
      <c r="E1389" s="6">
        <v>44845</v>
      </c>
      <c r="F1389" s="8">
        <v>1316</v>
      </c>
    </row>
    <row r="1390" spans="1:6" ht="12" customHeight="1" x14ac:dyDescent="0.25">
      <c r="A1390" s="6">
        <v>44832</v>
      </c>
      <c r="B1390" t="s">
        <v>254</v>
      </c>
      <c r="C1390" s="7">
        <v>143368473</v>
      </c>
      <c r="D1390" s="3">
        <v>5540246170256</v>
      </c>
      <c r="E1390" s="6">
        <v>44845</v>
      </c>
      <c r="F1390" s="8">
        <v>2822</v>
      </c>
    </row>
    <row r="1391" spans="1:6" ht="12" customHeight="1" x14ac:dyDescent="0.25">
      <c r="A1391" s="9">
        <v>44832</v>
      </c>
      <c r="B1391" t="s">
        <v>254</v>
      </c>
      <c r="C1391" s="10">
        <v>143368473</v>
      </c>
      <c r="D1391" s="3">
        <v>5540246171888</v>
      </c>
      <c r="E1391" s="9">
        <v>44845</v>
      </c>
      <c r="F1391" s="11">
        <v>780</v>
      </c>
    </row>
    <row r="1392" spans="1:6" ht="12" customHeight="1" x14ac:dyDescent="0.25">
      <c r="A1392" s="9">
        <v>44832</v>
      </c>
      <c r="B1392" t="s">
        <v>254</v>
      </c>
      <c r="C1392" s="10">
        <v>143368475</v>
      </c>
      <c r="D1392" s="3">
        <v>5540246182684</v>
      </c>
      <c r="E1392" s="9">
        <v>44847</v>
      </c>
      <c r="F1392" s="11">
        <v>325</v>
      </c>
    </row>
    <row r="1393" spans="1:6" ht="12" customHeight="1" x14ac:dyDescent="0.25">
      <c r="A1393" s="6">
        <v>44832</v>
      </c>
      <c r="B1393" t="s">
        <v>254</v>
      </c>
      <c r="C1393" s="7">
        <v>143368475</v>
      </c>
      <c r="D1393" s="3">
        <v>5540246183844</v>
      </c>
      <c r="E1393" s="6">
        <v>44847</v>
      </c>
      <c r="F1393" s="8">
        <v>186</v>
      </c>
    </row>
    <row r="1394" spans="1:6" ht="12" customHeight="1" x14ac:dyDescent="0.25">
      <c r="A1394" s="6">
        <v>44832</v>
      </c>
      <c r="B1394" t="s">
        <v>254</v>
      </c>
      <c r="C1394" s="7">
        <v>143368475</v>
      </c>
      <c r="D1394" s="3">
        <v>5540246194467</v>
      </c>
      <c r="E1394" s="6">
        <v>44847</v>
      </c>
      <c r="F1394" s="8">
        <v>26727</v>
      </c>
    </row>
    <row r="1395" spans="1:6" ht="12" customHeight="1" x14ac:dyDescent="0.25">
      <c r="A1395" s="9">
        <v>44832</v>
      </c>
      <c r="B1395" t="s">
        <v>254</v>
      </c>
      <c r="C1395" s="10">
        <v>143368476</v>
      </c>
      <c r="D1395" s="3">
        <v>5540246194632</v>
      </c>
      <c r="E1395" s="9">
        <v>44844</v>
      </c>
      <c r="F1395" s="11">
        <v>1170</v>
      </c>
    </row>
    <row r="1396" spans="1:6" ht="12" customHeight="1" x14ac:dyDescent="0.25">
      <c r="A1396" s="6">
        <v>44832</v>
      </c>
      <c r="B1396" t="s">
        <v>254</v>
      </c>
      <c r="C1396" s="7">
        <v>143368476</v>
      </c>
      <c r="D1396" s="3">
        <v>5540246195250</v>
      </c>
      <c r="E1396" s="6">
        <v>44844</v>
      </c>
      <c r="F1396" s="8">
        <v>335</v>
      </c>
    </row>
    <row r="1397" spans="1:6" ht="12" customHeight="1" x14ac:dyDescent="0.25">
      <c r="A1397" s="6">
        <v>44833</v>
      </c>
      <c r="B1397" t="s">
        <v>254</v>
      </c>
      <c r="C1397" s="7">
        <v>143368487</v>
      </c>
      <c r="D1397" s="3">
        <v>5540246187987</v>
      </c>
      <c r="E1397" s="6">
        <v>44837</v>
      </c>
      <c r="F1397" s="8">
        <v>1671</v>
      </c>
    </row>
    <row r="1398" spans="1:6" ht="12" customHeight="1" x14ac:dyDescent="0.25">
      <c r="A1398" s="9">
        <v>44833</v>
      </c>
      <c r="B1398" t="s">
        <v>254</v>
      </c>
      <c r="C1398" s="10">
        <v>143368487</v>
      </c>
      <c r="D1398" s="3">
        <v>5540246188200</v>
      </c>
      <c r="E1398" s="9">
        <v>44837</v>
      </c>
      <c r="F1398" s="11">
        <v>372</v>
      </c>
    </row>
    <row r="1399" spans="1:6" ht="12" customHeight="1" x14ac:dyDescent="0.25">
      <c r="A1399" s="6">
        <v>44833</v>
      </c>
      <c r="B1399" t="s">
        <v>254</v>
      </c>
      <c r="C1399" s="7">
        <v>143368492</v>
      </c>
      <c r="D1399" s="3">
        <v>5540246185429</v>
      </c>
      <c r="E1399" s="6">
        <v>44837</v>
      </c>
      <c r="F1399" s="8">
        <v>56</v>
      </c>
    </row>
    <row r="1400" spans="1:6" ht="12" customHeight="1" x14ac:dyDescent="0.25">
      <c r="A1400" s="9">
        <v>44833</v>
      </c>
      <c r="B1400" t="s">
        <v>254</v>
      </c>
      <c r="C1400" s="10">
        <v>143368492</v>
      </c>
      <c r="D1400" s="3">
        <v>5540246185562</v>
      </c>
      <c r="E1400" s="9">
        <v>44837</v>
      </c>
      <c r="F1400" s="11">
        <v>70</v>
      </c>
    </row>
    <row r="1401" spans="1:6" ht="12" customHeight="1" x14ac:dyDescent="0.25">
      <c r="A1401" s="6">
        <v>44833</v>
      </c>
      <c r="B1401" t="s">
        <v>254</v>
      </c>
      <c r="C1401" s="7">
        <v>143368492</v>
      </c>
      <c r="D1401" s="3">
        <v>5540246186325</v>
      </c>
      <c r="E1401" s="6">
        <v>44837</v>
      </c>
      <c r="F1401" s="8">
        <v>98</v>
      </c>
    </row>
    <row r="1402" spans="1:6" ht="12" customHeight="1" x14ac:dyDescent="0.25">
      <c r="A1402" s="9">
        <v>44833</v>
      </c>
      <c r="B1402" t="s">
        <v>254</v>
      </c>
      <c r="C1402" s="10">
        <v>143368503</v>
      </c>
      <c r="D1402" s="3">
        <v>5540246194632</v>
      </c>
      <c r="E1402" s="9">
        <v>44847</v>
      </c>
      <c r="F1402" s="11">
        <v>1253</v>
      </c>
    </row>
    <row r="1403" spans="1:6" ht="12" customHeight="1" x14ac:dyDescent="0.25">
      <c r="A1403" s="6">
        <v>44833</v>
      </c>
      <c r="B1403" t="s">
        <v>254</v>
      </c>
      <c r="C1403" s="7">
        <v>143368503</v>
      </c>
      <c r="D1403" s="3">
        <v>5540246195250</v>
      </c>
      <c r="E1403" s="6">
        <v>44847</v>
      </c>
      <c r="F1403" s="8">
        <v>251</v>
      </c>
    </row>
    <row r="1404" spans="1:6" ht="12" customHeight="1" x14ac:dyDescent="0.25">
      <c r="A1404" s="6">
        <v>44836</v>
      </c>
      <c r="B1404" t="s">
        <v>255</v>
      </c>
      <c r="C1404" s="7">
        <v>143378508</v>
      </c>
      <c r="D1404" s="3">
        <v>5540246176295</v>
      </c>
      <c r="E1404" s="6">
        <v>44838</v>
      </c>
      <c r="F1404" s="8">
        <v>2970</v>
      </c>
    </row>
    <row r="1405" spans="1:6" ht="12" customHeight="1" x14ac:dyDescent="0.25">
      <c r="A1405" s="9">
        <v>44836</v>
      </c>
      <c r="B1405" t="s">
        <v>255</v>
      </c>
      <c r="C1405" s="10">
        <v>143378508</v>
      </c>
      <c r="D1405" s="3">
        <v>5540246188200</v>
      </c>
      <c r="E1405" s="9">
        <v>44838</v>
      </c>
      <c r="F1405" s="11">
        <v>743</v>
      </c>
    </row>
    <row r="1406" spans="1:6" ht="12" customHeight="1" x14ac:dyDescent="0.25">
      <c r="A1406" s="9">
        <v>44836</v>
      </c>
      <c r="B1406" t="s">
        <v>255</v>
      </c>
      <c r="C1406" s="10">
        <v>143378509</v>
      </c>
      <c r="D1406" s="3">
        <v>5540246176699</v>
      </c>
      <c r="E1406" s="9">
        <v>44838</v>
      </c>
      <c r="F1406" s="11">
        <v>4176</v>
      </c>
    </row>
    <row r="1407" spans="1:6" ht="12" customHeight="1" x14ac:dyDescent="0.25">
      <c r="A1407" s="9">
        <v>44836</v>
      </c>
      <c r="B1407" t="s">
        <v>255</v>
      </c>
      <c r="C1407" s="10">
        <v>143378513</v>
      </c>
      <c r="D1407" s="3">
        <v>5540246175049</v>
      </c>
      <c r="E1407" s="9">
        <v>44840</v>
      </c>
      <c r="F1407" s="11">
        <v>557</v>
      </c>
    </row>
    <row r="1408" spans="1:6" ht="12" customHeight="1" x14ac:dyDescent="0.25">
      <c r="A1408" s="6">
        <v>44836</v>
      </c>
      <c r="B1408" t="s">
        <v>255</v>
      </c>
      <c r="C1408" s="7">
        <v>143378513</v>
      </c>
      <c r="D1408" s="3">
        <v>5540246175050</v>
      </c>
      <c r="E1408" s="6">
        <v>44840</v>
      </c>
      <c r="F1408" s="8">
        <v>557</v>
      </c>
    </row>
    <row r="1409" spans="1:6" ht="12" customHeight="1" x14ac:dyDescent="0.25">
      <c r="A1409" s="9">
        <v>44836</v>
      </c>
      <c r="B1409" t="s">
        <v>255</v>
      </c>
      <c r="C1409" s="10">
        <v>143378514</v>
      </c>
      <c r="D1409" s="3">
        <v>5540246195242</v>
      </c>
      <c r="E1409" s="9">
        <v>44840</v>
      </c>
      <c r="F1409" s="11">
        <v>743</v>
      </c>
    </row>
    <row r="1410" spans="1:6" ht="12" customHeight="1" x14ac:dyDescent="0.25">
      <c r="A1410" s="6">
        <v>44836</v>
      </c>
      <c r="B1410" t="s">
        <v>255</v>
      </c>
      <c r="C1410" s="7">
        <v>143378515</v>
      </c>
      <c r="D1410" s="3">
        <v>5540246195241</v>
      </c>
      <c r="E1410" s="6">
        <v>44847</v>
      </c>
      <c r="F1410" s="8">
        <v>743</v>
      </c>
    </row>
    <row r="1411" spans="1:6" ht="12" customHeight="1" x14ac:dyDescent="0.25">
      <c r="A1411" s="6">
        <v>44836</v>
      </c>
      <c r="B1411" t="s">
        <v>255</v>
      </c>
      <c r="C1411" s="7">
        <v>143378516</v>
      </c>
      <c r="D1411" s="3">
        <v>5540246185562</v>
      </c>
      <c r="E1411" s="6">
        <v>44840</v>
      </c>
      <c r="F1411" s="8">
        <v>140</v>
      </c>
    </row>
    <row r="1412" spans="1:6" ht="12" customHeight="1" x14ac:dyDescent="0.25">
      <c r="A1412" s="9">
        <v>44836</v>
      </c>
      <c r="B1412" t="s">
        <v>255</v>
      </c>
      <c r="C1412" s="10">
        <v>143378516</v>
      </c>
      <c r="D1412" s="3">
        <v>5540246186325</v>
      </c>
      <c r="E1412" s="9">
        <v>44840</v>
      </c>
      <c r="F1412" s="11">
        <v>140</v>
      </c>
    </row>
    <row r="1413" spans="1:6" ht="12" customHeight="1" x14ac:dyDescent="0.25">
      <c r="A1413" s="9">
        <v>44836</v>
      </c>
      <c r="B1413" t="s">
        <v>255</v>
      </c>
      <c r="C1413" s="10">
        <v>143378519</v>
      </c>
      <c r="D1413" s="3">
        <v>5540246177133</v>
      </c>
      <c r="E1413" s="9">
        <v>44844</v>
      </c>
      <c r="F1413" s="11">
        <v>4455</v>
      </c>
    </row>
    <row r="1414" spans="1:6" ht="12" customHeight="1" x14ac:dyDescent="0.25">
      <c r="A1414" s="6">
        <v>44836</v>
      </c>
      <c r="B1414" t="s">
        <v>255</v>
      </c>
      <c r="C1414" s="7">
        <v>143378519</v>
      </c>
      <c r="D1414" s="3">
        <v>5540246192148</v>
      </c>
      <c r="E1414" s="6">
        <v>44844</v>
      </c>
      <c r="F1414" s="8">
        <v>29232</v>
      </c>
    </row>
    <row r="1415" spans="1:6" ht="12" customHeight="1" x14ac:dyDescent="0.25">
      <c r="A1415" s="9">
        <v>44836</v>
      </c>
      <c r="B1415" t="s">
        <v>255</v>
      </c>
      <c r="C1415" s="10">
        <v>143378519</v>
      </c>
      <c r="D1415" s="3">
        <v>5540246192518</v>
      </c>
      <c r="E1415" s="9">
        <v>44844</v>
      </c>
      <c r="F1415" s="11">
        <v>5847</v>
      </c>
    </row>
    <row r="1416" spans="1:6" ht="12" customHeight="1" x14ac:dyDescent="0.25">
      <c r="A1416" s="9">
        <v>44836</v>
      </c>
      <c r="B1416" t="s">
        <v>255</v>
      </c>
      <c r="C1416" s="10">
        <v>143378523</v>
      </c>
      <c r="D1416" s="3">
        <v>5540246183587</v>
      </c>
      <c r="E1416" s="9">
        <v>44852</v>
      </c>
      <c r="F1416" s="11">
        <v>502</v>
      </c>
    </row>
    <row r="1417" spans="1:6" ht="12" customHeight="1" x14ac:dyDescent="0.25">
      <c r="A1417" s="6">
        <v>44836</v>
      </c>
      <c r="B1417" t="s">
        <v>255</v>
      </c>
      <c r="C1417" s="7">
        <v>143378523</v>
      </c>
      <c r="D1417" s="3">
        <v>5540246183589</v>
      </c>
      <c r="E1417" s="6">
        <v>44852</v>
      </c>
      <c r="F1417" s="8">
        <v>650</v>
      </c>
    </row>
    <row r="1418" spans="1:6" ht="12" customHeight="1" x14ac:dyDescent="0.25">
      <c r="A1418" s="9">
        <v>44836</v>
      </c>
      <c r="B1418" t="s">
        <v>255</v>
      </c>
      <c r="C1418" s="10">
        <v>143378523</v>
      </c>
      <c r="D1418" s="3">
        <v>5540246194790</v>
      </c>
      <c r="E1418" s="9">
        <v>44852</v>
      </c>
      <c r="F1418" s="11">
        <v>2631</v>
      </c>
    </row>
    <row r="1419" spans="1:6" ht="12" customHeight="1" x14ac:dyDescent="0.25">
      <c r="A1419" s="9">
        <v>44836</v>
      </c>
      <c r="B1419" t="s">
        <v>255</v>
      </c>
      <c r="C1419" s="10">
        <v>143378524</v>
      </c>
      <c r="D1419" s="3">
        <v>5540246183130</v>
      </c>
      <c r="E1419" s="9">
        <v>44846</v>
      </c>
      <c r="F1419" s="11">
        <v>2256</v>
      </c>
    </row>
    <row r="1420" spans="1:6" ht="12" customHeight="1" x14ac:dyDescent="0.25">
      <c r="A1420" s="6">
        <v>44836</v>
      </c>
      <c r="B1420" t="s">
        <v>255</v>
      </c>
      <c r="C1420" s="7">
        <v>143378524</v>
      </c>
      <c r="D1420" s="3">
        <v>5540246183541</v>
      </c>
      <c r="E1420" s="6">
        <v>44846</v>
      </c>
      <c r="F1420" s="8">
        <v>1044</v>
      </c>
    </row>
    <row r="1421" spans="1:6" ht="12" customHeight="1" x14ac:dyDescent="0.25">
      <c r="A1421" s="6">
        <v>44836</v>
      </c>
      <c r="B1421" t="s">
        <v>255</v>
      </c>
      <c r="C1421" s="7">
        <v>143378525</v>
      </c>
      <c r="D1421" s="3">
        <v>5540246191598</v>
      </c>
      <c r="E1421" s="6">
        <v>44839</v>
      </c>
      <c r="F1421" s="8">
        <v>1601</v>
      </c>
    </row>
    <row r="1422" spans="1:6" ht="12" customHeight="1" x14ac:dyDescent="0.25">
      <c r="A1422" s="6">
        <v>44837</v>
      </c>
      <c r="B1422" t="s">
        <v>255</v>
      </c>
      <c r="C1422" s="7">
        <v>143378531</v>
      </c>
      <c r="D1422" s="3">
        <v>5540246176294</v>
      </c>
      <c r="E1422" s="6">
        <v>44839</v>
      </c>
      <c r="F1422" s="8">
        <v>1485</v>
      </c>
    </row>
    <row r="1423" spans="1:6" ht="12" customHeight="1" x14ac:dyDescent="0.25">
      <c r="A1423" s="9">
        <v>44837</v>
      </c>
      <c r="B1423" t="s">
        <v>255</v>
      </c>
      <c r="C1423" s="10">
        <v>143378531</v>
      </c>
      <c r="D1423" s="3">
        <v>5540246176295</v>
      </c>
      <c r="E1423" s="9">
        <v>44839</v>
      </c>
      <c r="F1423" s="11">
        <v>4455</v>
      </c>
    </row>
    <row r="1424" spans="1:6" ht="12" customHeight="1" x14ac:dyDescent="0.25">
      <c r="A1424" s="9">
        <v>44837</v>
      </c>
      <c r="B1424" t="s">
        <v>255</v>
      </c>
      <c r="C1424" s="10">
        <v>143378531</v>
      </c>
      <c r="D1424" s="3">
        <v>5540246188200</v>
      </c>
      <c r="E1424" s="9">
        <v>44839</v>
      </c>
      <c r="F1424" s="11">
        <v>1485</v>
      </c>
    </row>
    <row r="1425" spans="1:6" ht="12" customHeight="1" x14ac:dyDescent="0.25">
      <c r="A1425" s="6">
        <v>44837</v>
      </c>
      <c r="B1425" t="s">
        <v>255</v>
      </c>
      <c r="C1425" s="7">
        <v>143378533</v>
      </c>
      <c r="D1425" s="3">
        <v>5540246172669</v>
      </c>
      <c r="E1425" s="6">
        <v>44839</v>
      </c>
      <c r="F1425" s="8">
        <v>279</v>
      </c>
    </row>
    <row r="1426" spans="1:6" ht="12" customHeight="1" x14ac:dyDescent="0.25">
      <c r="A1426" s="9">
        <v>44837</v>
      </c>
      <c r="B1426" t="s">
        <v>255</v>
      </c>
      <c r="C1426" s="10">
        <v>143378561</v>
      </c>
      <c r="D1426" s="3">
        <v>5540246184036</v>
      </c>
      <c r="E1426" s="9">
        <v>44846</v>
      </c>
      <c r="F1426" s="11">
        <v>130</v>
      </c>
    </row>
    <row r="1427" spans="1:6" ht="12" customHeight="1" x14ac:dyDescent="0.25">
      <c r="A1427" s="6">
        <v>44838</v>
      </c>
      <c r="B1427" t="s">
        <v>255</v>
      </c>
      <c r="C1427" s="7">
        <v>143378571</v>
      </c>
      <c r="D1427" s="3">
        <v>5540246176295</v>
      </c>
      <c r="E1427" s="6">
        <v>44840</v>
      </c>
      <c r="F1427" s="8">
        <v>7424</v>
      </c>
    </row>
    <row r="1428" spans="1:6" ht="12" customHeight="1" x14ac:dyDescent="0.25">
      <c r="A1428" s="6">
        <v>44838</v>
      </c>
      <c r="B1428" t="s">
        <v>255</v>
      </c>
      <c r="C1428" s="7">
        <v>143378571</v>
      </c>
      <c r="D1428" s="3">
        <v>5540246188200</v>
      </c>
      <c r="E1428" s="6">
        <v>44840</v>
      </c>
      <c r="F1428" s="8">
        <v>743</v>
      </c>
    </row>
    <row r="1429" spans="1:6" ht="12" customHeight="1" x14ac:dyDescent="0.25">
      <c r="A1429" s="9">
        <v>44838</v>
      </c>
      <c r="B1429" t="s">
        <v>255</v>
      </c>
      <c r="C1429" s="10">
        <v>143378572</v>
      </c>
      <c r="D1429" s="3">
        <v>5540246174174</v>
      </c>
      <c r="E1429" s="9">
        <v>44840</v>
      </c>
      <c r="F1429" s="11">
        <v>232</v>
      </c>
    </row>
    <row r="1430" spans="1:6" ht="12" customHeight="1" x14ac:dyDescent="0.25">
      <c r="A1430" s="9">
        <v>44838</v>
      </c>
      <c r="B1430" t="s">
        <v>255</v>
      </c>
      <c r="C1430" s="10">
        <v>143378572</v>
      </c>
      <c r="D1430" s="3">
        <v>5540246176699</v>
      </c>
      <c r="E1430" s="9">
        <v>44840</v>
      </c>
      <c r="F1430" s="11">
        <v>2088</v>
      </c>
    </row>
    <row r="1431" spans="1:6" ht="12" customHeight="1" x14ac:dyDescent="0.25">
      <c r="A1431" s="9">
        <v>44838</v>
      </c>
      <c r="B1431" t="s">
        <v>255</v>
      </c>
      <c r="C1431" s="10">
        <v>143378572</v>
      </c>
      <c r="D1431" s="3">
        <v>5540246188175</v>
      </c>
      <c r="E1431" s="9">
        <v>44840</v>
      </c>
      <c r="F1431" s="11">
        <v>116</v>
      </c>
    </row>
    <row r="1432" spans="1:6" ht="12" customHeight="1" x14ac:dyDescent="0.25">
      <c r="A1432" s="9">
        <v>44838</v>
      </c>
      <c r="B1432" t="s">
        <v>255</v>
      </c>
      <c r="C1432" s="10">
        <v>143378574</v>
      </c>
      <c r="D1432" s="3">
        <v>5540246173472</v>
      </c>
      <c r="E1432" s="9">
        <v>44845</v>
      </c>
      <c r="F1432" s="11">
        <v>209</v>
      </c>
    </row>
    <row r="1433" spans="1:6" ht="12" customHeight="1" x14ac:dyDescent="0.25">
      <c r="A1433" s="6">
        <v>44838</v>
      </c>
      <c r="B1433" t="s">
        <v>255</v>
      </c>
      <c r="C1433" s="7">
        <v>143378574</v>
      </c>
      <c r="D1433" s="3">
        <v>5540246174095</v>
      </c>
      <c r="E1433" s="6">
        <v>44845</v>
      </c>
      <c r="F1433" s="8">
        <v>70</v>
      </c>
    </row>
    <row r="1434" spans="1:6" ht="12" customHeight="1" x14ac:dyDescent="0.25">
      <c r="A1434" s="9">
        <v>44838</v>
      </c>
      <c r="B1434" t="s">
        <v>255</v>
      </c>
      <c r="C1434" s="10">
        <v>143378574</v>
      </c>
      <c r="D1434" s="3">
        <v>5540246175049</v>
      </c>
      <c r="E1434" s="9">
        <v>44845</v>
      </c>
      <c r="F1434" s="11">
        <v>836</v>
      </c>
    </row>
    <row r="1435" spans="1:6" ht="12" customHeight="1" x14ac:dyDescent="0.25">
      <c r="A1435" s="6">
        <v>44838</v>
      </c>
      <c r="B1435" t="s">
        <v>255</v>
      </c>
      <c r="C1435" s="7">
        <v>143378574</v>
      </c>
      <c r="D1435" s="3">
        <v>5540246175050</v>
      </c>
      <c r="E1435" s="6">
        <v>44845</v>
      </c>
      <c r="F1435" s="8">
        <v>836</v>
      </c>
    </row>
    <row r="1436" spans="1:6" ht="12" customHeight="1" x14ac:dyDescent="0.25">
      <c r="A1436" s="9">
        <v>44838</v>
      </c>
      <c r="B1436" t="s">
        <v>255</v>
      </c>
      <c r="C1436" s="10">
        <v>143378574</v>
      </c>
      <c r="D1436" s="3">
        <v>5540246190743</v>
      </c>
      <c r="E1436" s="9">
        <v>44845</v>
      </c>
      <c r="F1436" s="11">
        <v>140</v>
      </c>
    </row>
    <row r="1437" spans="1:6" ht="12" customHeight="1" x14ac:dyDescent="0.25">
      <c r="A1437" s="6">
        <v>44839</v>
      </c>
      <c r="B1437" t="s">
        <v>255</v>
      </c>
      <c r="C1437" s="7">
        <v>143378614</v>
      </c>
      <c r="D1437" s="3">
        <v>5540246176295</v>
      </c>
      <c r="E1437" s="6">
        <v>44843</v>
      </c>
      <c r="F1437" s="8">
        <v>11136</v>
      </c>
    </row>
    <row r="1438" spans="1:6" ht="12" customHeight="1" x14ac:dyDescent="0.25">
      <c r="A1438" s="6">
        <v>44839</v>
      </c>
      <c r="B1438" t="s">
        <v>255</v>
      </c>
      <c r="C1438" s="7">
        <v>143378614</v>
      </c>
      <c r="D1438" s="3">
        <v>5540246187987</v>
      </c>
      <c r="E1438" s="6">
        <v>44843</v>
      </c>
      <c r="F1438" s="8">
        <v>4455</v>
      </c>
    </row>
    <row r="1439" spans="1:6" ht="12" customHeight="1" x14ac:dyDescent="0.25">
      <c r="A1439" s="9">
        <v>44839</v>
      </c>
      <c r="B1439" t="s">
        <v>255</v>
      </c>
      <c r="C1439" s="10">
        <v>143378614</v>
      </c>
      <c r="D1439" s="3">
        <v>5540246188200</v>
      </c>
      <c r="E1439" s="9">
        <v>44843</v>
      </c>
      <c r="F1439" s="11">
        <v>1485</v>
      </c>
    </row>
    <row r="1440" spans="1:6" ht="12" customHeight="1" x14ac:dyDescent="0.25">
      <c r="A1440" s="9">
        <v>44839</v>
      </c>
      <c r="B1440" t="s">
        <v>255</v>
      </c>
      <c r="C1440" s="10">
        <v>143378616</v>
      </c>
      <c r="D1440" s="3">
        <v>5540246172539</v>
      </c>
      <c r="E1440" s="9">
        <v>44843</v>
      </c>
      <c r="F1440" s="11">
        <v>47</v>
      </c>
    </row>
    <row r="1441" spans="1:6" ht="12" customHeight="1" x14ac:dyDescent="0.25">
      <c r="A1441" s="6">
        <v>44839</v>
      </c>
      <c r="B1441" t="s">
        <v>255</v>
      </c>
      <c r="C1441" s="7">
        <v>143378616</v>
      </c>
      <c r="D1441" s="3">
        <v>5540246174174</v>
      </c>
      <c r="E1441" s="6">
        <v>44843</v>
      </c>
      <c r="F1441" s="8">
        <v>464</v>
      </c>
    </row>
    <row r="1442" spans="1:6" ht="12" customHeight="1" x14ac:dyDescent="0.25">
      <c r="A1442" s="9">
        <v>44839</v>
      </c>
      <c r="B1442" t="s">
        <v>255</v>
      </c>
      <c r="C1442" s="10">
        <v>143378616</v>
      </c>
      <c r="D1442" s="3">
        <v>5540246176699</v>
      </c>
      <c r="E1442" s="9">
        <v>44843</v>
      </c>
      <c r="F1442" s="11">
        <v>8352</v>
      </c>
    </row>
    <row r="1443" spans="1:6" ht="12" customHeight="1" x14ac:dyDescent="0.25">
      <c r="A1443" s="9">
        <v>44839</v>
      </c>
      <c r="B1443" t="s">
        <v>255</v>
      </c>
      <c r="C1443" s="10">
        <v>143378616</v>
      </c>
      <c r="D1443" s="3">
        <v>5540246188175</v>
      </c>
      <c r="E1443" s="9">
        <v>44843</v>
      </c>
      <c r="F1443" s="11">
        <v>348</v>
      </c>
    </row>
    <row r="1444" spans="1:6" ht="12" customHeight="1" x14ac:dyDescent="0.25">
      <c r="A1444" s="6">
        <v>44839</v>
      </c>
      <c r="B1444" t="s">
        <v>255</v>
      </c>
      <c r="C1444" s="7">
        <v>143378616</v>
      </c>
      <c r="D1444" s="3">
        <v>5540246192102</v>
      </c>
      <c r="E1444" s="6">
        <v>44843</v>
      </c>
      <c r="F1444" s="8">
        <v>4009</v>
      </c>
    </row>
    <row r="1445" spans="1:6" ht="12" customHeight="1" x14ac:dyDescent="0.25">
      <c r="A1445" s="6">
        <v>44839</v>
      </c>
      <c r="B1445" t="s">
        <v>255</v>
      </c>
      <c r="C1445" s="7">
        <v>143378617</v>
      </c>
      <c r="D1445" s="3">
        <v>5540246191594</v>
      </c>
      <c r="E1445" s="6">
        <v>44845</v>
      </c>
      <c r="F1445" s="8">
        <v>1504</v>
      </c>
    </row>
    <row r="1446" spans="1:6" ht="12" customHeight="1" x14ac:dyDescent="0.25">
      <c r="A1446" s="9">
        <v>44839</v>
      </c>
      <c r="B1446" t="s">
        <v>255</v>
      </c>
      <c r="C1446" s="10">
        <v>143378617</v>
      </c>
      <c r="D1446" s="3">
        <v>5540246191598</v>
      </c>
      <c r="E1446" s="9">
        <v>44845</v>
      </c>
      <c r="F1446" s="11">
        <v>1601</v>
      </c>
    </row>
    <row r="1447" spans="1:6" ht="12" customHeight="1" x14ac:dyDescent="0.25">
      <c r="A1447" s="6">
        <v>44839</v>
      </c>
      <c r="B1447" t="s">
        <v>255</v>
      </c>
      <c r="C1447" s="7">
        <v>143378621</v>
      </c>
      <c r="D1447" s="3">
        <v>5540246186325</v>
      </c>
      <c r="E1447" s="6">
        <v>44844</v>
      </c>
      <c r="F1447" s="8">
        <v>418</v>
      </c>
    </row>
    <row r="1448" spans="1:6" ht="12" customHeight="1" x14ac:dyDescent="0.25">
      <c r="A1448" s="9">
        <v>44839</v>
      </c>
      <c r="B1448" t="s">
        <v>255</v>
      </c>
      <c r="C1448" s="10">
        <v>143378622</v>
      </c>
      <c r="D1448" s="3">
        <v>5540246173472</v>
      </c>
      <c r="E1448" s="9">
        <v>44847</v>
      </c>
      <c r="F1448" s="11">
        <v>209</v>
      </c>
    </row>
    <row r="1449" spans="1:6" ht="12" customHeight="1" x14ac:dyDescent="0.25">
      <c r="A1449" s="6">
        <v>44839</v>
      </c>
      <c r="B1449" t="s">
        <v>255</v>
      </c>
      <c r="C1449" s="7">
        <v>143378622</v>
      </c>
      <c r="D1449" s="3">
        <v>5540246174095</v>
      </c>
      <c r="E1449" s="6">
        <v>44847</v>
      </c>
      <c r="F1449" s="8">
        <v>70</v>
      </c>
    </row>
    <row r="1450" spans="1:6" ht="12" customHeight="1" x14ac:dyDescent="0.25">
      <c r="A1450" s="9">
        <v>44839</v>
      </c>
      <c r="B1450" t="s">
        <v>255</v>
      </c>
      <c r="C1450" s="10">
        <v>143378622</v>
      </c>
      <c r="D1450" s="3">
        <v>5540246175047</v>
      </c>
      <c r="E1450" s="9">
        <v>44847</v>
      </c>
      <c r="F1450" s="11">
        <v>279</v>
      </c>
    </row>
    <row r="1451" spans="1:6" ht="12" customHeight="1" x14ac:dyDescent="0.25">
      <c r="A1451" s="6">
        <v>44839</v>
      </c>
      <c r="B1451" t="s">
        <v>255</v>
      </c>
      <c r="C1451" s="7">
        <v>143378622</v>
      </c>
      <c r="D1451" s="3">
        <v>5540246175049</v>
      </c>
      <c r="E1451" s="6">
        <v>44847</v>
      </c>
      <c r="F1451" s="8">
        <v>836</v>
      </c>
    </row>
    <row r="1452" spans="1:6" ht="12" customHeight="1" x14ac:dyDescent="0.25">
      <c r="A1452" s="9">
        <v>44839</v>
      </c>
      <c r="B1452" t="s">
        <v>255</v>
      </c>
      <c r="C1452" s="10">
        <v>143378622</v>
      </c>
      <c r="D1452" s="3">
        <v>5540246175050</v>
      </c>
      <c r="E1452" s="9">
        <v>44847</v>
      </c>
      <c r="F1452" s="11">
        <v>836</v>
      </c>
    </row>
    <row r="1453" spans="1:6" ht="12" customHeight="1" x14ac:dyDescent="0.25">
      <c r="A1453" s="6">
        <v>44839</v>
      </c>
      <c r="B1453" t="s">
        <v>255</v>
      </c>
      <c r="C1453" s="7">
        <v>143378622</v>
      </c>
      <c r="D1453" s="3">
        <v>5540246190743</v>
      </c>
      <c r="E1453" s="6">
        <v>44847</v>
      </c>
      <c r="F1453" s="8">
        <v>279</v>
      </c>
    </row>
    <row r="1454" spans="1:6" ht="12" customHeight="1" x14ac:dyDescent="0.25">
      <c r="A1454" s="9">
        <v>44840</v>
      </c>
      <c r="B1454" t="s">
        <v>255</v>
      </c>
      <c r="C1454" s="10">
        <v>143378653</v>
      </c>
      <c r="D1454" s="3">
        <v>5540246176294</v>
      </c>
      <c r="E1454" s="9">
        <v>44844</v>
      </c>
      <c r="F1454" s="11">
        <v>743</v>
      </c>
    </row>
    <row r="1455" spans="1:6" ht="12" customHeight="1" x14ac:dyDescent="0.25">
      <c r="A1455" s="6">
        <v>44840</v>
      </c>
      <c r="B1455" t="s">
        <v>255</v>
      </c>
      <c r="C1455" s="7">
        <v>143378653</v>
      </c>
      <c r="D1455" s="3">
        <v>5540246176295</v>
      </c>
      <c r="E1455" s="6">
        <v>44844</v>
      </c>
      <c r="F1455" s="8">
        <v>4455</v>
      </c>
    </row>
    <row r="1456" spans="1:6" ht="12" customHeight="1" x14ac:dyDescent="0.25">
      <c r="A1456" s="6">
        <v>44840</v>
      </c>
      <c r="B1456" t="s">
        <v>255</v>
      </c>
      <c r="C1456" s="7">
        <v>143378653</v>
      </c>
      <c r="D1456" s="3">
        <v>5540246187987</v>
      </c>
      <c r="E1456" s="6">
        <v>44844</v>
      </c>
      <c r="F1456" s="8">
        <v>4455</v>
      </c>
    </row>
    <row r="1457" spans="1:6" ht="12" customHeight="1" x14ac:dyDescent="0.25">
      <c r="A1457" s="9">
        <v>44840</v>
      </c>
      <c r="B1457" t="s">
        <v>255</v>
      </c>
      <c r="C1457" s="10">
        <v>143378653</v>
      </c>
      <c r="D1457" s="3">
        <v>5540246188200</v>
      </c>
      <c r="E1457" s="9">
        <v>44844</v>
      </c>
      <c r="F1457" s="11">
        <v>1485</v>
      </c>
    </row>
    <row r="1458" spans="1:6" ht="12" customHeight="1" x14ac:dyDescent="0.25">
      <c r="A1458" s="6">
        <v>44840</v>
      </c>
      <c r="B1458" t="s">
        <v>255</v>
      </c>
      <c r="C1458" s="7">
        <v>143378669</v>
      </c>
      <c r="D1458" s="3">
        <v>5540246194947</v>
      </c>
      <c r="E1458" s="6">
        <v>44840</v>
      </c>
      <c r="F1458" s="8">
        <v>232</v>
      </c>
    </row>
    <row r="1459" spans="1:6" ht="12" customHeight="1" x14ac:dyDescent="0.25">
      <c r="A1459" s="6">
        <v>44843</v>
      </c>
      <c r="B1459" t="s">
        <v>255</v>
      </c>
      <c r="C1459" s="7">
        <v>143388679</v>
      </c>
      <c r="D1459" s="3">
        <v>5540246172978</v>
      </c>
      <c r="E1459" s="6">
        <v>44845</v>
      </c>
      <c r="F1459" s="8">
        <v>2506</v>
      </c>
    </row>
    <row r="1460" spans="1:6" ht="12" customHeight="1" x14ac:dyDescent="0.25">
      <c r="A1460" s="6">
        <v>44843</v>
      </c>
      <c r="B1460" t="s">
        <v>255</v>
      </c>
      <c r="C1460" s="7">
        <v>143388679</v>
      </c>
      <c r="D1460" s="3">
        <v>5540246176699</v>
      </c>
      <c r="E1460" s="6">
        <v>44845</v>
      </c>
      <c r="F1460" s="8">
        <v>8352</v>
      </c>
    </row>
    <row r="1461" spans="1:6" ht="12" customHeight="1" x14ac:dyDescent="0.25">
      <c r="A1461" s="6">
        <v>44843</v>
      </c>
      <c r="B1461" t="s">
        <v>255</v>
      </c>
      <c r="C1461" s="7">
        <v>143388680</v>
      </c>
      <c r="D1461" s="3">
        <v>5540246171933</v>
      </c>
      <c r="E1461" s="6">
        <v>44845</v>
      </c>
      <c r="F1461" s="8">
        <v>557</v>
      </c>
    </row>
    <row r="1462" spans="1:6" ht="12" customHeight="1" x14ac:dyDescent="0.25">
      <c r="A1462" s="6">
        <v>44843</v>
      </c>
      <c r="B1462" t="s">
        <v>255</v>
      </c>
      <c r="C1462" s="7">
        <v>143388680</v>
      </c>
      <c r="D1462" s="3">
        <v>5540246176294</v>
      </c>
      <c r="E1462" s="6">
        <v>44845</v>
      </c>
      <c r="F1462" s="8">
        <v>743</v>
      </c>
    </row>
    <row r="1463" spans="1:6" ht="12" customHeight="1" x14ac:dyDescent="0.25">
      <c r="A1463" s="9">
        <v>44843</v>
      </c>
      <c r="B1463" t="s">
        <v>255</v>
      </c>
      <c r="C1463" s="10">
        <v>143388680</v>
      </c>
      <c r="D1463" s="3">
        <v>5540246176295</v>
      </c>
      <c r="E1463" s="9">
        <v>44845</v>
      </c>
      <c r="F1463" s="11">
        <v>4455</v>
      </c>
    </row>
    <row r="1464" spans="1:6" ht="12" customHeight="1" x14ac:dyDescent="0.25">
      <c r="A1464" s="6">
        <v>44843</v>
      </c>
      <c r="B1464" t="s">
        <v>255</v>
      </c>
      <c r="C1464" s="7">
        <v>143388680</v>
      </c>
      <c r="D1464" s="3">
        <v>5540246188200</v>
      </c>
      <c r="E1464" s="6">
        <v>44845</v>
      </c>
      <c r="F1464" s="8">
        <v>1485</v>
      </c>
    </row>
    <row r="1465" spans="1:6" ht="12" customHeight="1" x14ac:dyDescent="0.25">
      <c r="A1465" s="9">
        <v>44843</v>
      </c>
      <c r="B1465" t="s">
        <v>255</v>
      </c>
      <c r="C1465" s="10">
        <v>143388681</v>
      </c>
      <c r="D1465" s="3">
        <v>5540246191598</v>
      </c>
      <c r="E1465" s="9">
        <v>44847</v>
      </c>
      <c r="F1465" s="11">
        <v>1601</v>
      </c>
    </row>
    <row r="1466" spans="1:6" ht="12" customHeight="1" x14ac:dyDescent="0.25">
      <c r="A1466" s="6">
        <v>44843</v>
      </c>
      <c r="B1466" t="s">
        <v>255</v>
      </c>
      <c r="C1466" s="7">
        <v>143388689</v>
      </c>
      <c r="D1466" s="3">
        <v>5540246194632</v>
      </c>
      <c r="E1466" s="6">
        <v>44852</v>
      </c>
      <c r="F1466" s="8">
        <v>1086</v>
      </c>
    </row>
    <row r="1467" spans="1:6" ht="12" customHeight="1" x14ac:dyDescent="0.25">
      <c r="A1467" s="6">
        <v>44843</v>
      </c>
      <c r="B1467" t="s">
        <v>255</v>
      </c>
      <c r="C1467" s="7">
        <v>143388694</v>
      </c>
      <c r="D1467" s="3">
        <v>5540246177133</v>
      </c>
      <c r="E1467" s="6">
        <v>44852</v>
      </c>
      <c r="F1467" s="8">
        <v>2228</v>
      </c>
    </row>
    <row r="1468" spans="1:6" ht="12" customHeight="1" x14ac:dyDescent="0.25">
      <c r="A1468" s="9">
        <v>44843</v>
      </c>
      <c r="B1468" t="s">
        <v>255</v>
      </c>
      <c r="C1468" s="10">
        <v>143388694</v>
      </c>
      <c r="D1468" s="3">
        <v>5540246192148</v>
      </c>
      <c r="E1468" s="9">
        <v>44852</v>
      </c>
      <c r="F1468" s="11">
        <v>36192</v>
      </c>
    </row>
    <row r="1469" spans="1:6" ht="12" customHeight="1" x14ac:dyDescent="0.25">
      <c r="A1469" s="6">
        <v>44843</v>
      </c>
      <c r="B1469" t="s">
        <v>255</v>
      </c>
      <c r="C1469" s="7">
        <v>143388694</v>
      </c>
      <c r="D1469" s="3">
        <v>5540246192518</v>
      </c>
      <c r="E1469" s="6">
        <v>44852</v>
      </c>
      <c r="F1469" s="8">
        <v>4385</v>
      </c>
    </row>
    <row r="1470" spans="1:6" ht="12" customHeight="1" x14ac:dyDescent="0.25">
      <c r="A1470" s="6">
        <v>44844</v>
      </c>
      <c r="B1470" t="s">
        <v>255</v>
      </c>
      <c r="C1470" s="7">
        <v>143388701</v>
      </c>
      <c r="D1470" s="3">
        <v>5540246185562</v>
      </c>
      <c r="E1470" s="6">
        <v>44847</v>
      </c>
      <c r="F1470" s="8">
        <v>140</v>
      </c>
    </row>
    <row r="1471" spans="1:6" ht="12" customHeight="1" x14ac:dyDescent="0.25">
      <c r="A1471" s="6">
        <v>44844</v>
      </c>
      <c r="B1471" t="s">
        <v>255</v>
      </c>
      <c r="C1471" s="7">
        <v>143388709</v>
      </c>
      <c r="D1471" s="3">
        <v>5540246171933</v>
      </c>
      <c r="E1471" s="6">
        <v>44846</v>
      </c>
      <c r="F1471" s="8">
        <v>1114</v>
      </c>
    </row>
    <row r="1472" spans="1:6" ht="12" customHeight="1" x14ac:dyDescent="0.25">
      <c r="A1472" s="9">
        <v>44844</v>
      </c>
      <c r="B1472" t="s">
        <v>255</v>
      </c>
      <c r="C1472" s="10">
        <v>143388709</v>
      </c>
      <c r="D1472" s="3">
        <v>5540246176294</v>
      </c>
      <c r="E1472" s="9">
        <v>44846</v>
      </c>
      <c r="F1472" s="11">
        <v>1485</v>
      </c>
    </row>
    <row r="1473" spans="1:6" ht="12" customHeight="1" x14ac:dyDescent="0.25">
      <c r="A1473" s="6">
        <v>44844</v>
      </c>
      <c r="B1473" t="s">
        <v>255</v>
      </c>
      <c r="C1473" s="7">
        <v>143388709</v>
      </c>
      <c r="D1473" s="3">
        <v>5540246176295</v>
      </c>
      <c r="E1473" s="6">
        <v>44846</v>
      </c>
      <c r="F1473" s="8">
        <v>7424</v>
      </c>
    </row>
    <row r="1474" spans="1:6" ht="12" customHeight="1" x14ac:dyDescent="0.25">
      <c r="A1474" s="6">
        <v>44844</v>
      </c>
      <c r="B1474" t="s">
        <v>255</v>
      </c>
      <c r="C1474" s="7">
        <v>143388709</v>
      </c>
      <c r="D1474" s="3">
        <v>5540246187987</v>
      </c>
      <c r="E1474" s="6">
        <v>44846</v>
      </c>
      <c r="F1474" s="8">
        <v>4455</v>
      </c>
    </row>
    <row r="1475" spans="1:6" ht="12" customHeight="1" x14ac:dyDescent="0.25">
      <c r="A1475" s="6">
        <v>44844</v>
      </c>
      <c r="B1475" t="s">
        <v>255</v>
      </c>
      <c r="C1475" s="7">
        <v>143388710</v>
      </c>
      <c r="D1475" s="3">
        <v>5540246172669</v>
      </c>
      <c r="E1475" s="6">
        <v>44846</v>
      </c>
      <c r="F1475" s="8">
        <v>140</v>
      </c>
    </row>
    <row r="1476" spans="1:6" ht="12" customHeight="1" x14ac:dyDescent="0.25">
      <c r="A1476" s="6">
        <v>44844</v>
      </c>
      <c r="B1476" t="s">
        <v>255</v>
      </c>
      <c r="C1476" s="7">
        <v>143388710</v>
      </c>
      <c r="D1476" s="3">
        <v>5540246174174</v>
      </c>
      <c r="E1476" s="6">
        <v>44846</v>
      </c>
      <c r="F1476" s="8">
        <v>348</v>
      </c>
    </row>
    <row r="1477" spans="1:6" ht="12" customHeight="1" x14ac:dyDescent="0.25">
      <c r="A1477" s="6">
        <v>44844</v>
      </c>
      <c r="B1477" t="s">
        <v>255</v>
      </c>
      <c r="C1477" s="7">
        <v>143388712</v>
      </c>
      <c r="D1477" s="3">
        <v>5540246191594</v>
      </c>
      <c r="E1477" s="6">
        <v>44847</v>
      </c>
      <c r="F1477" s="8">
        <v>1504</v>
      </c>
    </row>
    <row r="1478" spans="1:6" ht="12" customHeight="1" x14ac:dyDescent="0.25">
      <c r="A1478" s="9">
        <v>44844</v>
      </c>
      <c r="B1478" t="s">
        <v>255</v>
      </c>
      <c r="C1478" s="10">
        <v>143388713</v>
      </c>
      <c r="D1478" s="3">
        <v>5540246175049</v>
      </c>
      <c r="E1478" s="9">
        <v>44852</v>
      </c>
      <c r="F1478" s="11">
        <v>836</v>
      </c>
    </row>
    <row r="1479" spans="1:6" ht="12" customHeight="1" x14ac:dyDescent="0.25">
      <c r="A1479" s="6">
        <v>44844</v>
      </c>
      <c r="B1479" t="s">
        <v>255</v>
      </c>
      <c r="C1479" s="7">
        <v>143388713</v>
      </c>
      <c r="D1479" s="3">
        <v>5540246175050</v>
      </c>
      <c r="E1479" s="6">
        <v>44852</v>
      </c>
      <c r="F1479" s="8">
        <v>836</v>
      </c>
    </row>
    <row r="1480" spans="1:6" ht="12" customHeight="1" x14ac:dyDescent="0.25">
      <c r="A1480" s="9">
        <v>44844</v>
      </c>
      <c r="B1480" t="s">
        <v>255</v>
      </c>
      <c r="C1480" s="10">
        <v>143388723</v>
      </c>
      <c r="D1480" s="3">
        <v>5540246183130</v>
      </c>
      <c r="E1480" s="9">
        <v>44852</v>
      </c>
      <c r="F1480" s="11">
        <v>1128</v>
      </c>
    </row>
    <row r="1481" spans="1:6" ht="12" customHeight="1" x14ac:dyDescent="0.25">
      <c r="A1481" s="6">
        <v>44844</v>
      </c>
      <c r="B1481" t="s">
        <v>255</v>
      </c>
      <c r="C1481" s="7">
        <v>143388723</v>
      </c>
      <c r="D1481" s="3">
        <v>5540246183537</v>
      </c>
      <c r="E1481" s="6">
        <v>44852</v>
      </c>
      <c r="F1481" s="8">
        <v>961</v>
      </c>
    </row>
    <row r="1482" spans="1:6" ht="12" customHeight="1" x14ac:dyDescent="0.25">
      <c r="A1482" s="9">
        <v>44844</v>
      </c>
      <c r="B1482" t="s">
        <v>255</v>
      </c>
      <c r="C1482" s="10">
        <v>143388723</v>
      </c>
      <c r="D1482" s="3">
        <v>5540246183538</v>
      </c>
      <c r="E1482" s="9">
        <v>44852</v>
      </c>
      <c r="F1482" s="11">
        <v>919</v>
      </c>
    </row>
    <row r="1483" spans="1:6" ht="12" customHeight="1" x14ac:dyDescent="0.25">
      <c r="A1483" s="6">
        <v>44844</v>
      </c>
      <c r="B1483" t="s">
        <v>255</v>
      </c>
      <c r="C1483" s="7">
        <v>143388723</v>
      </c>
      <c r="D1483" s="3">
        <v>5540246192571</v>
      </c>
      <c r="E1483" s="6">
        <v>44852</v>
      </c>
      <c r="F1483" s="8">
        <v>1337</v>
      </c>
    </row>
    <row r="1484" spans="1:6" ht="12" customHeight="1" x14ac:dyDescent="0.25">
      <c r="A1484" s="9">
        <v>44844</v>
      </c>
      <c r="B1484" t="s">
        <v>255</v>
      </c>
      <c r="C1484" s="10">
        <v>143388726</v>
      </c>
      <c r="D1484" s="3">
        <v>5540246180522</v>
      </c>
      <c r="E1484" s="9">
        <v>44857</v>
      </c>
      <c r="F1484" s="11">
        <v>1225</v>
      </c>
    </row>
    <row r="1485" spans="1:6" ht="12" customHeight="1" x14ac:dyDescent="0.25">
      <c r="A1485" s="6">
        <v>44844</v>
      </c>
      <c r="B1485" t="s">
        <v>255</v>
      </c>
      <c r="C1485" s="7">
        <v>143388727</v>
      </c>
      <c r="D1485" s="3">
        <v>5540246177376</v>
      </c>
      <c r="E1485" s="6">
        <v>44859</v>
      </c>
      <c r="F1485" s="8">
        <v>1253</v>
      </c>
    </row>
    <row r="1486" spans="1:6" ht="12" customHeight="1" x14ac:dyDescent="0.25">
      <c r="A1486" s="9">
        <v>44844</v>
      </c>
      <c r="B1486" t="s">
        <v>255</v>
      </c>
      <c r="C1486" s="10">
        <v>143388728</v>
      </c>
      <c r="D1486" s="3">
        <v>5540246191596</v>
      </c>
      <c r="E1486" s="9">
        <v>44853</v>
      </c>
      <c r="F1486" s="11">
        <v>297</v>
      </c>
    </row>
    <row r="1487" spans="1:6" ht="12" customHeight="1" x14ac:dyDescent="0.25">
      <c r="A1487" s="9">
        <v>44844</v>
      </c>
      <c r="B1487" t="s">
        <v>255</v>
      </c>
      <c r="C1487" s="10">
        <v>143388739</v>
      </c>
      <c r="D1487" s="3">
        <v>5540246192571</v>
      </c>
      <c r="E1487" s="9">
        <v>44847</v>
      </c>
      <c r="F1487" s="11">
        <v>669</v>
      </c>
    </row>
    <row r="1488" spans="1:6" ht="12" customHeight="1" x14ac:dyDescent="0.25">
      <c r="A1488" s="6">
        <v>44844</v>
      </c>
      <c r="B1488" t="s">
        <v>255</v>
      </c>
      <c r="C1488" s="7">
        <v>143388744</v>
      </c>
      <c r="D1488" s="3">
        <v>5540246194632</v>
      </c>
      <c r="E1488" s="6">
        <v>44854</v>
      </c>
      <c r="F1488" s="8">
        <v>1170</v>
      </c>
    </row>
    <row r="1489" spans="1:6" ht="12" customHeight="1" x14ac:dyDescent="0.25">
      <c r="A1489" s="9">
        <v>44844</v>
      </c>
      <c r="B1489" t="s">
        <v>255</v>
      </c>
      <c r="C1489" s="10">
        <v>143388744</v>
      </c>
      <c r="D1489" s="3">
        <v>5540246195250</v>
      </c>
      <c r="E1489" s="9">
        <v>44854</v>
      </c>
      <c r="F1489" s="11">
        <v>168</v>
      </c>
    </row>
    <row r="1490" spans="1:6" ht="12" customHeight="1" x14ac:dyDescent="0.25">
      <c r="A1490" s="6">
        <v>44844</v>
      </c>
      <c r="B1490" t="s">
        <v>255</v>
      </c>
      <c r="C1490" s="7">
        <v>143388748</v>
      </c>
      <c r="D1490" s="3">
        <v>5540246173906</v>
      </c>
      <c r="E1490" s="6">
        <v>44853</v>
      </c>
      <c r="F1490" s="8">
        <v>3267</v>
      </c>
    </row>
    <row r="1491" spans="1:6" ht="12" customHeight="1" x14ac:dyDescent="0.25">
      <c r="A1491" s="9">
        <v>44844</v>
      </c>
      <c r="B1491" t="s">
        <v>255</v>
      </c>
      <c r="C1491" s="10">
        <v>143388748</v>
      </c>
      <c r="D1491" s="3">
        <v>5540246181016</v>
      </c>
      <c r="E1491" s="9">
        <v>44853</v>
      </c>
      <c r="F1491" s="11">
        <v>9800</v>
      </c>
    </row>
    <row r="1492" spans="1:6" ht="12" customHeight="1" x14ac:dyDescent="0.25">
      <c r="A1492" s="6">
        <v>44844</v>
      </c>
      <c r="B1492" t="s">
        <v>255</v>
      </c>
      <c r="C1492" s="7">
        <v>143388753</v>
      </c>
      <c r="D1492" s="3">
        <v>5540246188224</v>
      </c>
      <c r="E1492" s="6">
        <v>44853</v>
      </c>
      <c r="F1492" s="8">
        <v>3620</v>
      </c>
    </row>
    <row r="1493" spans="1:6" ht="12" customHeight="1" x14ac:dyDescent="0.25">
      <c r="A1493" s="9">
        <v>44845</v>
      </c>
      <c r="B1493" t="s">
        <v>255</v>
      </c>
      <c r="C1493" s="10">
        <v>143388760</v>
      </c>
      <c r="D1493" s="3">
        <v>5540246171933</v>
      </c>
      <c r="E1493" s="9">
        <v>44847</v>
      </c>
      <c r="F1493" s="11">
        <v>1114</v>
      </c>
    </row>
    <row r="1494" spans="1:6" ht="12" customHeight="1" x14ac:dyDescent="0.25">
      <c r="A1494" s="6">
        <v>44845</v>
      </c>
      <c r="B1494" t="s">
        <v>255</v>
      </c>
      <c r="C1494" s="7">
        <v>143388760</v>
      </c>
      <c r="D1494" s="3">
        <v>5540246176294</v>
      </c>
      <c r="E1494" s="6">
        <v>44847</v>
      </c>
      <c r="F1494" s="8">
        <v>2970</v>
      </c>
    </row>
    <row r="1495" spans="1:6" ht="12" customHeight="1" x14ac:dyDescent="0.25">
      <c r="A1495" s="9">
        <v>44845</v>
      </c>
      <c r="B1495" t="s">
        <v>255</v>
      </c>
      <c r="C1495" s="10">
        <v>143388760</v>
      </c>
      <c r="D1495" s="3">
        <v>5540246176295</v>
      </c>
      <c r="E1495" s="9">
        <v>44847</v>
      </c>
      <c r="F1495" s="11">
        <v>11136</v>
      </c>
    </row>
    <row r="1496" spans="1:6" ht="12" customHeight="1" x14ac:dyDescent="0.25">
      <c r="A1496" s="9">
        <v>44845</v>
      </c>
      <c r="B1496" t="s">
        <v>255</v>
      </c>
      <c r="C1496" s="10">
        <v>143388760</v>
      </c>
      <c r="D1496" s="3">
        <v>5540246187987</v>
      </c>
      <c r="E1496" s="9">
        <v>44847</v>
      </c>
      <c r="F1496" s="11">
        <v>8909</v>
      </c>
    </row>
    <row r="1497" spans="1:6" ht="12" customHeight="1" x14ac:dyDescent="0.25">
      <c r="A1497" s="6">
        <v>44845</v>
      </c>
      <c r="B1497" t="s">
        <v>255</v>
      </c>
      <c r="C1497" s="7">
        <v>143388760</v>
      </c>
      <c r="D1497" s="3">
        <v>5540246188200</v>
      </c>
      <c r="E1497" s="6">
        <v>44847</v>
      </c>
      <c r="F1497" s="8">
        <v>2228</v>
      </c>
    </row>
    <row r="1498" spans="1:6" ht="12" customHeight="1" x14ac:dyDescent="0.25">
      <c r="A1498" s="6">
        <v>44845</v>
      </c>
      <c r="B1498" t="s">
        <v>255</v>
      </c>
      <c r="C1498" s="7">
        <v>143388762</v>
      </c>
      <c r="D1498" s="3">
        <v>5540246172978</v>
      </c>
      <c r="E1498" s="6">
        <v>44847</v>
      </c>
      <c r="F1498" s="8">
        <v>2506</v>
      </c>
    </row>
    <row r="1499" spans="1:6" ht="12" customHeight="1" x14ac:dyDescent="0.25">
      <c r="A1499" s="9">
        <v>44845</v>
      </c>
      <c r="B1499" t="s">
        <v>255</v>
      </c>
      <c r="C1499" s="10">
        <v>143388762</v>
      </c>
      <c r="D1499" s="3">
        <v>5540246174174</v>
      </c>
      <c r="E1499" s="9">
        <v>44847</v>
      </c>
      <c r="F1499" s="11">
        <v>232</v>
      </c>
    </row>
    <row r="1500" spans="1:6" ht="12" customHeight="1" x14ac:dyDescent="0.25">
      <c r="A1500" s="9">
        <v>44845</v>
      </c>
      <c r="B1500" t="s">
        <v>255</v>
      </c>
      <c r="C1500" s="10">
        <v>143388762</v>
      </c>
      <c r="D1500" s="3">
        <v>5540246176699</v>
      </c>
      <c r="E1500" s="9">
        <v>44847</v>
      </c>
      <c r="F1500" s="11">
        <v>4176</v>
      </c>
    </row>
    <row r="1501" spans="1:6" ht="12" customHeight="1" x14ac:dyDescent="0.25">
      <c r="A1501" s="9">
        <v>44845</v>
      </c>
      <c r="B1501" t="s">
        <v>255</v>
      </c>
      <c r="C1501" s="10">
        <v>143388762</v>
      </c>
      <c r="D1501" s="3">
        <v>5540246188175</v>
      </c>
      <c r="E1501" s="9">
        <v>44847</v>
      </c>
      <c r="F1501" s="11">
        <v>464</v>
      </c>
    </row>
    <row r="1502" spans="1:6" ht="12" customHeight="1" x14ac:dyDescent="0.25">
      <c r="A1502" s="9">
        <v>44845</v>
      </c>
      <c r="B1502" t="s">
        <v>255</v>
      </c>
      <c r="C1502" s="10">
        <v>143388762</v>
      </c>
      <c r="D1502" s="3">
        <v>5540246192102</v>
      </c>
      <c r="E1502" s="9">
        <v>44847</v>
      </c>
      <c r="F1502" s="11">
        <v>4009</v>
      </c>
    </row>
    <row r="1503" spans="1:6" ht="12" customHeight="1" x14ac:dyDescent="0.25">
      <c r="A1503" s="6">
        <v>44845</v>
      </c>
      <c r="B1503" t="s">
        <v>255</v>
      </c>
      <c r="C1503" s="7">
        <v>143388800</v>
      </c>
      <c r="D1503" s="3">
        <v>5540246170256</v>
      </c>
      <c r="E1503" s="6">
        <v>44859</v>
      </c>
      <c r="F1503" s="8">
        <v>2822</v>
      </c>
    </row>
    <row r="1504" spans="1:6" ht="12" customHeight="1" x14ac:dyDescent="0.25">
      <c r="A1504" s="9">
        <v>44845</v>
      </c>
      <c r="B1504" t="s">
        <v>255</v>
      </c>
      <c r="C1504" s="10">
        <v>143388800</v>
      </c>
      <c r="D1504" s="3">
        <v>5540246171888</v>
      </c>
      <c r="E1504" s="9">
        <v>44859</v>
      </c>
      <c r="F1504" s="11">
        <v>780</v>
      </c>
    </row>
    <row r="1505" spans="1:6" ht="12" customHeight="1" x14ac:dyDescent="0.25">
      <c r="A1505" s="9">
        <v>44846</v>
      </c>
      <c r="B1505" t="s">
        <v>255</v>
      </c>
      <c r="C1505" s="10">
        <v>143388802</v>
      </c>
      <c r="D1505" s="3">
        <v>5540246171933</v>
      </c>
      <c r="E1505" s="9">
        <v>44851</v>
      </c>
      <c r="F1505" s="11">
        <v>1114</v>
      </c>
    </row>
    <row r="1506" spans="1:6" ht="12" customHeight="1" x14ac:dyDescent="0.25">
      <c r="A1506" s="9">
        <v>44846</v>
      </c>
      <c r="B1506" t="s">
        <v>255</v>
      </c>
      <c r="C1506" s="10">
        <v>143388802</v>
      </c>
      <c r="D1506" s="3">
        <v>5540246187987</v>
      </c>
      <c r="E1506" s="9">
        <v>44851</v>
      </c>
      <c r="F1506" s="11">
        <v>6682</v>
      </c>
    </row>
    <row r="1507" spans="1:6" ht="12" customHeight="1" x14ac:dyDescent="0.25">
      <c r="A1507" s="6">
        <v>44846</v>
      </c>
      <c r="B1507" t="s">
        <v>255</v>
      </c>
      <c r="C1507" s="7">
        <v>143388802</v>
      </c>
      <c r="D1507" s="3">
        <v>5540246188200</v>
      </c>
      <c r="E1507" s="6">
        <v>44851</v>
      </c>
      <c r="F1507" s="8">
        <v>743</v>
      </c>
    </row>
    <row r="1508" spans="1:6" ht="12" customHeight="1" x14ac:dyDescent="0.25">
      <c r="A1508" s="9">
        <v>44846</v>
      </c>
      <c r="B1508" t="s">
        <v>255</v>
      </c>
      <c r="C1508" s="10">
        <v>143388803</v>
      </c>
      <c r="D1508" s="3">
        <v>5540246172669</v>
      </c>
      <c r="E1508" s="9">
        <v>44851</v>
      </c>
      <c r="F1508" s="11">
        <v>418</v>
      </c>
    </row>
    <row r="1509" spans="1:6" ht="12" customHeight="1" x14ac:dyDescent="0.25">
      <c r="A1509" s="6">
        <v>44846</v>
      </c>
      <c r="B1509" t="s">
        <v>255</v>
      </c>
      <c r="C1509" s="7">
        <v>143388803</v>
      </c>
      <c r="D1509" s="3">
        <v>5540246172978</v>
      </c>
      <c r="E1509" s="6">
        <v>44851</v>
      </c>
      <c r="F1509" s="8">
        <v>1671</v>
      </c>
    </row>
    <row r="1510" spans="1:6" ht="12" customHeight="1" x14ac:dyDescent="0.25">
      <c r="A1510" s="9">
        <v>44846</v>
      </c>
      <c r="B1510" t="s">
        <v>255</v>
      </c>
      <c r="C1510" s="10">
        <v>143388803</v>
      </c>
      <c r="D1510" s="3">
        <v>5540246174174</v>
      </c>
      <c r="E1510" s="9">
        <v>44851</v>
      </c>
      <c r="F1510" s="11">
        <v>232</v>
      </c>
    </row>
    <row r="1511" spans="1:6" ht="12" customHeight="1" x14ac:dyDescent="0.25">
      <c r="A1511" s="9">
        <v>44846</v>
      </c>
      <c r="B1511" t="s">
        <v>255</v>
      </c>
      <c r="C1511" s="10">
        <v>143388803</v>
      </c>
      <c r="D1511" s="3">
        <v>5540246176699</v>
      </c>
      <c r="E1511" s="9">
        <v>44851</v>
      </c>
      <c r="F1511" s="11">
        <v>8352</v>
      </c>
    </row>
    <row r="1512" spans="1:6" ht="12" customHeight="1" x14ac:dyDescent="0.25">
      <c r="A1512" s="9">
        <v>44846</v>
      </c>
      <c r="B1512" t="s">
        <v>255</v>
      </c>
      <c r="C1512" s="10">
        <v>143388803</v>
      </c>
      <c r="D1512" s="3">
        <v>5540246192102</v>
      </c>
      <c r="E1512" s="9">
        <v>44851</v>
      </c>
      <c r="F1512" s="11">
        <v>2005</v>
      </c>
    </row>
    <row r="1513" spans="1:6" ht="12" customHeight="1" x14ac:dyDescent="0.25">
      <c r="A1513" s="6">
        <v>44846</v>
      </c>
      <c r="B1513" t="s">
        <v>255</v>
      </c>
      <c r="C1513" s="7">
        <v>143388806</v>
      </c>
      <c r="D1513" s="3">
        <v>5540246173472</v>
      </c>
      <c r="E1513" s="6">
        <v>44854</v>
      </c>
      <c r="F1513" s="8">
        <v>418</v>
      </c>
    </row>
    <row r="1514" spans="1:6" ht="12" customHeight="1" x14ac:dyDescent="0.25">
      <c r="A1514" s="9">
        <v>44846</v>
      </c>
      <c r="B1514" t="s">
        <v>255</v>
      </c>
      <c r="C1514" s="10">
        <v>143388806</v>
      </c>
      <c r="D1514" s="3">
        <v>5540246174095</v>
      </c>
      <c r="E1514" s="9">
        <v>44854</v>
      </c>
      <c r="F1514" s="11">
        <v>140</v>
      </c>
    </row>
    <row r="1515" spans="1:6" ht="12" customHeight="1" x14ac:dyDescent="0.25">
      <c r="A1515" s="6">
        <v>44846</v>
      </c>
      <c r="B1515" t="s">
        <v>255</v>
      </c>
      <c r="C1515" s="7">
        <v>143388806</v>
      </c>
      <c r="D1515" s="3">
        <v>5540246175047</v>
      </c>
      <c r="E1515" s="6">
        <v>44854</v>
      </c>
      <c r="F1515" s="8">
        <v>279</v>
      </c>
    </row>
    <row r="1516" spans="1:6" ht="12" customHeight="1" x14ac:dyDescent="0.25">
      <c r="A1516" s="9">
        <v>44846</v>
      </c>
      <c r="B1516" t="s">
        <v>255</v>
      </c>
      <c r="C1516" s="10">
        <v>143388806</v>
      </c>
      <c r="D1516" s="3">
        <v>5540246175049</v>
      </c>
      <c r="E1516" s="9">
        <v>44854</v>
      </c>
      <c r="F1516" s="11">
        <v>1114</v>
      </c>
    </row>
    <row r="1517" spans="1:6" ht="12" customHeight="1" x14ac:dyDescent="0.25">
      <c r="A1517" s="6">
        <v>44846</v>
      </c>
      <c r="B1517" t="s">
        <v>255</v>
      </c>
      <c r="C1517" s="7">
        <v>143388806</v>
      </c>
      <c r="D1517" s="3">
        <v>5540246175050</v>
      </c>
      <c r="E1517" s="6">
        <v>44854</v>
      </c>
      <c r="F1517" s="8">
        <v>836</v>
      </c>
    </row>
    <row r="1518" spans="1:6" ht="12" customHeight="1" x14ac:dyDescent="0.25">
      <c r="A1518" s="9">
        <v>44846</v>
      </c>
      <c r="B1518" t="s">
        <v>255</v>
      </c>
      <c r="C1518" s="10">
        <v>143388806</v>
      </c>
      <c r="D1518" s="3">
        <v>5540246190743</v>
      </c>
      <c r="E1518" s="9">
        <v>44854</v>
      </c>
      <c r="F1518" s="11">
        <v>279</v>
      </c>
    </row>
    <row r="1519" spans="1:6" ht="12" customHeight="1" x14ac:dyDescent="0.25">
      <c r="A1519" s="6">
        <v>44846</v>
      </c>
      <c r="B1519" t="s">
        <v>255</v>
      </c>
      <c r="C1519" s="7">
        <v>143388818</v>
      </c>
      <c r="D1519" s="3">
        <v>5540246195943</v>
      </c>
      <c r="E1519" s="6">
        <v>44857</v>
      </c>
      <c r="F1519" s="8">
        <v>928</v>
      </c>
    </row>
    <row r="1520" spans="1:6" ht="12" customHeight="1" x14ac:dyDescent="0.25">
      <c r="A1520" s="9">
        <v>44846</v>
      </c>
      <c r="B1520" t="s">
        <v>255</v>
      </c>
      <c r="C1520" s="10">
        <v>143388818</v>
      </c>
      <c r="D1520" s="3">
        <v>5540246195944</v>
      </c>
      <c r="E1520" s="9">
        <v>44857</v>
      </c>
      <c r="F1520" s="11">
        <v>928</v>
      </c>
    </row>
    <row r="1521" spans="1:6" ht="12" customHeight="1" x14ac:dyDescent="0.25">
      <c r="A1521" s="6">
        <v>44846</v>
      </c>
      <c r="B1521" t="s">
        <v>255</v>
      </c>
      <c r="C1521" s="7">
        <v>143388819</v>
      </c>
      <c r="D1521" s="3">
        <v>5540246195943</v>
      </c>
      <c r="E1521" s="6">
        <v>44873</v>
      </c>
      <c r="F1521" s="8">
        <v>1184</v>
      </c>
    </row>
    <row r="1522" spans="1:6" ht="12" customHeight="1" x14ac:dyDescent="0.25">
      <c r="A1522" s="9">
        <v>44846</v>
      </c>
      <c r="B1522" t="s">
        <v>255</v>
      </c>
      <c r="C1522" s="10">
        <v>143388819</v>
      </c>
      <c r="D1522" s="3">
        <v>5540246195944</v>
      </c>
      <c r="E1522" s="9">
        <v>44873</v>
      </c>
      <c r="F1522" s="11">
        <v>464</v>
      </c>
    </row>
    <row r="1523" spans="1:6" ht="12" customHeight="1" x14ac:dyDescent="0.25">
      <c r="A1523" s="9">
        <v>44846</v>
      </c>
      <c r="B1523" t="s">
        <v>255</v>
      </c>
      <c r="C1523" s="10">
        <v>143388821</v>
      </c>
      <c r="D1523" s="3">
        <v>5540246181061</v>
      </c>
      <c r="E1523" s="9">
        <v>44852</v>
      </c>
      <c r="F1523" s="11">
        <v>4410</v>
      </c>
    </row>
    <row r="1524" spans="1:6" ht="12" customHeight="1" x14ac:dyDescent="0.25">
      <c r="A1524" s="6">
        <v>44846</v>
      </c>
      <c r="B1524" t="s">
        <v>255</v>
      </c>
      <c r="C1524" s="7">
        <v>143388821</v>
      </c>
      <c r="D1524" s="3">
        <v>5540246183547</v>
      </c>
      <c r="E1524" s="6">
        <v>44852</v>
      </c>
      <c r="F1524" s="8">
        <v>6682</v>
      </c>
    </row>
    <row r="1525" spans="1:6" ht="12" customHeight="1" x14ac:dyDescent="0.25">
      <c r="A1525" s="9">
        <v>44846</v>
      </c>
      <c r="B1525" t="s">
        <v>255</v>
      </c>
      <c r="C1525" s="10">
        <v>143388821</v>
      </c>
      <c r="D1525" s="3">
        <v>5540246185278</v>
      </c>
      <c r="E1525" s="9">
        <v>44852</v>
      </c>
      <c r="F1525" s="11">
        <v>2239</v>
      </c>
    </row>
    <row r="1526" spans="1:6" ht="12" customHeight="1" x14ac:dyDescent="0.25">
      <c r="A1526" s="6">
        <v>44846</v>
      </c>
      <c r="B1526" t="s">
        <v>255</v>
      </c>
      <c r="C1526" s="7">
        <v>143388822</v>
      </c>
      <c r="D1526" s="3">
        <v>5540246193316</v>
      </c>
      <c r="E1526" s="6">
        <v>44873</v>
      </c>
      <c r="F1526" s="8">
        <v>335</v>
      </c>
    </row>
    <row r="1527" spans="1:6" ht="12" customHeight="1" x14ac:dyDescent="0.25">
      <c r="A1527" s="6">
        <v>44846</v>
      </c>
      <c r="B1527" t="s">
        <v>255</v>
      </c>
      <c r="C1527" s="7">
        <v>143388827</v>
      </c>
      <c r="D1527" s="3">
        <v>5540246177133</v>
      </c>
      <c r="E1527" s="6">
        <v>44854</v>
      </c>
      <c r="F1527" s="8">
        <v>6682</v>
      </c>
    </row>
    <row r="1528" spans="1:6" ht="12" customHeight="1" x14ac:dyDescent="0.25">
      <c r="A1528" s="9">
        <v>44846</v>
      </c>
      <c r="B1528" t="s">
        <v>255</v>
      </c>
      <c r="C1528" s="10">
        <v>143388827</v>
      </c>
      <c r="D1528" s="3">
        <v>5540246192148</v>
      </c>
      <c r="E1528" s="9">
        <v>44854</v>
      </c>
      <c r="F1528" s="11">
        <v>13920</v>
      </c>
    </row>
    <row r="1529" spans="1:6" ht="12" customHeight="1" x14ac:dyDescent="0.25">
      <c r="A1529" s="6">
        <v>44846</v>
      </c>
      <c r="B1529" t="s">
        <v>255</v>
      </c>
      <c r="C1529" s="7">
        <v>143388827</v>
      </c>
      <c r="D1529" s="3">
        <v>5540246192518</v>
      </c>
      <c r="E1529" s="6">
        <v>44854</v>
      </c>
      <c r="F1529" s="8">
        <v>4385</v>
      </c>
    </row>
    <row r="1530" spans="1:6" ht="12" customHeight="1" x14ac:dyDescent="0.25">
      <c r="A1530" s="6">
        <v>44846</v>
      </c>
      <c r="B1530" t="s">
        <v>255</v>
      </c>
      <c r="C1530" s="7">
        <v>143388828</v>
      </c>
      <c r="D1530" s="3">
        <v>5540246194632</v>
      </c>
      <c r="E1530" s="6">
        <v>44858</v>
      </c>
      <c r="F1530" s="8">
        <v>1671</v>
      </c>
    </row>
    <row r="1531" spans="1:6" ht="12" customHeight="1" x14ac:dyDescent="0.25">
      <c r="A1531" s="9">
        <v>44846</v>
      </c>
      <c r="B1531" t="s">
        <v>255</v>
      </c>
      <c r="C1531" s="10">
        <v>143388837</v>
      </c>
      <c r="D1531" s="3">
        <v>5540246183558</v>
      </c>
      <c r="E1531" s="9">
        <v>44861</v>
      </c>
      <c r="F1531" s="11">
        <v>2599</v>
      </c>
    </row>
    <row r="1532" spans="1:6" ht="12" customHeight="1" x14ac:dyDescent="0.25">
      <c r="A1532" s="6">
        <v>44846</v>
      </c>
      <c r="B1532" t="s">
        <v>255</v>
      </c>
      <c r="C1532" s="7">
        <v>143388837</v>
      </c>
      <c r="D1532" s="3">
        <v>5540246183560</v>
      </c>
      <c r="E1532" s="6">
        <v>44861</v>
      </c>
      <c r="F1532" s="8">
        <v>223</v>
      </c>
    </row>
    <row r="1533" spans="1:6" ht="12" customHeight="1" x14ac:dyDescent="0.25">
      <c r="A1533" s="9">
        <v>44846</v>
      </c>
      <c r="B1533" t="s">
        <v>255</v>
      </c>
      <c r="C1533" s="10">
        <v>143388837</v>
      </c>
      <c r="D1533" s="3">
        <v>5540246192209</v>
      </c>
      <c r="E1533" s="9">
        <v>44861</v>
      </c>
      <c r="F1533" s="11">
        <v>2228</v>
      </c>
    </row>
    <row r="1534" spans="1:6" ht="12" customHeight="1" x14ac:dyDescent="0.25">
      <c r="A1534" s="6">
        <v>44846</v>
      </c>
      <c r="B1534" t="s">
        <v>255</v>
      </c>
      <c r="C1534" s="7">
        <v>143388837</v>
      </c>
      <c r="D1534" s="3">
        <v>5540246192462</v>
      </c>
      <c r="E1534" s="6">
        <v>44861</v>
      </c>
      <c r="F1534" s="8">
        <v>1114</v>
      </c>
    </row>
    <row r="1535" spans="1:6" ht="12" customHeight="1" x14ac:dyDescent="0.25">
      <c r="A1535" s="9">
        <v>44846</v>
      </c>
      <c r="B1535" t="s">
        <v>255</v>
      </c>
      <c r="C1535" s="10">
        <v>143388837</v>
      </c>
      <c r="D1535" s="3">
        <v>5540246192831</v>
      </c>
      <c r="E1535" s="9">
        <v>44861</v>
      </c>
      <c r="F1535" s="11">
        <v>2599</v>
      </c>
    </row>
    <row r="1536" spans="1:6" ht="12" customHeight="1" x14ac:dyDescent="0.25">
      <c r="A1536" s="9">
        <v>44847</v>
      </c>
      <c r="B1536" t="s">
        <v>255</v>
      </c>
      <c r="C1536" s="10">
        <v>143388848</v>
      </c>
      <c r="D1536" s="3">
        <v>5540246172978</v>
      </c>
      <c r="E1536" s="9">
        <v>44852</v>
      </c>
      <c r="F1536" s="11">
        <v>1671</v>
      </c>
    </row>
    <row r="1537" spans="1:6" ht="12" customHeight="1" x14ac:dyDescent="0.25">
      <c r="A1537" s="6">
        <v>44847</v>
      </c>
      <c r="B1537" t="s">
        <v>255</v>
      </c>
      <c r="C1537" s="7">
        <v>143388848</v>
      </c>
      <c r="D1537" s="3">
        <v>5540246174174</v>
      </c>
      <c r="E1537" s="6">
        <v>44852</v>
      </c>
      <c r="F1537" s="8">
        <v>232</v>
      </c>
    </row>
    <row r="1538" spans="1:6" ht="12" customHeight="1" x14ac:dyDescent="0.25">
      <c r="A1538" s="9">
        <v>44847</v>
      </c>
      <c r="B1538" t="s">
        <v>255</v>
      </c>
      <c r="C1538" s="10">
        <v>143388850</v>
      </c>
      <c r="D1538" s="3">
        <v>5540246171933</v>
      </c>
      <c r="E1538" s="9">
        <v>44852</v>
      </c>
      <c r="F1538" s="11">
        <v>1114</v>
      </c>
    </row>
    <row r="1539" spans="1:6" ht="12" customHeight="1" x14ac:dyDescent="0.25">
      <c r="A1539" s="6">
        <v>44847</v>
      </c>
      <c r="B1539" t="s">
        <v>255</v>
      </c>
      <c r="C1539" s="7">
        <v>143388850</v>
      </c>
      <c r="D1539" s="3">
        <v>5540246187987</v>
      </c>
      <c r="E1539" s="6">
        <v>44852</v>
      </c>
      <c r="F1539" s="8">
        <v>4455</v>
      </c>
    </row>
    <row r="1540" spans="1:6" ht="12" customHeight="1" x14ac:dyDescent="0.25">
      <c r="A1540" s="6">
        <v>44847</v>
      </c>
      <c r="B1540" t="s">
        <v>255</v>
      </c>
      <c r="C1540" s="7">
        <v>143388857</v>
      </c>
      <c r="D1540" s="3">
        <v>5540246194632</v>
      </c>
      <c r="E1540" s="6">
        <v>44851</v>
      </c>
      <c r="F1540" s="8">
        <v>502</v>
      </c>
    </row>
    <row r="1541" spans="1:6" ht="12" customHeight="1" x14ac:dyDescent="0.25">
      <c r="A1541" s="6">
        <v>44847</v>
      </c>
      <c r="B1541" t="s">
        <v>255</v>
      </c>
      <c r="C1541" s="7">
        <v>143388865</v>
      </c>
      <c r="D1541" s="3">
        <v>5540246194632</v>
      </c>
      <c r="E1541" s="6">
        <v>44847</v>
      </c>
      <c r="F1541" s="8">
        <v>168</v>
      </c>
    </row>
    <row r="1542" spans="1:6" ht="12" customHeight="1" x14ac:dyDescent="0.25">
      <c r="A1542" s="9">
        <v>44847</v>
      </c>
      <c r="B1542" t="s">
        <v>255</v>
      </c>
      <c r="C1542" s="10">
        <v>143388867</v>
      </c>
      <c r="D1542" s="3">
        <v>5540246183541</v>
      </c>
      <c r="E1542" s="9">
        <v>44853</v>
      </c>
      <c r="F1542" s="11">
        <v>3132</v>
      </c>
    </row>
    <row r="1543" spans="1:6" ht="12" customHeight="1" x14ac:dyDescent="0.25">
      <c r="A1543" s="6">
        <v>44847</v>
      </c>
      <c r="B1543" t="s">
        <v>255</v>
      </c>
      <c r="C1543" s="7">
        <v>143388869</v>
      </c>
      <c r="D1543" s="3">
        <v>5540246171759</v>
      </c>
      <c r="E1543" s="6">
        <v>44858</v>
      </c>
      <c r="F1543" s="8">
        <v>10023</v>
      </c>
    </row>
    <row r="1544" spans="1:6" ht="12" customHeight="1" x14ac:dyDescent="0.25">
      <c r="A1544" s="9">
        <v>44847</v>
      </c>
      <c r="B1544" t="s">
        <v>255</v>
      </c>
      <c r="C1544" s="10">
        <v>143388869</v>
      </c>
      <c r="D1544" s="3">
        <v>5540246177133</v>
      </c>
      <c r="E1544" s="9">
        <v>44858</v>
      </c>
      <c r="F1544" s="11">
        <v>10023</v>
      </c>
    </row>
    <row r="1545" spans="1:6" ht="12" customHeight="1" x14ac:dyDescent="0.25">
      <c r="A1545" s="9">
        <v>44847</v>
      </c>
      <c r="B1545" t="s">
        <v>255</v>
      </c>
      <c r="C1545" s="10">
        <v>143388870</v>
      </c>
      <c r="D1545" s="3">
        <v>5540246192148</v>
      </c>
      <c r="E1545" s="9">
        <v>44859</v>
      </c>
      <c r="F1545" s="11">
        <v>45936</v>
      </c>
    </row>
    <row r="1546" spans="1:6" ht="12" customHeight="1" x14ac:dyDescent="0.25">
      <c r="A1546" s="6">
        <v>44851</v>
      </c>
      <c r="B1546" t="s">
        <v>255</v>
      </c>
      <c r="C1546" s="7">
        <v>143398885</v>
      </c>
      <c r="D1546" s="3">
        <v>5540246172539</v>
      </c>
      <c r="E1546" s="6">
        <v>44853</v>
      </c>
      <c r="F1546" s="8">
        <v>70</v>
      </c>
    </row>
    <row r="1547" spans="1:6" ht="12" customHeight="1" x14ac:dyDescent="0.25">
      <c r="A1547" s="9">
        <v>44851</v>
      </c>
      <c r="B1547" t="s">
        <v>255</v>
      </c>
      <c r="C1547" s="10">
        <v>143398885</v>
      </c>
      <c r="D1547" s="3">
        <v>5540246172978</v>
      </c>
      <c r="E1547" s="9">
        <v>44853</v>
      </c>
      <c r="F1547" s="11">
        <v>1671</v>
      </c>
    </row>
    <row r="1548" spans="1:6" ht="12" customHeight="1" x14ac:dyDescent="0.25">
      <c r="A1548" s="6">
        <v>44851</v>
      </c>
      <c r="B1548" t="s">
        <v>255</v>
      </c>
      <c r="C1548" s="7">
        <v>143398885</v>
      </c>
      <c r="D1548" s="3">
        <v>5540246174174</v>
      </c>
      <c r="E1548" s="6">
        <v>44853</v>
      </c>
      <c r="F1548" s="8">
        <v>464</v>
      </c>
    </row>
    <row r="1549" spans="1:6" ht="12" customHeight="1" x14ac:dyDescent="0.25">
      <c r="A1549" s="6">
        <v>44851</v>
      </c>
      <c r="B1549" t="s">
        <v>255</v>
      </c>
      <c r="C1549" s="7">
        <v>143398885</v>
      </c>
      <c r="D1549" s="3">
        <v>5540246176699</v>
      </c>
      <c r="E1549" s="6">
        <v>44853</v>
      </c>
      <c r="F1549" s="8">
        <v>8352</v>
      </c>
    </row>
    <row r="1550" spans="1:6" ht="12" customHeight="1" x14ac:dyDescent="0.25">
      <c r="A1550" s="6">
        <v>44851</v>
      </c>
      <c r="B1550" t="s">
        <v>255</v>
      </c>
      <c r="C1550" s="7">
        <v>143398886</v>
      </c>
      <c r="D1550" s="3">
        <v>5540246191598</v>
      </c>
      <c r="E1550" s="6">
        <v>44854</v>
      </c>
      <c r="F1550" s="8">
        <v>1601</v>
      </c>
    </row>
    <row r="1551" spans="1:6" ht="12" customHeight="1" x14ac:dyDescent="0.25">
      <c r="A1551" s="9">
        <v>44851</v>
      </c>
      <c r="B1551" t="s">
        <v>255</v>
      </c>
      <c r="C1551" s="10">
        <v>143398888</v>
      </c>
      <c r="D1551" s="3">
        <v>5540246176295</v>
      </c>
      <c r="E1551" s="9">
        <v>44853</v>
      </c>
      <c r="F1551" s="11">
        <v>4455</v>
      </c>
    </row>
    <row r="1552" spans="1:6" ht="12" customHeight="1" x14ac:dyDescent="0.25">
      <c r="A1552" s="9">
        <v>44851</v>
      </c>
      <c r="B1552" t="s">
        <v>255</v>
      </c>
      <c r="C1552" s="10">
        <v>143398888</v>
      </c>
      <c r="D1552" s="3">
        <v>5540246187987</v>
      </c>
      <c r="E1552" s="9">
        <v>44853</v>
      </c>
      <c r="F1552" s="11">
        <v>2228</v>
      </c>
    </row>
    <row r="1553" spans="1:6" ht="12" customHeight="1" x14ac:dyDescent="0.25">
      <c r="A1553" s="6">
        <v>44851</v>
      </c>
      <c r="B1553" t="s">
        <v>255</v>
      </c>
      <c r="C1553" s="7">
        <v>143398888</v>
      </c>
      <c r="D1553" s="3">
        <v>5540246188200</v>
      </c>
      <c r="E1553" s="6">
        <v>44853</v>
      </c>
      <c r="F1553" s="8">
        <v>1485</v>
      </c>
    </row>
    <row r="1554" spans="1:6" ht="12" customHeight="1" x14ac:dyDescent="0.25">
      <c r="A1554" s="9">
        <v>44851</v>
      </c>
      <c r="B1554" t="s">
        <v>255</v>
      </c>
      <c r="C1554" s="10">
        <v>143398898</v>
      </c>
      <c r="D1554" s="3">
        <v>5540246176295</v>
      </c>
      <c r="E1554" s="9">
        <v>44852</v>
      </c>
      <c r="F1554" s="11">
        <v>11136</v>
      </c>
    </row>
    <row r="1555" spans="1:6" ht="12" customHeight="1" x14ac:dyDescent="0.25">
      <c r="A1555" s="6">
        <v>44851</v>
      </c>
      <c r="B1555" t="s">
        <v>255</v>
      </c>
      <c r="C1555" s="7">
        <v>143398901</v>
      </c>
      <c r="D1555" s="3">
        <v>5540246173906</v>
      </c>
      <c r="E1555" s="6">
        <v>44857</v>
      </c>
      <c r="F1555" s="8">
        <v>5346</v>
      </c>
    </row>
    <row r="1556" spans="1:6" ht="12" customHeight="1" x14ac:dyDescent="0.25">
      <c r="A1556" s="9">
        <v>44851</v>
      </c>
      <c r="B1556" t="s">
        <v>255</v>
      </c>
      <c r="C1556" s="10">
        <v>143398901</v>
      </c>
      <c r="D1556" s="3">
        <v>5540246181016</v>
      </c>
      <c r="E1556" s="9">
        <v>44857</v>
      </c>
      <c r="F1556" s="11">
        <v>9800</v>
      </c>
    </row>
    <row r="1557" spans="1:6" ht="12" customHeight="1" x14ac:dyDescent="0.25">
      <c r="A1557" s="6">
        <v>44851</v>
      </c>
      <c r="B1557" t="s">
        <v>255</v>
      </c>
      <c r="C1557" s="7">
        <v>143398902</v>
      </c>
      <c r="D1557" s="3">
        <v>5540246195242</v>
      </c>
      <c r="E1557" s="6">
        <v>44854</v>
      </c>
      <c r="F1557" s="8">
        <v>743</v>
      </c>
    </row>
    <row r="1558" spans="1:6" ht="12" customHeight="1" x14ac:dyDescent="0.25">
      <c r="A1558" s="9">
        <v>44852</v>
      </c>
      <c r="B1558" t="s">
        <v>255</v>
      </c>
      <c r="C1558" s="10">
        <v>143398914</v>
      </c>
      <c r="D1558" s="3">
        <v>5540246176294</v>
      </c>
      <c r="E1558" s="9">
        <v>44854</v>
      </c>
      <c r="F1558" s="11">
        <v>1485</v>
      </c>
    </row>
    <row r="1559" spans="1:6" ht="12" customHeight="1" x14ac:dyDescent="0.25">
      <c r="A1559" s="6">
        <v>44852</v>
      </c>
      <c r="B1559" t="s">
        <v>255</v>
      </c>
      <c r="C1559" s="7">
        <v>143398914</v>
      </c>
      <c r="D1559" s="3">
        <v>5540246176295</v>
      </c>
      <c r="E1559" s="6">
        <v>44854</v>
      </c>
      <c r="F1559" s="8">
        <v>4455</v>
      </c>
    </row>
    <row r="1560" spans="1:6" ht="12" customHeight="1" x14ac:dyDescent="0.25">
      <c r="A1560" s="9">
        <v>44852</v>
      </c>
      <c r="B1560" t="s">
        <v>255</v>
      </c>
      <c r="C1560" s="10">
        <v>143398914</v>
      </c>
      <c r="D1560" s="3">
        <v>5540246187987</v>
      </c>
      <c r="E1560" s="9">
        <v>44854</v>
      </c>
      <c r="F1560" s="11">
        <v>3341</v>
      </c>
    </row>
    <row r="1561" spans="1:6" ht="12" customHeight="1" x14ac:dyDescent="0.25">
      <c r="A1561" s="6">
        <v>44852</v>
      </c>
      <c r="B1561" t="s">
        <v>255</v>
      </c>
      <c r="C1561" s="7">
        <v>143398914</v>
      </c>
      <c r="D1561" s="3">
        <v>5540246188200</v>
      </c>
      <c r="E1561" s="6">
        <v>44854</v>
      </c>
      <c r="F1561" s="8">
        <v>743</v>
      </c>
    </row>
    <row r="1562" spans="1:6" ht="12" customHeight="1" x14ac:dyDescent="0.25">
      <c r="A1562" s="9">
        <v>44852</v>
      </c>
      <c r="B1562" t="s">
        <v>255</v>
      </c>
      <c r="C1562" s="10">
        <v>143398915</v>
      </c>
      <c r="D1562" s="3">
        <v>5540246172669</v>
      </c>
      <c r="E1562" s="9">
        <v>44854</v>
      </c>
      <c r="F1562" s="11">
        <v>140</v>
      </c>
    </row>
    <row r="1563" spans="1:6" ht="12" customHeight="1" x14ac:dyDescent="0.25">
      <c r="A1563" s="9">
        <v>44852</v>
      </c>
      <c r="B1563" t="s">
        <v>255</v>
      </c>
      <c r="C1563" s="10">
        <v>143398937</v>
      </c>
      <c r="D1563" s="3">
        <v>5540246194632</v>
      </c>
      <c r="E1563" s="9">
        <v>44861</v>
      </c>
      <c r="F1563" s="11">
        <v>1587</v>
      </c>
    </row>
    <row r="1564" spans="1:6" ht="12" customHeight="1" x14ac:dyDescent="0.25">
      <c r="A1564" s="6">
        <v>44852</v>
      </c>
      <c r="B1564" t="s">
        <v>255</v>
      </c>
      <c r="C1564" s="7">
        <v>143398938</v>
      </c>
      <c r="D1564" s="3">
        <v>5540246182684</v>
      </c>
      <c r="E1564" s="6">
        <v>44860</v>
      </c>
      <c r="F1564" s="8">
        <v>232</v>
      </c>
    </row>
    <row r="1565" spans="1:6" ht="12" customHeight="1" x14ac:dyDescent="0.25">
      <c r="A1565" s="9">
        <v>44852</v>
      </c>
      <c r="B1565" t="s">
        <v>255</v>
      </c>
      <c r="C1565" s="10">
        <v>143398938</v>
      </c>
      <c r="D1565" s="3">
        <v>5540246183844</v>
      </c>
      <c r="E1565" s="9">
        <v>44860</v>
      </c>
      <c r="F1565" s="11">
        <v>372</v>
      </c>
    </row>
    <row r="1566" spans="1:6" ht="12" customHeight="1" x14ac:dyDescent="0.25">
      <c r="A1566" s="9">
        <v>44852</v>
      </c>
      <c r="B1566" t="s">
        <v>255</v>
      </c>
      <c r="C1566" s="10">
        <v>143398938</v>
      </c>
      <c r="D1566" s="3">
        <v>5540246194467</v>
      </c>
      <c r="E1566" s="9">
        <v>44860</v>
      </c>
      <c r="F1566" s="11">
        <v>32072</v>
      </c>
    </row>
    <row r="1567" spans="1:6" ht="12" customHeight="1" x14ac:dyDescent="0.25">
      <c r="A1567" s="9">
        <v>44852</v>
      </c>
      <c r="B1567" t="s">
        <v>255</v>
      </c>
      <c r="C1567" s="10">
        <v>143398953</v>
      </c>
      <c r="D1567" s="3">
        <v>5540246170256</v>
      </c>
      <c r="E1567" s="9">
        <v>44867</v>
      </c>
      <c r="F1567" s="11">
        <v>2822</v>
      </c>
    </row>
    <row r="1568" spans="1:6" ht="12" customHeight="1" x14ac:dyDescent="0.25">
      <c r="A1568" s="6">
        <v>44852</v>
      </c>
      <c r="B1568" t="s">
        <v>255</v>
      </c>
      <c r="C1568" s="7">
        <v>143398953</v>
      </c>
      <c r="D1568" s="3">
        <v>5540246171888</v>
      </c>
      <c r="E1568" s="6">
        <v>44867</v>
      </c>
      <c r="F1568" s="8">
        <v>780</v>
      </c>
    </row>
    <row r="1569" spans="1:6" ht="12" customHeight="1" x14ac:dyDescent="0.25">
      <c r="A1569" s="6">
        <v>44852</v>
      </c>
      <c r="B1569" t="s">
        <v>255</v>
      </c>
      <c r="C1569" s="7">
        <v>143398960</v>
      </c>
      <c r="D1569" s="3">
        <v>5540246183589</v>
      </c>
      <c r="E1569" s="6">
        <v>44861</v>
      </c>
      <c r="F1569" s="8">
        <v>650</v>
      </c>
    </row>
    <row r="1570" spans="1:6" ht="12" customHeight="1" x14ac:dyDescent="0.25">
      <c r="A1570" s="9">
        <v>44852</v>
      </c>
      <c r="B1570" t="s">
        <v>255</v>
      </c>
      <c r="C1570" s="10">
        <v>143398960</v>
      </c>
      <c r="D1570" s="3">
        <v>5540246186352</v>
      </c>
      <c r="E1570" s="9">
        <v>44861</v>
      </c>
      <c r="F1570" s="11">
        <v>940</v>
      </c>
    </row>
    <row r="1571" spans="1:6" ht="12" customHeight="1" x14ac:dyDescent="0.25">
      <c r="A1571" s="6">
        <v>44852</v>
      </c>
      <c r="B1571" t="s">
        <v>255</v>
      </c>
      <c r="C1571" s="7">
        <v>143398960</v>
      </c>
      <c r="D1571" s="3">
        <v>5540246194790</v>
      </c>
      <c r="E1571" s="6">
        <v>44861</v>
      </c>
      <c r="F1571" s="8">
        <v>1316</v>
      </c>
    </row>
    <row r="1572" spans="1:6" ht="12" customHeight="1" x14ac:dyDescent="0.25">
      <c r="A1572" s="6">
        <v>44853</v>
      </c>
      <c r="B1572" t="s">
        <v>255</v>
      </c>
      <c r="C1572" s="7">
        <v>143398980</v>
      </c>
      <c r="D1572" s="3">
        <v>5540246187987</v>
      </c>
      <c r="E1572" s="6">
        <v>44857</v>
      </c>
      <c r="F1572" s="8">
        <v>2228</v>
      </c>
    </row>
    <row r="1573" spans="1:6" ht="12" customHeight="1" x14ac:dyDescent="0.25">
      <c r="A1573" s="9">
        <v>44853</v>
      </c>
      <c r="B1573" t="s">
        <v>255</v>
      </c>
      <c r="C1573" s="10">
        <v>143398980</v>
      </c>
      <c r="D1573" s="3">
        <v>5540246188200</v>
      </c>
      <c r="E1573" s="9">
        <v>44857</v>
      </c>
      <c r="F1573" s="11">
        <v>1485</v>
      </c>
    </row>
    <row r="1574" spans="1:6" ht="12" customHeight="1" x14ac:dyDescent="0.25">
      <c r="A1574" s="9">
        <v>44853</v>
      </c>
      <c r="B1574" t="s">
        <v>255</v>
      </c>
      <c r="C1574" s="10">
        <v>143398981</v>
      </c>
      <c r="D1574" s="3">
        <v>5540246188175</v>
      </c>
      <c r="E1574" s="9">
        <v>44857</v>
      </c>
      <c r="F1574" s="11">
        <v>186</v>
      </c>
    </row>
    <row r="1575" spans="1:6" ht="12" customHeight="1" x14ac:dyDescent="0.25">
      <c r="A1575" s="6">
        <v>44853</v>
      </c>
      <c r="B1575" t="s">
        <v>255</v>
      </c>
      <c r="C1575" s="7">
        <v>143398989</v>
      </c>
      <c r="D1575" s="3">
        <v>5540246196002</v>
      </c>
      <c r="E1575" s="6">
        <v>44880</v>
      </c>
      <c r="F1575" s="8">
        <v>845</v>
      </c>
    </row>
    <row r="1576" spans="1:6" ht="12" customHeight="1" x14ac:dyDescent="0.25">
      <c r="A1576" s="9">
        <v>44853</v>
      </c>
      <c r="B1576" t="s">
        <v>255</v>
      </c>
      <c r="C1576" s="10">
        <v>143399001</v>
      </c>
      <c r="D1576" s="3">
        <v>5540246194632</v>
      </c>
      <c r="E1576" s="9">
        <v>44864</v>
      </c>
      <c r="F1576" s="11">
        <v>669</v>
      </c>
    </row>
    <row r="1577" spans="1:6" ht="12" customHeight="1" x14ac:dyDescent="0.25">
      <c r="A1577" s="6">
        <v>44853</v>
      </c>
      <c r="B1577" t="s">
        <v>255</v>
      </c>
      <c r="C1577" s="7">
        <v>143399001</v>
      </c>
      <c r="D1577" s="3">
        <v>5540246195250</v>
      </c>
      <c r="E1577" s="6">
        <v>44864</v>
      </c>
      <c r="F1577" s="8">
        <v>418</v>
      </c>
    </row>
    <row r="1578" spans="1:6" ht="12" customHeight="1" x14ac:dyDescent="0.25">
      <c r="A1578" s="9">
        <v>44853</v>
      </c>
      <c r="B1578" t="s">
        <v>255</v>
      </c>
      <c r="C1578" s="10">
        <v>143399002</v>
      </c>
      <c r="D1578" s="3">
        <v>5540246194632</v>
      </c>
      <c r="E1578" s="9">
        <v>44866</v>
      </c>
      <c r="F1578" s="11">
        <v>2757</v>
      </c>
    </row>
    <row r="1579" spans="1:6" ht="12" customHeight="1" x14ac:dyDescent="0.25">
      <c r="A1579" s="9">
        <v>44853</v>
      </c>
      <c r="B1579" t="s">
        <v>255</v>
      </c>
      <c r="C1579" s="10">
        <v>143399003</v>
      </c>
      <c r="D1579" s="3">
        <v>5540246194632</v>
      </c>
      <c r="E1579" s="9">
        <v>44868</v>
      </c>
      <c r="F1579" s="11">
        <v>585</v>
      </c>
    </row>
    <row r="1580" spans="1:6" ht="12" customHeight="1" x14ac:dyDescent="0.25">
      <c r="A1580" s="6">
        <v>44853</v>
      </c>
      <c r="B1580" t="s">
        <v>255</v>
      </c>
      <c r="C1580" s="7">
        <v>143399003</v>
      </c>
      <c r="D1580" s="3">
        <v>5540246195250</v>
      </c>
      <c r="E1580" s="6">
        <v>44868</v>
      </c>
      <c r="F1580" s="8">
        <v>418</v>
      </c>
    </row>
    <row r="1581" spans="1:6" ht="12" customHeight="1" x14ac:dyDescent="0.25">
      <c r="A1581" s="9">
        <v>44854</v>
      </c>
      <c r="B1581" t="s">
        <v>255</v>
      </c>
      <c r="C1581" s="10">
        <v>143399013</v>
      </c>
      <c r="D1581" s="3">
        <v>5540246172669</v>
      </c>
      <c r="E1581" s="9">
        <v>44858</v>
      </c>
      <c r="F1581" s="11">
        <v>140</v>
      </c>
    </row>
    <row r="1582" spans="1:6" ht="12" customHeight="1" x14ac:dyDescent="0.25">
      <c r="A1582" s="9">
        <v>44854</v>
      </c>
      <c r="B1582" t="s">
        <v>255</v>
      </c>
      <c r="C1582" s="10">
        <v>143399013</v>
      </c>
      <c r="D1582" s="3">
        <v>5540246174174</v>
      </c>
      <c r="E1582" s="9">
        <v>44858</v>
      </c>
      <c r="F1582" s="11">
        <v>464</v>
      </c>
    </row>
    <row r="1583" spans="1:6" ht="12" customHeight="1" x14ac:dyDescent="0.25">
      <c r="A1583" s="6">
        <v>44854</v>
      </c>
      <c r="B1583" t="s">
        <v>255</v>
      </c>
      <c r="C1583" s="7">
        <v>143399013</v>
      </c>
      <c r="D1583" s="3">
        <v>5540246176699</v>
      </c>
      <c r="E1583" s="6">
        <v>44858</v>
      </c>
      <c r="F1583" s="8">
        <v>8352</v>
      </c>
    </row>
    <row r="1584" spans="1:6" ht="12" customHeight="1" x14ac:dyDescent="0.25">
      <c r="A1584" s="6">
        <v>44854</v>
      </c>
      <c r="B1584" t="s">
        <v>255</v>
      </c>
      <c r="C1584" s="7">
        <v>143399013</v>
      </c>
      <c r="D1584" s="3">
        <v>5540246188175</v>
      </c>
      <c r="E1584" s="6">
        <v>44858</v>
      </c>
      <c r="F1584" s="8">
        <v>232</v>
      </c>
    </row>
    <row r="1585" spans="1:6" ht="12" customHeight="1" x14ac:dyDescent="0.25">
      <c r="A1585" s="6">
        <v>44854</v>
      </c>
      <c r="B1585" t="s">
        <v>255</v>
      </c>
      <c r="C1585" s="7">
        <v>143399014</v>
      </c>
      <c r="D1585" s="3">
        <v>5540246176295</v>
      </c>
      <c r="E1585" s="6">
        <v>44858</v>
      </c>
      <c r="F1585" s="8">
        <v>7424</v>
      </c>
    </row>
    <row r="1586" spans="1:6" ht="12" customHeight="1" x14ac:dyDescent="0.25">
      <c r="A1586" s="6">
        <v>44854</v>
      </c>
      <c r="B1586" t="s">
        <v>255</v>
      </c>
      <c r="C1586" s="7">
        <v>143399014</v>
      </c>
      <c r="D1586" s="3">
        <v>5540246187987</v>
      </c>
      <c r="E1586" s="6">
        <v>44858</v>
      </c>
      <c r="F1586" s="8">
        <v>1114</v>
      </c>
    </row>
    <row r="1587" spans="1:6" ht="12" customHeight="1" x14ac:dyDescent="0.25">
      <c r="A1587" s="9">
        <v>44854</v>
      </c>
      <c r="B1587" t="s">
        <v>255</v>
      </c>
      <c r="C1587" s="10">
        <v>143399014</v>
      </c>
      <c r="D1587" s="3">
        <v>5540246188200</v>
      </c>
      <c r="E1587" s="9">
        <v>44858</v>
      </c>
      <c r="F1587" s="11">
        <v>1485</v>
      </c>
    </row>
    <row r="1588" spans="1:6" ht="12" customHeight="1" x14ac:dyDescent="0.25">
      <c r="A1588" s="9">
        <v>44854</v>
      </c>
      <c r="B1588" t="s">
        <v>255</v>
      </c>
      <c r="C1588" s="10">
        <v>143399018</v>
      </c>
      <c r="D1588" s="3">
        <v>5540246185429</v>
      </c>
      <c r="E1588" s="9">
        <v>44859</v>
      </c>
      <c r="F1588" s="11">
        <v>140</v>
      </c>
    </row>
    <row r="1589" spans="1:6" ht="12" customHeight="1" x14ac:dyDescent="0.25">
      <c r="A1589" s="6">
        <v>44854</v>
      </c>
      <c r="B1589" t="s">
        <v>255</v>
      </c>
      <c r="C1589" s="7">
        <v>143399018</v>
      </c>
      <c r="D1589" s="3">
        <v>5540246185562</v>
      </c>
      <c r="E1589" s="6">
        <v>44859</v>
      </c>
      <c r="F1589" s="8">
        <v>140</v>
      </c>
    </row>
    <row r="1590" spans="1:6" ht="12" customHeight="1" x14ac:dyDescent="0.25">
      <c r="A1590" s="6">
        <v>44854</v>
      </c>
      <c r="B1590" t="s">
        <v>255</v>
      </c>
      <c r="C1590" s="7">
        <v>143399033</v>
      </c>
      <c r="D1590" s="3">
        <v>5540246195999</v>
      </c>
      <c r="E1590" s="6">
        <v>44886</v>
      </c>
      <c r="F1590" s="8">
        <v>7517</v>
      </c>
    </row>
    <row r="1591" spans="1:6" ht="12" customHeight="1" x14ac:dyDescent="0.25">
      <c r="A1591" s="9">
        <v>44854</v>
      </c>
      <c r="B1591" t="s">
        <v>255</v>
      </c>
      <c r="C1591" s="10">
        <v>143399042</v>
      </c>
      <c r="D1591" s="3">
        <v>5540246181061</v>
      </c>
      <c r="E1591" s="9">
        <v>44858</v>
      </c>
      <c r="F1591" s="11">
        <v>3308</v>
      </c>
    </row>
    <row r="1592" spans="1:6" ht="12" customHeight="1" x14ac:dyDescent="0.25">
      <c r="A1592" s="6">
        <v>44854</v>
      </c>
      <c r="B1592" t="s">
        <v>255</v>
      </c>
      <c r="C1592" s="7">
        <v>143399042</v>
      </c>
      <c r="D1592" s="3">
        <v>5540246183547</v>
      </c>
      <c r="E1592" s="6">
        <v>44858</v>
      </c>
      <c r="F1592" s="8">
        <v>5789</v>
      </c>
    </row>
    <row r="1593" spans="1:6" ht="12" customHeight="1" x14ac:dyDescent="0.25">
      <c r="A1593" s="9">
        <v>44854</v>
      </c>
      <c r="B1593" t="s">
        <v>255</v>
      </c>
      <c r="C1593" s="10">
        <v>143399042</v>
      </c>
      <c r="D1593" s="3">
        <v>5540246185278</v>
      </c>
      <c r="E1593" s="9">
        <v>44858</v>
      </c>
      <c r="F1593" s="11">
        <v>1120</v>
      </c>
    </row>
    <row r="1594" spans="1:6" ht="12" customHeight="1" x14ac:dyDescent="0.25">
      <c r="A1594" s="6">
        <v>44854</v>
      </c>
      <c r="B1594" t="s">
        <v>255</v>
      </c>
      <c r="C1594" s="7">
        <v>143399043</v>
      </c>
      <c r="D1594" s="3">
        <v>5540246171759</v>
      </c>
      <c r="E1594" s="6">
        <v>44865</v>
      </c>
      <c r="F1594" s="8">
        <v>3341</v>
      </c>
    </row>
    <row r="1595" spans="1:6" ht="12" customHeight="1" x14ac:dyDescent="0.25">
      <c r="A1595" s="9">
        <v>44854</v>
      </c>
      <c r="B1595" t="s">
        <v>255</v>
      </c>
      <c r="C1595" s="10">
        <v>143399043</v>
      </c>
      <c r="D1595" s="3">
        <v>5540246177133</v>
      </c>
      <c r="E1595" s="9">
        <v>44865</v>
      </c>
      <c r="F1595" s="11">
        <v>5568</v>
      </c>
    </row>
    <row r="1596" spans="1:6" ht="12" customHeight="1" x14ac:dyDescent="0.25">
      <c r="A1596" s="6">
        <v>44854</v>
      </c>
      <c r="B1596" t="s">
        <v>255</v>
      </c>
      <c r="C1596" s="7">
        <v>143399043</v>
      </c>
      <c r="D1596" s="3">
        <v>5540246192148</v>
      </c>
      <c r="E1596" s="6">
        <v>44865</v>
      </c>
      <c r="F1596" s="8">
        <v>29232</v>
      </c>
    </row>
    <row r="1597" spans="1:6" ht="12" customHeight="1" x14ac:dyDescent="0.25">
      <c r="A1597" s="9">
        <v>44854</v>
      </c>
      <c r="B1597" t="s">
        <v>255</v>
      </c>
      <c r="C1597" s="10">
        <v>143399044</v>
      </c>
      <c r="D1597" s="3">
        <v>5540246173906</v>
      </c>
      <c r="E1597" s="9">
        <v>44866</v>
      </c>
      <c r="F1597" s="11">
        <v>5717</v>
      </c>
    </row>
    <row r="1598" spans="1:6" ht="12" customHeight="1" x14ac:dyDescent="0.25">
      <c r="A1598" s="6">
        <v>44854</v>
      </c>
      <c r="B1598" t="s">
        <v>255</v>
      </c>
      <c r="C1598" s="7">
        <v>143399044</v>
      </c>
      <c r="D1598" s="3">
        <v>5540246181016</v>
      </c>
      <c r="E1598" s="6">
        <v>44866</v>
      </c>
      <c r="F1598" s="8">
        <v>10691</v>
      </c>
    </row>
    <row r="1599" spans="1:6" ht="12" customHeight="1" x14ac:dyDescent="0.25">
      <c r="A1599" s="9">
        <v>44854</v>
      </c>
      <c r="B1599" t="s">
        <v>255</v>
      </c>
      <c r="C1599" s="10">
        <v>143399048</v>
      </c>
      <c r="D1599" s="3">
        <v>5540246191594</v>
      </c>
      <c r="E1599" s="9">
        <v>44859</v>
      </c>
      <c r="F1599" s="11">
        <v>1504</v>
      </c>
    </row>
    <row r="1600" spans="1:6" ht="12" customHeight="1" x14ac:dyDescent="0.25">
      <c r="A1600" s="6">
        <v>44854</v>
      </c>
      <c r="B1600" t="s">
        <v>255</v>
      </c>
      <c r="C1600" s="7">
        <v>143399049</v>
      </c>
      <c r="D1600" s="3">
        <v>5540246175047</v>
      </c>
      <c r="E1600" s="6">
        <v>44861</v>
      </c>
      <c r="F1600" s="8">
        <v>279</v>
      </c>
    </row>
    <row r="1601" spans="1:6" ht="12" customHeight="1" x14ac:dyDescent="0.25">
      <c r="A1601" s="6">
        <v>44857</v>
      </c>
      <c r="B1601" t="s">
        <v>255</v>
      </c>
      <c r="C1601" s="7">
        <v>143409059</v>
      </c>
      <c r="D1601" s="3">
        <v>5540246174174</v>
      </c>
      <c r="E1601" s="6">
        <v>44859</v>
      </c>
      <c r="F1601" s="8">
        <v>464</v>
      </c>
    </row>
    <row r="1602" spans="1:6" ht="12" customHeight="1" x14ac:dyDescent="0.25">
      <c r="A1602" s="6">
        <v>44857</v>
      </c>
      <c r="B1602" t="s">
        <v>255</v>
      </c>
      <c r="C1602" s="7">
        <v>143409059</v>
      </c>
      <c r="D1602" s="3">
        <v>5540246176699</v>
      </c>
      <c r="E1602" s="6">
        <v>44859</v>
      </c>
      <c r="F1602" s="8">
        <v>4176</v>
      </c>
    </row>
    <row r="1603" spans="1:6" ht="12" customHeight="1" x14ac:dyDescent="0.25">
      <c r="A1603" s="9">
        <v>44857</v>
      </c>
      <c r="B1603" t="s">
        <v>255</v>
      </c>
      <c r="C1603" s="10">
        <v>143409061</v>
      </c>
      <c r="D1603" s="3">
        <v>5540246188200</v>
      </c>
      <c r="E1603" s="9">
        <v>44859</v>
      </c>
      <c r="F1603" s="11">
        <v>1485</v>
      </c>
    </row>
    <row r="1604" spans="1:6" ht="12" customHeight="1" x14ac:dyDescent="0.25">
      <c r="A1604" s="6">
        <v>44857</v>
      </c>
      <c r="B1604" t="s">
        <v>255</v>
      </c>
      <c r="C1604" s="7">
        <v>143409062</v>
      </c>
      <c r="D1604" s="3">
        <v>5540246195653</v>
      </c>
      <c r="E1604" s="6">
        <v>44872</v>
      </c>
      <c r="F1604" s="8">
        <v>446</v>
      </c>
    </row>
    <row r="1605" spans="1:6" ht="12" customHeight="1" x14ac:dyDescent="0.25">
      <c r="A1605" s="9">
        <v>44857</v>
      </c>
      <c r="B1605" t="s">
        <v>255</v>
      </c>
      <c r="C1605" s="10">
        <v>143409072</v>
      </c>
      <c r="D1605" s="3">
        <v>5540246173492</v>
      </c>
      <c r="E1605" s="9">
        <v>44861</v>
      </c>
      <c r="F1605" s="11">
        <v>9188</v>
      </c>
    </row>
    <row r="1606" spans="1:6" ht="12" customHeight="1" x14ac:dyDescent="0.25">
      <c r="A1606" s="6">
        <v>44857</v>
      </c>
      <c r="B1606" t="s">
        <v>255</v>
      </c>
      <c r="C1606" s="7">
        <v>143409082</v>
      </c>
      <c r="D1606" s="3">
        <v>5540246177133</v>
      </c>
      <c r="E1606" s="6">
        <v>44867</v>
      </c>
      <c r="F1606" s="8">
        <v>7239</v>
      </c>
    </row>
    <row r="1607" spans="1:6" ht="12" customHeight="1" x14ac:dyDescent="0.25">
      <c r="A1607" s="9">
        <v>44857</v>
      </c>
      <c r="B1607" t="s">
        <v>255</v>
      </c>
      <c r="C1607" s="10">
        <v>143409082</v>
      </c>
      <c r="D1607" s="3">
        <v>5540246192148</v>
      </c>
      <c r="E1607" s="9">
        <v>44867</v>
      </c>
      <c r="F1607" s="11">
        <v>11136</v>
      </c>
    </row>
    <row r="1608" spans="1:6" ht="12" customHeight="1" x14ac:dyDescent="0.25">
      <c r="A1608" s="6">
        <v>44857</v>
      </c>
      <c r="B1608" t="s">
        <v>255</v>
      </c>
      <c r="C1608" s="7">
        <v>143409082</v>
      </c>
      <c r="D1608" s="3">
        <v>5540246192518</v>
      </c>
      <c r="E1608" s="6">
        <v>44867</v>
      </c>
      <c r="F1608" s="8">
        <v>11693</v>
      </c>
    </row>
    <row r="1609" spans="1:6" ht="12" customHeight="1" x14ac:dyDescent="0.25">
      <c r="A1609" s="6">
        <v>44857</v>
      </c>
      <c r="B1609" t="s">
        <v>255</v>
      </c>
      <c r="C1609" s="7">
        <v>143409095</v>
      </c>
      <c r="D1609" s="3">
        <v>5540246196046</v>
      </c>
      <c r="E1609" s="6">
        <v>44861</v>
      </c>
      <c r="F1609" s="8">
        <v>418</v>
      </c>
    </row>
    <row r="1610" spans="1:6" ht="12" customHeight="1" x14ac:dyDescent="0.25">
      <c r="A1610" s="6">
        <v>44858</v>
      </c>
      <c r="B1610" t="s">
        <v>255</v>
      </c>
      <c r="C1610" s="7">
        <v>143409121</v>
      </c>
      <c r="D1610" s="3">
        <v>5540246191598</v>
      </c>
      <c r="E1610" s="6">
        <v>44861</v>
      </c>
      <c r="F1610" s="8">
        <v>1601</v>
      </c>
    </row>
    <row r="1611" spans="1:6" ht="12" customHeight="1" x14ac:dyDescent="0.25">
      <c r="A1611" s="6">
        <v>44858</v>
      </c>
      <c r="B1611" t="s">
        <v>255</v>
      </c>
      <c r="C1611" s="7">
        <v>143409134</v>
      </c>
      <c r="D1611" s="3">
        <v>5540246183130</v>
      </c>
      <c r="E1611" s="6">
        <v>44873</v>
      </c>
      <c r="F1611" s="8">
        <v>4511</v>
      </c>
    </row>
    <row r="1612" spans="1:6" ht="12" customHeight="1" x14ac:dyDescent="0.25">
      <c r="A1612" s="9">
        <v>44858</v>
      </c>
      <c r="B1612" t="s">
        <v>255</v>
      </c>
      <c r="C1612" s="10">
        <v>143409134</v>
      </c>
      <c r="D1612" s="3">
        <v>5540246183538</v>
      </c>
      <c r="E1612" s="9">
        <v>44873</v>
      </c>
      <c r="F1612" s="11">
        <v>919</v>
      </c>
    </row>
    <row r="1613" spans="1:6" ht="12" customHeight="1" x14ac:dyDescent="0.25">
      <c r="A1613" s="6">
        <v>44858</v>
      </c>
      <c r="B1613" t="s">
        <v>255</v>
      </c>
      <c r="C1613" s="7">
        <v>143409134</v>
      </c>
      <c r="D1613" s="3">
        <v>5540246192571</v>
      </c>
      <c r="E1613" s="6">
        <v>44873</v>
      </c>
      <c r="F1613" s="8">
        <v>669</v>
      </c>
    </row>
    <row r="1614" spans="1:6" ht="12" customHeight="1" x14ac:dyDescent="0.25">
      <c r="A1614" s="9">
        <v>44858</v>
      </c>
      <c r="B1614" t="s">
        <v>255</v>
      </c>
      <c r="C1614" s="10">
        <v>143409136</v>
      </c>
      <c r="D1614" s="3">
        <v>5540246192148</v>
      </c>
      <c r="E1614" s="9">
        <v>44871</v>
      </c>
      <c r="F1614" s="11">
        <v>45936</v>
      </c>
    </row>
    <row r="1615" spans="1:6" ht="12" customHeight="1" x14ac:dyDescent="0.25">
      <c r="A1615" s="9">
        <v>44858</v>
      </c>
      <c r="B1615" t="s">
        <v>255</v>
      </c>
      <c r="C1615" s="10">
        <v>143409137</v>
      </c>
      <c r="D1615" s="3">
        <v>5540246171759</v>
      </c>
      <c r="E1615" s="9">
        <v>44873</v>
      </c>
      <c r="F1615" s="11">
        <v>3341</v>
      </c>
    </row>
    <row r="1616" spans="1:6" ht="12" customHeight="1" x14ac:dyDescent="0.25">
      <c r="A1616" s="6">
        <v>44858</v>
      </c>
      <c r="B1616" t="s">
        <v>255</v>
      </c>
      <c r="C1616" s="7">
        <v>143409137</v>
      </c>
      <c r="D1616" s="3">
        <v>5540246177133</v>
      </c>
      <c r="E1616" s="6">
        <v>44873</v>
      </c>
      <c r="F1616" s="8">
        <v>11693</v>
      </c>
    </row>
    <row r="1617" spans="1:6" ht="12" customHeight="1" x14ac:dyDescent="0.25">
      <c r="A1617" s="9">
        <v>44858</v>
      </c>
      <c r="B1617" t="s">
        <v>255</v>
      </c>
      <c r="C1617" s="10">
        <v>143409137</v>
      </c>
      <c r="D1617" s="3">
        <v>5540246192518</v>
      </c>
      <c r="E1617" s="9">
        <v>44873</v>
      </c>
      <c r="F1617" s="11">
        <v>2924</v>
      </c>
    </row>
    <row r="1618" spans="1:6" ht="12" customHeight="1" x14ac:dyDescent="0.25">
      <c r="A1618" s="9">
        <v>44858</v>
      </c>
      <c r="B1618" t="s">
        <v>255</v>
      </c>
      <c r="C1618" s="10">
        <v>143409140</v>
      </c>
      <c r="D1618" s="3">
        <v>5540246183558</v>
      </c>
      <c r="E1618" s="9">
        <v>44872</v>
      </c>
      <c r="F1618" s="11">
        <v>5197</v>
      </c>
    </row>
    <row r="1619" spans="1:6" ht="12" customHeight="1" x14ac:dyDescent="0.25">
      <c r="A1619" s="6">
        <v>44858</v>
      </c>
      <c r="B1619" t="s">
        <v>255</v>
      </c>
      <c r="C1619" s="7">
        <v>143409140</v>
      </c>
      <c r="D1619" s="3">
        <v>5540246183560</v>
      </c>
      <c r="E1619" s="6">
        <v>44872</v>
      </c>
      <c r="F1619" s="8">
        <v>446</v>
      </c>
    </row>
    <row r="1620" spans="1:6" ht="12" customHeight="1" x14ac:dyDescent="0.25">
      <c r="A1620" s="9">
        <v>44858</v>
      </c>
      <c r="B1620" t="s">
        <v>255</v>
      </c>
      <c r="C1620" s="10">
        <v>143409140</v>
      </c>
      <c r="D1620" s="3">
        <v>5540246192209</v>
      </c>
      <c r="E1620" s="9">
        <v>44872</v>
      </c>
      <c r="F1620" s="11">
        <v>2228</v>
      </c>
    </row>
    <row r="1621" spans="1:6" ht="12" customHeight="1" x14ac:dyDescent="0.25">
      <c r="A1621" s="6">
        <v>44858</v>
      </c>
      <c r="B1621" t="s">
        <v>255</v>
      </c>
      <c r="C1621" s="7">
        <v>143409140</v>
      </c>
      <c r="D1621" s="3">
        <v>5540246192462</v>
      </c>
      <c r="E1621" s="6">
        <v>44872</v>
      </c>
      <c r="F1621" s="8">
        <v>1114</v>
      </c>
    </row>
    <row r="1622" spans="1:6" ht="12" customHeight="1" x14ac:dyDescent="0.25">
      <c r="A1622" s="9">
        <v>44858</v>
      </c>
      <c r="B1622" t="s">
        <v>255</v>
      </c>
      <c r="C1622" s="10">
        <v>143409140</v>
      </c>
      <c r="D1622" s="3">
        <v>5540246192594</v>
      </c>
      <c r="E1622" s="9">
        <v>44872</v>
      </c>
      <c r="F1622" s="11">
        <v>743</v>
      </c>
    </row>
    <row r="1623" spans="1:6" ht="12" customHeight="1" x14ac:dyDescent="0.25">
      <c r="A1623" s="6">
        <v>44858</v>
      </c>
      <c r="B1623" t="s">
        <v>255</v>
      </c>
      <c r="C1623" s="7">
        <v>143409142</v>
      </c>
      <c r="D1623" s="3">
        <v>5540246183589</v>
      </c>
      <c r="E1623" s="6">
        <v>44874</v>
      </c>
      <c r="F1623" s="8">
        <v>1949</v>
      </c>
    </row>
    <row r="1624" spans="1:6" ht="12" customHeight="1" x14ac:dyDescent="0.25">
      <c r="A1624" s="6">
        <v>44858</v>
      </c>
      <c r="B1624" t="s">
        <v>255</v>
      </c>
      <c r="C1624" s="7">
        <v>143409154</v>
      </c>
      <c r="D1624" s="3">
        <v>5540246180522</v>
      </c>
      <c r="E1624" s="6">
        <v>44868</v>
      </c>
      <c r="F1624" s="8">
        <v>1114</v>
      </c>
    </row>
    <row r="1625" spans="1:6" ht="12" customHeight="1" x14ac:dyDescent="0.25">
      <c r="A1625" s="9">
        <v>44858</v>
      </c>
      <c r="B1625" t="s">
        <v>255</v>
      </c>
      <c r="C1625" s="10">
        <v>143409155</v>
      </c>
      <c r="D1625" s="3">
        <v>5540246182684</v>
      </c>
      <c r="E1625" s="9">
        <v>44879</v>
      </c>
      <c r="F1625" s="11">
        <v>232</v>
      </c>
    </row>
    <row r="1626" spans="1:6" ht="12" customHeight="1" x14ac:dyDescent="0.25">
      <c r="A1626" s="9">
        <v>44858</v>
      </c>
      <c r="B1626" t="s">
        <v>255</v>
      </c>
      <c r="C1626" s="10">
        <v>143409155</v>
      </c>
      <c r="D1626" s="3">
        <v>5540246194467</v>
      </c>
      <c r="E1626" s="9">
        <v>44879</v>
      </c>
      <c r="F1626" s="11">
        <v>42095</v>
      </c>
    </row>
    <row r="1627" spans="1:6" ht="12" customHeight="1" x14ac:dyDescent="0.25">
      <c r="A1627" s="6">
        <v>44859</v>
      </c>
      <c r="B1627" t="s">
        <v>255</v>
      </c>
      <c r="C1627" s="7">
        <v>143409164</v>
      </c>
      <c r="D1627" s="3">
        <v>5540246193316</v>
      </c>
      <c r="E1627" s="6">
        <v>44879</v>
      </c>
      <c r="F1627" s="8">
        <v>780</v>
      </c>
    </row>
    <row r="1628" spans="1:6" ht="12" customHeight="1" x14ac:dyDescent="0.25">
      <c r="A1628" s="9">
        <v>44859</v>
      </c>
      <c r="B1628" t="s">
        <v>255</v>
      </c>
      <c r="C1628" s="10">
        <v>143409166</v>
      </c>
      <c r="D1628" s="3">
        <v>5540246176295</v>
      </c>
      <c r="E1628" s="9">
        <v>44861</v>
      </c>
      <c r="F1628" s="11">
        <v>11136</v>
      </c>
    </row>
    <row r="1629" spans="1:6" ht="12" customHeight="1" x14ac:dyDescent="0.25">
      <c r="A1629" s="6">
        <v>44859</v>
      </c>
      <c r="B1629" t="s">
        <v>255</v>
      </c>
      <c r="C1629" s="7">
        <v>143409166</v>
      </c>
      <c r="D1629" s="3">
        <v>5540246187987</v>
      </c>
      <c r="E1629" s="6">
        <v>44861</v>
      </c>
      <c r="F1629" s="8">
        <v>6682</v>
      </c>
    </row>
    <row r="1630" spans="1:6" ht="12" customHeight="1" x14ac:dyDescent="0.25">
      <c r="A1630" s="9">
        <v>44859</v>
      </c>
      <c r="B1630" t="s">
        <v>255</v>
      </c>
      <c r="C1630" s="10">
        <v>143409166</v>
      </c>
      <c r="D1630" s="3">
        <v>5540246188200</v>
      </c>
      <c r="E1630" s="9">
        <v>44861</v>
      </c>
      <c r="F1630" s="11">
        <v>1485</v>
      </c>
    </row>
    <row r="1631" spans="1:6" ht="12" customHeight="1" x14ac:dyDescent="0.25">
      <c r="A1631" s="6">
        <v>44859</v>
      </c>
      <c r="B1631" t="s">
        <v>255</v>
      </c>
      <c r="C1631" s="7">
        <v>143409167</v>
      </c>
      <c r="D1631" s="3">
        <v>5540246176699</v>
      </c>
      <c r="E1631" s="6">
        <v>44861</v>
      </c>
      <c r="F1631" s="8">
        <v>4176</v>
      </c>
    </row>
    <row r="1632" spans="1:6" ht="12" customHeight="1" x14ac:dyDescent="0.25">
      <c r="A1632" s="9">
        <v>44859</v>
      </c>
      <c r="B1632" t="s">
        <v>255</v>
      </c>
      <c r="C1632" s="10">
        <v>143409167</v>
      </c>
      <c r="D1632" s="3">
        <v>5540246192102</v>
      </c>
      <c r="E1632" s="9">
        <v>44861</v>
      </c>
      <c r="F1632" s="11">
        <v>2005</v>
      </c>
    </row>
    <row r="1633" spans="1:6" ht="12" customHeight="1" x14ac:dyDescent="0.25">
      <c r="A1633" s="6">
        <v>44859</v>
      </c>
      <c r="B1633" t="s">
        <v>255</v>
      </c>
      <c r="C1633" s="7">
        <v>143409168</v>
      </c>
      <c r="D1633" s="3">
        <v>5540246186325</v>
      </c>
      <c r="E1633" s="6">
        <v>44866</v>
      </c>
      <c r="F1633" s="8">
        <v>140</v>
      </c>
    </row>
    <row r="1634" spans="1:6" ht="12" customHeight="1" x14ac:dyDescent="0.25">
      <c r="A1634" s="6">
        <v>44859</v>
      </c>
      <c r="B1634" t="s">
        <v>255</v>
      </c>
      <c r="C1634" s="7">
        <v>143409176</v>
      </c>
      <c r="D1634" s="3">
        <v>5540246194632</v>
      </c>
      <c r="E1634" s="6">
        <v>44872</v>
      </c>
      <c r="F1634" s="8">
        <v>1253</v>
      </c>
    </row>
    <row r="1635" spans="1:6" ht="12" customHeight="1" x14ac:dyDescent="0.25">
      <c r="A1635" s="9">
        <v>44859</v>
      </c>
      <c r="B1635" t="s">
        <v>255</v>
      </c>
      <c r="C1635" s="10">
        <v>143409176</v>
      </c>
      <c r="D1635" s="3">
        <v>5540246195250</v>
      </c>
      <c r="E1635" s="9">
        <v>44872</v>
      </c>
      <c r="F1635" s="11">
        <v>168</v>
      </c>
    </row>
    <row r="1636" spans="1:6" ht="12" customHeight="1" x14ac:dyDescent="0.25">
      <c r="A1636" s="6">
        <v>44859</v>
      </c>
      <c r="B1636" t="s">
        <v>255</v>
      </c>
      <c r="C1636" s="7">
        <v>143409176</v>
      </c>
      <c r="D1636" s="3">
        <v>5540246196046</v>
      </c>
      <c r="E1636" s="6">
        <v>44872</v>
      </c>
      <c r="F1636" s="8">
        <v>251</v>
      </c>
    </row>
    <row r="1637" spans="1:6" ht="12" customHeight="1" x14ac:dyDescent="0.25">
      <c r="A1637" s="9">
        <v>44859</v>
      </c>
      <c r="B1637" t="s">
        <v>255</v>
      </c>
      <c r="C1637" s="10">
        <v>143409186</v>
      </c>
      <c r="D1637" s="3">
        <v>5540246170256</v>
      </c>
      <c r="E1637" s="9">
        <v>44873</v>
      </c>
      <c r="F1637" s="11">
        <v>2822</v>
      </c>
    </row>
    <row r="1638" spans="1:6" ht="12" customHeight="1" x14ac:dyDescent="0.25">
      <c r="A1638" s="6">
        <v>44859</v>
      </c>
      <c r="B1638" t="s">
        <v>255</v>
      </c>
      <c r="C1638" s="7">
        <v>143409186</v>
      </c>
      <c r="D1638" s="3">
        <v>5540246171888</v>
      </c>
      <c r="E1638" s="6">
        <v>44873</v>
      </c>
      <c r="F1638" s="8">
        <v>780</v>
      </c>
    </row>
    <row r="1639" spans="1:6" ht="12" customHeight="1" x14ac:dyDescent="0.25">
      <c r="A1639" s="6">
        <v>44859</v>
      </c>
      <c r="B1639" t="s">
        <v>255</v>
      </c>
      <c r="C1639" s="7">
        <v>143409188</v>
      </c>
      <c r="D1639" s="3">
        <v>5540246181061</v>
      </c>
      <c r="E1639" s="6">
        <v>44865</v>
      </c>
      <c r="F1639" s="8">
        <v>3446</v>
      </c>
    </row>
    <row r="1640" spans="1:6" ht="12" customHeight="1" x14ac:dyDescent="0.25">
      <c r="A1640" s="9">
        <v>44859</v>
      </c>
      <c r="B1640" t="s">
        <v>255</v>
      </c>
      <c r="C1640" s="10">
        <v>143409188</v>
      </c>
      <c r="D1640" s="3">
        <v>5540246185278</v>
      </c>
      <c r="E1640" s="9">
        <v>44865</v>
      </c>
      <c r="F1640" s="11">
        <v>1120</v>
      </c>
    </row>
    <row r="1641" spans="1:6" ht="12" customHeight="1" x14ac:dyDescent="0.25">
      <c r="A1641" s="6">
        <v>44859</v>
      </c>
      <c r="B1641" t="s">
        <v>255</v>
      </c>
      <c r="C1641" s="7">
        <v>143409204</v>
      </c>
      <c r="D1641" s="3">
        <v>5540246187995</v>
      </c>
      <c r="E1641" s="6">
        <v>44874</v>
      </c>
      <c r="F1641" s="8">
        <v>2135</v>
      </c>
    </row>
    <row r="1642" spans="1:6" ht="12" customHeight="1" x14ac:dyDescent="0.25">
      <c r="A1642" s="9">
        <v>44859</v>
      </c>
      <c r="B1642" t="s">
        <v>255</v>
      </c>
      <c r="C1642" s="10">
        <v>143409204</v>
      </c>
      <c r="D1642" s="3">
        <v>5540246187998</v>
      </c>
      <c r="E1642" s="9">
        <v>44874</v>
      </c>
      <c r="F1642" s="11">
        <v>1230</v>
      </c>
    </row>
    <row r="1643" spans="1:6" ht="12" customHeight="1" x14ac:dyDescent="0.25">
      <c r="A1643" s="6">
        <v>44860</v>
      </c>
      <c r="B1643" t="s">
        <v>255</v>
      </c>
      <c r="C1643" s="7">
        <v>143409205</v>
      </c>
      <c r="D1643" s="3">
        <v>5540246196092</v>
      </c>
      <c r="E1643" s="6">
        <v>44934</v>
      </c>
      <c r="F1643" s="8">
        <v>3620</v>
      </c>
    </row>
    <row r="1644" spans="1:6" ht="12" customHeight="1" x14ac:dyDescent="0.25">
      <c r="A1644" s="6">
        <v>44860</v>
      </c>
      <c r="B1644" t="s">
        <v>255</v>
      </c>
      <c r="C1644" s="7">
        <v>143409209</v>
      </c>
      <c r="D1644" s="3">
        <v>5540246172978</v>
      </c>
      <c r="E1644" s="6">
        <v>44864</v>
      </c>
      <c r="F1644" s="8">
        <v>2506</v>
      </c>
    </row>
    <row r="1645" spans="1:6" ht="12" customHeight="1" x14ac:dyDescent="0.25">
      <c r="A1645" s="6">
        <v>44860</v>
      </c>
      <c r="B1645" t="s">
        <v>255</v>
      </c>
      <c r="C1645" s="7">
        <v>143409209</v>
      </c>
      <c r="D1645" s="3">
        <v>5540246174174</v>
      </c>
      <c r="E1645" s="6">
        <v>44864</v>
      </c>
      <c r="F1645" s="8">
        <v>232</v>
      </c>
    </row>
    <row r="1646" spans="1:6" ht="12" customHeight="1" x14ac:dyDescent="0.25">
      <c r="A1646" s="6">
        <v>44860</v>
      </c>
      <c r="B1646" t="s">
        <v>255</v>
      </c>
      <c r="C1646" s="7">
        <v>143409209</v>
      </c>
      <c r="D1646" s="3">
        <v>5540246176699</v>
      </c>
      <c r="E1646" s="6">
        <v>44864</v>
      </c>
      <c r="F1646" s="8">
        <v>4176</v>
      </c>
    </row>
    <row r="1647" spans="1:6" ht="12" customHeight="1" x14ac:dyDescent="0.25">
      <c r="A1647" s="6">
        <v>44860</v>
      </c>
      <c r="B1647" t="s">
        <v>255</v>
      </c>
      <c r="C1647" s="7">
        <v>143409211</v>
      </c>
      <c r="D1647" s="3">
        <v>5540246176295</v>
      </c>
      <c r="E1647" s="6">
        <v>44864</v>
      </c>
      <c r="F1647" s="8">
        <v>4455</v>
      </c>
    </row>
    <row r="1648" spans="1:6" ht="12" customHeight="1" x14ac:dyDescent="0.25">
      <c r="A1648" s="6">
        <v>44860</v>
      </c>
      <c r="B1648" t="s">
        <v>255</v>
      </c>
      <c r="C1648" s="7">
        <v>143409211</v>
      </c>
      <c r="D1648" s="3">
        <v>5540246187987</v>
      </c>
      <c r="E1648" s="6">
        <v>44864</v>
      </c>
      <c r="F1648" s="8">
        <v>4455</v>
      </c>
    </row>
    <row r="1649" spans="1:6" ht="12" customHeight="1" x14ac:dyDescent="0.25">
      <c r="A1649" s="6">
        <v>44860</v>
      </c>
      <c r="B1649" t="s">
        <v>255</v>
      </c>
      <c r="C1649" s="7">
        <v>143409216</v>
      </c>
      <c r="D1649" s="3">
        <v>5540246175049</v>
      </c>
      <c r="E1649" s="6">
        <v>44868</v>
      </c>
      <c r="F1649" s="8">
        <v>557</v>
      </c>
    </row>
    <row r="1650" spans="1:6" ht="12" customHeight="1" x14ac:dyDescent="0.25">
      <c r="A1650" s="9">
        <v>44860</v>
      </c>
      <c r="B1650" t="s">
        <v>255</v>
      </c>
      <c r="C1650" s="10">
        <v>143409216</v>
      </c>
      <c r="D1650" s="3">
        <v>5540246190743</v>
      </c>
      <c r="E1650" s="9">
        <v>44868</v>
      </c>
      <c r="F1650" s="11">
        <v>418</v>
      </c>
    </row>
    <row r="1651" spans="1:6" ht="12" customHeight="1" x14ac:dyDescent="0.25">
      <c r="A1651" s="9">
        <v>44860</v>
      </c>
      <c r="B1651" t="s">
        <v>255</v>
      </c>
      <c r="C1651" s="10">
        <v>143409224</v>
      </c>
      <c r="D1651" s="3">
        <v>5540246196092</v>
      </c>
      <c r="E1651" s="9">
        <v>44866</v>
      </c>
      <c r="F1651" s="11">
        <v>4826</v>
      </c>
    </row>
    <row r="1652" spans="1:6" ht="12" customHeight="1" x14ac:dyDescent="0.25">
      <c r="A1652" s="9">
        <v>44860</v>
      </c>
      <c r="B1652" t="s">
        <v>255</v>
      </c>
      <c r="C1652" s="10">
        <v>143409235</v>
      </c>
      <c r="D1652" s="3">
        <v>5540246183547</v>
      </c>
      <c r="E1652" s="9">
        <v>44872</v>
      </c>
      <c r="F1652" s="11">
        <v>11136</v>
      </c>
    </row>
    <row r="1653" spans="1:6" ht="12" customHeight="1" x14ac:dyDescent="0.25">
      <c r="A1653" s="9">
        <v>44860</v>
      </c>
      <c r="B1653" t="s">
        <v>255</v>
      </c>
      <c r="C1653" s="10">
        <v>143409237</v>
      </c>
      <c r="D1653" s="3">
        <v>5540246196065</v>
      </c>
      <c r="E1653" s="9">
        <v>44881</v>
      </c>
      <c r="F1653" s="11">
        <v>891</v>
      </c>
    </row>
    <row r="1654" spans="1:6" ht="12" customHeight="1" x14ac:dyDescent="0.25">
      <c r="A1654" s="9">
        <v>44861</v>
      </c>
      <c r="B1654" t="s">
        <v>255</v>
      </c>
      <c r="C1654" s="10">
        <v>143409250</v>
      </c>
      <c r="D1654" s="3">
        <v>5540246176699</v>
      </c>
      <c r="E1654" s="9">
        <v>44865</v>
      </c>
      <c r="F1654" s="11">
        <v>4176</v>
      </c>
    </row>
    <row r="1655" spans="1:6" ht="12" customHeight="1" x14ac:dyDescent="0.25">
      <c r="A1655" s="9">
        <v>44861</v>
      </c>
      <c r="B1655" t="s">
        <v>255</v>
      </c>
      <c r="C1655" s="10">
        <v>143409251</v>
      </c>
      <c r="D1655" s="3">
        <v>5540246171933</v>
      </c>
      <c r="E1655" s="9">
        <v>44865</v>
      </c>
      <c r="F1655" s="11">
        <v>2228</v>
      </c>
    </row>
    <row r="1656" spans="1:6" ht="12" customHeight="1" x14ac:dyDescent="0.25">
      <c r="A1656" s="9">
        <v>44861</v>
      </c>
      <c r="B1656" t="s">
        <v>255</v>
      </c>
      <c r="C1656" s="10">
        <v>143409251</v>
      </c>
      <c r="D1656" s="3">
        <v>5540246176294</v>
      </c>
      <c r="E1656" s="9">
        <v>44865</v>
      </c>
      <c r="F1656" s="11">
        <v>1485</v>
      </c>
    </row>
    <row r="1657" spans="1:6" ht="12" customHeight="1" x14ac:dyDescent="0.25">
      <c r="A1657" s="6">
        <v>44861</v>
      </c>
      <c r="B1657" t="s">
        <v>255</v>
      </c>
      <c r="C1657" s="7">
        <v>143409251</v>
      </c>
      <c r="D1657" s="3">
        <v>5540246187987</v>
      </c>
      <c r="E1657" s="6">
        <v>44865</v>
      </c>
      <c r="F1657" s="8">
        <v>2228</v>
      </c>
    </row>
    <row r="1658" spans="1:6" ht="12" customHeight="1" x14ac:dyDescent="0.25">
      <c r="A1658" s="9">
        <v>44861</v>
      </c>
      <c r="B1658" t="s">
        <v>255</v>
      </c>
      <c r="C1658" s="10">
        <v>143409269</v>
      </c>
      <c r="D1658" s="3">
        <v>5540246196092</v>
      </c>
      <c r="E1658" s="9">
        <v>44861</v>
      </c>
      <c r="F1658" s="11">
        <v>3620</v>
      </c>
    </row>
    <row r="1659" spans="1:6" ht="12" customHeight="1" x14ac:dyDescent="0.25">
      <c r="A1659" s="9">
        <v>44864</v>
      </c>
      <c r="B1659" t="s">
        <v>255</v>
      </c>
      <c r="C1659" s="10">
        <v>143419283</v>
      </c>
      <c r="D1659" s="3">
        <v>5540246188175</v>
      </c>
      <c r="E1659" s="9">
        <v>44866</v>
      </c>
      <c r="F1659" s="11">
        <v>232</v>
      </c>
    </row>
    <row r="1660" spans="1:6" ht="12" customHeight="1" x14ac:dyDescent="0.25">
      <c r="A1660" s="9">
        <v>44864</v>
      </c>
      <c r="B1660" t="s">
        <v>255</v>
      </c>
      <c r="C1660" s="10">
        <v>143419284</v>
      </c>
      <c r="D1660" s="3">
        <v>5540246171933</v>
      </c>
      <c r="E1660" s="9">
        <v>44866</v>
      </c>
      <c r="F1660" s="11">
        <v>1114</v>
      </c>
    </row>
    <row r="1661" spans="1:6" ht="12" customHeight="1" x14ac:dyDescent="0.25">
      <c r="A1661" s="6">
        <v>44864</v>
      </c>
      <c r="B1661" t="s">
        <v>255</v>
      </c>
      <c r="C1661" s="7">
        <v>143419284</v>
      </c>
      <c r="D1661" s="3">
        <v>5540246176295</v>
      </c>
      <c r="E1661" s="6">
        <v>44866</v>
      </c>
      <c r="F1661" s="8">
        <v>7424</v>
      </c>
    </row>
    <row r="1662" spans="1:6" ht="12" customHeight="1" x14ac:dyDescent="0.25">
      <c r="A1662" s="9">
        <v>44864</v>
      </c>
      <c r="B1662" t="s">
        <v>255</v>
      </c>
      <c r="C1662" s="10">
        <v>143419284</v>
      </c>
      <c r="D1662" s="3">
        <v>5540246188200</v>
      </c>
      <c r="E1662" s="9">
        <v>44866</v>
      </c>
      <c r="F1662" s="11">
        <v>1485</v>
      </c>
    </row>
    <row r="1663" spans="1:6" ht="12" customHeight="1" x14ac:dyDescent="0.25">
      <c r="A1663" s="6">
        <v>44864</v>
      </c>
      <c r="B1663" t="s">
        <v>255</v>
      </c>
      <c r="C1663" s="7">
        <v>143419285</v>
      </c>
      <c r="D1663" s="3">
        <v>5540246191594</v>
      </c>
      <c r="E1663" s="6">
        <v>44867</v>
      </c>
      <c r="F1663" s="8">
        <v>1504</v>
      </c>
    </row>
    <row r="1664" spans="1:6" ht="12" customHeight="1" x14ac:dyDescent="0.25">
      <c r="A1664" s="6">
        <v>44864</v>
      </c>
      <c r="B1664" t="s">
        <v>255</v>
      </c>
      <c r="C1664" s="7">
        <v>143419300</v>
      </c>
      <c r="D1664" s="3">
        <v>5540246192907</v>
      </c>
      <c r="E1664" s="6">
        <v>44880</v>
      </c>
      <c r="F1664" s="8">
        <v>11136</v>
      </c>
    </row>
    <row r="1665" spans="1:6" ht="12" customHeight="1" x14ac:dyDescent="0.25">
      <c r="A1665" s="9">
        <v>44864</v>
      </c>
      <c r="B1665" t="s">
        <v>255</v>
      </c>
      <c r="C1665" s="10">
        <v>143419301</v>
      </c>
      <c r="D1665" s="3">
        <v>5540246193878</v>
      </c>
      <c r="E1665" s="9">
        <v>44878</v>
      </c>
      <c r="F1665" s="11">
        <v>22272</v>
      </c>
    </row>
    <row r="1666" spans="1:6" ht="12" customHeight="1" x14ac:dyDescent="0.25">
      <c r="A1666" s="6">
        <v>44865</v>
      </c>
      <c r="B1666" t="s">
        <v>255</v>
      </c>
      <c r="C1666" s="7">
        <v>143419307</v>
      </c>
      <c r="D1666" s="3">
        <v>5540246171933</v>
      </c>
      <c r="E1666" s="6">
        <v>44867</v>
      </c>
      <c r="F1666" s="8">
        <v>1671</v>
      </c>
    </row>
    <row r="1667" spans="1:6" ht="12" customHeight="1" x14ac:dyDescent="0.25">
      <c r="A1667" s="9">
        <v>44865</v>
      </c>
      <c r="B1667" t="s">
        <v>255</v>
      </c>
      <c r="C1667" s="10">
        <v>143419307</v>
      </c>
      <c r="D1667" s="3">
        <v>5540246176295</v>
      </c>
      <c r="E1667" s="9">
        <v>44867</v>
      </c>
      <c r="F1667" s="11">
        <v>5940</v>
      </c>
    </row>
    <row r="1668" spans="1:6" ht="12" customHeight="1" x14ac:dyDescent="0.25">
      <c r="A1668" s="6">
        <v>44865</v>
      </c>
      <c r="B1668" t="s">
        <v>255</v>
      </c>
      <c r="C1668" s="7">
        <v>143419307</v>
      </c>
      <c r="D1668" s="3">
        <v>5540246187987</v>
      </c>
      <c r="E1668" s="6">
        <v>44867</v>
      </c>
      <c r="F1668" s="8">
        <v>3341</v>
      </c>
    </row>
    <row r="1669" spans="1:6" ht="12" customHeight="1" x14ac:dyDescent="0.25">
      <c r="A1669" s="9">
        <v>44865</v>
      </c>
      <c r="B1669" t="s">
        <v>255</v>
      </c>
      <c r="C1669" s="10">
        <v>143419307</v>
      </c>
      <c r="D1669" s="3">
        <v>5540246188200</v>
      </c>
      <c r="E1669" s="9">
        <v>44867</v>
      </c>
      <c r="F1669" s="11">
        <v>1485</v>
      </c>
    </row>
    <row r="1670" spans="1:6" ht="12" customHeight="1" x14ac:dyDescent="0.25">
      <c r="A1670" s="6">
        <v>44865</v>
      </c>
      <c r="B1670" t="s">
        <v>255</v>
      </c>
      <c r="C1670" s="7">
        <v>143419308</v>
      </c>
      <c r="D1670" s="3">
        <v>5540246172669</v>
      </c>
      <c r="E1670" s="6">
        <v>44867</v>
      </c>
      <c r="F1670" s="8">
        <v>140</v>
      </c>
    </row>
    <row r="1671" spans="1:6" ht="12" customHeight="1" x14ac:dyDescent="0.25">
      <c r="A1671" s="9">
        <v>44865</v>
      </c>
      <c r="B1671" t="s">
        <v>255</v>
      </c>
      <c r="C1671" s="10">
        <v>143419308</v>
      </c>
      <c r="D1671" s="3">
        <v>5540246172978</v>
      </c>
      <c r="E1671" s="9">
        <v>44867</v>
      </c>
      <c r="F1671" s="11">
        <v>1671</v>
      </c>
    </row>
    <row r="1672" spans="1:6" ht="12" customHeight="1" x14ac:dyDescent="0.25">
      <c r="A1672" s="6">
        <v>44865</v>
      </c>
      <c r="B1672" t="s">
        <v>255</v>
      </c>
      <c r="C1672" s="7">
        <v>143419310</v>
      </c>
      <c r="D1672" s="3">
        <v>5540246173472</v>
      </c>
      <c r="E1672" s="6">
        <v>44872</v>
      </c>
      <c r="F1672" s="8">
        <v>279</v>
      </c>
    </row>
    <row r="1673" spans="1:6" ht="12" customHeight="1" x14ac:dyDescent="0.25">
      <c r="A1673" s="9">
        <v>44865</v>
      </c>
      <c r="B1673" t="s">
        <v>255</v>
      </c>
      <c r="C1673" s="10">
        <v>143419310</v>
      </c>
      <c r="D1673" s="3">
        <v>5540246175047</v>
      </c>
      <c r="E1673" s="9">
        <v>44872</v>
      </c>
      <c r="F1673" s="11">
        <v>279</v>
      </c>
    </row>
    <row r="1674" spans="1:6" ht="12" customHeight="1" x14ac:dyDescent="0.25">
      <c r="A1674" s="6">
        <v>44865</v>
      </c>
      <c r="B1674" t="s">
        <v>255</v>
      </c>
      <c r="C1674" s="7">
        <v>143419310</v>
      </c>
      <c r="D1674" s="3">
        <v>5540246175049</v>
      </c>
      <c r="E1674" s="6">
        <v>44872</v>
      </c>
      <c r="F1674" s="8">
        <v>836</v>
      </c>
    </row>
    <row r="1675" spans="1:6" ht="12" customHeight="1" x14ac:dyDescent="0.25">
      <c r="A1675" s="9">
        <v>44865</v>
      </c>
      <c r="B1675" t="s">
        <v>255</v>
      </c>
      <c r="C1675" s="10">
        <v>143419310</v>
      </c>
      <c r="D1675" s="3">
        <v>5540246175050</v>
      </c>
      <c r="E1675" s="9">
        <v>44872</v>
      </c>
      <c r="F1675" s="11">
        <v>557</v>
      </c>
    </row>
    <row r="1676" spans="1:6" ht="12" customHeight="1" x14ac:dyDescent="0.25">
      <c r="A1676" s="6">
        <v>44866</v>
      </c>
      <c r="B1676" t="s">
        <v>256</v>
      </c>
      <c r="C1676" s="7">
        <v>143419332</v>
      </c>
      <c r="D1676" s="3">
        <v>5540246171933</v>
      </c>
      <c r="E1676" s="6">
        <v>44868</v>
      </c>
      <c r="F1676" s="8">
        <v>1114</v>
      </c>
    </row>
    <row r="1677" spans="1:6" ht="12" customHeight="1" x14ac:dyDescent="0.25">
      <c r="A1677" s="6">
        <v>44866</v>
      </c>
      <c r="B1677" t="s">
        <v>256</v>
      </c>
      <c r="C1677" s="7">
        <v>143419332</v>
      </c>
      <c r="D1677" s="3">
        <v>5540246176295</v>
      </c>
      <c r="E1677" s="6">
        <v>44868</v>
      </c>
      <c r="F1677" s="8">
        <v>7424</v>
      </c>
    </row>
    <row r="1678" spans="1:6" ht="12" customHeight="1" x14ac:dyDescent="0.25">
      <c r="A1678" s="9">
        <v>44866</v>
      </c>
      <c r="B1678" t="s">
        <v>256</v>
      </c>
      <c r="C1678" s="10">
        <v>143419332</v>
      </c>
      <c r="D1678" s="3">
        <v>5540246187987</v>
      </c>
      <c r="E1678" s="9">
        <v>44868</v>
      </c>
      <c r="F1678" s="11">
        <v>4455</v>
      </c>
    </row>
    <row r="1679" spans="1:6" ht="12" customHeight="1" x14ac:dyDescent="0.25">
      <c r="A1679" s="6">
        <v>44866</v>
      </c>
      <c r="B1679" t="s">
        <v>256</v>
      </c>
      <c r="C1679" s="7">
        <v>143419332</v>
      </c>
      <c r="D1679" s="3">
        <v>5540246188200</v>
      </c>
      <c r="E1679" s="6">
        <v>44868</v>
      </c>
      <c r="F1679" s="8">
        <v>1485</v>
      </c>
    </row>
    <row r="1680" spans="1:6" ht="12" customHeight="1" x14ac:dyDescent="0.25">
      <c r="A1680" s="9">
        <v>44866</v>
      </c>
      <c r="B1680" t="s">
        <v>256</v>
      </c>
      <c r="C1680" s="10">
        <v>143419333</v>
      </c>
      <c r="D1680" s="3">
        <v>5540246172978</v>
      </c>
      <c r="E1680" s="9">
        <v>44868</v>
      </c>
      <c r="F1680" s="11">
        <v>836</v>
      </c>
    </row>
    <row r="1681" spans="1:6" ht="12" customHeight="1" x14ac:dyDescent="0.25">
      <c r="A1681" s="6">
        <v>44866</v>
      </c>
      <c r="B1681" t="s">
        <v>256</v>
      </c>
      <c r="C1681" s="7">
        <v>143419333</v>
      </c>
      <c r="D1681" s="3">
        <v>5540246174174</v>
      </c>
      <c r="E1681" s="6">
        <v>44868</v>
      </c>
      <c r="F1681" s="8">
        <v>464</v>
      </c>
    </row>
    <row r="1682" spans="1:6" ht="12" customHeight="1" x14ac:dyDescent="0.25">
      <c r="A1682" s="6">
        <v>44866</v>
      </c>
      <c r="B1682" t="s">
        <v>256</v>
      </c>
      <c r="C1682" s="7">
        <v>143419333</v>
      </c>
      <c r="D1682" s="3">
        <v>5540246176699</v>
      </c>
      <c r="E1682" s="6">
        <v>44868</v>
      </c>
      <c r="F1682" s="8">
        <v>4176</v>
      </c>
    </row>
    <row r="1683" spans="1:6" ht="12" customHeight="1" x14ac:dyDescent="0.25">
      <c r="A1683" s="9">
        <v>44866</v>
      </c>
      <c r="B1683" t="s">
        <v>256</v>
      </c>
      <c r="C1683" s="10">
        <v>143419333</v>
      </c>
      <c r="D1683" s="3">
        <v>5540246188175</v>
      </c>
      <c r="E1683" s="9">
        <v>44868</v>
      </c>
      <c r="F1683" s="11">
        <v>232</v>
      </c>
    </row>
    <row r="1684" spans="1:6" ht="12" customHeight="1" x14ac:dyDescent="0.25">
      <c r="A1684" s="6">
        <v>44866</v>
      </c>
      <c r="B1684" t="s">
        <v>256</v>
      </c>
      <c r="C1684" s="7">
        <v>143419343</v>
      </c>
      <c r="D1684" s="3">
        <v>5540246174095</v>
      </c>
      <c r="E1684" s="6">
        <v>44875</v>
      </c>
      <c r="F1684" s="8">
        <v>140</v>
      </c>
    </row>
    <row r="1685" spans="1:6" ht="12" customHeight="1" x14ac:dyDescent="0.25">
      <c r="A1685" s="9">
        <v>44866</v>
      </c>
      <c r="B1685" t="s">
        <v>256</v>
      </c>
      <c r="C1685" s="10">
        <v>143419343</v>
      </c>
      <c r="D1685" s="3">
        <v>5540246175047</v>
      </c>
      <c r="E1685" s="9">
        <v>44875</v>
      </c>
      <c r="F1685" s="11">
        <v>279</v>
      </c>
    </row>
    <row r="1686" spans="1:6" ht="12" customHeight="1" x14ac:dyDescent="0.25">
      <c r="A1686" s="6">
        <v>44866</v>
      </c>
      <c r="B1686" t="s">
        <v>256</v>
      </c>
      <c r="C1686" s="7">
        <v>143419343</v>
      </c>
      <c r="D1686" s="3">
        <v>5540246175049</v>
      </c>
      <c r="E1686" s="6">
        <v>44875</v>
      </c>
      <c r="F1686" s="8">
        <v>1114</v>
      </c>
    </row>
    <row r="1687" spans="1:6" ht="12" customHeight="1" x14ac:dyDescent="0.25">
      <c r="A1687" s="9">
        <v>44866</v>
      </c>
      <c r="B1687" t="s">
        <v>256</v>
      </c>
      <c r="C1687" s="10">
        <v>143419343</v>
      </c>
      <c r="D1687" s="3">
        <v>5540246175050</v>
      </c>
      <c r="E1687" s="9">
        <v>44875</v>
      </c>
      <c r="F1687" s="11">
        <v>418</v>
      </c>
    </row>
    <row r="1688" spans="1:6" ht="12" customHeight="1" x14ac:dyDescent="0.25">
      <c r="A1688" s="6">
        <v>44867</v>
      </c>
      <c r="B1688" t="s">
        <v>256</v>
      </c>
      <c r="C1688" s="7">
        <v>143419356</v>
      </c>
      <c r="D1688" s="3">
        <v>5540246171933</v>
      </c>
      <c r="E1688" s="6">
        <v>44871</v>
      </c>
      <c r="F1688" s="8">
        <v>1671</v>
      </c>
    </row>
    <row r="1689" spans="1:6" ht="12" customHeight="1" x14ac:dyDescent="0.25">
      <c r="A1689" s="9">
        <v>44867</v>
      </c>
      <c r="B1689" t="s">
        <v>256</v>
      </c>
      <c r="C1689" s="10">
        <v>143419356</v>
      </c>
      <c r="D1689" s="3">
        <v>5540246176295</v>
      </c>
      <c r="E1689" s="9">
        <v>44871</v>
      </c>
      <c r="F1689" s="11">
        <v>5940</v>
      </c>
    </row>
    <row r="1690" spans="1:6" ht="12" customHeight="1" x14ac:dyDescent="0.25">
      <c r="A1690" s="9">
        <v>44867</v>
      </c>
      <c r="B1690" t="s">
        <v>256</v>
      </c>
      <c r="C1690" s="10">
        <v>143419356</v>
      </c>
      <c r="D1690" s="3">
        <v>5540246187987</v>
      </c>
      <c r="E1690" s="9">
        <v>44871</v>
      </c>
      <c r="F1690" s="11">
        <v>4455</v>
      </c>
    </row>
    <row r="1691" spans="1:6" ht="12" customHeight="1" x14ac:dyDescent="0.25">
      <c r="A1691" s="6">
        <v>44867</v>
      </c>
      <c r="B1691" t="s">
        <v>256</v>
      </c>
      <c r="C1691" s="7">
        <v>143419356</v>
      </c>
      <c r="D1691" s="3">
        <v>5540246188200</v>
      </c>
      <c r="E1691" s="6">
        <v>44871</v>
      </c>
      <c r="F1691" s="8">
        <v>2970</v>
      </c>
    </row>
    <row r="1692" spans="1:6" ht="12" customHeight="1" x14ac:dyDescent="0.25">
      <c r="A1692" s="9">
        <v>44867</v>
      </c>
      <c r="B1692" t="s">
        <v>256</v>
      </c>
      <c r="C1692" s="10">
        <v>143419360</v>
      </c>
      <c r="D1692" s="3">
        <v>5540246174174</v>
      </c>
      <c r="E1692" s="9">
        <v>44871</v>
      </c>
      <c r="F1692" s="11">
        <v>464</v>
      </c>
    </row>
    <row r="1693" spans="1:6" ht="12" customHeight="1" x14ac:dyDescent="0.25">
      <c r="A1693" s="6">
        <v>44867</v>
      </c>
      <c r="B1693" t="s">
        <v>256</v>
      </c>
      <c r="C1693" s="7">
        <v>143419360</v>
      </c>
      <c r="D1693" s="3">
        <v>5540246176699</v>
      </c>
      <c r="E1693" s="6">
        <v>44871</v>
      </c>
      <c r="F1693" s="8">
        <v>8352</v>
      </c>
    </row>
    <row r="1694" spans="1:6" ht="12" customHeight="1" x14ac:dyDescent="0.25">
      <c r="A1694" s="9">
        <v>44867</v>
      </c>
      <c r="B1694" t="s">
        <v>256</v>
      </c>
      <c r="C1694" s="10">
        <v>143419360</v>
      </c>
      <c r="D1694" s="3">
        <v>5540246192102</v>
      </c>
      <c r="E1694" s="9">
        <v>44871</v>
      </c>
      <c r="F1694" s="11">
        <v>2005</v>
      </c>
    </row>
    <row r="1695" spans="1:6" ht="12" customHeight="1" x14ac:dyDescent="0.25">
      <c r="A1695" s="6">
        <v>44867</v>
      </c>
      <c r="B1695" t="s">
        <v>256</v>
      </c>
      <c r="C1695" s="7">
        <v>143419365</v>
      </c>
      <c r="D1695" s="3">
        <v>5540246186325</v>
      </c>
      <c r="E1695" s="6">
        <v>44872</v>
      </c>
      <c r="F1695" s="8">
        <v>140</v>
      </c>
    </row>
    <row r="1696" spans="1:6" ht="12" customHeight="1" x14ac:dyDescent="0.25">
      <c r="A1696" s="6">
        <v>44867</v>
      </c>
      <c r="B1696" t="s">
        <v>256</v>
      </c>
      <c r="C1696" s="7">
        <v>143419376</v>
      </c>
      <c r="D1696" s="3">
        <v>5540246196148</v>
      </c>
      <c r="E1696" s="6">
        <v>44875</v>
      </c>
      <c r="F1696" s="8">
        <v>780</v>
      </c>
    </row>
    <row r="1697" spans="1:6" ht="12" customHeight="1" x14ac:dyDescent="0.25">
      <c r="A1697" s="6">
        <v>44868</v>
      </c>
      <c r="B1697" t="s">
        <v>256</v>
      </c>
      <c r="C1697" s="7">
        <v>143419407</v>
      </c>
      <c r="D1697" s="3">
        <v>5540246172669</v>
      </c>
      <c r="E1697" s="6">
        <v>44872</v>
      </c>
      <c r="F1697" s="8">
        <v>279</v>
      </c>
    </row>
    <row r="1698" spans="1:6" ht="12" customHeight="1" x14ac:dyDescent="0.25">
      <c r="A1698" s="9">
        <v>44868</v>
      </c>
      <c r="B1698" t="s">
        <v>256</v>
      </c>
      <c r="C1698" s="10">
        <v>143419407</v>
      </c>
      <c r="D1698" s="3">
        <v>5540246174174</v>
      </c>
      <c r="E1698" s="9">
        <v>44872</v>
      </c>
      <c r="F1698" s="11">
        <v>464</v>
      </c>
    </row>
    <row r="1699" spans="1:6" ht="12" customHeight="1" x14ac:dyDescent="0.25">
      <c r="A1699" s="9">
        <v>44868</v>
      </c>
      <c r="B1699" t="s">
        <v>256</v>
      </c>
      <c r="C1699" s="10">
        <v>143419409</v>
      </c>
      <c r="D1699" s="3">
        <v>5540246176294</v>
      </c>
      <c r="E1699" s="9">
        <v>44872</v>
      </c>
      <c r="F1699" s="11">
        <v>1114</v>
      </c>
    </row>
    <row r="1700" spans="1:6" ht="12" customHeight="1" x14ac:dyDescent="0.25">
      <c r="A1700" s="6">
        <v>44868</v>
      </c>
      <c r="B1700" t="s">
        <v>256</v>
      </c>
      <c r="C1700" s="7">
        <v>143419409</v>
      </c>
      <c r="D1700" s="3">
        <v>5540246176295</v>
      </c>
      <c r="E1700" s="6">
        <v>44872</v>
      </c>
      <c r="F1700" s="8">
        <v>5940</v>
      </c>
    </row>
    <row r="1701" spans="1:6" ht="12" customHeight="1" x14ac:dyDescent="0.25">
      <c r="A1701" s="6">
        <v>44868</v>
      </c>
      <c r="B1701" t="s">
        <v>256</v>
      </c>
      <c r="C1701" s="7">
        <v>143419418</v>
      </c>
      <c r="D1701" s="3">
        <v>5540246195241</v>
      </c>
      <c r="E1701" s="6">
        <v>44885</v>
      </c>
      <c r="F1701" s="8">
        <v>743</v>
      </c>
    </row>
    <row r="1702" spans="1:6" ht="12" customHeight="1" x14ac:dyDescent="0.25">
      <c r="A1702" s="9">
        <v>44868</v>
      </c>
      <c r="B1702" t="s">
        <v>256</v>
      </c>
      <c r="C1702" s="10">
        <v>143419418</v>
      </c>
      <c r="D1702" s="3">
        <v>5540246195242</v>
      </c>
      <c r="E1702" s="9">
        <v>44885</v>
      </c>
      <c r="F1702" s="11">
        <v>743</v>
      </c>
    </row>
    <row r="1703" spans="1:6" ht="12" customHeight="1" x14ac:dyDescent="0.25">
      <c r="A1703" s="9">
        <v>44868</v>
      </c>
      <c r="B1703" t="s">
        <v>256</v>
      </c>
      <c r="C1703" s="10">
        <v>143419428</v>
      </c>
      <c r="D1703" s="3">
        <v>5540246195653</v>
      </c>
      <c r="E1703" s="9">
        <v>44894</v>
      </c>
      <c r="F1703" s="11">
        <v>446</v>
      </c>
    </row>
    <row r="1704" spans="1:6" ht="12" customHeight="1" x14ac:dyDescent="0.25">
      <c r="A1704" s="9">
        <v>44871</v>
      </c>
      <c r="B1704" t="s">
        <v>256</v>
      </c>
      <c r="C1704" s="10">
        <v>143429435</v>
      </c>
      <c r="D1704" s="3">
        <v>5540246172978</v>
      </c>
      <c r="E1704" s="9">
        <v>44873</v>
      </c>
      <c r="F1704" s="11">
        <v>1671</v>
      </c>
    </row>
    <row r="1705" spans="1:6" ht="12" customHeight="1" x14ac:dyDescent="0.25">
      <c r="A1705" s="9">
        <v>44871</v>
      </c>
      <c r="B1705" t="s">
        <v>256</v>
      </c>
      <c r="C1705" s="10">
        <v>143429435</v>
      </c>
      <c r="D1705" s="3">
        <v>5540246176699</v>
      </c>
      <c r="E1705" s="9">
        <v>44873</v>
      </c>
      <c r="F1705" s="11">
        <v>8352</v>
      </c>
    </row>
    <row r="1706" spans="1:6" ht="12" customHeight="1" x14ac:dyDescent="0.25">
      <c r="A1706" s="9">
        <v>44871</v>
      </c>
      <c r="B1706" t="s">
        <v>256</v>
      </c>
      <c r="C1706" s="10">
        <v>143429435</v>
      </c>
      <c r="D1706" s="3">
        <v>5540246188175</v>
      </c>
      <c r="E1706" s="9">
        <v>44873</v>
      </c>
      <c r="F1706" s="11">
        <v>232</v>
      </c>
    </row>
    <row r="1707" spans="1:6" ht="12" customHeight="1" x14ac:dyDescent="0.25">
      <c r="A1707" s="6">
        <v>44871</v>
      </c>
      <c r="B1707" t="s">
        <v>256</v>
      </c>
      <c r="C1707" s="7">
        <v>143429436</v>
      </c>
      <c r="D1707" s="3">
        <v>5540246171933</v>
      </c>
      <c r="E1707" s="6">
        <v>44873</v>
      </c>
      <c r="F1707" s="8">
        <v>557</v>
      </c>
    </row>
    <row r="1708" spans="1:6" ht="12" customHeight="1" x14ac:dyDescent="0.25">
      <c r="A1708" s="9">
        <v>44871</v>
      </c>
      <c r="B1708" t="s">
        <v>256</v>
      </c>
      <c r="C1708" s="10">
        <v>143429442</v>
      </c>
      <c r="D1708" s="3">
        <v>5540246181016</v>
      </c>
      <c r="E1708" s="9">
        <v>44881</v>
      </c>
      <c r="F1708" s="11">
        <v>14255</v>
      </c>
    </row>
    <row r="1709" spans="1:6" ht="12" customHeight="1" x14ac:dyDescent="0.25">
      <c r="A1709" s="6">
        <v>44871</v>
      </c>
      <c r="B1709" t="s">
        <v>256</v>
      </c>
      <c r="C1709" s="7">
        <v>143429450</v>
      </c>
      <c r="D1709" s="3">
        <v>5540246195943</v>
      </c>
      <c r="E1709" s="6">
        <v>44875</v>
      </c>
      <c r="F1709" s="8">
        <v>859</v>
      </c>
    </row>
    <row r="1710" spans="1:6" ht="12" customHeight="1" x14ac:dyDescent="0.25">
      <c r="A1710" s="6">
        <v>44871</v>
      </c>
      <c r="B1710" t="s">
        <v>256</v>
      </c>
      <c r="C1710" s="7">
        <v>143429456</v>
      </c>
      <c r="D1710" s="3">
        <v>5540246171759</v>
      </c>
      <c r="E1710" s="6">
        <v>44878</v>
      </c>
      <c r="F1710" s="8">
        <v>3341</v>
      </c>
    </row>
    <row r="1711" spans="1:6" ht="12" customHeight="1" x14ac:dyDescent="0.25">
      <c r="A1711" s="9">
        <v>44871</v>
      </c>
      <c r="B1711" t="s">
        <v>256</v>
      </c>
      <c r="C1711" s="10">
        <v>143429456</v>
      </c>
      <c r="D1711" s="3">
        <v>5540246177133</v>
      </c>
      <c r="E1711" s="9">
        <v>44878</v>
      </c>
      <c r="F1711" s="11">
        <v>7239</v>
      </c>
    </row>
    <row r="1712" spans="1:6" ht="12" customHeight="1" x14ac:dyDescent="0.25">
      <c r="A1712" s="6">
        <v>44871</v>
      </c>
      <c r="B1712" t="s">
        <v>256</v>
      </c>
      <c r="C1712" s="7">
        <v>143429456</v>
      </c>
      <c r="D1712" s="3">
        <v>5540246192518</v>
      </c>
      <c r="E1712" s="6">
        <v>44878</v>
      </c>
      <c r="F1712" s="8">
        <v>17540</v>
      </c>
    </row>
    <row r="1713" spans="1:6" ht="12" customHeight="1" x14ac:dyDescent="0.25">
      <c r="A1713" s="6">
        <v>44872</v>
      </c>
      <c r="B1713" t="s">
        <v>256</v>
      </c>
      <c r="C1713" s="7">
        <v>143429464</v>
      </c>
      <c r="D1713" s="3">
        <v>5540246172539</v>
      </c>
      <c r="E1713" s="6">
        <v>44874</v>
      </c>
      <c r="F1713" s="8">
        <v>47</v>
      </c>
    </row>
    <row r="1714" spans="1:6" ht="12" customHeight="1" x14ac:dyDescent="0.25">
      <c r="A1714" s="9">
        <v>44872</v>
      </c>
      <c r="B1714" t="s">
        <v>256</v>
      </c>
      <c r="C1714" s="10">
        <v>143429465</v>
      </c>
      <c r="D1714" s="3">
        <v>5540246176294</v>
      </c>
      <c r="E1714" s="9">
        <v>44874</v>
      </c>
      <c r="F1714" s="11">
        <v>1114</v>
      </c>
    </row>
    <row r="1715" spans="1:6" ht="12" customHeight="1" x14ac:dyDescent="0.25">
      <c r="A1715" s="6">
        <v>44872</v>
      </c>
      <c r="B1715" t="s">
        <v>256</v>
      </c>
      <c r="C1715" s="7">
        <v>143429465</v>
      </c>
      <c r="D1715" s="3">
        <v>5540246176295</v>
      </c>
      <c r="E1715" s="6">
        <v>44874</v>
      </c>
      <c r="F1715" s="8">
        <v>4455</v>
      </c>
    </row>
    <row r="1716" spans="1:6" ht="12" customHeight="1" x14ac:dyDescent="0.25">
      <c r="A1716" s="9">
        <v>44872</v>
      </c>
      <c r="B1716" t="s">
        <v>256</v>
      </c>
      <c r="C1716" s="10">
        <v>143429465</v>
      </c>
      <c r="D1716" s="3">
        <v>5540246187987</v>
      </c>
      <c r="E1716" s="9">
        <v>44874</v>
      </c>
      <c r="F1716" s="11">
        <v>2228</v>
      </c>
    </row>
    <row r="1717" spans="1:6" ht="12" customHeight="1" x14ac:dyDescent="0.25">
      <c r="A1717" s="6">
        <v>44872</v>
      </c>
      <c r="B1717" t="s">
        <v>256</v>
      </c>
      <c r="C1717" s="7">
        <v>143429471</v>
      </c>
      <c r="D1717" s="3">
        <v>5540246192907</v>
      </c>
      <c r="E1717" s="6">
        <v>44881</v>
      </c>
      <c r="F1717" s="8">
        <v>11136</v>
      </c>
    </row>
    <row r="1718" spans="1:6" ht="12" customHeight="1" x14ac:dyDescent="0.25">
      <c r="A1718" s="9">
        <v>44872</v>
      </c>
      <c r="B1718" t="s">
        <v>256</v>
      </c>
      <c r="C1718" s="10">
        <v>143429472</v>
      </c>
      <c r="D1718" s="3">
        <v>5540246192907</v>
      </c>
      <c r="E1718" s="9">
        <v>44887</v>
      </c>
      <c r="F1718" s="11">
        <v>11136</v>
      </c>
    </row>
    <row r="1719" spans="1:6" ht="12" customHeight="1" x14ac:dyDescent="0.25">
      <c r="A1719" s="6">
        <v>44872</v>
      </c>
      <c r="B1719" t="s">
        <v>256</v>
      </c>
      <c r="C1719" s="7">
        <v>143429475</v>
      </c>
      <c r="D1719" s="3">
        <v>5540246194632</v>
      </c>
      <c r="E1719" s="6">
        <v>44879</v>
      </c>
      <c r="F1719" s="8">
        <v>1337</v>
      </c>
    </row>
    <row r="1720" spans="1:6" ht="12" customHeight="1" x14ac:dyDescent="0.25">
      <c r="A1720" s="9">
        <v>44872</v>
      </c>
      <c r="B1720" t="s">
        <v>256</v>
      </c>
      <c r="C1720" s="10">
        <v>143429475</v>
      </c>
      <c r="D1720" s="3">
        <v>5540246196046</v>
      </c>
      <c r="E1720" s="9">
        <v>44879</v>
      </c>
      <c r="F1720" s="11">
        <v>335</v>
      </c>
    </row>
    <row r="1721" spans="1:6" ht="12" customHeight="1" x14ac:dyDescent="0.25">
      <c r="A1721" s="9">
        <v>44872</v>
      </c>
      <c r="B1721" t="s">
        <v>256</v>
      </c>
      <c r="C1721" s="10">
        <v>143429476</v>
      </c>
      <c r="D1721" s="3">
        <v>5540246194632</v>
      </c>
      <c r="E1721" s="9">
        <v>44882</v>
      </c>
      <c r="F1721" s="11">
        <v>919</v>
      </c>
    </row>
    <row r="1722" spans="1:6" ht="12" customHeight="1" x14ac:dyDescent="0.25">
      <c r="A1722" s="6">
        <v>44872</v>
      </c>
      <c r="B1722" t="s">
        <v>256</v>
      </c>
      <c r="C1722" s="7">
        <v>143429476</v>
      </c>
      <c r="D1722" s="3">
        <v>5540246196046</v>
      </c>
      <c r="E1722" s="6">
        <v>44882</v>
      </c>
      <c r="F1722" s="8">
        <v>335</v>
      </c>
    </row>
    <row r="1723" spans="1:6" ht="12" customHeight="1" x14ac:dyDescent="0.25">
      <c r="A1723" s="9">
        <v>44872</v>
      </c>
      <c r="B1723" t="s">
        <v>256</v>
      </c>
      <c r="C1723" s="10">
        <v>143429477</v>
      </c>
      <c r="D1723" s="3">
        <v>5540246191598</v>
      </c>
      <c r="E1723" s="9">
        <v>44875</v>
      </c>
      <c r="F1723" s="11">
        <v>1601</v>
      </c>
    </row>
    <row r="1724" spans="1:6" ht="12" customHeight="1" x14ac:dyDescent="0.25">
      <c r="A1724" s="6">
        <v>44872</v>
      </c>
      <c r="B1724" t="s">
        <v>256</v>
      </c>
      <c r="C1724" s="7">
        <v>143429478</v>
      </c>
      <c r="D1724" s="3">
        <v>5540246170256</v>
      </c>
      <c r="E1724" s="6">
        <v>44880</v>
      </c>
      <c r="F1724" s="8">
        <v>3174</v>
      </c>
    </row>
    <row r="1725" spans="1:6" ht="12" customHeight="1" x14ac:dyDescent="0.25">
      <c r="A1725" s="9">
        <v>44872</v>
      </c>
      <c r="B1725" t="s">
        <v>256</v>
      </c>
      <c r="C1725" s="10">
        <v>143429478</v>
      </c>
      <c r="D1725" s="3">
        <v>5540246171888</v>
      </c>
      <c r="E1725" s="9">
        <v>44880</v>
      </c>
      <c r="F1725" s="11">
        <v>520</v>
      </c>
    </row>
    <row r="1726" spans="1:6" ht="12" customHeight="1" x14ac:dyDescent="0.25">
      <c r="A1726" s="6">
        <v>44872</v>
      </c>
      <c r="B1726" t="s">
        <v>256</v>
      </c>
      <c r="C1726" s="7">
        <v>143429479</v>
      </c>
      <c r="D1726" s="3">
        <v>5540246170256</v>
      </c>
      <c r="E1726" s="6">
        <v>44887</v>
      </c>
      <c r="F1726" s="8">
        <v>3174</v>
      </c>
    </row>
    <row r="1727" spans="1:6" ht="12" customHeight="1" x14ac:dyDescent="0.25">
      <c r="A1727" s="9">
        <v>44872</v>
      </c>
      <c r="B1727" t="s">
        <v>256</v>
      </c>
      <c r="C1727" s="10">
        <v>143429479</v>
      </c>
      <c r="D1727" s="3">
        <v>5540246171888</v>
      </c>
      <c r="E1727" s="9">
        <v>44887</v>
      </c>
      <c r="F1727" s="11">
        <v>520</v>
      </c>
    </row>
    <row r="1728" spans="1:6" ht="12" customHeight="1" x14ac:dyDescent="0.25">
      <c r="A1728" s="6">
        <v>44872</v>
      </c>
      <c r="B1728" t="s">
        <v>256</v>
      </c>
      <c r="C1728" s="7">
        <v>143429480</v>
      </c>
      <c r="D1728" s="3">
        <v>5540246173472</v>
      </c>
      <c r="E1728" s="6">
        <v>44879</v>
      </c>
      <c r="F1728" s="8">
        <v>279</v>
      </c>
    </row>
    <row r="1729" spans="1:6" ht="12" customHeight="1" x14ac:dyDescent="0.25">
      <c r="A1729" s="9">
        <v>44872</v>
      </c>
      <c r="B1729" t="s">
        <v>256</v>
      </c>
      <c r="C1729" s="10">
        <v>143429480</v>
      </c>
      <c r="D1729" s="3">
        <v>5540246175049</v>
      </c>
      <c r="E1729" s="9">
        <v>44879</v>
      </c>
      <c r="F1729" s="11">
        <v>836</v>
      </c>
    </row>
    <row r="1730" spans="1:6" ht="12" customHeight="1" x14ac:dyDescent="0.25">
      <c r="A1730" s="6">
        <v>44872</v>
      </c>
      <c r="B1730" t="s">
        <v>256</v>
      </c>
      <c r="C1730" s="7">
        <v>143429480</v>
      </c>
      <c r="D1730" s="3">
        <v>5540246175050</v>
      </c>
      <c r="E1730" s="6">
        <v>44879</v>
      </c>
      <c r="F1730" s="8">
        <v>836</v>
      </c>
    </row>
    <row r="1731" spans="1:6" ht="12" customHeight="1" x14ac:dyDescent="0.25">
      <c r="A1731" s="6">
        <v>44872</v>
      </c>
      <c r="B1731" t="s">
        <v>256</v>
      </c>
      <c r="C1731" s="7">
        <v>143429483</v>
      </c>
      <c r="D1731" s="3">
        <v>5540246195999</v>
      </c>
      <c r="E1731" s="6">
        <v>44907</v>
      </c>
      <c r="F1731" s="8">
        <v>7517</v>
      </c>
    </row>
    <row r="1732" spans="1:6" ht="12" customHeight="1" x14ac:dyDescent="0.25">
      <c r="A1732" s="6">
        <v>44872</v>
      </c>
      <c r="B1732" t="s">
        <v>256</v>
      </c>
      <c r="C1732" s="7">
        <v>143429490</v>
      </c>
      <c r="D1732" s="3">
        <v>5540246177133</v>
      </c>
      <c r="E1732" s="6">
        <v>44881</v>
      </c>
      <c r="F1732" s="8">
        <v>3898</v>
      </c>
    </row>
    <row r="1733" spans="1:6" ht="12" customHeight="1" x14ac:dyDescent="0.25">
      <c r="A1733" s="9">
        <v>44872</v>
      </c>
      <c r="B1733" t="s">
        <v>256</v>
      </c>
      <c r="C1733" s="10">
        <v>143429490</v>
      </c>
      <c r="D1733" s="3">
        <v>5540246192148</v>
      </c>
      <c r="E1733" s="9">
        <v>44881</v>
      </c>
      <c r="F1733" s="11">
        <v>22272</v>
      </c>
    </row>
    <row r="1734" spans="1:6" ht="12" customHeight="1" x14ac:dyDescent="0.25">
      <c r="A1734" s="6">
        <v>44872</v>
      </c>
      <c r="B1734" t="s">
        <v>256</v>
      </c>
      <c r="C1734" s="7">
        <v>143429490</v>
      </c>
      <c r="D1734" s="3">
        <v>5540246192518</v>
      </c>
      <c r="E1734" s="6">
        <v>44881</v>
      </c>
      <c r="F1734" s="8">
        <v>4385</v>
      </c>
    </row>
    <row r="1735" spans="1:6" ht="12" customHeight="1" x14ac:dyDescent="0.25">
      <c r="A1735" s="6">
        <v>44873</v>
      </c>
      <c r="B1735" t="s">
        <v>256</v>
      </c>
      <c r="C1735" s="7">
        <v>143429508</v>
      </c>
      <c r="D1735" s="3">
        <v>5540246176294</v>
      </c>
      <c r="E1735" s="6">
        <v>44875</v>
      </c>
      <c r="F1735" s="8">
        <v>1114</v>
      </c>
    </row>
    <row r="1736" spans="1:6" ht="12" customHeight="1" x14ac:dyDescent="0.25">
      <c r="A1736" s="9">
        <v>44873</v>
      </c>
      <c r="B1736" t="s">
        <v>256</v>
      </c>
      <c r="C1736" s="10">
        <v>143429508</v>
      </c>
      <c r="D1736" s="3">
        <v>5540246176295</v>
      </c>
      <c r="E1736" s="9">
        <v>44875</v>
      </c>
      <c r="F1736" s="11">
        <v>7424</v>
      </c>
    </row>
    <row r="1737" spans="1:6" ht="12" customHeight="1" x14ac:dyDescent="0.25">
      <c r="A1737" s="9">
        <v>44873</v>
      </c>
      <c r="B1737" t="s">
        <v>256</v>
      </c>
      <c r="C1737" s="10">
        <v>143429508</v>
      </c>
      <c r="D1737" s="3">
        <v>5540246187987</v>
      </c>
      <c r="E1737" s="9">
        <v>44875</v>
      </c>
      <c r="F1737" s="11">
        <v>4455</v>
      </c>
    </row>
    <row r="1738" spans="1:6" ht="12" customHeight="1" x14ac:dyDescent="0.25">
      <c r="A1738" s="9">
        <v>44873</v>
      </c>
      <c r="B1738" t="s">
        <v>256</v>
      </c>
      <c r="C1738" s="10">
        <v>143429509</v>
      </c>
      <c r="D1738" s="3">
        <v>5540246172978</v>
      </c>
      <c r="E1738" s="9">
        <v>44875</v>
      </c>
      <c r="F1738" s="11">
        <v>1671</v>
      </c>
    </row>
    <row r="1739" spans="1:6" ht="12" customHeight="1" x14ac:dyDescent="0.25">
      <c r="A1739" s="9">
        <v>44873</v>
      </c>
      <c r="B1739" t="s">
        <v>256</v>
      </c>
      <c r="C1739" s="10">
        <v>143429509</v>
      </c>
      <c r="D1739" s="3">
        <v>5540246188175</v>
      </c>
      <c r="E1739" s="9">
        <v>44875</v>
      </c>
      <c r="F1739" s="11">
        <v>232</v>
      </c>
    </row>
    <row r="1740" spans="1:6" ht="12" customHeight="1" x14ac:dyDescent="0.25">
      <c r="A1740" s="6">
        <v>44874</v>
      </c>
      <c r="B1740" t="s">
        <v>256</v>
      </c>
      <c r="C1740" s="7">
        <v>143429538</v>
      </c>
      <c r="D1740" s="3">
        <v>5540246172978</v>
      </c>
      <c r="E1740" s="6">
        <v>44878</v>
      </c>
      <c r="F1740" s="8">
        <v>836</v>
      </c>
    </row>
    <row r="1741" spans="1:6" ht="12" customHeight="1" x14ac:dyDescent="0.25">
      <c r="A1741" s="6">
        <v>44874</v>
      </c>
      <c r="B1741" t="s">
        <v>256</v>
      </c>
      <c r="C1741" s="7">
        <v>143429538</v>
      </c>
      <c r="D1741" s="3">
        <v>5540246176699</v>
      </c>
      <c r="E1741" s="6">
        <v>44878</v>
      </c>
      <c r="F1741" s="8">
        <v>4176</v>
      </c>
    </row>
    <row r="1742" spans="1:6" ht="12" customHeight="1" x14ac:dyDescent="0.25">
      <c r="A1742" s="9">
        <v>44874</v>
      </c>
      <c r="B1742" t="s">
        <v>256</v>
      </c>
      <c r="C1742" s="10">
        <v>143429538</v>
      </c>
      <c r="D1742" s="3">
        <v>5540246192102</v>
      </c>
      <c r="E1742" s="9">
        <v>44878</v>
      </c>
      <c r="F1742" s="11">
        <v>4009</v>
      </c>
    </row>
    <row r="1743" spans="1:6" ht="12" customHeight="1" x14ac:dyDescent="0.25">
      <c r="A1743" s="6">
        <v>44874</v>
      </c>
      <c r="B1743" t="s">
        <v>256</v>
      </c>
      <c r="C1743" s="7">
        <v>143429539</v>
      </c>
      <c r="D1743" s="3">
        <v>5540246187987</v>
      </c>
      <c r="E1743" s="6">
        <v>44878</v>
      </c>
      <c r="F1743" s="8">
        <v>6682</v>
      </c>
    </row>
    <row r="1744" spans="1:6" ht="12" customHeight="1" x14ac:dyDescent="0.25">
      <c r="A1744" s="9">
        <v>44874</v>
      </c>
      <c r="B1744" t="s">
        <v>256</v>
      </c>
      <c r="C1744" s="10">
        <v>143429539</v>
      </c>
      <c r="D1744" s="3">
        <v>5540246188200</v>
      </c>
      <c r="E1744" s="9">
        <v>44878</v>
      </c>
      <c r="F1744" s="11">
        <v>2970</v>
      </c>
    </row>
    <row r="1745" spans="1:6" ht="12" customHeight="1" x14ac:dyDescent="0.25">
      <c r="A1745" s="6">
        <v>44874</v>
      </c>
      <c r="B1745" t="s">
        <v>256</v>
      </c>
      <c r="C1745" s="7">
        <v>143429553</v>
      </c>
      <c r="D1745" s="3">
        <v>5540246185429</v>
      </c>
      <c r="E1745" s="6">
        <v>44879</v>
      </c>
      <c r="F1745" s="8">
        <v>279</v>
      </c>
    </row>
    <row r="1746" spans="1:6" ht="12" customHeight="1" x14ac:dyDescent="0.25">
      <c r="A1746" s="6">
        <v>44875</v>
      </c>
      <c r="B1746" t="s">
        <v>256</v>
      </c>
      <c r="C1746" s="7">
        <v>143429584</v>
      </c>
      <c r="D1746" s="3">
        <v>5540246172539</v>
      </c>
      <c r="E1746" s="6">
        <v>44879</v>
      </c>
      <c r="F1746" s="8">
        <v>24</v>
      </c>
    </row>
    <row r="1747" spans="1:6" ht="12" customHeight="1" x14ac:dyDescent="0.25">
      <c r="A1747" s="9">
        <v>44875</v>
      </c>
      <c r="B1747" t="s">
        <v>256</v>
      </c>
      <c r="C1747" s="10">
        <v>143429584</v>
      </c>
      <c r="D1747" s="3">
        <v>5540246172669</v>
      </c>
      <c r="E1747" s="9">
        <v>44879</v>
      </c>
      <c r="F1747" s="11">
        <v>140</v>
      </c>
    </row>
    <row r="1748" spans="1:6" ht="12" customHeight="1" x14ac:dyDescent="0.25">
      <c r="A1748" s="6">
        <v>44875</v>
      </c>
      <c r="B1748" t="s">
        <v>256</v>
      </c>
      <c r="C1748" s="7">
        <v>143429584</v>
      </c>
      <c r="D1748" s="3">
        <v>5540246172978</v>
      </c>
      <c r="E1748" s="6">
        <v>44879</v>
      </c>
      <c r="F1748" s="8">
        <v>836</v>
      </c>
    </row>
    <row r="1749" spans="1:6" ht="12" customHeight="1" x14ac:dyDescent="0.25">
      <c r="A1749" s="6">
        <v>44875</v>
      </c>
      <c r="B1749" t="s">
        <v>256</v>
      </c>
      <c r="C1749" s="7">
        <v>143429584</v>
      </c>
      <c r="D1749" s="3">
        <v>5540246174174</v>
      </c>
      <c r="E1749" s="6">
        <v>44879</v>
      </c>
      <c r="F1749" s="8">
        <v>696</v>
      </c>
    </row>
    <row r="1750" spans="1:6" ht="12" customHeight="1" x14ac:dyDescent="0.25">
      <c r="A1750" s="6">
        <v>44875</v>
      </c>
      <c r="B1750" t="s">
        <v>256</v>
      </c>
      <c r="C1750" s="7">
        <v>143429584</v>
      </c>
      <c r="D1750" s="3">
        <v>5540246176699</v>
      </c>
      <c r="E1750" s="6">
        <v>44879</v>
      </c>
      <c r="F1750" s="8">
        <v>8352</v>
      </c>
    </row>
    <row r="1751" spans="1:6" ht="12" customHeight="1" x14ac:dyDescent="0.25">
      <c r="A1751" s="9">
        <v>44875</v>
      </c>
      <c r="B1751" t="s">
        <v>256</v>
      </c>
      <c r="C1751" s="10">
        <v>143429585</v>
      </c>
      <c r="D1751" s="3">
        <v>5540246176294</v>
      </c>
      <c r="E1751" s="9">
        <v>44879</v>
      </c>
      <c r="F1751" s="11">
        <v>1485</v>
      </c>
    </row>
    <row r="1752" spans="1:6" ht="12" customHeight="1" x14ac:dyDescent="0.25">
      <c r="A1752" s="6">
        <v>44875</v>
      </c>
      <c r="B1752" t="s">
        <v>256</v>
      </c>
      <c r="C1752" s="7">
        <v>143429585</v>
      </c>
      <c r="D1752" s="3">
        <v>5540246176295</v>
      </c>
      <c r="E1752" s="6">
        <v>44879</v>
      </c>
      <c r="F1752" s="8">
        <v>4455</v>
      </c>
    </row>
    <row r="1753" spans="1:6" ht="12" customHeight="1" x14ac:dyDescent="0.25">
      <c r="A1753" s="9">
        <v>44875</v>
      </c>
      <c r="B1753" t="s">
        <v>256</v>
      </c>
      <c r="C1753" s="10">
        <v>143429585</v>
      </c>
      <c r="D1753" s="3">
        <v>5540246187987</v>
      </c>
      <c r="E1753" s="9">
        <v>44879</v>
      </c>
      <c r="F1753" s="11">
        <v>4455</v>
      </c>
    </row>
    <row r="1754" spans="1:6" ht="12" customHeight="1" x14ac:dyDescent="0.25">
      <c r="A1754" s="6">
        <v>44875</v>
      </c>
      <c r="B1754" t="s">
        <v>256</v>
      </c>
      <c r="C1754" s="7">
        <v>143429586</v>
      </c>
      <c r="D1754" s="3">
        <v>5540246185429</v>
      </c>
      <c r="E1754" s="6">
        <v>44881</v>
      </c>
      <c r="F1754" s="8">
        <v>140</v>
      </c>
    </row>
    <row r="1755" spans="1:6" ht="12" customHeight="1" x14ac:dyDescent="0.25">
      <c r="A1755" s="9">
        <v>44875</v>
      </c>
      <c r="B1755" t="s">
        <v>256</v>
      </c>
      <c r="C1755" s="10">
        <v>143429586</v>
      </c>
      <c r="D1755" s="3">
        <v>5540246185562</v>
      </c>
      <c r="E1755" s="9">
        <v>44881</v>
      </c>
      <c r="F1755" s="11">
        <v>209</v>
      </c>
    </row>
    <row r="1756" spans="1:6" ht="12" customHeight="1" x14ac:dyDescent="0.25">
      <c r="A1756" s="6">
        <v>44875</v>
      </c>
      <c r="B1756" t="s">
        <v>256</v>
      </c>
      <c r="C1756" s="7">
        <v>143429586</v>
      </c>
      <c r="D1756" s="3">
        <v>5540246186325</v>
      </c>
      <c r="E1756" s="6">
        <v>44881</v>
      </c>
      <c r="F1756" s="8">
        <v>279</v>
      </c>
    </row>
    <row r="1757" spans="1:6" ht="12" customHeight="1" x14ac:dyDescent="0.25">
      <c r="A1757" s="6">
        <v>44875</v>
      </c>
      <c r="B1757" t="s">
        <v>256</v>
      </c>
      <c r="C1757" s="7">
        <v>143429592</v>
      </c>
      <c r="D1757" s="3">
        <v>5540246181061</v>
      </c>
      <c r="E1757" s="6">
        <v>44887</v>
      </c>
      <c r="F1757" s="8">
        <v>6615</v>
      </c>
    </row>
    <row r="1758" spans="1:6" ht="12" customHeight="1" x14ac:dyDescent="0.25">
      <c r="A1758" s="9">
        <v>44875</v>
      </c>
      <c r="B1758" t="s">
        <v>256</v>
      </c>
      <c r="C1758" s="10">
        <v>143429592</v>
      </c>
      <c r="D1758" s="3">
        <v>5540246183547</v>
      </c>
      <c r="E1758" s="9">
        <v>44887</v>
      </c>
      <c r="F1758" s="11">
        <v>13364</v>
      </c>
    </row>
    <row r="1759" spans="1:6" ht="12" customHeight="1" x14ac:dyDescent="0.25">
      <c r="A1759" s="6">
        <v>44875</v>
      </c>
      <c r="B1759" t="s">
        <v>256</v>
      </c>
      <c r="C1759" s="7">
        <v>143429592</v>
      </c>
      <c r="D1759" s="3">
        <v>5540246185278</v>
      </c>
      <c r="E1759" s="6">
        <v>44887</v>
      </c>
      <c r="F1759" s="8">
        <v>3358</v>
      </c>
    </row>
    <row r="1760" spans="1:6" ht="12" customHeight="1" x14ac:dyDescent="0.25">
      <c r="A1760" s="9">
        <v>44875</v>
      </c>
      <c r="B1760" t="s">
        <v>256</v>
      </c>
      <c r="C1760" s="10">
        <v>143429593</v>
      </c>
      <c r="D1760" s="3">
        <v>5540246183587</v>
      </c>
      <c r="E1760" s="9">
        <v>44892</v>
      </c>
      <c r="F1760" s="11">
        <v>1003</v>
      </c>
    </row>
    <row r="1761" spans="1:6" ht="12" customHeight="1" x14ac:dyDescent="0.25">
      <c r="A1761" s="6">
        <v>44875</v>
      </c>
      <c r="B1761" t="s">
        <v>256</v>
      </c>
      <c r="C1761" s="7">
        <v>143429593</v>
      </c>
      <c r="D1761" s="3">
        <v>5540246183589</v>
      </c>
      <c r="E1761" s="6">
        <v>44892</v>
      </c>
      <c r="F1761" s="8">
        <v>1300</v>
      </c>
    </row>
    <row r="1762" spans="1:6" ht="12" customHeight="1" x14ac:dyDescent="0.25">
      <c r="A1762" s="9">
        <v>44875</v>
      </c>
      <c r="B1762" t="s">
        <v>256</v>
      </c>
      <c r="C1762" s="10">
        <v>143429599</v>
      </c>
      <c r="D1762" s="3">
        <v>5540246177376</v>
      </c>
      <c r="E1762" s="9">
        <v>44892</v>
      </c>
      <c r="F1762" s="11">
        <v>1420</v>
      </c>
    </row>
    <row r="1763" spans="1:6" ht="12" customHeight="1" x14ac:dyDescent="0.25">
      <c r="A1763" s="6">
        <v>44875</v>
      </c>
      <c r="B1763" t="s">
        <v>256</v>
      </c>
      <c r="C1763" s="7">
        <v>143429600</v>
      </c>
      <c r="D1763" s="3">
        <v>5540246180522</v>
      </c>
      <c r="E1763" s="6">
        <v>44895</v>
      </c>
      <c r="F1763" s="8">
        <v>1671</v>
      </c>
    </row>
    <row r="1764" spans="1:6" ht="12" customHeight="1" x14ac:dyDescent="0.25">
      <c r="A1764" s="6">
        <v>44875</v>
      </c>
      <c r="B1764" t="s">
        <v>256</v>
      </c>
      <c r="C1764" s="7">
        <v>143429604</v>
      </c>
      <c r="D1764" s="3">
        <v>5540246182684</v>
      </c>
      <c r="E1764" s="6">
        <v>44892</v>
      </c>
      <c r="F1764" s="8">
        <v>232</v>
      </c>
    </row>
    <row r="1765" spans="1:6" ht="12" customHeight="1" x14ac:dyDescent="0.25">
      <c r="A1765" s="9">
        <v>44875</v>
      </c>
      <c r="B1765" t="s">
        <v>256</v>
      </c>
      <c r="C1765" s="10">
        <v>143429604</v>
      </c>
      <c r="D1765" s="3">
        <v>5540246183844</v>
      </c>
      <c r="E1765" s="9">
        <v>44892</v>
      </c>
      <c r="F1765" s="11">
        <v>464</v>
      </c>
    </row>
    <row r="1766" spans="1:6" ht="12" customHeight="1" x14ac:dyDescent="0.25">
      <c r="A1766" s="6">
        <v>44875</v>
      </c>
      <c r="B1766" t="s">
        <v>256</v>
      </c>
      <c r="C1766" s="7">
        <v>143429604</v>
      </c>
      <c r="D1766" s="3">
        <v>5540246194467</v>
      </c>
      <c r="E1766" s="6">
        <v>44892</v>
      </c>
      <c r="F1766" s="8">
        <v>17818</v>
      </c>
    </row>
    <row r="1767" spans="1:6" ht="12" customHeight="1" x14ac:dyDescent="0.25">
      <c r="A1767" s="6">
        <v>44875</v>
      </c>
      <c r="B1767" t="s">
        <v>256</v>
      </c>
      <c r="C1767" s="7">
        <v>143429614</v>
      </c>
      <c r="D1767" s="3">
        <v>5540246183130</v>
      </c>
      <c r="E1767" s="6">
        <v>44895</v>
      </c>
      <c r="F1767" s="8">
        <v>3383</v>
      </c>
    </row>
    <row r="1768" spans="1:6" ht="12" customHeight="1" x14ac:dyDescent="0.25">
      <c r="A1768" s="9">
        <v>44875</v>
      </c>
      <c r="B1768" t="s">
        <v>256</v>
      </c>
      <c r="C1768" s="10">
        <v>143429614</v>
      </c>
      <c r="D1768" s="3">
        <v>5540246183455</v>
      </c>
      <c r="E1768" s="9">
        <v>44895</v>
      </c>
      <c r="F1768" s="11">
        <v>1044</v>
      </c>
    </row>
    <row r="1769" spans="1:6" ht="12" customHeight="1" x14ac:dyDescent="0.25">
      <c r="A1769" s="6">
        <v>44875</v>
      </c>
      <c r="B1769" t="s">
        <v>256</v>
      </c>
      <c r="C1769" s="7">
        <v>143429614</v>
      </c>
      <c r="D1769" s="3">
        <v>5540246183555</v>
      </c>
      <c r="E1769" s="6">
        <v>44895</v>
      </c>
      <c r="F1769" s="8">
        <v>543</v>
      </c>
    </row>
    <row r="1770" spans="1:6" ht="12" customHeight="1" x14ac:dyDescent="0.25">
      <c r="A1770" s="9">
        <v>44875</v>
      </c>
      <c r="B1770" t="s">
        <v>256</v>
      </c>
      <c r="C1770" s="10">
        <v>143429615</v>
      </c>
      <c r="D1770" s="3">
        <v>5540246195943</v>
      </c>
      <c r="E1770" s="9">
        <v>44906</v>
      </c>
      <c r="F1770" s="11">
        <v>928</v>
      </c>
    </row>
    <row r="1771" spans="1:6" ht="12" customHeight="1" x14ac:dyDescent="0.25">
      <c r="A1771" s="6">
        <v>44875</v>
      </c>
      <c r="B1771" t="s">
        <v>256</v>
      </c>
      <c r="C1771" s="7">
        <v>143429615</v>
      </c>
      <c r="D1771" s="3">
        <v>5540246195944</v>
      </c>
      <c r="E1771" s="6">
        <v>44906</v>
      </c>
      <c r="F1771" s="8">
        <v>928</v>
      </c>
    </row>
    <row r="1772" spans="1:6" ht="12" customHeight="1" x14ac:dyDescent="0.25">
      <c r="A1772" s="9">
        <v>44875</v>
      </c>
      <c r="B1772" t="s">
        <v>256</v>
      </c>
      <c r="C1772" s="10">
        <v>143429616</v>
      </c>
      <c r="D1772" s="3">
        <v>5540246183558</v>
      </c>
      <c r="E1772" s="9">
        <v>44886</v>
      </c>
      <c r="F1772" s="11">
        <v>5197</v>
      </c>
    </row>
    <row r="1773" spans="1:6" ht="12" customHeight="1" x14ac:dyDescent="0.25">
      <c r="A1773" s="6">
        <v>44875</v>
      </c>
      <c r="B1773" t="s">
        <v>256</v>
      </c>
      <c r="C1773" s="7">
        <v>143429616</v>
      </c>
      <c r="D1773" s="3">
        <v>5540246192209</v>
      </c>
      <c r="E1773" s="6">
        <v>44886</v>
      </c>
      <c r="F1773" s="8">
        <v>2228</v>
      </c>
    </row>
    <row r="1774" spans="1:6" ht="12" customHeight="1" x14ac:dyDescent="0.25">
      <c r="A1774" s="9">
        <v>44875</v>
      </c>
      <c r="B1774" t="s">
        <v>256</v>
      </c>
      <c r="C1774" s="10">
        <v>143429618</v>
      </c>
      <c r="D1774" s="3">
        <v>5540246190727</v>
      </c>
      <c r="E1774" s="9">
        <v>44894</v>
      </c>
      <c r="F1774" s="11">
        <v>877</v>
      </c>
    </row>
    <row r="1775" spans="1:6" ht="12" customHeight="1" x14ac:dyDescent="0.25">
      <c r="A1775" s="9">
        <v>44875</v>
      </c>
      <c r="B1775" t="s">
        <v>256</v>
      </c>
      <c r="C1775" s="10">
        <v>143429651</v>
      </c>
      <c r="D1775" s="3">
        <v>5540246194947</v>
      </c>
      <c r="E1775" s="9">
        <v>44903</v>
      </c>
      <c r="F1775" s="11">
        <v>232</v>
      </c>
    </row>
    <row r="1776" spans="1:6" ht="12" customHeight="1" x14ac:dyDescent="0.25">
      <c r="A1776" s="6">
        <v>44878</v>
      </c>
      <c r="B1776" t="s">
        <v>256</v>
      </c>
      <c r="C1776" s="7">
        <v>143439653</v>
      </c>
      <c r="D1776" s="3">
        <v>5540246172539</v>
      </c>
      <c r="E1776" s="6">
        <v>44880</v>
      </c>
      <c r="F1776" s="8">
        <v>24</v>
      </c>
    </row>
    <row r="1777" spans="1:6" ht="12" customHeight="1" x14ac:dyDescent="0.25">
      <c r="A1777" s="9">
        <v>44878</v>
      </c>
      <c r="B1777" t="s">
        <v>256</v>
      </c>
      <c r="C1777" s="10">
        <v>143439653</v>
      </c>
      <c r="D1777" s="3">
        <v>5540246172669</v>
      </c>
      <c r="E1777" s="9">
        <v>44880</v>
      </c>
      <c r="F1777" s="11">
        <v>140</v>
      </c>
    </row>
    <row r="1778" spans="1:6" ht="12" customHeight="1" x14ac:dyDescent="0.25">
      <c r="A1778" s="6">
        <v>44878</v>
      </c>
      <c r="B1778" t="s">
        <v>256</v>
      </c>
      <c r="C1778" s="7">
        <v>143439655</v>
      </c>
      <c r="D1778" s="3">
        <v>5540246176294</v>
      </c>
      <c r="E1778" s="6">
        <v>44880</v>
      </c>
      <c r="F1778" s="8">
        <v>1485</v>
      </c>
    </row>
    <row r="1779" spans="1:6" ht="12" customHeight="1" x14ac:dyDescent="0.25">
      <c r="A1779" s="9">
        <v>44878</v>
      </c>
      <c r="B1779" t="s">
        <v>256</v>
      </c>
      <c r="C1779" s="10">
        <v>143439655</v>
      </c>
      <c r="D1779" s="3">
        <v>5540246176295</v>
      </c>
      <c r="E1779" s="9">
        <v>44880</v>
      </c>
      <c r="F1779" s="11">
        <v>4455</v>
      </c>
    </row>
    <row r="1780" spans="1:6" ht="12" customHeight="1" x14ac:dyDescent="0.25">
      <c r="A1780" s="6">
        <v>44878</v>
      </c>
      <c r="B1780" t="s">
        <v>256</v>
      </c>
      <c r="C1780" s="7">
        <v>143439655</v>
      </c>
      <c r="D1780" s="3">
        <v>5540246187987</v>
      </c>
      <c r="E1780" s="6">
        <v>44880</v>
      </c>
      <c r="F1780" s="8">
        <v>2228</v>
      </c>
    </row>
    <row r="1781" spans="1:6" ht="12" customHeight="1" x14ac:dyDescent="0.25">
      <c r="A1781" s="9">
        <v>44878</v>
      </c>
      <c r="B1781" t="s">
        <v>256</v>
      </c>
      <c r="C1781" s="10">
        <v>143439655</v>
      </c>
      <c r="D1781" s="3">
        <v>5540246188200</v>
      </c>
      <c r="E1781" s="9">
        <v>44880</v>
      </c>
      <c r="F1781" s="11">
        <v>2228</v>
      </c>
    </row>
    <row r="1782" spans="1:6" ht="12" customHeight="1" x14ac:dyDescent="0.25">
      <c r="A1782" s="9">
        <v>44878</v>
      </c>
      <c r="B1782" t="s">
        <v>256</v>
      </c>
      <c r="C1782" s="10">
        <v>143439659</v>
      </c>
      <c r="D1782" s="3">
        <v>5540246173472</v>
      </c>
      <c r="E1782" s="9">
        <v>44882</v>
      </c>
      <c r="F1782" s="11">
        <v>279</v>
      </c>
    </row>
    <row r="1783" spans="1:6" ht="12" customHeight="1" x14ac:dyDescent="0.25">
      <c r="A1783" s="6">
        <v>44878</v>
      </c>
      <c r="B1783" t="s">
        <v>256</v>
      </c>
      <c r="C1783" s="7">
        <v>143439659</v>
      </c>
      <c r="D1783" s="3">
        <v>5540246175049</v>
      </c>
      <c r="E1783" s="6">
        <v>44882</v>
      </c>
      <c r="F1783" s="8">
        <v>836</v>
      </c>
    </row>
    <row r="1784" spans="1:6" ht="12" customHeight="1" x14ac:dyDescent="0.25">
      <c r="A1784" s="9">
        <v>44878</v>
      </c>
      <c r="B1784" t="s">
        <v>256</v>
      </c>
      <c r="C1784" s="10">
        <v>143439659</v>
      </c>
      <c r="D1784" s="3">
        <v>5540246175050</v>
      </c>
      <c r="E1784" s="9">
        <v>44882</v>
      </c>
      <c r="F1784" s="11">
        <v>836</v>
      </c>
    </row>
    <row r="1785" spans="1:6" ht="12" customHeight="1" x14ac:dyDescent="0.25">
      <c r="A1785" s="9">
        <v>44879</v>
      </c>
      <c r="B1785" t="s">
        <v>256</v>
      </c>
      <c r="C1785" s="10">
        <v>143439679</v>
      </c>
      <c r="D1785" s="3">
        <v>5540246171759</v>
      </c>
      <c r="E1785" s="9">
        <v>44886</v>
      </c>
      <c r="F1785" s="11">
        <v>6682</v>
      </c>
    </row>
    <row r="1786" spans="1:6" ht="12" customHeight="1" x14ac:dyDescent="0.25">
      <c r="A1786" s="6">
        <v>44879</v>
      </c>
      <c r="B1786" t="s">
        <v>256</v>
      </c>
      <c r="C1786" s="7">
        <v>143439679</v>
      </c>
      <c r="D1786" s="3">
        <v>5540246177133</v>
      </c>
      <c r="E1786" s="6">
        <v>44886</v>
      </c>
      <c r="F1786" s="8">
        <v>8909</v>
      </c>
    </row>
    <row r="1787" spans="1:6" ht="12" customHeight="1" x14ac:dyDescent="0.25">
      <c r="A1787" s="6">
        <v>44879</v>
      </c>
      <c r="B1787" t="s">
        <v>256</v>
      </c>
      <c r="C1787" s="7">
        <v>143439682</v>
      </c>
      <c r="D1787" s="3">
        <v>5540246176699</v>
      </c>
      <c r="E1787" s="6">
        <v>44881</v>
      </c>
      <c r="F1787" s="8">
        <v>8352</v>
      </c>
    </row>
    <row r="1788" spans="1:6" ht="12" customHeight="1" x14ac:dyDescent="0.25">
      <c r="A1788" s="6">
        <v>44879</v>
      </c>
      <c r="B1788" t="s">
        <v>256</v>
      </c>
      <c r="C1788" s="7">
        <v>143439683</v>
      </c>
      <c r="D1788" s="3">
        <v>5540246176295</v>
      </c>
      <c r="E1788" s="6">
        <v>44881</v>
      </c>
      <c r="F1788" s="8">
        <v>4455</v>
      </c>
    </row>
    <row r="1789" spans="1:6" ht="12" customHeight="1" x14ac:dyDescent="0.25">
      <c r="A1789" s="9">
        <v>44879</v>
      </c>
      <c r="B1789" t="s">
        <v>256</v>
      </c>
      <c r="C1789" s="10">
        <v>143439690</v>
      </c>
      <c r="D1789" s="3">
        <v>5540246191598</v>
      </c>
      <c r="E1789" s="9">
        <v>44885</v>
      </c>
      <c r="F1789" s="11">
        <v>1601</v>
      </c>
    </row>
    <row r="1790" spans="1:6" ht="12" customHeight="1" x14ac:dyDescent="0.25">
      <c r="A1790" s="9">
        <v>44879</v>
      </c>
      <c r="B1790" t="s">
        <v>256</v>
      </c>
      <c r="C1790" s="10">
        <v>143439691</v>
      </c>
      <c r="D1790" s="3">
        <v>5540246195943</v>
      </c>
      <c r="E1790" s="9">
        <v>44914</v>
      </c>
      <c r="F1790" s="11">
        <v>928</v>
      </c>
    </row>
    <row r="1791" spans="1:6" ht="12" customHeight="1" x14ac:dyDescent="0.25">
      <c r="A1791" s="6">
        <v>44879</v>
      </c>
      <c r="B1791" t="s">
        <v>256</v>
      </c>
      <c r="C1791" s="7">
        <v>143439691</v>
      </c>
      <c r="D1791" s="3">
        <v>5540246195944</v>
      </c>
      <c r="E1791" s="6">
        <v>44914</v>
      </c>
      <c r="F1791" s="8">
        <v>928</v>
      </c>
    </row>
    <row r="1792" spans="1:6" ht="12" customHeight="1" x14ac:dyDescent="0.25">
      <c r="A1792" s="9">
        <v>44880</v>
      </c>
      <c r="B1792" t="s">
        <v>256</v>
      </c>
      <c r="C1792" s="10">
        <v>143439720</v>
      </c>
      <c r="D1792" s="3">
        <v>5540246172669</v>
      </c>
      <c r="E1792" s="9">
        <v>44882</v>
      </c>
      <c r="F1792" s="11">
        <v>140</v>
      </c>
    </row>
    <row r="1793" spans="1:6" ht="12" customHeight="1" x14ac:dyDescent="0.25">
      <c r="A1793" s="6">
        <v>44880</v>
      </c>
      <c r="B1793" t="s">
        <v>256</v>
      </c>
      <c r="C1793" s="7">
        <v>143439720</v>
      </c>
      <c r="D1793" s="3">
        <v>5540246172978</v>
      </c>
      <c r="E1793" s="6">
        <v>44882</v>
      </c>
      <c r="F1793" s="8">
        <v>1671</v>
      </c>
    </row>
    <row r="1794" spans="1:6" ht="12" customHeight="1" x14ac:dyDescent="0.25">
      <c r="A1794" s="6">
        <v>44880</v>
      </c>
      <c r="B1794" t="s">
        <v>256</v>
      </c>
      <c r="C1794" s="7">
        <v>143439720</v>
      </c>
      <c r="D1794" s="3">
        <v>5540246174174</v>
      </c>
      <c r="E1794" s="6">
        <v>44882</v>
      </c>
      <c r="F1794" s="8">
        <v>232</v>
      </c>
    </row>
    <row r="1795" spans="1:6" ht="12" customHeight="1" x14ac:dyDescent="0.25">
      <c r="A1795" s="6">
        <v>44880</v>
      </c>
      <c r="B1795" t="s">
        <v>256</v>
      </c>
      <c r="C1795" s="7">
        <v>143439720</v>
      </c>
      <c r="D1795" s="3">
        <v>5540246188175</v>
      </c>
      <c r="E1795" s="6">
        <v>44882</v>
      </c>
      <c r="F1795" s="8">
        <v>232</v>
      </c>
    </row>
    <row r="1796" spans="1:6" ht="12" customHeight="1" x14ac:dyDescent="0.25">
      <c r="A1796" s="6">
        <v>44880</v>
      </c>
      <c r="B1796" t="s">
        <v>256</v>
      </c>
      <c r="C1796" s="7">
        <v>143439723</v>
      </c>
      <c r="D1796" s="3">
        <v>5540246171933</v>
      </c>
      <c r="E1796" s="6">
        <v>44882</v>
      </c>
      <c r="F1796" s="8">
        <v>1671</v>
      </c>
    </row>
    <row r="1797" spans="1:6" ht="12" customHeight="1" x14ac:dyDescent="0.25">
      <c r="A1797" s="6">
        <v>44880</v>
      </c>
      <c r="B1797" t="s">
        <v>256</v>
      </c>
      <c r="C1797" s="7">
        <v>143439723</v>
      </c>
      <c r="D1797" s="3">
        <v>5540246176294</v>
      </c>
      <c r="E1797" s="6">
        <v>44882</v>
      </c>
      <c r="F1797" s="8">
        <v>743</v>
      </c>
    </row>
    <row r="1798" spans="1:6" ht="12" customHeight="1" x14ac:dyDescent="0.25">
      <c r="A1798" s="9">
        <v>44880</v>
      </c>
      <c r="B1798" t="s">
        <v>256</v>
      </c>
      <c r="C1798" s="10">
        <v>143439723</v>
      </c>
      <c r="D1798" s="3">
        <v>5540246176295</v>
      </c>
      <c r="E1798" s="9">
        <v>44882</v>
      </c>
      <c r="F1798" s="11">
        <v>7424</v>
      </c>
    </row>
    <row r="1799" spans="1:6" ht="12" customHeight="1" x14ac:dyDescent="0.25">
      <c r="A1799" s="9">
        <v>44880</v>
      </c>
      <c r="B1799" t="s">
        <v>256</v>
      </c>
      <c r="C1799" s="10">
        <v>143439723</v>
      </c>
      <c r="D1799" s="3">
        <v>5540246187987</v>
      </c>
      <c r="E1799" s="9">
        <v>44882</v>
      </c>
      <c r="F1799" s="11">
        <v>4455</v>
      </c>
    </row>
    <row r="1800" spans="1:6" ht="12" customHeight="1" x14ac:dyDescent="0.25">
      <c r="A1800" s="6">
        <v>44880</v>
      </c>
      <c r="B1800" t="s">
        <v>256</v>
      </c>
      <c r="C1800" s="7">
        <v>143439723</v>
      </c>
      <c r="D1800" s="3">
        <v>5540246188200</v>
      </c>
      <c r="E1800" s="6">
        <v>44882</v>
      </c>
      <c r="F1800" s="8">
        <v>1485</v>
      </c>
    </row>
    <row r="1801" spans="1:6" ht="12" customHeight="1" x14ac:dyDescent="0.25">
      <c r="A1801" s="9">
        <v>44880</v>
      </c>
      <c r="B1801" t="s">
        <v>256</v>
      </c>
      <c r="C1801" s="10">
        <v>143439726</v>
      </c>
      <c r="D1801" s="3">
        <v>5540246194632</v>
      </c>
      <c r="E1801" s="9">
        <v>44887</v>
      </c>
      <c r="F1801" s="11">
        <v>1003</v>
      </c>
    </row>
    <row r="1802" spans="1:6" ht="12" customHeight="1" x14ac:dyDescent="0.25">
      <c r="A1802" s="6">
        <v>44880</v>
      </c>
      <c r="B1802" t="s">
        <v>256</v>
      </c>
      <c r="C1802" s="7">
        <v>143439726</v>
      </c>
      <c r="D1802" s="3">
        <v>5540246196046</v>
      </c>
      <c r="E1802" s="6">
        <v>44887</v>
      </c>
      <c r="F1802" s="8">
        <v>251</v>
      </c>
    </row>
    <row r="1803" spans="1:6" ht="12" customHeight="1" x14ac:dyDescent="0.25">
      <c r="A1803" s="9">
        <v>44880</v>
      </c>
      <c r="B1803" t="s">
        <v>256</v>
      </c>
      <c r="C1803" s="10">
        <v>143439731</v>
      </c>
      <c r="D1803" s="3">
        <v>5540246194632</v>
      </c>
      <c r="E1803" s="9">
        <v>44889</v>
      </c>
      <c r="F1803" s="11">
        <v>1170</v>
      </c>
    </row>
    <row r="1804" spans="1:6" ht="12" customHeight="1" x14ac:dyDescent="0.25">
      <c r="A1804" s="6">
        <v>44880</v>
      </c>
      <c r="B1804" t="s">
        <v>256</v>
      </c>
      <c r="C1804" s="7">
        <v>143439747</v>
      </c>
      <c r="D1804" s="3">
        <v>5540246170256</v>
      </c>
      <c r="E1804" s="6">
        <v>44901</v>
      </c>
      <c r="F1804" s="8">
        <v>3174</v>
      </c>
    </row>
    <row r="1805" spans="1:6" ht="12" customHeight="1" x14ac:dyDescent="0.25">
      <c r="A1805" s="9">
        <v>44880</v>
      </c>
      <c r="B1805" t="s">
        <v>256</v>
      </c>
      <c r="C1805" s="10">
        <v>143439747</v>
      </c>
      <c r="D1805" s="3">
        <v>5540246171888</v>
      </c>
      <c r="E1805" s="9">
        <v>44901</v>
      </c>
      <c r="F1805" s="11">
        <v>520</v>
      </c>
    </row>
    <row r="1806" spans="1:6" ht="12" customHeight="1" x14ac:dyDescent="0.25">
      <c r="A1806" s="6">
        <v>44880</v>
      </c>
      <c r="B1806" t="s">
        <v>256</v>
      </c>
      <c r="C1806" s="7">
        <v>143439748</v>
      </c>
      <c r="D1806" s="3">
        <v>5540246170256</v>
      </c>
      <c r="E1806" s="6">
        <v>44908</v>
      </c>
      <c r="F1806" s="8">
        <v>3174</v>
      </c>
    </row>
    <row r="1807" spans="1:6" ht="12" customHeight="1" x14ac:dyDescent="0.25">
      <c r="A1807" s="9">
        <v>44880</v>
      </c>
      <c r="B1807" t="s">
        <v>256</v>
      </c>
      <c r="C1807" s="10">
        <v>143439748</v>
      </c>
      <c r="D1807" s="3">
        <v>5540246171888</v>
      </c>
      <c r="E1807" s="9">
        <v>44908</v>
      </c>
      <c r="F1807" s="11">
        <v>520</v>
      </c>
    </row>
    <row r="1808" spans="1:6" ht="12" customHeight="1" x14ac:dyDescent="0.25">
      <c r="A1808" s="6">
        <v>44880</v>
      </c>
      <c r="B1808" t="s">
        <v>256</v>
      </c>
      <c r="C1808" s="7">
        <v>143439749</v>
      </c>
      <c r="D1808" s="3">
        <v>5540246170256</v>
      </c>
      <c r="E1808" s="6">
        <v>44915</v>
      </c>
      <c r="F1808" s="8">
        <v>3174</v>
      </c>
    </row>
    <row r="1809" spans="1:6" ht="12" customHeight="1" x14ac:dyDescent="0.25">
      <c r="A1809" s="9">
        <v>44880</v>
      </c>
      <c r="B1809" t="s">
        <v>256</v>
      </c>
      <c r="C1809" s="10">
        <v>143439749</v>
      </c>
      <c r="D1809" s="3">
        <v>5540246171888</v>
      </c>
      <c r="E1809" s="9">
        <v>44915</v>
      </c>
      <c r="F1809" s="11">
        <v>520</v>
      </c>
    </row>
    <row r="1810" spans="1:6" ht="12" customHeight="1" x14ac:dyDescent="0.25">
      <c r="A1810" s="6">
        <v>44881</v>
      </c>
      <c r="B1810" t="s">
        <v>256</v>
      </c>
      <c r="C1810" s="7">
        <v>143439771</v>
      </c>
      <c r="D1810" s="3">
        <v>5540246172669</v>
      </c>
      <c r="E1810" s="6">
        <v>44885</v>
      </c>
      <c r="F1810" s="8">
        <v>140</v>
      </c>
    </row>
    <row r="1811" spans="1:6" ht="12" customHeight="1" x14ac:dyDescent="0.25">
      <c r="A1811" s="6">
        <v>44881</v>
      </c>
      <c r="B1811" t="s">
        <v>256</v>
      </c>
      <c r="C1811" s="7">
        <v>143439771</v>
      </c>
      <c r="D1811" s="3">
        <v>5540246191594</v>
      </c>
      <c r="E1811" s="6">
        <v>44885</v>
      </c>
      <c r="F1811" s="8">
        <v>1504</v>
      </c>
    </row>
    <row r="1812" spans="1:6" ht="12" customHeight="1" x14ac:dyDescent="0.25">
      <c r="A1812" s="9">
        <v>44881</v>
      </c>
      <c r="B1812" t="s">
        <v>256</v>
      </c>
      <c r="C1812" s="10">
        <v>143439773</v>
      </c>
      <c r="D1812" s="3">
        <v>5540246171933</v>
      </c>
      <c r="E1812" s="9">
        <v>44885</v>
      </c>
      <c r="F1812" s="11">
        <v>1114</v>
      </c>
    </row>
    <row r="1813" spans="1:6" ht="12" customHeight="1" x14ac:dyDescent="0.25">
      <c r="A1813" s="6">
        <v>44881</v>
      </c>
      <c r="B1813" t="s">
        <v>256</v>
      </c>
      <c r="C1813" s="7">
        <v>143439773</v>
      </c>
      <c r="D1813" s="3">
        <v>5540246176295</v>
      </c>
      <c r="E1813" s="6">
        <v>44885</v>
      </c>
      <c r="F1813" s="8">
        <v>8909</v>
      </c>
    </row>
    <row r="1814" spans="1:6" ht="12" customHeight="1" x14ac:dyDescent="0.25">
      <c r="A1814" s="9">
        <v>44881</v>
      </c>
      <c r="B1814" t="s">
        <v>256</v>
      </c>
      <c r="C1814" s="10">
        <v>143439773</v>
      </c>
      <c r="D1814" s="3">
        <v>5540246187987</v>
      </c>
      <c r="E1814" s="9">
        <v>44885</v>
      </c>
      <c r="F1814" s="11">
        <v>4455</v>
      </c>
    </row>
    <row r="1815" spans="1:6" ht="12" customHeight="1" x14ac:dyDescent="0.25">
      <c r="A1815" s="9">
        <v>44881</v>
      </c>
      <c r="B1815" t="s">
        <v>256</v>
      </c>
      <c r="C1815" s="10">
        <v>143439780</v>
      </c>
      <c r="D1815" s="3">
        <v>5540246177133</v>
      </c>
      <c r="E1815" s="9">
        <v>44885</v>
      </c>
      <c r="F1815" s="11">
        <v>499</v>
      </c>
    </row>
    <row r="1816" spans="1:6" ht="12" customHeight="1" x14ac:dyDescent="0.25">
      <c r="A1816" s="6">
        <v>44881</v>
      </c>
      <c r="B1816" t="s">
        <v>256</v>
      </c>
      <c r="C1816" s="7">
        <v>143439780</v>
      </c>
      <c r="D1816" s="3">
        <v>5540246192148</v>
      </c>
      <c r="E1816" s="6">
        <v>44885</v>
      </c>
      <c r="F1816" s="8">
        <v>22272</v>
      </c>
    </row>
    <row r="1817" spans="1:6" ht="12" customHeight="1" x14ac:dyDescent="0.25">
      <c r="A1817" s="6">
        <v>44881</v>
      </c>
      <c r="B1817" t="s">
        <v>256</v>
      </c>
      <c r="C1817" s="7">
        <v>143439787</v>
      </c>
      <c r="D1817" s="3">
        <v>5540246174095</v>
      </c>
      <c r="E1817" s="6">
        <v>44887</v>
      </c>
      <c r="F1817" s="8">
        <v>140</v>
      </c>
    </row>
    <row r="1818" spans="1:6" ht="12" customHeight="1" x14ac:dyDescent="0.25">
      <c r="A1818" s="9">
        <v>44881</v>
      </c>
      <c r="B1818" t="s">
        <v>256</v>
      </c>
      <c r="C1818" s="10">
        <v>143439787</v>
      </c>
      <c r="D1818" s="3">
        <v>5540246175049</v>
      </c>
      <c r="E1818" s="9">
        <v>44887</v>
      </c>
      <c r="F1818" s="11">
        <v>557</v>
      </c>
    </row>
    <row r="1819" spans="1:6" ht="12" customHeight="1" x14ac:dyDescent="0.25">
      <c r="A1819" s="6">
        <v>44881</v>
      </c>
      <c r="B1819" t="s">
        <v>256</v>
      </c>
      <c r="C1819" s="7">
        <v>143439787</v>
      </c>
      <c r="D1819" s="3">
        <v>5540246175050</v>
      </c>
      <c r="E1819" s="6">
        <v>44887</v>
      </c>
      <c r="F1819" s="8">
        <v>557</v>
      </c>
    </row>
    <row r="1820" spans="1:6" ht="12" customHeight="1" x14ac:dyDescent="0.25">
      <c r="A1820" s="9">
        <v>44881</v>
      </c>
      <c r="B1820" t="s">
        <v>256</v>
      </c>
      <c r="C1820" s="10">
        <v>143439789</v>
      </c>
      <c r="D1820" s="3">
        <v>5540246185562</v>
      </c>
      <c r="E1820" s="9">
        <v>44887</v>
      </c>
      <c r="F1820" s="11">
        <v>70</v>
      </c>
    </row>
    <row r="1821" spans="1:6" ht="12" customHeight="1" x14ac:dyDescent="0.25">
      <c r="A1821" s="6">
        <v>44882</v>
      </c>
      <c r="B1821" t="s">
        <v>256</v>
      </c>
      <c r="C1821" s="7">
        <v>143439803</v>
      </c>
      <c r="D1821" s="3">
        <v>5540246176699</v>
      </c>
      <c r="E1821" s="6">
        <v>44886</v>
      </c>
      <c r="F1821" s="8">
        <v>8352</v>
      </c>
    </row>
    <row r="1822" spans="1:6" ht="12" customHeight="1" x14ac:dyDescent="0.25">
      <c r="A1822" s="6">
        <v>44882</v>
      </c>
      <c r="B1822" t="s">
        <v>256</v>
      </c>
      <c r="C1822" s="7">
        <v>143439803</v>
      </c>
      <c r="D1822" s="3">
        <v>5540246192102</v>
      </c>
      <c r="E1822" s="6">
        <v>44886</v>
      </c>
      <c r="F1822" s="8">
        <v>2005</v>
      </c>
    </row>
    <row r="1823" spans="1:6" ht="12" customHeight="1" x14ac:dyDescent="0.25">
      <c r="A1823" s="6">
        <v>44882</v>
      </c>
      <c r="B1823" t="s">
        <v>256</v>
      </c>
      <c r="C1823" s="7">
        <v>143439805</v>
      </c>
      <c r="D1823" s="3">
        <v>5540246171933</v>
      </c>
      <c r="E1823" s="6">
        <v>44886</v>
      </c>
      <c r="F1823" s="8">
        <v>1114</v>
      </c>
    </row>
    <row r="1824" spans="1:6" ht="12" customHeight="1" x14ac:dyDescent="0.25">
      <c r="A1824" s="9">
        <v>44882</v>
      </c>
      <c r="B1824" t="s">
        <v>256</v>
      </c>
      <c r="C1824" s="10">
        <v>143439805</v>
      </c>
      <c r="D1824" s="3">
        <v>5540246176294</v>
      </c>
      <c r="E1824" s="9">
        <v>44886</v>
      </c>
      <c r="F1824" s="11">
        <v>1485</v>
      </c>
    </row>
    <row r="1825" spans="1:6" ht="12" customHeight="1" x14ac:dyDescent="0.25">
      <c r="A1825" s="6">
        <v>44882</v>
      </c>
      <c r="B1825" t="s">
        <v>256</v>
      </c>
      <c r="C1825" s="7">
        <v>143439805</v>
      </c>
      <c r="D1825" s="3">
        <v>5540246176295</v>
      </c>
      <c r="E1825" s="6">
        <v>44886</v>
      </c>
      <c r="F1825" s="8">
        <v>8909</v>
      </c>
    </row>
    <row r="1826" spans="1:6" ht="12" customHeight="1" x14ac:dyDescent="0.25">
      <c r="A1826" s="6">
        <v>44882</v>
      </c>
      <c r="B1826" t="s">
        <v>256</v>
      </c>
      <c r="C1826" s="7">
        <v>143439805</v>
      </c>
      <c r="D1826" s="3">
        <v>5540246187987</v>
      </c>
      <c r="E1826" s="6">
        <v>44886</v>
      </c>
      <c r="F1826" s="8">
        <v>3341</v>
      </c>
    </row>
    <row r="1827" spans="1:6" ht="12" customHeight="1" x14ac:dyDescent="0.25">
      <c r="A1827" s="9">
        <v>44882</v>
      </c>
      <c r="B1827" t="s">
        <v>256</v>
      </c>
      <c r="C1827" s="10">
        <v>143439806</v>
      </c>
      <c r="D1827" s="3">
        <v>5540246191598</v>
      </c>
      <c r="E1827" s="9">
        <v>44887</v>
      </c>
      <c r="F1827" s="11">
        <v>1601</v>
      </c>
    </row>
    <row r="1828" spans="1:6" ht="12" customHeight="1" x14ac:dyDescent="0.25">
      <c r="A1828" s="9">
        <v>44882</v>
      </c>
      <c r="B1828" t="s">
        <v>256</v>
      </c>
      <c r="C1828" s="10">
        <v>143439825</v>
      </c>
      <c r="D1828" s="3">
        <v>5540246194632</v>
      </c>
      <c r="E1828" s="9">
        <v>44886</v>
      </c>
      <c r="F1828" s="11">
        <v>251</v>
      </c>
    </row>
    <row r="1829" spans="1:6" ht="12" customHeight="1" x14ac:dyDescent="0.25">
      <c r="A1829" s="6">
        <v>44882</v>
      </c>
      <c r="B1829" t="s">
        <v>256</v>
      </c>
      <c r="C1829" s="7">
        <v>143439825</v>
      </c>
      <c r="D1829" s="3">
        <v>5540246195250</v>
      </c>
      <c r="E1829" s="6">
        <v>44886</v>
      </c>
      <c r="F1829" s="8">
        <v>65</v>
      </c>
    </row>
    <row r="1830" spans="1:6" ht="12" customHeight="1" x14ac:dyDescent="0.25">
      <c r="A1830" s="9">
        <v>44882</v>
      </c>
      <c r="B1830" t="s">
        <v>256</v>
      </c>
      <c r="C1830" s="10">
        <v>143439825</v>
      </c>
      <c r="D1830" s="3">
        <v>5540246196046</v>
      </c>
      <c r="E1830" s="9">
        <v>44886</v>
      </c>
      <c r="F1830" s="11">
        <v>61</v>
      </c>
    </row>
    <row r="1831" spans="1:6" ht="12" customHeight="1" x14ac:dyDescent="0.25">
      <c r="A1831" s="6">
        <v>44882</v>
      </c>
      <c r="B1831" t="s">
        <v>256</v>
      </c>
      <c r="C1831" s="7">
        <v>143439827</v>
      </c>
      <c r="D1831" s="3">
        <v>5540246194632</v>
      </c>
      <c r="E1831" s="6">
        <v>44893</v>
      </c>
      <c r="F1831" s="8">
        <v>919</v>
      </c>
    </row>
    <row r="1832" spans="1:6" ht="12" customHeight="1" x14ac:dyDescent="0.25">
      <c r="A1832" s="9">
        <v>44882</v>
      </c>
      <c r="B1832" t="s">
        <v>256</v>
      </c>
      <c r="C1832" s="10">
        <v>143439827</v>
      </c>
      <c r="D1832" s="3">
        <v>5540246196046</v>
      </c>
      <c r="E1832" s="9">
        <v>44893</v>
      </c>
      <c r="F1832" s="11">
        <v>251</v>
      </c>
    </row>
    <row r="1833" spans="1:6" ht="12" customHeight="1" x14ac:dyDescent="0.25">
      <c r="A1833" s="9">
        <v>44882</v>
      </c>
      <c r="B1833" t="s">
        <v>256</v>
      </c>
      <c r="C1833" s="10">
        <v>143439828</v>
      </c>
      <c r="D1833" s="3">
        <v>5540246194632</v>
      </c>
      <c r="E1833" s="9">
        <v>44895</v>
      </c>
      <c r="F1833" s="11">
        <v>1003</v>
      </c>
    </row>
    <row r="1834" spans="1:6" ht="12" customHeight="1" x14ac:dyDescent="0.25">
      <c r="A1834" s="9">
        <v>44885</v>
      </c>
      <c r="B1834" t="s">
        <v>256</v>
      </c>
      <c r="C1834" s="10">
        <v>143449857</v>
      </c>
      <c r="D1834" s="3">
        <v>5540246172978</v>
      </c>
      <c r="E1834" s="9">
        <v>44887</v>
      </c>
      <c r="F1834" s="11">
        <v>836</v>
      </c>
    </row>
    <row r="1835" spans="1:6" ht="12" customHeight="1" x14ac:dyDescent="0.25">
      <c r="A1835" s="6">
        <v>44885</v>
      </c>
      <c r="B1835" t="s">
        <v>256</v>
      </c>
      <c r="C1835" s="7">
        <v>143449860</v>
      </c>
      <c r="D1835" s="3">
        <v>5540246176294</v>
      </c>
      <c r="E1835" s="6">
        <v>44887</v>
      </c>
      <c r="F1835" s="8">
        <v>743</v>
      </c>
    </row>
    <row r="1836" spans="1:6" ht="12" customHeight="1" x14ac:dyDescent="0.25">
      <c r="A1836" s="9">
        <v>44885</v>
      </c>
      <c r="B1836" t="s">
        <v>256</v>
      </c>
      <c r="C1836" s="10">
        <v>143449860</v>
      </c>
      <c r="D1836" s="3">
        <v>5540246176295</v>
      </c>
      <c r="E1836" s="9">
        <v>44887</v>
      </c>
      <c r="F1836" s="11">
        <v>4455</v>
      </c>
    </row>
    <row r="1837" spans="1:6" ht="12" customHeight="1" x14ac:dyDescent="0.25">
      <c r="A1837" s="9">
        <v>44885</v>
      </c>
      <c r="B1837" t="s">
        <v>256</v>
      </c>
      <c r="C1837" s="10">
        <v>143449860</v>
      </c>
      <c r="D1837" s="3">
        <v>5540246188200</v>
      </c>
      <c r="E1837" s="9">
        <v>44887</v>
      </c>
      <c r="F1837" s="11">
        <v>1485</v>
      </c>
    </row>
    <row r="1838" spans="1:6" ht="12" customHeight="1" x14ac:dyDescent="0.25">
      <c r="A1838" s="6">
        <v>44885</v>
      </c>
      <c r="B1838" t="s">
        <v>256</v>
      </c>
      <c r="C1838" s="7">
        <v>143449862</v>
      </c>
      <c r="D1838" s="3">
        <v>5540246172978</v>
      </c>
      <c r="E1838" s="6">
        <v>44886</v>
      </c>
      <c r="F1838" s="8">
        <v>3341</v>
      </c>
    </row>
    <row r="1839" spans="1:6" ht="12" customHeight="1" x14ac:dyDescent="0.25">
      <c r="A1839" s="9">
        <v>44885</v>
      </c>
      <c r="B1839" t="s">
        <v>256</v>
      </c>
      <c r="C1839" s="10">
        <v>143449875</v>
      </c>
      <c r="D1839" s="3">
        <v>5540246170256</v>
      </c>
      <c r="E1839" s="9">
        <v>44922</v>
      </c>
      <c r="F1839" s="11">
        <v>3174</v>
      </c>
    </row>
    <row r="1840" spans="1:6" ht="12" customHeight="1" x14ac:dyDescent="0.25">
      <c r="A1840" s="6">
        <v>44885</v>
      </c>
      <c r="B1840" t="s">
        <v>256</v>
      </c>
      <c r="C1840" s="7">
        <v>143449875</v>
      </c>
      <c r="D1840" s="3">
        <v>5540246171888</v>
      </c>
      <c r="E1840" s="6">
        <v>44922</v>
      </c>
      <c r="F1840" s="8">
        <v>520</v>
      </c>
    </row>
    <row r="1841" spans="1:6" ht="12" customHeight="1" x14ac:dyDescent="0.25">
      <c r="A1841" s="9">
        <v>44885</v>
      </c>
      <c r="B1841" t="s">
        <v>256</v>
      </c>
      <c r="C1841" s="10">
        <v>143449876</v>
      </c>
      <c r="D1841" s="3">
        <v>5540246170256</v>
      </c>
      <c r="E1841" s="9">
        <v>44929</v>
      </c>
      <c r="F1841" s="11">
        <v>3174</v>
      </c>
    </row>
    <row r="1842" spans="1:6" ht="12" customHeight="1" x14ac:dyDescent="0.25">
      <c r="A1842" s="6">
        <v>44885</v>
      </c>
      <c r="B1842" t="s">
        <v>256</v>
      </c>
      <c r="C1842" s="7">
        <v>143449876</v>
      </c>
      <c r="D1842" s="3">
        <v>5540246171888</v>
      </c>
      <c r="E1842" s="6">
        <v>44929</v>
      </c>
      <c r="F1842" s="8">
        <v>520</v>
      </c>
    </row>
    <row r="1843" spans="1:6" ht="12" customHeight="1" x14ac:dyDescent="0.25">
      <c r="A1843" s="9">
        <v>44885</v>
      </c>
      <c r="B1843" t="s">
        <v>256</v>
      </c>
      <c r="C1843" s="10">
        <v>143449877</v>
      </c>
      <c r="D1843" s="3">
        <v>5540246170256</v>
      </c>
      <c r="E1843" s="9">
        <v>44936</v>
      </c>
      <c r="F1843" s="11">
        <v>3174</v>
      </c>
    </row>
    <row r="1844" spans="1:6" ht="12" customHeight="1" x14ac:dyDescent="0.25">
      <c r="A1844" s="6">
        <v>44885</v>
      </c>
      <c r="B1844" t="s">
        <v>256</v>
      </c>
      <c r="C1844" s="7">
        <v>143449877</v>
      </c>
      <c r="D1844" s="3">
        <v>5540246171888</v>
      </c>
      <c r="E1844" s="6">
        <v>44936</v>
      </c>
      <c r="F1844" s="8">
        <v>520</v>
      </c>
    </row>
    <row r="1845" spans="1:6" ht="12" customHeight="1" x14ac:dyDescent="0.25">
      <c r="A1845" s="9">
        <v>44885</v>
      </c>
      <c r="B1845" t="s">
        <v>256</v>
      </c>
      <c r="C1845" s="10">
        <v>143449891</v>
      </c>
      <c r="D1845" s="3">
        <v>5540246181016</v>
      </c>
      <c r="E1845" s="9">
        <v>44892</v>
      </c>
      <c r="F1845" s="11">
        <v>10691</v>
      </c>
    </row>
    <row r="1846" spans="1:6" ht="12" customHeight="1" x14ac:dyDescent="0.25">
      <c r="A1846" s="9">
        <v>44886</v>
      </c>
      <c r="B1846" t="s">
        <v>256</v>
      </c>
      <c r="C1846" s="10">
        <v>143449917</v>
      </c>
      <c r="D1846" s="3">
        <v>5540246183130</v>
      </c>
      <c r="E1846" s="9">
        <v>44900</v>
      </c>
      <c r="F1846" s="11">
        <v>4511</v>
      </c>
    </row>
    <row r="1847" spans="1:6" ht="12" customHeight="1" x14ac:dyDescent="0.25">
      <c r="A1847" s="6">
        <v>44886</v>
      </c>
      <c r="B1847" t="s">
        <v>256</v>
      </c>
      <c r="C1847" s="7">
        <v>143449917</v>
      </c>
      <c r="D1847" s="3">
        <v>5540246183537</v>
      </c>
      <c r="E1847" s="6">
        <v>44900</v>
      </c>
      <c r="F1847" s="8">
        <v>961</v>
      </c>
    </row>
    <row r="1848" spans="1:6" ht="12" customHeight="1" x14ac:dyDescent="0.25">
      <c r="A1848" s="9">
        <v>44886</v>
      </c>
      <c r="B1848" t="s">
        <v>256</v>
      </c>
      <c r="C1848" s="10">
        <v>143449919</v>
      </c>
      <c r="D1848" s="3">
        <v>5540246172539</v>
      </c>
      <c r="E1848" s="9">
        <v>44889</v>
      </c>
      <c r="F1848" s="11">
        <v>24</v>
      </c>
    </row>
    <row r="1849" spans="1:6" ht="12" customHeight="1" x14ac:dyDescent="0.25">
      <c r="A1849" s="6">
        <v>44886</v>
      </c>
      <c r="B1849" t="s">
        <v>256</v>
      </c>
      <c r="C1849" s="7">
        <v>143449919</v>
      </c>
      <c r="D1849" s="3">
        <v>5540246172669</v>
      </c>
      <c r="E1849" s="6">
        <v>44889</v>
      </c>
      <c r="F1849" s="8">
        <v>140</v>
      </c>
    </row>
    <row r="1850" spans="1:6" ht="12" customHeight="1" x14ac:dyDescent="0.25">
      <c r="A1850" s="9">
        <v>44886</v>
      </c>
      <c r="B1850" t="s">
        <v>256</v>
      </c>
      <c r="C1850" s="10">
        <v>143449919</v>
      </c>
      <c r="D1850" s="3">
        <v>5540246172978</v>
      </c>
      <c r="E1850" s="9">
        <v>44889</v>
      </c>
      <c r="F1850" s="11">
        <v>1671</v>
      </c>
    </row>
    <row r="1851" spans="1:6" ht="12" customHeight="1" x14ac:dyDescent="0.25">
      <c r="A1851" s="6">
        <v>44886</v>
      </c>
      <c r="B1851" t="s">
        <v>256</v>
      </c>
      <c r="C1851" s="7">
        <v>143449919</v>
      </c>
      <c r="D1851" s="3">
        <v>5540246174174</v>
      </c>
      <c r="E1851" s="6">
        <v>44889</v>
      </c>
      <c r="F1851" s="8">
        <v>696</v>
      </c>
    </row>
    <row r="1852" spans="1:6" ht="12" customHeight="1" x14ac:dyDescent="0.25">
      <c r="A1852" s="6">
        <v>44886</v>
      </c>
      <c r="B1852" t="s">
        <v>256</v>
      </c>
      <c r="C1852" s="7">
        <v>143449919</v>
      </c>
      <c r="D1852" s="3">
        <v>5540246176699</v>
      </c>
      <c r="E1852" s="6">
        <v>44889</v>
      </c>
      <c r="F1852" s="8">
        <v>4176</v>
      </c>
    </row>
    <row r="1853" spans="1:6" ht="12" customHeight="1" x14ac:dyDescent="0.25">
      <c r="A1853" s="9">
        <v>44886</v>
      </c>
      <c r="B1853" t="s">
        <v>256</v>
      </c>
      <c r="C1853" s="10">
        <v>143449919</v>
      </c>
      <c r="D1853" s="3">
        <v>5540246188175</v>
      </c>
      <c r="E1853" s="9">
        <v>44889</v>
      </c>
      <c r="F1853" s="11">
        <v>116</v>
      </c>
    </row>
    <row r="1854" spans="1:6" ht="12" customHeight="1" x14ac:dyDescent="0.25">
      <c r="A1854" s="9">
        <v>44886</v>
      </c>
      <c r="B1854" t="s">
        <v>256</v>
      </c>
      <c r="C1854" s="10">
        <v>143449919</v>
      </c>
      <c r="D1854" s="3">
        <v>5540246191594</v>
      </c>
      <c r="E1854" s="9">
        <v>44889</v>
      </c>
      <c r="F1854" s="11">
        <v>1504</v>
      </c>
    </row>
    <row r="1855" spans="1:6" ht="12" customHeight="1" x14ac:dyDescent="0.25">
      <c r="A1855" s="6">
        <v>44886</v>
      </c>
      <c r="B1855" t="s">
        <v>256</v>
      </c>
      <c r="C1855" s="7">
        <v>143449919</v>
      </c>
      <c r="D1855" s="3">
        <v>5540246191598</v>
      </c>
      <c r="E1855" s="6">
        <v>44889</v>
      </c>
      <c r="F1855" s="8">
        <v>1601</v>
      </c>
    </row>
    <row r="1856" spans="1:6" ht="12" customHeight="1" x14ac:dyDescent="0.25">
      <c r="A1856" s="6">
        <v>44886</v>
      </c>
      <c r="B1856" t="s">
        <v>256</v>
      </c>
      <c r="C1856" s="7">
        <v>143449922</v>
      </c>
      <c r="D1856" s="3">
        <v>5540246176294</v>
      </c>
      <c r="E1856" s="6">
        <v>44889</v>
      </c>
      <c r="F1856" s="8">
        <v>743</v>
      </c>
    </row>
    <row r="1857" spans="1:6" ht="12" customHeight="1" x14ac:dyDescent="0.25">
      <c r="A1857" s="6">
        <v>44886</v>
      </c>
      <c r="B1857" t="s">
        <v>256</v>
      </c>
      <c r="C1857" s="7">
        <v>143449922</v>
      </c>
      <c r="D1857" s="3">
        <v>5540246187987</v>
      </c>
      <c r="E1857" s="6">
        <v>44889</v>
      </c>
      <c r="F1857" s="8">
        <v>2228</v>
      </c>
    </row>
    <row r="1858" spans="1:6" ht="12" customHeight="1" x14ac:dyDescent="0.25">
      <c r="A1858" s="9">
        <v>44886</v>
      </c>
      <c r="B1858" t="s">
        <v>256</v>
      </c>
      <c r="C1858" s="10">
        <v>143449922</v>
      </c>
      <c r="D1858" s="3">
        <v>5540246188200</v>
      </c>
      <c r="E1858" s="9">
        <v>44889</v>
      </c>
      <c r="F1858" s="11">
        <v>1485</v>
      </c>
    </row>
    <row r="1859" spans="1:6" ht="12" customHeight="1" x14ac:dyDescent="0.25">
      <c r="A1859" s="6">
        <v>44886</v>
      </c>
      <c r="B1859" t="s">
        <v>256</v>
      </c>
      <c r="C1859" s="7">
        <v>143449928</v>
      </c>
      <c r="D1859" s="3">
        <v>5540246174095</v>
      </c>
      <c r="E1859" s="6">
        <v>44895</v>
      </c>
      <c r="F1859" s="8">
        <v>70</v>
      </c>
    </row>
    <row r="1860" spans="1:6" ht="12" customHeight="1" x14ac:dyDescent="0.25">
      <c r="A1860" s="9">
        <v>44886</v>
      </c>
      <c r="B1860" t="s">
        <v>256</v>
      </c>
      <c r="C1860" s="10">
        <v>143449928</v>
      </c>
      <c r="D1860" s="3">
        <v>5540246175049</v>
      </c>
      <c r="E1860" s="9">
        <v>44895</v>
      </c>
      <c r="F1860" s="11">
        <v>557</v>
      </c>
    </row>
    <row r="1861" spans="1:6" ht="12" customHeight="1" x14ac:dyDescent="0.25">
      <c r="A1861" s="6">
        <v>44886</v>
      </c>
      <c r="B1861" t="s">
        <v>256</v>
      </c>
      <c r="C1861" s="7">
        <v>143449928</v>
      </c>
      <c r="D1861" s="3">
        <v>5540246175050</v>
      </c>
      <c r="E1861" s="6">
        <v>44895</v>
      </c>
      <c r="F1861" s="8">
        <v>418</v>
      </c>
    </row>
    <row r="1862" spans="1:6" ht="12" customHeight="1" x14ac:dyDescent="0.25">
      <c r="A1862" s="9">
        <v>44886</v>
      </c>
      <c r="B1862" t="s">
        <v>256</v>
      </c>
      <c r="C1862" s="10">
        <v>143449928</v>
      </c>
      <c r="D1862" s="3">
        <v>5540246190743</v>
      </c>
      <c r="E1862" s="9">
        <v>44895</v>
      </c>
      <c r="F1862" s="11">
        <v>279</v>
      </c>
    </row>
    <row r="1863" spans="1:6" ht="12" customHeight="1" x14ac:dyDescent="0.25">
      <c r="A1863" s="6">
        <v>44886</v>
      </c>
      <c r="B1863" t="s">
        <v>256</v>
      </c>
      <c r="C1863" s="7">
        <v>143449929</v>
      </c>
      <c r="D1863" s="3">
        <v>5540246196148</v>
      </c>
      <c r="E1863" s="6">
        <v>44915</v>
      </c>
      <c r="F1863" s="8">
        <v>975</v>
      </c>
    </row>
    <row r="1864" spans="1:6" ht="12" customHeight="1" x14ac:dyDescent="0.25">
      <c r="A1864" s="9">
        <v>44886</v>
      </c>
      <c r="B1864" t="s">
        <v>256</v>
      </c>
      <c r="C1864" s="10">
        <v>143449946</v>
      </c>
      <c r="D1864" s="3">
        <v>5540246185429</v>
      </c>
      <c r="E1864" s="9">
        <v>44895</v>
      </c>
      <c r="F1864" s="11">
        <v>140</v>
      </c>
    </row>
    <row r="1865" spans="1:6" ht="12" customHeight="1" x14ac:dyDescent="0.25">
      <c r="A1865" s="6">
        <v>44886</v>
      </c>
      <c r="B1865" t="s">
        <v>256</v>
      </c>
      <c r="C1865" s="7">
        <v>143449946</v>
      </c>
      <c r="D1865" s="3">
        <v>5540246185562</v>
      </c>
      <c r="E1865" s="6">
        <v>44895</v>
      </c>
      <c r="F1865" s="8">
        <v>140</v>
      </c>
    </row>
    <row r="1866" spans="1:6" ht="12" customHeight="1" x14ac:dyDescent="0.25">
      <c r="A1866" s="9">
        <v>44886</v>
      </c>
      <c r="B1866" t="s">
        <v>256</v>
      </c>
      <c r="C1866" s="10">
        <v>143449946</v>
      </c>
      <c r="D1866" s="3">
        <v>5540246186325</v>
      </c>
      <c r="E1866" s="9">
        <v>44895</v>
      </c>
      <c r="F1866" s="11">
        <v>140</v>
      </c>
    </row>
    <row r="1867" spans="1:6" ht="12" customHeight="1" x14ac:dyDescent="0.25">
      <c r="A1867" s="6">
        <v>44886</v>
      </c>
      <c r="B1867" t="s">
        <v>256</v>
      </c>
      <c r="C1867" s="7">
        <v>143449947</v>
      </c>
      <c r="D1867" s="3">
        <v>5540246194632</v>
      </c>
      <c r="E1867" s="6">
        <v>44900</v>
      </c>
      <c r="F1867" s="8">
        <v>919</v>
      </c>
    </row>
    <row r="1868" spans="1:6" ht="12" customHeight="1" x14ac:dyDescent="0.25">
      <c r="A1868" s="9">
        <v>44886</v>
      </c>
      <c r="B1868" t="s">
        <v>256</v>
      </c>
      <c r="C1868" s="10">
        <v>143449947</v>
      </c>
      <c r="D1868" s="3">
        <v>5540246195250</v>
      </c>
      <c r="E1868" s="9">
        <v>44900</v>
      </c>
      <c r="F1868" s="11">
        <v>251</v>
      </c>
    </row>
    <row r="1869" spans="1:6" ht="12" customHeight="1" x14ac:dyDescent="0.25">
      <c r="A1869" s="6">
        <v>44886</v>
      </c>
      <c r="B1869" t="s">
        <v>256</v>
      </c>
      <c r="C1869" s="7">
        <v>143449947</v>
      </c>
      <c r="D1869" s="3">
        <v>5540246196046</v>
      </c>
      <c r="E1869" s="6">
        <v>44900</v>
      </c>
      <c r="F1869" s="8">
        <v>168</v>
      </c>
    </row>
    <row r="1870" spans="1:6" ht="12" customHeight="1" x14ac:dyDescent="0.25">
      <c r="A1870" s="9">
        <v>44886</v>
      </c>
      <c r="B1870" t="s">
        <v>256</v>
      </c>
      <c r="C1870" s="10">
        <v>143449948</v>
      </c>
      <c r="D1870" s="3">
        <v>5540246194632</v>
      </c>
      <c r="E1870" s="9">
        <v>44903</v>
      </c>
      <c r="F1870" s="11">
        <v>2256</v>
      </c>
    </row>
    <row r="1871" spans="1:6" ht="12" customHeight="1" x14ac:dyDescent="0.25">
      <c r="A1871" s="9">
        <v>44886</v>
      </c>
      <c r="B1871" t="s">
        <v>256</v>
      </c>
      <c r="C1871" s="10">
        <v>143449949</v>
      </c>
      <c r="D1871" s="3">
        <v>5540246194632</v>
      </c>
      <c r="E1871" s="9">
        <v>44907</v>
      </c>
      <c r="F1871" s="11">
        <v>836</v>
      </c>
    </row>
    <row r="1872" spans="1:6" ht="12" customHeight="1" x14ac:dyDescent="0.25">
      <c r="A1872" s="9">
        <v>44886</v>
      </c>
      <c r="B1872" t="s">
        <v>256</v>
      </c>
      <c r="C1872" s="10">
        <v>143449951</v>
      </c>
      <c r="D1872" s="3">
        <v>5540246194632</v>
      </c>
      <c r="E1872" s="9">
        <v>44910</v>
      </c>
      <c r="F1872" s="11">
        <v>2172</v>
      </c>
    </row>
    <row r="1873" spans="1:6" ht="12" customHeight="1" x14ac:dyDescent="0.25">
      <c r="A1873" s="9">
        <v>44886</v>
      </c>
      <c r="B1873" t="s">
        <v>256</v>
      </c>
      <c r="C1873" s="10">
        <v>143449952</v>
      </c>
      <c r="D1873" s="3">
        <v>5540246194632</v>
      </c>
      <c r="E1873" s="9">
        <v>44914</v>
      </c>
      <c r="F1873" s="11">
        <v>1921</v>
      </c>
    </row>
    <row r="1874" spans="1:6" ht="12" customHeight="1" x14ac:dyDescent="0.25">
      <c r="A1874" s="6">
        <v>44886</v>
      </c>
      <c r="B1874" t="s">
        <v>256</v>
      </c>
      <c r="C1874" s="7">
        <v>143449953</v>
      </c>
      <c r="D1874" s="3">
        <v>5540246194632</v>
      </c>
      <c r="E1874" s="6">
        <v>44922</v>
      </c>
      <c r="F1874" s="8">
        <v>2757</v>
      </c>
    </row>
    <row r="1875" spans="1:6" ht="12" customHeight="1" x14ac:dyDescent="0.25">
      <c r="A1875" s="6">
        <v>44887</v>
      </c>
      <c r="B1875" t="s">
        <v>256</v>
      </c>
      <c r="C1875" s="7">
        <v>143449961</v>
      </c>
      <c r="D1875" s="3">
        <v>5540246192907</v>
      </c>
      <c r="E1875" s="6">
        <v>44930</v>
      </c>
      <c r="F1875" s="8">
        <v>3341</v>
      </c>
    </row>
    <row r="1876" spans="1:6" ht="12" customHeight="1" x14ac:dyDescent="0.25">
      <c r="A1876" s="9">
        <v>44887</v>
      </c>
      <c r="B1876" t="s">
        <v>256</v>
      </c>
      <c r="C1876" s="10">
        <v>143449962</v>
      </c>
      <c r="D1876" s="3">
        <v>5540246192907</v>
      </c>
      <c r="E1876" s="9">
        <v>44952</v>
      </c>
      <c r="F1876" s="11">
        <v>11136</v>
      </c>
    </row>
    <row r="1877" spans="1:6" ht="12" customHeight="1" x14ac:dyDescent="0.25">
      <c r="A1877" s="9">
        <v>44887</v>
      </c>
      <c r="B1877" t="s">
        <v>256</v>
      </c>
      <c r="C1877" s="10">
        <v>143449966</v>
      </c>
      <c r="D1877" s="3">
        <v>5540246172978</v>
      </c>
      <c r="E1877" s="9">
        <v>44892</v>
      </c>
      <c r="F1877" s="11">
        <v>1671</v>
      </c>
    </row>
    <row r="1878" spans="1:6" ht="12" customHeight="1" x14ac:dyDescent="0.25">
      <c r="A1878" s="6">
        <v>44887</v>
      </c>
      <c r="B1878" t="s">
        <v>256</v>
      </c>
      <c r="C1878" s="7">
        <v>143449966</v>
      </c>
      <c r="D1878" s="3">
        <v>5540246176699</v>
      </c>
      <c r="E1878" s="6">
        <v>44892</v>
      </c>
      <c r="F1878" s="8">
        <v>4176</v>
      </c>
    </row>
    <row r="1879" spans="1:6" ht="12" customHeight="1" x14ac:dyDescent="0.25">
      <c r="A1879" s="6">
        <v>44887</v>
      </c>
      <c r="B1879" t="s">
        <v>256</v>
      </c>
      <c r="C1879" s="7">
        <v>143449966</v>
      </c>
      <c r="D1879" s="3">
        <v>5540246188175</v>
      </c>
      <c r="E1879" s="6">
        <v>44892</v>
      </c>
      <c r="F1879" s="8">
        <v>116</v>
      </c>
    </row>
    <row r="1880" spans="1:6" ht="12" customHeight="1" x14ac:dyDescent="0.25">
      <c r="A1880" s="9">
        <v>44887</v>
      </c>
      <c r="B1880" t="s">
        <v>256</v>
      </c>
      <c r="C1880" s="10">
        <v>143449967</v>
      </c>
      <c r="D1880" s="3">
        <v>5540246187987</v>
      </c>
      <c r="E1880" s="9">
        <v>44892</v>
      </c>
      <c r="F1880" s="11">
        <v>2228</v>
      </c>
    </row>
    <row r="1881" spans="1:6" ht="12" customHeight="1" x14ac:dyDescent="0.25">
      <c r="A1881" s="6">
        <v>44887</v>
      </c>
      <c r="B1881" t="s">
        <v>256</v>
      </c>
      <c r="C1881" s="7">
        <v>143449967</v>
      </c>
      <c r="D1881" s="3">
        <v>5540246188200</v>
      </c>
      <c r="E1881" s="6">
        <v>44892</v>
      </c>
      <c r="F1881" s="8">
        <v>1485</v>
      </c>
    </row>
    <row r="1882" spans="1:6" ht="12" customHeight="1" x14ac:dyDescent="0.25">
      <c r="A1882" s="6">
        <v>44887</v>
      </c>
      <c r="B1882" t="s">
        <v>256</v>
      </c>
      <c r="C1882" s="7">
        <v>143449971</v>
      </c>
      <c r="D1882" s="3">
        <v>5540246171759</v>
      </c>
      <c r="E1882" s="6">
        <v>44896</v>
      </c>
      <c r="F1882" s="8">
        <v>8352</v>
      </c>
    </row>
    <row r="1883" spans="1:6" ht="12" customHeight="1" x14ac:dyDescent="0.25">
      <c r="A1883" s="9">
        <v>44887</v>
      </c>
      <c r="B1883" t="s">
        <v>256</v>
      </c>
      <c r="C1883" s="10">
        <v>143449971</v>
      </c>
      <c r="D1883" s="3">
        <v>5540246192518</v>
      </c>
      <c r="E1883" s="9">
        <v>44896</v>
      </c>
      <c r="F1883" s="11">
        <v>26309</v>
      </c>
    </row>
    <row r="1884" spans="1:6" ht="12" customHeight="1" x14ac:dyDescent="0.25">
      <c r="A1884" s="6">
        <v>44887</v>
      </c>
      <c r="B1884" t="s">
        <v>256</v>
      </c>
      <c r="C1884" s="7">
        <v>143449974</v>
      </c>
      <c r="D1884" s="3">
        <v>5540246192148</v>
      </c>
      <c r="E1884" s="6">
        <v>44894</v>
      </c>
      <c r="F1884" s="8">
        <v>45936</v>
      </c>
    </row>
    <row r="1885" spans="1:6" ht="12" customHeight="1" x14ac:dyDescent="0.25">
      <c r="A1885" s="9">
        <v>44887</v>
      </c>
      <c r="B1885" t="s">
        <v>256</v>
      </c>
      <c r="C1885" s="10">
        <v>143449975</v>
      </c>
      <c r="D1885" s="3">
        <v>5540246192148</v>
      </c>
      <c r="E1885" s="9">
        <v>44901</v>
      </c>
      <c r="F1885" s="11">
        <v>45936</v>
      </c>
    </row>
    <row r="1886" spans="1:6" ht="12" customHeight="1" x14ac:dyDescent="0.25">
      <c r="A1886" s="9">
        <v>44887</v>
      </c>
      <c r="B1886" t="s">
        <v>256</v>
      </c>
      <c r="C1886" s="10">
        <v>143449977</v>
      </c>
      <c r="D1886" s="3">
        <v>5540246195943</v>
      </c>
      <c r="E1886" s="9">
        <v>44922</v>
      </c>
      <c r="F1886" s="11">
        <v>928</v>
      </c>
    </row>
    <row r="1887" spans="1:6" ht="12" customHeight="1" x14ac:dyDescent="0.25">
      <c r="A1887" s="6">
        <v>44887</v>
      </c>
      <c r="B1887" t="s">
        <v>256</v>
      </c>
      <c r="C1887" s="7">
        <v>143449977</v>
      </c>
      <c r="D1887" s="3">
        <v>5540246195944</v>
      </c>
      <c r="E1887" s="6">
        <v>44922</v>
      </c>
      <c r="F1887" s="8">
        <v>928</v>
      </c>
    </row>
    <row r="1888" spans="1:6" ht="12" customHeight="1" x14ac:dyDescent="0.25">
      <c r="A1888" s="9">
        <v>44887</v>
      </c>
      <c r="B1888" t="s">
        <v>256</v>
      </c>
      <c r="C1888" s="10">
        <v>143449978</v>
      </c>
      <c r="D1888" s="3">
        <v>5540246195943</v>
      </c>
      <c r="E1888" s="9">
        <v>44928</v>
      </c>
      <c r="F1888" s="11">
        <v>928</v>
      </c>
    </row>
    <row r="1889" spans="1:6" ht="12" customHeight="1" x14ac:dyDescent="0.25">
      <c r="A1889" s="6">
        <v>44887</v>
      </c>
      <c r="B1889" t="s">
        <v>256</v>
      </c>
      <c r="C1889" s="7">
        <v>143449978</v>
      </c>
      <c r="D1889" s="3">
        <v>5540246195944</v>
      </c>
      <c r="E1889" s="6">
        <v>44928</v>
      </c>
      <c r="F1889" s="8">
        <v>928</v>
      </c>
    </row>
    <row r="1890" spans="1:6" ht="12" customHeight="1" x14ac:dyDescent="0.25">
      <c r="A1890" s="9">
        <v>44887</v>
      </c>
      <c r="B1890" t="s">
        <v>256</v>
      </c>
      <c r="C1890" s="10">
        <v>143449981</v>
      </c>
      <c r="D1890" s="3">
        <v>5540246191596</v>
      </c>
      <c r="E1890" s="9">
        <v>44902</v>
      </c>
      <c r="F1890" s="11">
        <v>223</v>
      </c>
    </row>
    <row r="1891" spans="1:6" ht="12" customHeight="1" x14ac:dyDescent="0.25">
      <c r="A1891" s="6">
        <v>44889</v>
      </c>
      <c r="B1891" t="s">
        <v>256</v>
      </c>
      <c r="C1891" s="7">
        <v>143449996</v>
      </c>
      <c r="D1891" s="3">
        <v>5540246171933</v>
      </c>
      <c r="E1891" s="6">
        <v>44893</v>
      </c>
      <c r="F1891" s="8">
        <v>669</v>
      </c>
    </row>
    <row r="1892" spans="1:6" ht="12" customHeight="1" x14ac:dyDescent="0.25">
      <c r="A1892" s="9">
        <v>44889</v>
      </c>
      <c r="B1892" t="s">
        <v>256</v>
      </c>
      <c r="C1892" s="10">
        <v>143449996</v>
      </c>
      <c r="D1892" s="3">
        <v>5540246176295</v>
      </c>
      <c r="E1892" s="9">
        <v>44893</v>
      </c>
      <c r="F1892" s="11">
        <v>2228</v>
      </c>
    </row>
    <row r="1893" spans="1:6" ht="12" customHeight="1" x14ac:dyDescent="0.25">
      <c r="A1893" s="6">
        <v>44889</v>
      </c>
      <c r="B1893" t="s">
        <v>256</v>
      </c>
      <c r="C1893" s="7">
        <v>143449996</v>
      </c>
      <c r="D1893" s="3">
        <v>5540246187987</v>
      </c>
      <c r="E1893" s="6">
        <v>44893</v>
      </c>
      <c r="F1893" s="8">
        <v>3341</v>
      </c>
    </row>
    <row r="1894" spans="1:6" ht="12" customHeight="1" x14ac:dyDescent="0.25">
      <c r="A1894" s="9">
        <v>44889</v>
      </c>
      <c r="B1894" t="s">
        <v>256</v>
      </c>
      <c r="C1894" s="10">
        <v>143450004</v>
      </c>
      <c r="D1894" s="3">
        <v>5540246182684</v>
      </c>
      <c r="E1894" s="9">
        <v>44902</v>
      </c>
      <c r="F1894" s="11">
        <v>372</v>
      </c>
    </row>
    <row r="1895" spans="1:6" ht="12" customHeight="1" x14ac:dyDescent="0.25">
      <c r="A1895" s="9">
        <v>44889</v>
      </c>
      <c r="B1895" t="s">
        <v>256</v>
      </c>
      <c r="C1895" s="10">
        <v>143450004</v>
      </c>
      <c r="D1895" s="3">
        <v>5540246194467</v>
      </c>
      <c r="E1895" s="9">
        <v>44902</v>
      </c>
      <c r="F1895" s="11">
        <v>12473</v>
      </c>
    </row>
    <row r="1896" spans="1:6" ht="12" customHeight="1" x14ac:dyDescent="0.25">
      <c r="A1896" s="6">
        <v>44892</v>
      </c>
      <c r="B1896" t="s">
        <v>256</v>
      </c>
      <c r="C1896" s="7">
        <v>143460020</v>
      </c>
      <c r="D1896" s="3">
        <v>5540246193878</v>
      </c>
      <c r="E1896" s="6">
        <v>44894</v>
      </c>
      <c r="F1896" s="8">
        <v>26727</v>
      </c>
    </row>
    <row r="1897" spans="1:6" ht="12" customHeight="1" x14ac:dyDescent="0.25">
      <c r="A1897" s="9">
        <v>44892</v>
      </c>
      <c r="B1897" t="s">
        <v>256</v>
      </c>
      <c r="C1897" s="10">
        <v>143460029</v>
      </c>
      <c r="D1897" s="3">
        <v>5540246172539</v>
      </c>
      <c r="E1897" s="9">
        <v>44894</v>
      </c>
      <c r="F1897" s="11">
        <v>24</v>
      </c>
    </row>
    <row r="1898" spans="1:6" ht="12" customHeight="1" x14ac:dyDescent="0.25">
      <c r="A1898" s="6">
        <v>44892</v>
      </c>
      <c r="B1898" t="s">
        <v>256</v>
      </c>
      <c r="C1898" s="7">
        <v>143460029</v>
      </c>
      <c r="D1898" s="3">
        <v>5540246172669</v>
      </c>
      <c r="E1898" s="6">
        <v>44894</v>
      </c>
      <c r="F1898" s="8">
        <v>279</v>
      </c>
    </row>
    <row r="1899" spans="1:6" ht="12" customHeight="1" x14ac:dyDescent="0.25">
      <c r="A1899" s="9">
        <v>44892</v>
      </c>
      <c r="B1899" t="s">
        <v>256</v>
      </c>
      <c r="C1899" s="10">
        <v>143460029</v>
      </c>
      <c r="D1899" s="3">
        <v>5540246172978</v>
      </c>
      <c r="E1899" s="9">
        <v>44894</v>
      </c>
      <c r="F1899" s="11">
        <v>1671</v>
      </c>
    </row>
    <row r="1900" spans="1:6" ht="12" customHeight="1" x14ac:dyDescent="0.25">
      <c r="A1900" s="6">
        <v>44892</v>
      </c>
      <c r="B1900" t="s">
        <v>256</v>
      </c>
      <c r="C1900" s="7">
        <v>143460029</v>
      </c>
      <c r="D1900" s="3">
        <v>5540246174174</v>
      </c>
      <c r="E1900" s="6">
        <v>44894</v>
      </c>
      <c r="F1900" s="8">
        <v>232</v>
      </c>
    </row>
    <row r="1901" spans="1:6" ht="12" customHeight="1" x14ac:dyDescent="0.25">
      <c r="A1901" s="6">
        <v>44892</v>
      </c>
      <c r="B1901" t="s">
        <v>256</v>
      </c>
      <c r="C1901" s="7">
        <v>143460029</v>
      </c>
      <c r="D1901" s="3">
        <v>5540246176699</v>
      </c>
      <c r="E1901" s="6">
        <v>44894</v>
      </c>
      <c r="F1901" s="8">
        <v>4176</v>
      </c>
    </row>
    <row r="1902" spans="1:6" ht="12" customHeight="1" x14ac:dyDescent="0.25">
      <c r="A1902" s="9">
        <v>44892</v>
      </c>
      <c r="B1902" t="s">
        <v>256</v>
      </c>
      <c r="C1902" s="10">
        <v>143460030</v>
      </c>
      <c r="D1902" s="3">
        <v>5540246171933</v>
      </c>
      <c r="E1902" s="9">
        <v>44894</v>
      </c>
      <c r="F1902" s="11">
        <v>557</v>
      </c>
    </row>
    <row r="1903" spans="1:6" ht="12" customHeight="1" x14ac:dyDescent="0.25">
      <c r="A1903" s="6">
        <v>44892</v>
      </c>
      <c r="B1903" t="s">
        <v>256</v>
      </c>
      <c r="C1903" s="7">
        <v>143460030</v>
      </c>
      <c r="D1903" s="3">
        <v>5540246176295</v>
      </c>
      <c r="E1903" s="6">
        <v>44894</v>
      </c>
      <c r="F1903" s="8">
        <v>8909</v>
      </c>
    </row>
    <row r="1904" spans="1:6" ht="12" customHeight="1" x14ac:dyDescent="0.25">
      <c r="A1904" s="9">
        <v>44892</v>
      </c>
      <c r="B1904" t="s">
        <v>256</v>
      </c>
      <c r="C1904" s="10">
        <v>143460030</v>
      </c>
      <c r="D1904" s="3">
        <v>5540246187987</v>
      </c>
      <c r="E1904" s="9">
        <v>44894</v>
      </c>
      <c r="F1904" s="11">
        <v>1671</v>
      </c>
    </row>
    <row r="1905" spans="1:6" ht="12" customHeight="1" x14ac:dyDescent="0.25">
      <c r="A1905" s="6">
        <v>44892</v>
      </c>
      <c r="B1905" t="s">
        <v>256</v>
      </c>
      <c r="C1905" s="7">
        <v>143460035</v>
      </c>
      <c r="D1905" s="3">
        <v>5540246181061</v>
      </c>
      <c r="E1905" s="6">
        <v>44908</v>
      </c>
      <c r="F1905" s="8">
        <v>3308</v>
      </c>
    </row>
    <row r="1906" spans="1:6" ht="12" customHeight="1" x14ac:dyDescent="0.25">
      <c r="A1906" s="9">
        <v>44892</v>
      </c>
      <c r="B1906" t="s">
        <v>256</v>
      </c>
      <c r="C1906" s="10">
        <v>143460035</v>
      </c>
      <c r="D1906" s="3">
        <v>5540246185278</v>
      </c>
      <c r="E1906" s="9">
        <v>44908</v>
      </c>
      <c r="F1906" s="11">
        <v>2239</v>
      </c>
    </row>
    <row r="1907" spans="1:6" ht="12" customHeight="1" x14ac:dyDescent="0.25">
      <c r="A1907" s="9">
        <v>44892</v>
      </c>
      <c r="B1907" t="s">
        <v>256</v>
      </c>
      <c r="C1907" s="10">
        <v>143460037</v>
      </c>
      <c r="D1907" s="3">
        <v>5540246183130</v>
      </c>
      <c r="E1907" s="9">
        <v>44909</v>
      </c>
      <c r="F1907" s="11">
        <v>2256</v>
      </c>
    </row>
    <row r="1908" spans="1:6" ht="12" customHeight="1" x14ac:dyDescent="0.25">
      <c r="A1908" s="6">
        <v>44892</v>
      </c>
      <c r="B1908" t="s">
        <v>256</v>
      </c>
      <c r="C1908" s="7">
        <v>143460037</v>
      </c>
      <c r="D1908" s="3">
        <v>5540246183538</v>
      </c>
      <c r="E1908" s="6">
        <v>44909</v>
      </c>
      <c r="F1908" s="8">
        <v>919</v>
      </c>
    </row>
    <row r="1909" spans="1:6" ht="12" customHeight="1" x14ac:dyDescent="0.25">
      <c r="A1909" s="9">
        <v>44892</v>
      </c>
      <c r="B1909" t="s">
        <v>256</v>
      </c>
      <c r="C1909" s="10">
        <v>143460044</v>
      </c>
      <c r="D1909" s="3">
        <v>5540246174095</v>
      </c>
      <c r="E1909" s="9">
        <v>44901</v>
      </c>
      <c r="F1909" s="11">
        <v>140</v>
      </c>
    </row>
    <row r="1910" spans="1:6" ht="12" customHeight="1" x14ac:dyDescent="0.25">
      <c r="A1910" s="6">
        <v>44892</v>
      </c>
      <c r="B1910" t="s">
        <v>256</v>
      </c>
      <c r="C1910" s="7">
        <v>143460044</v>
      </c>
      <c r="D1910" s="3">
        <v>5540246175047</v>
      </c>
      <c r="E1910" s="6">
        <v>44901</v>
      </c>
      <c r="F1910" s="8">
        <v>279</v>
      </c>
    </row>
    <row r="1911" spans="1:6" ht="12" customHeight="1" x14ac:dyDescent="0.25">
      <c r="A1911" s="9">
        <v>44892</v>
      </c>
      <c r="B1911" t="s">
        <v>256</v>
      </c>
      <c r="C1911" s="10">
        <v>143460044</v>
      </c>
      <c r="D1911" s="3">
        <v>5540246175049</v>
      </c>
      <c r="E1911" s="9">
        <v>44901</v>
      </c>
      <c r="F1911" s="11">
        <v>557</v>
      </c>
    </row>
    <row r="1912" spans="1:6" ht="12" customHeight="1" x14ac:dyDescent="0.25">
      <c r="A1912" s="6">
        <v>44892</v>
      </c>
      <c r="B1912" t="s">
        <v>256</v>
      </c>
      <c r="C1912" s="7">
        <v>143460044</v>
      </c>
      <c r="D1912" s="3">
        <v>5540246190743</v>
      </c>
      <c r="E1912" s="6">
        <v>44901</v>
      </c>
      <c r="F1912" s="8">
        <v>279</v>
      </c>
    </row>
    <row r="1913" spans="1:6" ht="12" customHeight="1" x14ac:dyDescent="0.25">
      <c r="A1913" s="6">
        <v>44892</v>
      </c>
      <c r="B1913" t="s">
        <v>256</v>
      </c>
      <c r="C1913" s="7">
        <v>143460045</v>
      </c>
      <c r="D1913" s="3">
        <v>5540246183587</v>
      </c>
      <c r="E1913" s="6">
        <v>44902</v>
      </c>
      <c r="F1913" s="8">
        <v>502</v>
      </c>
    </row>
    <row r="1914" spans="1:6" ht="12" customHeight="1" x14ac:dyDescent="0.25">
      <c r="A1914" s="9">
        <v>44892</v>
      </c>
      <c r="B1914" t="s">
        <v>256</v>
      </c>
      <c r="C1914" s="10">
        <v>143460045</v>
      </c>
      <c r="D1914" s="3">
        <v>5540246183589</v>
      </c>
      <c r="E1914" s="9">
        <v>44902</v>
      </c>
      <c r="F1914" s="11">
        <v>650</v>
      </c>
    </row>
    <row r="1915" spans="1:6" ht="12" customHeight="1" x14ac:dyDescent="0.25">
      <c r="A1915" s="6">
        <v>44892</v>
      </c>
      <c r="B1915" t="s">
        <v>256</v>
      </c>
      <c r="C1915" s="7">
        <v>143460045</v>
      </c>
      <c r="D1915" s="3">
        <v>5540246186352</v>
      </c>
      <c r="E1915" s="6">
        <v>44902</v>
      </c>
      <c r="F1915" s="8">
        <v>1880</v>
      </c>
    </row>
    <row r="1916" spans="1:6" ht="12" customHeight="1" x14ac:dyDescent="0.25">
      <c r="A1916" s="6">
        <v>44892</v>
      </c>
      <c r="B1916" t="s">
        <v>256</v>
      </c>
      <c r="C1916" s="7">
        <v>143460047</v>
      </c>
      <c r="D1916" s="3">
        <v>5540246183558</v>
      </c>
      <c r="E1916" s="6">
        <v>44906</v>
      </c>
      <c r="F1916" s="8">
        <v>2599</v>
      </c>
    </row>
    <row r="1917" spans="1:6" ht="12" customHeight="1" x14ac:dyDescent="0.25">
      <c r="A1917" s="9">
        <v>44892</v>
      </c>
      <c r="B1917" t="s">
        <v>256</v>
      </c>
      <c r="C1917" s="10">
        <v>143460047</v>
      </c>
      <c r="D1917" s="3">
        <v>5540246192209</v>
      </c>
      <c r="E1917" s="9">
        <v>44906</v>
      </c>
      <c r="F1917" s="11">
        <v>2228</v>
      </c>
    </row>
    <row r="1918" spans="1:6" ht="12" customHeight="1" x14ac:dyDescent="0.25">
      <c r="A1918" s="6">
        <v>44892</v>
      </c>
      <c r="B1918" t="s">
        <v>256</v>
      </c>
      <c r="C1918" s="7">
        <v>143460047</v>
      </c>
      <c r="D1918" s="3">
        <v>5540246192462</v>
      </c>
      <c r="E1918" s="6">
        <v>44906</v>
      </c>
      <c r="F1918" s="8">
        <v>1114</v>
      </c>
    </row>
    <row r="1919" spans="1:6" ht="12" customHeight="1" x14ac:dyDescent="0.25">
      <c r="A1919" s="9">
        <v>44892</v>
      </c>
      <c r="B1919" t="s">
        <v>256</v>
      </c>
      <c r="C1919" s="10">
        <v>143460047</v>
      </c>
      <c r="D1919" s="3">
        <v>5540246192594</v>
      </c>
      <c r="E1919" s="9">
        <v>44906</v>
      </c>
      <c r="F1919" s="11">
        <v>743</v>
      </c>
    </row>
    <row r="1920" spans="1:6" ht="12" customHeight="1" x14ac:dyDescent="0.25">
      <c r="A1920" s="6">
        <v>44892</v>
      </c>
      <c r="B1920" t="s">
        <v>256</v>
      </c>
      <c r="C1920" s="7">
        <v>143460047</v>
      </c>
      <c r="D1920" s="3">
        <v>5540246192831</v>
      </c>
      <c r="E1920" s="6">
        <v>44906</v>
      </c>
      <c r="F1920" s="8">
        <v>1300</v>
      </c>
    </row>
    <row r="1921" spans="1:6" ht="12" customHeight="1" x14ac:dyDescent="0.25">
      <c r="A1921" s="6">
        <v>44892</v>
      </c>
      <c r="B1921" t="s">
        <v>256</v>
      </c>
      <c r="C1921" s="7">
        <v>143460048</v>
      </c>
      <c r="D1921" s="3">
        <v>5540246187995</v>
      </c>
      <c r="E1921" s="6">
        <v>44903</v>
      </c>
      <c r="F1921" s="8">
        <v>1337</v>
      </c>
    </row>
    <row r="1922" spans="1:6" ht="12" customHeight="1" x14ac:dyDescent="0.25">
      <c r="A1922" s="9">
        <v>44892</v>
      </c>
      <c r="B1922" t="s">
        <v>256</v>
      </c>
      <c r="C1922" s="10">
        <v>143460051</v>
      </c>
      <c r="D1922" s="3">
        <v>5540246177133</v>
      </c>
      <c r="E1922" s="9">
        <v>44909</v>
      </c>
      <c r="F1922" s="11">
        <v>18375</v>
      </c>
    </row>
    <row r="1923" spans="1:6" ht="12" customHeight="1" x14ac:dyDescent="0.25">
      <c r="A1923" s="6">
        <v>44892</v>
      </c>
      <c r="B1923" t="s">
        <v>256</v>
      </c>
      <c r="C1923" s="7">
        <v>143460052</v>
      </c>
      <c r="D1923" s="3">
        <v>5540246192148</v>
      </c>
      <c r="E1923" s="6">
        <v>44909</v>
      </c>
      <c r="F1923" s="8">
        <v>45936</v>
      </c>
    </row>
    <row r="1924" spans="1:6" ht="12" customHeight="1" x14ac:dyDescent="0.25">
      <c r="A1924" s="6">
        <v>44892</v>
      </c>
      <c r="B1924" t="s">
        <v>256</v>
      </c>
      <c r="C1924" s="7">
        <v>143460054</v>
      </c>
      <c r="D1924" s="3">
        <v>5540246194632</v>
      </c>
      <c r="E1924" s="6">
        <v>44922</v>
      </c>
      <c r="F1924" s="8">
        <v>2757</v>
      </c>
    </row>
    <row r="1925" spans="1:6" ht="12" customHeight="1" x14ac:dyDescent="0.25">
      <c r="A1925" s="6">
        <v>44892</v>
      </c>
      <c r="B1925" t="s">
        <v>256</v>
      </c>
      <c r="C1925" s="7">
        <v>143460056</v>
      </c>
      <c r="D1925" s="3">
        <v>5540246185429</v>
      </c>
      <c r="E1925" s="6">
        <v>44901</v>
      </c>
      <c r="F1925" s="8">
        <v>70</v>
      </c>
    </row>
    <row r="1926" spans="1:6" ht="12" customHeight="1" x14ac:dyDescent="0.25">
      <c r="A1926" s="6">
        <v>44893</v>
      </c>
      <c r="B1926" t="s">
        <v>256</v>
      </c>
      <c r="C1926" s="7">
        <v>143460070</v>
      </c>
      <c r="D1926" s="3">
        <v>5540246174174</v>
      </c>
      <c r="E1926" s="6">
        <v>44895</v>
      </c>
      <c r="F1926" s="8">
        <v>464</v>
      </c>
    </row>
    <row r="1927" spans="1:6" ht="12" customHeight="1" x14ac:dyDescent="0.25">
      <c r="A1927" s="6">
        <v>44893</v>
      </c>
      <c r="B1927" t="s">
        <v>256</v>
      </c>
      <c r="C1927" s="7">
        <v>143460070</v>
      </c>
      <c r="D1927" s="3">
        <v>5540246176699</v>
      </c>
      <c r="E1927" s="6">
        <v>44895</v>
      </c>
      <c r="F1927" s="8">
        <v>4176</v>
      </c>
    </row>
    <row r="1928" spans="1:6" ht="12" customHeight="1" x14ac:dyDescent="0.25">
      <c r="A1928" s="6">
        <v>44893</v>
      </c>
      <c r="B1928" t="s">
        <v>256</v>
      </c>
      <c r="C1928" s="7">
        <v>143460070</v>
      </c>
      <c r="D1928" s="3">
        <v>5540246188175</v>
      </c>
      <c r="E1928" s="6">
        <v>44895</v>
      </c>
      <c r="F1928" s="8">
        <v>464</v>
      </c>
    </row>
    <row r="1929" spans="1:6" ht="12" customHeight="1" x14ac:dyDescent="0.25">
      <c r="A1929" s="6">
        <v>44893</v>
      </c>
      <c r="B1929" t="s">
        <v>256</v>
      </c>
      <c r="C1929" s="7">
        <v>143460070</v>
      </c>
      <c r="D1929" s="3">
        <v>5540246192102</v>
      </c>
      <c r="E1929" s="6">
        <v>44895</v>
      </c>
      <c r="F1929" s="8">
        <v>2005</v>
      </c>
    </row>
    <row r="1930" spans="1:6" ht="12" customHeight="1" x14ac:dyDescent="0.25">
      <c r="A1930" s="9">
        <v>44893</v>
      </c>
      <c r="B1930" t="s">
        <v>256</v>
      </c>
      <c r="C1930" s="10">
        <v>143460073</v>
      </c>
      <c r="D1930" s="3">
        <v>5540246171933</v>
      </c>
      <c r="E1930" s="9">
        <v>44895</v>
      </c>
      <c r="F1930" s="11">
        <v>1114</v>
      </c>
    </row>
    <row r="1931" spans="1:6" ht="12" customHeight="1" x14ac:dyDescent="0.25">
      <c r="A1931" s="6">
        <v>44893</v>
      </c>
      <c r="B1931" t="s">
        <v>256</v>
      </c>
      <c r="C1931" s="7">
        <v>143460073</v>
      </c>
      <c r="D1931" s="3">
        <v>5540246176294</v>
      </c>
      <c r="E1931" s="6">
        <v>44895</v>
      </c>
      <c r="F1931" s="8">
        <v>743</v>
      </c>
    </row>
    <row r="1932" spans="1:6" ht="12" customHeight="1" x14ac:dyDescent="0.25">
      <c r="A1932" s="6">
        <v>44893</v>
      </c>
      <c r="B1932" t="s">
        <v>256</v>
      </c>
      <c r="C1932" s="7">
        <v>143460073</v>
      </c>
      <c r="D1932" s="3">
        <v>5540246187987</v>
      </c>
      <c r="E1932" s="6">
        <v>44895</v>
      </c>
      <c r="F1932" s="8">
        <v>3341</v>
      </c>
    </row>
    <row r="1933" spans="1:6" ht="12" customHeight="1" x14ac:dyDescent="0.25">
      <c r="A1933" s="9">
        <v>44893</v>
      </c>
      <c r="B1933" t="s">
        <v>256</v>
      </c>
      <c r="C1933" s="10">
        <v>143460073</v>
      </c>
      <c r="D1933" s="3">
        <v>5540246188200</v>
      </c>
      <c r="E1933" s="9">
        <v>44895</v>
      </c>
      <c r="F1933" s="11">
        <v>1485</v>
      </c>
    </row>
    <row r="1934" spans="1:6" ht="12" customHeight="1" x14ac:dyDescent="0.25">
      <c r="A1934" s="6">
        <v>44893</v>
      </c>
      <c r="B1934" t="s">
        <v>256</v>
      </c>
      <c r="C1934" s="7">
        <v>143460075</v>
      </c>
      <c r="D1934" s="3">
        <v>5540246194632</v>
      </c>
      <c r="E1934" s="6">
        <v>44913</v>
      </c>
      <c r="F1934" s="8">
        <v>502</v>
      </c>
    </row>
    <row r="1935" spans="1:6" ht="12" customHeight="1" x14ac:dyDescent="0.25">
      <c r="A1935" s="9">
        <v>44893</v>
      </c>
      <c r="B1935" t="s">
        <v>256</v>
      </c>
      <c r="C1935" s="10">
        <v>143460075</v>
      </c>
      <c r="D1935" s="3">
        <v>5540246195250</v>
      </c>
      <c r="E1935" s="9">
        <v>44913</v>
      </c>
      <c r="F1935" s="11">
        <v>168</v>
      </c>
    </row>
    <row r="1936" spans="1:6" ht="12" customHeight="1" x14ac:dyDescent="0.25">
      <c r="A1936" s="6">
        <v>44893</v>
      </c>
      <c r="B1936" t="s">
        <v>256</v>
      </c>
      <c r="C1936" s="7">
        <v>143460075</v>
      </c>
      <c r="D1936" s="3">
        <v>5540246196046</v>
      </c>
      <c r="E1936" s="6">
        <v>44913</v>
      </c>
      <c r="F1936" s="8">
        <v>418</v>
      </c>
    </row>
    <row r="1937" spans="1:6" ht="12" customHeight="1" x14ac:dyDescent="0.25">
      <c r="A1937" s="6">
        <v>44894</v>
      </c>
      <c r="B1937" t="s">
        <v>256</v>
      </c>
      <c r="C1937" s="7">
        <v>143460091</v>
      </c>
      <c r="D1937" s="3">
        <v>5540246172669</v>
      </c>
      <c r="E1937" s="6">
        <v>44896</v>
      </c>
      <c r="F1937" s="8">
        <v>209</v>
      </c>
    </row>
    <row r="1938" spans="1:6" ht="12" customHeight="1" x14ac:dyDescent="0.25">
      <c r="A1938" s="6">
        <v>44894</v>
      </c>
      <c r="B1938" t="s">
        <v>256</v>
      </c>
      <c r="C1938" s="7">
        <v>143460091</v>
      </c>
      <c r="D1938" s="3">
        <v>5540246174174</v>
      </c>
      <c r="E1938" s="6">
        <v>44896</v>
      </c>
      <c r="F1938" s="8">
        <v>232</v>
      </c>
    </row>
    <row r="1939" spans="1:6" ht="12" customHeight="1" x14ac:dyDescent="0.25">
      <c r="A1939" s="9">
        <v>44894</v>
      </c>
      <c r="B1939" t="s">
        <v>256</v>
      </c>
      <c r="C1939" s="10">
        <v>143460091</v>
      </c>
      <c r="D1939" s="3">
        <v>5540246176699</v>
      </c>
      <c r="E1939" s="9">
        <v>44896</v>
      </c>
      <c r="F1939" s="11">
        <v>8352</v>
      </c>
    </row>
    <row r="1940" spans="1:6" ht="12" customHeight="1" x14ac:dyDescent="0.25">
      <c r="A1940" s="9">
        <v>44894</v>
      </c>
      <c r="B1940" t="s">
        <v>256</v>
      </c>
      <c r="C1940" s="10">
        <v>143460091</v>
      </c>
      <c r="D1940" s="3">
        <v>5540246192102</v>
      </c>
      <c r="E1940" s="9">
        <v>44896</v>
      </c>
      <c r="F1940" s="11">
        <v>2005</v>
      </c>
    </row>
    <row r="1941" spans="1:6" ht="12" customHeight="1" x14ac:dyDescent="0.25">
      <c r="A1941" s="9">
        <v>44894</v>
      </c>
      <c r="B1941" t="s">
        <v>256</v>
      </c>
      <c r="C1941" s="10">
        <v>143460092</v>
      </c>
      <c r="D1941" s="3">
        <v>5540246171933</v>
      </c>
      <c r="E1941" s="9">
        <v>44896</v>
      </c>
      <c r="F1941" s="11">
        <v>1114</v>
      </c>
    </row>
    <row r="1942" spans="1:6" ht="12" customHeight="1" x14ac:dyDescent="0.25">
      <c r="A1942" s="6">
        <v>44894</v>
      </c>
      <c r="B1942" t="s">
        <v>256</v>
      </c>
      <c r="C1942" s="7">
        <v>143460092</v>
      </c>
      <c r="D1942" s="3">
        <v>5540246176295</v>
      </c>
      <c r="E1942" s="6">
        <v>44896</v>
      </c>
      <c r="F1942" s="8">
        <v>5940</v>
      </c>
    </row>
    <row r="1943" spans="1:6" ht="12" customHeight="1" x14ac:dyDescent="0.25">
      <c r="A1943" s="9">
        <v>44894</v>
      </c>
      <c r="B1943" t="s">
        <v>256</v>
      </c>
      <c r="C1943" s="10">
        <v>143460092</v>
      </c>
      <c r="D1943" s="3">
        <v>5540246187987</v>
      </c>
      <c r="E1943" s="9">
        <v>44896</v>
      </c>
      <c r="F1943" s="11">
        <v>4455</v>
      </c>
    </row>
    <row r="1944" spans="1:6" ht="12" customHeight="1" x14ac:dyDescent="0.25">
      <c r="A1944" s="6">
        <v>44894</v>
      </c>
      <c r="B1944" t="s">
        <v>256</v>
      </c>
      <c r="C1944" s="7">
        <v>143460092</v>
      </c>
      <c r="D1944" s="3">
        <v>5540246188200</v>
      </c>
      <c r="E1944" s="6">
        <v>44896</v>
      </c>
      <c r="F1944" s="8">
        <v>743</v>
      </c>
    </row>
    <row r="1945" spans="1:6" ht="12" customHeight="1" x14ac:dyDescent="0.25">
      <c r="A1945" s="6">
        <v>44894</v>
      </c>
      <c r="B1945" t="s">
        <v>256</v>
      </c>
      <c r="C1945" s="7">
        <v>143460095</v>
      </c>
      <c r="D1945" s="3">
        <v>5540246175049</v>
      </c>
      <c r="E1945" s="6">
        <v>44903</v>
      </c>
      <c r="F1945" s="8">
        <v>836</v>
      </c>
    </row>
    <row r="1946" spans="1:6" ht="12" customHeight="1" x14ac:dyDescent="0.25">
      <c r="A1946" s="6">
        <v>44894</v>
      </c>
      <c r="B1946" t="s">
        <v>256</v>
      </c>
      <c r="C1946" s="7">
        <v>143460096</v>
      </c>
      <c r="D1946" s="3">
        <v>5540246192148</v>
      </c>
      <c r="E1946" s="6">
        <v>44916</v>
      </c>
      <c r="F1946" s="8">
        <v>45936</v>
      </c>
    </row>
    <row r="1947" spans="1:6" ht="12" customHeight="1" x14ac:dyDescent="0.25">
      <c r="A1947" s="6">
        <v>44894</v>
      </c>
      <c r="B1947" t="s">
        <v>256</v>
      </c>
      <c r="C1947" s="7">
        <v>143460107</v>
      </c>
      <c r="D1947" s="3">
        <v>5540246196466</v>
      </c>
      <c r="E1947" s="6">
        <v>44901</v>
      </c>
      <c r="F1947" s="8">
        <v>1782</v>
      </c>
    </row>
    <row r="1948" spans="1:6" ht="12" customHeight="1" x14ac:dyDescent="0.25">
      <c r="A1948" s="9">
        <v>44894</v>
      </c>
      <c r="B1948" t="s">
        <v>256</v>
      </c>
      <c r="C1948" s="10">
        <v>143460135</v>
      </c>
      <c r="D1948" s="3">
        <v>5540246183547</v>
      </c>
      <c r="E1948" s="9">
        <v>44908</v>
      </c>
      <c r="F1948" s="11">
        <v>8909</v>
      </c>
    </row>
    <row r="1949" spans="1:6" ht="12" customHeight="1" x14ac:dyDescent="0.25">
      <c r="A1949" s="9">
        <v>44895</v>
      </c>
      <c r="B1949" t="s">
        <v>256</v>
      </c>
      <c r="C1949" s="10">
        <v>143460152</v>
      </c>
      <c r="D1949" s="3">
        <v>5540246171933</v>
      </c>
      <c r="E1949" s="9">
        <v>44900</v>
      </c>
      <c r="F1949" s="11">
        <v>2228</v>
      </c>
    </row>
    <row r="1950" spans="1:6" ht="12" customHeight="1" x14ac:dyDescent="0.25">
      <c r="A1950" s="6">
        <v>44895</v>
      </c>
      <c r="B1950" t="s">
        <v>256</v>
      </c>
      <c r="C1950" s="7">
        <v>143460152</v>
      </c>
      <c r="D1950" s="3">
        <v>5540246176294</v>
      </c>
      <c r="E1950" s="6">
        <v>44900</v>
      </c>
      <c r="F1950" s="8">
        <v>743</v>
      </c>
    </row>
    <row r="1951" spans="1:6" ht="12" customHeight="1" x14ac:dyDescent="0.25">
      <c r="A1951" s="9">
        <v>44895</v>
      </c>
      <c r="B1951" t="s">
        <v>256</v>
      </c>
      <c r="C1951" s="10">
        <v>143460152</v>
      </c>
      <c r="D1951" s="3">
        <v>5540246176295</v>
      </c>
      <c r="E1951" s="9">
        <v>44900</v>
      </c>
      <c r="F1951" s="11">
        <v>4455</v>
      </c>
    </row>
    <row r="1952" spans="1:6" ht="12" customHeight="1" x14ac:dyDescent="0.25">
      <c r="A1952" s="6">
        <v>44895</v>
      </c>
      <c r="B1952" t="s">
        <v>256</v>
      </c>
      <c r="C1952" s="7">
        <v>143460152</v>
      </c>
      <c r="D1952" s="3">
        <v>5540246187987</v>
      </c>
      <c r="E1952" s="6">
        <v>44900</v>
      </c>
      <c r="F1952" s="8">
        <v>6682</v>
      </c>
    </row>
    <row r="1953" spans="1:6" ht="12" customHeight="1" x14ac:dyDescent="0.25">
      <c r="A1953" s="9">
        <v>44895</v>
      </c>
      <c r="B1953" t="s">
        <v>256</v>
      </c>
      <c r="C1953" s="10">
        <v>143460152</v>
      </c>
      <c r="D1953" s="3">
        <v>5540246188200</v>
      </c>
      <c r="E1953" s="9">
        <v>44900</v>
      </c>
      <c r="F1953" s="11">
        <v>1485</v>
      </c>
    </row>
    <row r="1954" spans="1:6" ht="12" customHeight="1" x14ac:dyDescent="0.25">
      <c r="A1954" s="9">
        <v>44895</v>
      </c>
      <c r="B1954" t="s">
        <v>256</v>
      </c>
      <c r="C1954" s="10">
        <v>143460153</v>
      </c>
      <c r="D1954" s="3">
        <v>5540246172539</v>
      </c>
      <c r="E1954" s="9">
        <v>44900</v>
      </c>
      <c r="F1954" s="11">
        <v>47</v>
      </c>
    </row>
    <row r="1955" spans="1:6" ht="12" customHeight="1" x14ac:dyDescent="0.25">
      <c r="A1955" s="6">
        <v>44895</v>
      </c>
      <c r="B1955" t="s">
        <v>256</v>
      </c>
      <c r="C1955" s="7">
        <v>143460153</v>
      </c>
      <c r="D1955" s="3">
        <v>5540246172669</v>
      </c>
      <c r="E1955" s="6">
        <v>44900</v>
      </c>
      <c r="F1955" s="8">
        <v>279</v>
      </c>
    </row>
    <row r="1956" spans="1:6" ht="12" customHeight="1" x14ac:dyDescent="0.25">
      <c r="A1956" s="9">
        <v>44895</v>
      </c>
      <c r="B1956" t="s">
        <v>256</v>
      </c>
      <c r="C1956" s="10">
        <v>143460153</v>
      </c>
      <c r="D1956" s="3">
        <v>5540246172978</v>
      </c>
      <c r="E1956" s="9">
        <v>44900</v>
      </c>
      <c r="F1956" s="11">
        <v>1671</v>
      </c>
    </row>
    <row r="1957" spans="1:6" ht="12" customHeight="1" x14ac:dyDescent="0.25">
      <c r="A1957" s="6">
        <v>44895</v>
      </c>
      <c r="B1957" t="s">
        <v>256</v>
      </c>
      <c r="C1957" s="7">
        <v>143460153</v>
      </c>
      <c r="D1957" s="3">
        <v>5540246174174</v>
      </c>
      <c r="E1957" s="6">
        <v>44900</v>
      </c>
      <c r="F1957" s="8">
        <v>232</v>
      </c>
    </row>
    <row r="1958" spans="1:6" ht="12" customHeight="1" x14ac:dyDescent="0.25">
      <c r="A1958" s="6">
        <v>44895</v>
      </c>
      <c r="B1958" t="s">
        <v>256</v>
      </c>
      <c r="C1958" s="7">
        <v>143460153</v>
      </c>
      <c r="D1958" s="3">
        <v>5540246176699</v>
      </c>
      <c r="E1958" s="6">
        <v>44900</v>
      </c>
      <c r="F1958" s="8">
        <v>4176</v>
      </c>
    </row>
    <row r="1959" spans="1:6" ht="12" customHeight="1" x14ac:dyDescent="0.25">
      <c r="A1959" s="6">
        <v>44895</v>
      </c>
      <c r="B1959" t="s">
        <v>256</v>
      </c>
      <c r="C1959" s="7">
        <v>143460157</v>
      </c>
      <c r="D1959" s="3">
        <v>5540246185562</v>
      </c>
      <c r="E1959" s="6">
        <v>44903</v>
      </c>
      <c r="F1959" s="8">
        <v>140</v>
      </c>
    </row>
    <row r="1960" spans="1:6" ht="12" customHeight="1" x14ac:dyDescent="0.25">
      <c r="A1960" s="9">
        <v>44895</v>
      </c>
      <c r="B1960" t="s">
        <v>256</v>
      </c>
      <c r="C1960" s="10">
        <v>143460157</v>
      </c>
      <c r="D1960" s="3">
        <v>5540246186325</v>
      </c>
      <c r="E1960" s="9">
        <v>44903</v>
      </c>
      <c r="F1960" s="11">
        <v>279</v>
      </c>
    </row>
    <row r="1961" spans="1:6" ht="12" customHeight="1" x14ac:dyDescent="0.25">
      <c r="A1961" s="6">
        <v>44895</v>
      </c>
      <c r="B1961" t="s">
        <v>256</v>
      </c>
      <c r="C1961" s="7">
        <v>143460158</v>
      </c>
      <c r="D1961" s="3">
        <v>5540246175047</v>
      </c>
      <c r="E1961" s="6">
        <v>44903</v>
      </c>
      <c r="F1961" s="8">
        <v>279</v>
      </c>
    </row>
    <row r="1962" spans="1:6" ht="12" customHeight="1" x14ac:dyDescent="0.25">
      <c r="A1962" s="6">
        <v>44896</v>
      </c>
      <c r="B1962" t="s">
        <v>257</v>
      </c>
      <c r="C1962" s="7">
        <v>143460199</v>
      </c>
      <c r="D1962" s="3">
        <v>5540246176294</v>
      </c>
      <c r="E1962" s="6">
        <v>44901</v>
      </c>
      <c r="F1962" s="8">
        <v>2228</v>
      </c>
    </row>
    <row r="1963" spans="1:6" ht="12" customHeight="1" x14ac:dyDescent="0.25">
      <c r="A1963" s="9">
        <v>44896</v>
      </c>
      <c r="B1963" t="s">
        <v>257</v>
      </c>
      <c r="C1963" s="10">
        <v>143460199</v>
      </c>
      <c r="D1963" s="3">
        <v>5540246176295</v>
      </c>
      <c r="E1963" s="9">
        <v>44901</v>
      </c>
      <c r="F1963" s="11">
        <v>4455</v>
      </c>
    </row>
    <row r="1964" spans="1:6" ht="12" customHeight="1" x14ac:dyDescent="0.25">
      <c r="A1964" s="9">
        <v>44896</v>
      </c>
      <c r="B1964" t="s">
        <v>257</v>
      </c>
      <c r="C1964" s="10">
        <v>143460199</v>
      </c>
      <c r="D1964" s="3">
        <v>5540246187987</v>
      </c>
      <c r="E1964" s="9">
        <v>44901</v>
      </c>
      <c r="F1964" s="11">
        <v>4455</v>
      </c>
    </row>
    <row r="1965" spans="1:6" ht="12" customHeight="1" x14ac:dyDescent="0.25">
      <c r="A1965" s="6">
        <v>44896</v>
      </c>
      <c r="B1965" t="s">
        <v>257</v>
      </c>
      <c r="C1965" s="7">
        <v>143460199</v>
      </c>
      <c r="D1965" s="3">
        <v>5540246188200</v>
      </c>
      <c r="E1965" s="6">
        <v>44901</v>
      </c>
      <c r="F1965" s="8">
        <v>743</v>
      </c>
    </row>
    <row r="1966" spans="1:6" ht="12" customHeight="1" x14ac:dyDescent="0.25">
      <c r="A1966" s="6">
        <v>44896</v>
      </c>
      <c r="B1966" t="s">
        <v>257</v>
      </c>
      <c r="C1966" s="7">
        <v>143460200</v>
      </c>
      <c r="D1966" s="3">
        <v>5540246172978</v>
      </c>
      <c r="E1966" s="6">
        <v>44901</v>
      </c>
      <c r="F1966" s="8">
        <v>1671</v>
      </c>
    </row>
    <row r="1967" spans="1:6" ht="12" customHeight="1" x14ac:dyDescent="0.25">
      <c r="A1967" s="9">
        <v>44896</v>
      </c>
      <c r="B1967" t="s">
        <v>257</v>
      </c>
      <c r="C1967" s="10">
        <v>143460200</v>
      </c>
      <c r="D1967" s="3">
        <v>5540246176699</v>
      </c>
      <c r="E1967" s="9">
        <v>44901</v>
      </c>
      <c r="F1967" s="11">
        <v>8352</v>
      </c>
    </row>
    <row r="1968" spans="1:6" ht="12" customHeight="1" x14ac:dyDescent="0.25">
      <c r="A1968" s="6">
        <v>44900</v>
      </c>
      <c r="B1968" t="s">
        <v>257</v>
      </c>
      <c r="C1968" s="7">
        <v>143470228</v>
      </c>
      <c r="D1968" s="3">
        <v>5540246172669</v>
      </c>
      <c r="E1968" s="6">
        <v>44902</v>
      </c>
      <c r="F1968" s="8">
        <v>279</v>
      </c>
    </row>
    <row r="1969" spans="1:6" ht="12" customHeight="1" x14ac:dyDescent="0.25">
      <c r="A1969" s="9">
        <v>44900</v>
      </c>
      <c r="B1969" t="s">
        <v>257</v>
      </c>
      <c r="C1969" s="10">
        <v>143470228</v>
      </c>
      <c r="D1969" s="3">
        <v>5540246176699</v>
      </c>
      <c r="E1969" s="9">
        <v>44902</v>
      </c>
      <c r="F1969" s="11">
        <v>8352</v>
      </c>
    </row>
    <row r="1970" spans="1:6" ht="12" customHeight="1" x14ac:dyDescent="0.25">
      <c r="A1970" s="6">
        <v>44900</v>
      </c>
      <c r="B1970" t="s">
        <v>257</v>
      </c>
      <c r="C1970" s="7">
        <v>143470229</v>
      </c>
      <c r="D1970" s="3">
        <v>5540246176295</v>
      </c>
      <c r="E1970" s="6">
        <v>44902</v>
      </c>
      <c r="F1970" s="8">
        <v>7424</v>
      </c>
    </row>
    <row r="1971" spans="1:6" ht="12" customHeight="1" x14ac:dyDescent="0.25">
      <c r="A1971" s="9">
        <v>44900</v>
      </c>
      <c r="B1971" t="s">
        <v>257</v>
      </c>
      <c r="C1971" s="10">
        <v>143470229</v>
      </c>
      <c r="D1971" s="3">
        <v>5540246187987</v>
      </c>
      <c r="E1971" s="9">
        <v>44902</v>
      </c>
      <c r="F1971" s="11">
        <v>4455</v>
      </c>
    </row>
    <row r="1972" spans="1:6" ht="12" customHeight="1" x14ac:dyDescent="0.25">
      <c r="A1972" s="6">
        <v>44900</v>
      </c>
      <c r="B1972" t="s">
        <v>257</v>
      </c>
      <c r="C1972" s="7">
        <v>143470229</v>
      </c>
      <c r="D1972" s="3">
        <v>5540246188200</v>
      </c>
      <c r="E1972" s="6">
        <v>44902</v>
      </c>
      <c r="F1972" s="8">
        <v>1114</v>
      </c>
    </row>
    <row r="1973" spans="1:6" ht="12" customHeight="1" x14ac:dyDescent="0.25">
      <c r="A1973" s="6">
        <v>44900</v>
      </c>
      <c r="B1973" t="s">
        <v>257</v>
      </c>
      <c r="C1973" s="7">
        <v>143470230</v>
      </c>
      <c r="D1973" s="3">
        <v>5540246175049</v>
      </c>
      <c r="E1973" s="6">
        <v>44908</v>
      </c>
      <c r="F1973" s="8">
        <v>1114</v>
      </c>
    </row>
    <row r="1974" spans="1:6" ht="12" customHeight="1" x14ac:dyDescent="0.25">
      <c r="A1974" s="9">
        <v>44900</v>
      </c>
      <c r="B1974" t="s">
        <v>257</v>
      </c>
      <c r="C1974" s="10">
        <v>143470230</v>
      </c>
      <c r="D1974" s="3">
        <v>5540246175050</v>
      </c>
      <c r="E1974" s="9">
        <v>44908</v>
      </c>
      <c r="F1974" s="11">
        <v>1114</v>
      </c>
    </row>
    <row r="1975" spans="1:6" ht="12" customHeight="1" x14ac:dyDescent="0.25">
      <c r="A1975" s="6">
        <v>44900</v>
      </c>
      <c r="B1975" t="s">
        <v>257</v>
      </c>
      <c r="C1975" s="7">
        <v>143470230</v>
      </c>
      <c r="D1975" s="3">
        <v>5540246190743</v>
      </c>
      <c r="E1975" s="6">
        <v>44908</v>
      </c>
      <c r="F1975" s="8">
        <v>279</v>
      </c>
    </row>
    <row r="1976" spans="1:6" ht="12" customHeight="1" x14ac:dyDescent="0.25">
      <c r="A1976" s="9">
        <v>44900</v>
      </c>
      <c r="B1976" t="s">
        <v>257</v>
      </c>
      <c r="C1976" s="10">
        <v>143470246</v>
      </c>
      <c r="D1976" s="3">
        <v>5540246182684</v>
      </c>
      <c r="E1976" s="9">
        <v>44910</v>
      </c>
      <c r="F1976" s="11">
        <v>140</v>
      </c>
    </row>
    <row r="1977" spans="1:6" ht="12" customHeight="1" x14ac:dyDescent="0.25">
      <c r="A1977" s="6">
        <v>44900</v>
      </c>
      <c r="B1977" t="s">
        <v>257</v>
      </c>
      <c r="C1977" s="7">
        <v>143470246</v>
      </c>
      <c r="D1977" s="3">
        <v>5540246183844</v>
      </c>
      <c r="E1977" s="6">
        <v>44910</v>
      </c>
      <c r="F1977" s="8">
        <v>186</v>
      </c>
    </row>
    <row r="1978" spans="1:6" ht="12" customHeight="1" x14ac:dyDescent="0.25">
      <c r="A1978" s="6">
        <v>44900</v>
      </c>
      <c r="B1978" t="s">
        <v>257</v>
      </c>
      <c r="C1978" s="7">
        <v>143470246</v>
      </c>
      <c r="D1978" s="3">
        <v>5540246194467</v>
      </c>
      <c r="E1978" s="6">
        <v>44910</v>
      </c>
      <c r="F1978" s="8">
        <v>12473</v>
      </c>
    </row>
    <row r="1979" spans="1:6" ht="12" customHeight="1" x14ac:dyDescent="0.25">
      <c r="A1979" s="9">
        <v>44900</v>
      </c>
      <c r="B1979" t="s">
        <v>257</v>
      </c>
      <c r="C1979" s="10">
        <v>143470255</v>
      </c>
      <c r="D1979" s="3">
        <v>5540246171759</v>
      </c>
      <c r="E1979" s="9">
        <v>44920</v>
      </c>
      <c r="F1979" s="11">
        <v>3341</v>
      </c>
    </row>
    <row r="1980" spans="1:6" ht="12" customHeight="1" x14ac:dyDescent="0.25">
      <c r="A1980" s="6">
        <v>44900</v>
      </c>
      <c r="B1980" t="s">
        <v>257</v>
      </c>
      <c r="C1980" s="7">
        <v>143470255</v>
      </c>
      <c r="D1980" s="3">
        <v>5540246177133</v>
      </c>
      <c r="E1980" s="6">
        <v>44920</v>
      </c>
      <c r="F1980" s="8">
        <v>10023</v>
      </c>
    </row>
    <row r="1981" spans="1:6" ht="12" customHeight="1" x14ac:dyDescent="0.25">
      <c r="A1981" s="9">
        <v>44900</v>
      </c>
      <c r="B1981" t="s">
        <v>257</v>
      </c>
      <c r="C1981" s="10">
        <v>143470255</v>
      </c>
      <c r="D1981" s="3">
        <v>5540246192148</v>
      </c>
      <c r="E1981" s="9">
        <v>44920</v>
      </c>
      <c r="F1981" s="11">
        <v>6960</v>
      </c>
    </row>
    <row r="1982" spans="1:6" ht="12" customHeight="1" x14ac:dyDescent="0.25">
      <c r="A1982" s="6">
        <v>44900</v>
      </c>
      <c r="B1982" t="s">
        <v>257</v>
      </c>
      <c r="C1982" s="7">
        <v>143470255</v>
      </c>
      <c r="D1982" s="3">
        <v>5540246192518</v>
      </c>
      <c r="E1982" s="6">
        <v>44920</v>
      </c>
      <c r="F1982" s="8">
        <v>5847</v>
      </c>
    </row>
    <row r="1983" spans="1:6" ht="12" customHeight="1" x14ac:dyDescent="0.25">
      <c r="A1983" s="6">
        <v>44901</v>
      </c>
      <c r="B1983" t="s">
        <v>257</v>
      </c>
      <c r="C1983" s="7">
        <v>143470275</v>
      </c>
      <c r="D1983" s="3">
        <v>5540246176294</v>
      </c>
      <c r="E1983" s="6">
        <v>44903</v>
      </c>
      <c r="F1983" s="8">
        <v>1485</v>
      </c>
    </row>
    <row r="1984" spans="1:6" ht="12" customHeight="1" x14ac:dyDescent="0.25">
      <c r="A1984" s="9">
        <v>44901</v>
      </c>
      <c r="B1984" t="s">
        <v>257</v>
      </c>
      <c r="C1984" s="10">
        <v>143470275</v>
      </c>
      <c r="D1984" s="3">
        <v>5540246176295</v>
      </c>
      <c r="E1984" s="9">
        <v>44903</v>
      </c>
      <c r="F1984" s="11">
        <v>7424</v>
      </c>
    </row>
    <row r="1985" spans="1:6" ht="12" customHeight="1" x14ac:dyDescent="0.25">
      <c r="A1985" s="9">
        <v>44901</v>
      </c>
      <c r="B1985" t="s">
        <v>257</v>
      </c>
      <c r="C1985" s="10">
        <v>143470275</v>
      </c>
      <c r="D1985" s="3">
        <v>5540246187987</v>
      </c>
      <c r="E1985" s="9">
        <v>44903</v>
      </c>
      <c r="F1985" s="11">
        <v>4455</v>
      </c>
    </row>
    <row r="1986" spans="1:6" ht="12" customHeight="1" x14ac:dyDescent="0.25">
      <c r="A1986" s="9">
        <v>44901</v>
      </c>
      <c r="B1986" t="s">
        <v>257</v>
      </c>
      <c r="C1986" s="10">
        <v>143470276</v>
      </c>
      <c r="D1986" s="3">
        <v>5540246174174</v>
      </c>
      <c r="E1986" s="9">
        <v>44903</v>
      </c>
      <c r="F1986" s="11">
        <v>232</v>
      </c>
    </row>
    <row r="1987" spans="1:6" ht="12" customHeight="1" x14ac:dyDescent="0.25">
      <c r="A1987" s="9">
        <v>44901</v>
      </c>
      <c r="B1987" t="s">
        <v>257</v>
      </c>
      <c r="C1987" s="10">
        <v>143470276</v>
      </c>
      <c r="D1987" s="3">
        <v>5540246176699</v>
      </c>
      <c r="E1987" s="9">
        <v>44903</v>
      </c>
      <c r="F1987" s="11">
        <v>8352</v>
      </c>
    </row>
    <row r="1988" spans="1:6" ht="12" customHeight="1" x14ac:dyDescent="0.25">
      <c r="A1988" s="6">
        <v>44901</v>
      </c>
      <c r="B1988" t="s">
        <v>257</v>
      </c>
      <c r="C1988" s="7">
        <v>143470276</v>
      </c>
      <c r="D1988" s="3">
        <v>5540246192102</v>
      </c>
      <c r="E1988" s="6">
        <v>44903</v>
      </c>
      <c r="F1988" s="8">
        <v>4009</v>
      </c>
    </row>
    <row r="1989" spans="1:6" ht="12" customHeight="1" x14ac:dyDescent="0.25">
      <c r="A1989" s="9">
        <v>44901</v>
      </c>
      <c r="B1989" t="s">
        <v>257</v>
      </c>
      <c r="C1989" s="10">
        <v>143470313</v>
      </c>
      <c r="D1989" s="3">
        <v>5540246194632</v>
      </c>
      <c r="E1989" s="9">
        <v>44929</v>
      </c>
      <c r="F1989" s="11">
        <v>919</v>
      </c>
    </row>
    <row r="1990" spans="1:6" ht="12" customHeight="1" x14ac:dyDescent="0.25">
      <c r="A1990" s="9">
        <v>44901</v>
      </c>
      <c r="B1990" t="s">
        <v>257</v>
      </c>
      <c r="C1990" s="10">
        <v>143470317</v>
      </c>
      <c r="D1990" s="3">
        <v>5540246194467</v>
      </c>
      <c r="E1990" s="9">
        <v>44917</v>
      </c>
      <c r="F1990" s="11">
        <v>58799</v>
      </c>
    </row>
    <row r="1991" spans="1:6" ht="12" customHeight="1" x14ac:dyDescent="0.25">
      <c r="A1991" s="6">
        <v>44902</v>
      </c>
      <c r="B1991" t="s">
        <v>257</v>
      </c>
      <c r="C1991" s="7">
        <v>143470330</v>
      </c>
      <c r="D1991" s="3">
        <v>5540246174174</v>
      </c>
      <c r="E1991" s="6">
        <v>44906</v>
      </c>
      <c r="F1991" s="8">
        <v>464</v>
      </c>
    </row>
    <row r="1992" spans="1:6" ht="12" customHeight="1" x14ac:dyDescent="0.25">
      <c r="A1992" s="6">
        <v>44902</v>
      </c>
      <c r="B1992" t="s">
        <v>257</v>
      </c>
      <c r="C1992" s="7">
        <v>143470332</v>
      </c>
      <c r="D1992" s="3">
        <v>5540246176295</v>
      </c>
      <c r="E1992" s="6">
        <v>44906</v>
      </c>
      <c r="F1992" s="8">
        <v>4455</v>
      </c>
    </row>
    <row r="1993" spans="1:6" ht="12" customHeight="1" x14ac:dyDescent="0.25">
      <c r="A1993" s="9">
        <v>44902</v>
      </c>
      <c r="B1993" t="s">
        <v>257</v>
      </c>
      <c r="C1993" s="10">
        <v>143470332</v>
      </c>
      <c r="D1993" s="3">
        <v>5540246187987</v>
      </c>
      <c r="E1993" s="9">
        <v>44906</v>
      </c>
      <c r="F1993" s="11">
        <v>6682</v>
      </c>
    </row>
    <row r="1994" spans="1:6" ht="12" customHeight="1" x14ac:dyDescent="0.25">
      <c r="A1994" s="9">
        <v>44902</v>
      </c>
      <c r="B1994" t="s">
        <v>257</v>
      </c>
      <c r="C1994" s="10">
        <v>143470334</v>
      </c>
      <c r="D1994" s="3">
        <v>5540246177133</v>
      </c>
      <c r="E1994" s="9">
        <v>44924</v>
      </c>
      <c r="F1994" s="11">
        <v>9466</v>
      </c>
    </row>
    <row r="1995" spans="1:6" ht="12" customHeight="1" x14ac:dyDescent="0.25">
      <c r="A1995" s="6">
        <v>44902</v>
      </c>
      <c r="B1995" t="s">
        <v>257</v>
      </c>
      <c r="C1995" s="7">
        <v>143470334</v>
      </c>
      <c r="D1995" s="3">
        <v>5540246192148</v>
      </c>
      <c r="E1995" s="6">
        <v>44924</v>
      </c>
      <c r="F1995" s="8">
        <v>15312</v>
      </c>
    </row>
    <row r="1996" spans="1:6" ht="12" customHeight="1" x14ac:dyDescent="0.25">
      <c r="A1996" s="9">
        <v>44902</v>
      </c>
      <c r="B1996" t="s">
        <v>257</v>
      </c>
      <c r="C1996" s="10">
        <v>143470335</v>
      </c>
      <c r="D1996" s="3">
        <v>5540246190727</v>
      </c>
      <c r="E1996" s="9">
        <v>44923</v>
      </c>
      <c r="F1996" s="11">
        <v>877</v>
      </c>
    </row>
    <row r="1997" spans="1:6" ht="12" customHeight="1" x14ac:dyDescent="0.25">
      <c r="A1997" s="6">
        <v>44902</v>
      </c>
      <c r="B1997" t="s">
        <v>257</v>
      </c>
      <c r="C1997" s="7">
        <v>143470339</v>
      </c>
      <c r="D1997" s="3">
        <v>5540246186325</v>
      </c>
      <c r="E1997" s="6">
        <v>44908</v>
      </c>
      <c r="F1997" s="8">
        <v>418</v>
      </c>
    </row>
    <row r="1998" spans="1:6" ht="12" customHeight="1" x14ac:dyDescent="0.25">
      <c r="A1998" s="6">
        <v>44902</v>
      </c>
      <c r="B1998" t="s">
        <v>257</v>
      </c>
      <c r="C1998" s="7">
        <v>143470340</v>
      </c>
      <c r="D1998" s="3">
        <v>5540246173472</v>
      </c>
      <c r="E1998" s="6">
        <v>44910</v>
      </c>
      <c r="F1998" s="8">
        <v>279</v>
      </c>
    </row>
    <row r="1999" spans="1:6" ht="12" customHeight="1" x14ac:dyDescent="0.25">
      <c r="A1999" s="9">
        <v>44902</v>
      </c>
      <c r="B1999" t="s">
        <v>257</v>
      </c>
      <c r="C1999" s="10">
        <v>143470340</v>
      </c>
      <c r="D1999" s="3">
        <v>5540246174095</v>
      </c>
      <c r="E1999" s="9">
        <v>44910</v>
      </c>
      <c r="F1999" s="11">
        <v>70</v>
      </c>
    </row>
    <row r="2000" spans="1:6" ht="12" customHeight="1" x14ac:dyDescent="0.25">
      <c r="A2000" s="6">
        <v>44902</v>
      </c>
      <c r="B2000" t="s">
        <v>257</v>
      </c>
      <c r="C2000" s="7">
        <v>143470340</v>
      </c>
      <c r="D2000" s="3">
        <v>5540246175047</v>
      </c>
      <c r="E2000" s="6">
        <v>44910</v>
      </c>
      <c r="F2000" s="8">
        <v>418</v>
      </c>
    </row>
    <row r="2001" spans="1:6" ht="12" customHeight="1" x14ac:dyDescent="0.25">
      <c r="A2001" s="9">
        <v>44902</v>
      </c>
      <c r="B2001" t="s">
        <v>257</v>
      </c>
      <c r="C2001" s="10">
        <v>143470340</v>
      </c>
      <c r="D2001" s="3">
        <v>5540246175049</v>
      </c>
      <c r="E2001" s="9">
        <v>44910</v>
      </c>
      <c r="F2001" s="11">
        <v>557</v>
      </c>
    </row>
    <row r="2002" spans="1:6" ht="12" customHeight="1" x14ac:dyDescent="0.25">
      <c r="A2002" s="6">
        <v>44902</v>
      </c>
      <c r="B2002" t="s">
        <v>257</v>
      </c>
      <c r="C2002" s="7">
        <v>143470340</v>
      </c>
      <c r="D2002" s="3">
        <v>5540246175050</v>
      </c>
      <c r="E2002" s="6">
        <v>44910</v>
      </c>
      <c r="F2002" s="8">
        <v>557</v>
      </c>
    </row>
    <row r="2003" spans="1:6" ht="12" customHeight="1" x14ac:dyDescent="0.25">
      <c r="A2003" s="9">
        <v>44902</v>
      </c>
      <c r="B2003" t="s">
        <v>257</v>
      </c>
      <c r="C2003" s="10">
        <v>143470356</v>
      </c>
      <c r="D2003" s="3">
        <v>5540246183554</v>
      </c>
      <c r="E2003" s="9">
        <v>44913</v>
      </c>
      <c r="F2003" s="11">
        <v>891</v>
      </c>
    </row>
    <row r="2004" spans="1:6" ht="12" customHeight="1" x14ac:dyDescent="0.25">
      <c r="A2004" s="6">
        <v>44902</v>
      </c>
      <c r="B2004" t="s">
        <v>257</v>
      </c>
      <c r="C2004" s="7">
        <v>143470356</v>
      </c>
      <c r="D2004" s="3">
        <v>5540246183558</v>
      </c>
      <c r="E2004" s="6">
        <v>44913</v>
      </c>
      <c r="F2004" s="8">
        <v>2599</v>
      </c>
    </row>
    <row r="2005" spans="1:6" ht="12" customHeight="1" x14ac:dyDescent="0.25">
      <c r="A2005" s="9">
        <v>44902</v>
      </c>
      <c r="B2005" t="s">
        <v>257</v>
      </c>
      <c r="C2005" s="10">
        <v>143470356</v>
      </c>
      <c r="D2005" s="3">
        <v>5540246183560</v>
      </c>
      <c r="E2005" s="9">
        <v>44913</v>
      </c>
      <c r="F2005" s="11">
        <v>446</v>
      </c>
    </row>
    <row r="2006" spans="1:6" ht="12" customHeight="1" x14ac:dyDescent="0.25">
      <c r="A2006" s="6">
        <v>44902</v>
      </c>
      <c r="B2006" t="s">
        <v>257</v>
      </c>
      <c r="C2006" s="7">
        <v>143470356</v>
      </c>
      <c r="D2006" s="3">
        <v>5540246192209</v>
      </c>
      <c r="E2006" s="6">
        <v>44913</v>
      </c>
      <c r="F2006" s="8">
        <v>2228</v>
      </c>
    </row>
    <row r="2007" spans="1:6" ht="12" customHeight="1" x14ac:dyDescent="0.25">
      <c r="A2007" s="9">
        <v>44902</v>
      </c>
      <c r="B2007" t="s">
        <v>257</v>
      </c>
      <c r="C2007" s="10">
        <v>143470356</v>
      </c>
      <c r="D2007" s="3">
        <v>5540246192462</v>
      </c>
      <c r="E2007" s="9">
        <v>44913</v>
      </c>
      <c r="F2007" s="11">
        <v>1114</v>
      </c>
    </row>
    <row r="2008" spans="1:6" ht="12" customHeight="1" x14ac:dyDescent="0.25">
      <c r="A2008" s="6">
        <v>44902</v>
      </c>
      <c r="B2008" t="s">
        <v>257</v>
      </c>
      <c r="C2008" s="7">
        <v>143470356</v>
      </c>
      <c r="D2008" s="3">
        <v>5540246192594</v>
      </c>
      <c r="E2008" s="6">
        <v>44913</v>
      </c>
      <c r="F2008" s="8">
        <v>1485</v>
      </c>
    </row>
    <row r="2009" spans="1:6" ht="12" customHeight="1" x14ac:dyDescent="0.25">
      <c r="A2009" s="9">
        <v>44902</v>
      </c>
      <c r="B2009" t="s">
        <v>257</v>
      </c>
      <c r="C2009" s="10">
        <v>143470356</v>
      </c>
      <c r="D2009" s="3">
        <v>5540246192831</v>
      </c>
      <c r="E2009" s="9">
        <v>44913</v>
      </c>
      <c r="F2009" s="11">
        <v>1300</v>
      </c>
    </row>
    <row r="2010" spans="1:6" ht="12" customHeight="1" x14ac:dyDescent="0.25">
      <c r="A2010" s="6">
        <v>44902</v>
      </c>
      <c r="B2010" t="s">
        <v>257</v>
      </c>
      <c r="C2010" s="7">
        <v>143470363</v>
      </c>
      <c r="D2010" s="3">
        <v>5540246173906</v>
      </c>
      <c r="E2010" s="6">
        <v>44915</v>
      </c>
      <c r="F2010" s="8">
        <v>3267</v>
      </c>
    </row>
    <row r="2011" spans="1:6" ht="12" customHeight="1" x14ac:dyDescent="0.25">
      <c r="A2011" s="9">
        <v>44902</v>
      </c>
      <c r="B2011" t="s">
        <v>257</v>
      </c>
      <c r="C2011" s="10">
        <v>143470363</v>
      </c>
      <c r="D2011" s="3">
        <v>5540246181016</v>
      </c>
      <c r="E2011" s="9">
        <v>44915</v>
      </c>
      <c r="F2011" s="11">
        <v>7128</v>
      </c>
    </row>
    <row r="2012" spans="1:6" ht="12" customHeight="1" x14ac:dyDescent="0.25">
      <c r="A2012" s="9">
        <v>44903</v>
      </c>
      <c r="B2012" t="s">
        <v>257</v>
      </c>
      <c r="C2012" s="10">
        <v>143470382</v>
      </c>
      <c r="D2012" s="3">
        <v>5540246172978</v>
      </c>
      <c r="E2012" s="9">
        <v>44907</v>
      </c>
      <c r="F2012" s="11">
        <v>836</v>
      </c>
    </row>
    <row r="2013" spans="1:6" ht="12" customHeight="1" x14ac:dyDescent="0.25">
      <c r="A2013" s="6">
        <v>44903</v>
      </c>
      <c r="B2013" t="s">
        <v>257</v>
      </c>
      <c r="C2013" s="7">
        <v>143470382</v>
      </c>
      <c r="D2013" s="3">
        <v>5540246188175</v>
      </c>
      <c r="E2013" s="6">
        <v>44907</v>
      </c>
      <c r="F2013" s="8">
        <v>232</v>
      </c>
    </row>
    <row r="2014" spans="1:6" ht="12" customHeight="1" x14ac:dyDescent="0.25">
      <c r="A2014" s="9">
        <v>44906</v>
      </c>
      <c r="B2014" t="s">
        <v>257</v>
      </c>
      <c r="C2014" s="10">
        <v>143480432</v>
      </c>
      <c r="D2014" s="3">
        <v>5540246172539</v>
      </c>
      <c r="E2014" s="9">
        <v>44908</v>
      </c>
      <c r="F2014" s="11">
        <v>47</v>
      </c>
    </row>
    <row r="2015" spans="1:6" ht="12" customHeight="1" x14ac:dyDescent="0.25">
      <c r="A2015" s="6">
        <v>44906</v>
      </c>
      <c r="B2015" t="s">
        <v>257</v>
      </c>
      <c r="C2015" s="7">
        <v>143480432</v>
      </c>
      <c r="D2015" s="3">
        <v>5540246172978</v>
      </c>
      <c r="E2015" s="6">
        <v>44908</v>
      </c>
      <c r="F2015" s="8">
        <v>1671</v>
      </c>
    </row>
    <row r="2016" spans="1:6" ht="12" customHeight="1" x14ac:dyDescent="0.25">
      <c r="A2016" s="6">
        <v>44906</v>
      </c>
      <c r="B2016" t="s">
        <v>257</v>
      </c>
      <c r="C2016" s="7">
        <v>143480432</v>
      </c>
      <c r="D2016" s="3">
        <v>5540246174174</v>
      </c>
      <c r="E2016" s="6">
        <v>44908</v>
      </c>
      <c r="F2016" s="8">
        <v>464</v>
      </c>
    </row>
    <row r="2017" spans="1:6" ht="12" customHeight="1" x14ac:dyDescent="0.25">
      <c r="A2017" s="9">
        <v>44906</v>
      </c>
      <c r="B2017" t="s">
        <v>257</v>
      </c>
      <c r="C2017" s="10">
        <v>143480432</v>
      </c>
      <c r="D2017" s="3">
        <v>5540246176699</v>
      </c>
      <c r="E2017" s="9">
        <v>44908</v>
      </c>
      <c r="F2017" s="11">
        <v>6264</v>
      </c>
    </row>
    <row r="2018" spans="1:6" ht="12" customHeight="1" x14ac:dyDescent="0.25">
      <c r="A2018" s="9">
        <v>44906</v>
      </c>
      <c r="B2018" t="s">
        <v>257</v>
      </c>
      <c r="C2018" s="10">
        <v>143480433</v>
      </c>
      <c r="D2018" s="3">
        <v>5540246176295</v>
      </c>
      <c r="E2018" s="9">
        <v>44908</v>
      </c>
      <c r="F2018" s="11">
        <v>7424</v>
      </c>
    </row>
    <row r="2019" spans="1:6" ht="12" customHeight="1" x14ac:dyDescent="0.25">
      <c r="A2019" s="9">
        <v>44907</v>
      </c>
      <c r="B2019" t="s">
        <v>257</v>
      </c>
      <c r="C2019" s="10">
        <v>143480480</v>
      </c>
      <c r="D2019" s="3">
        <v>5540246187987</v>
      </c>
      <c r="E2019" s="9">
        <v>44909</v>
      </c>
      <c r="F2019" s="11">
        <v>2228</v>
      </c>
    </row>
    <row r="2020" spans="1:6" ht="12" customHeight="1" x14ac:dyDescent="0.25">
      <c r="A2020" s="6">
        <v>44907</v>
      </c>
      <c r="B2020" t="s">
        <v>257</v>
      </c>
      <c r="C2020" s="7">
        <v>143480481</v>
      </c>
      <c r="D2020" s="3">
        <v>5540246172669</v>
      </c>
      <c r="E2020" s="6">
        <v>44909</v>
      </c>
      <c r="F2020" s="8">
        <v>279</v>
      </c>
    </row>
    <row r="2021" spans="1:6" ht="12" customHeight="1" x14ac:dyDescent="0.25">
      <c r="A2021" s="9">
        <v>44907</v>
      </c>
      <c r="B2021" t="s">
        <v>257</v>
      </c>
      <c r="C2021" s="10">
        <v>143480481</v>
      </c>
      <c r="D2021" s="3">
        <v>5540246172978</v>
      </c>
      <c r="E2021" s="9">
        <v>44909</v>
      </c>
      <c r="F2021" s="11">
        <v>836</v>
      </c>
    </row>
    <row r="2022" spans="1:6" ht="12" customHeight="1" x14ac:dyDescent="0.25">
      <c r="A2022" s="6">
        <v>44907</v>
      </c>
      <c r="B2022" t="s">
        <v>257</v>
      </c>
      <c r="C2022" s="7">
        <v>143480481</v>
      </c>
      <c r="D2022" s="3">
        <v>5540246174174</v>
      </c>
      <c r="E2022" s="6">
        <v>44909</v>
      </c>
      <c r="F2022" s="8">
        <v>232</v>
      </c>
    </row>
    <row r="2023" spans="1:6" ht="12" customHeight="1" x14ac:dyDescent="0.25">
      <c r="A2023" s="6">
        <v>44907</v>
      </c>
      <c r="B2023" t="s">
        <v>257</v>
      </c>
      <c r="C2023" s="7">
        <v>143480481</v>
      </c>
      <c r="D2023" s="3">
        <v>5540246192102</v>
      </c>
      <c r="E2023" s="6">
        <v>44909</v>
      </c>
      <c r="F2023" s="8">
        <v>4009</v>
      </c>
    </row>
    <row r="2024" spans="1:6" ht="12" customHeight="1" x14ac:dyDescent="0.25">
      <c r="A2024" s="6">
        <v>44907</v>
      </c>
      <c r="B2024" t="s">
        <v>257</v>
      </c>
      <c r="C2024" s="7">
        <v>143480485</v>
      </c>
      <c r="D2024" s="3">
        <v>5540246186325</v>
      </c>
      <c r="E2024" s="6">
        <v>44910</v>
      </c>
      <c r="F2024" s="8">
        <v>140</v>
      </c>
    </row>
    <row r="2025" spans="1:6" ht="12" customHeight="1" x14ac:dyDescent="0.25">
      <c r="A2025" s="9">
        <v>44907</v>
      </c>
      <c r="B2025" t="s">
        <v>257</v>
      </c>
      <c r="C2025" s="10">
        <v>143480489</v>
      </c>
      <c r="D2025" s="3">
        <v>5540246173472</v>
      </c>
      <c r="E2025" s="9">
        <v>44914</v>
      </c>
      <c r="F2025" s="11">
        <v>279</v>
      </c>
    </row>
    <row r="2026" spans="1:6" ht="12" customHeight="1" x14ac:dyDescent="0.25">
      <c r="A2026" s="6">
        <v>44907</v>
      </c>
      <c r="B2026" t="s">
        <v>257</v>
      </c>
      <c r="C2026" s="7">
        <v>143480489</v>
      </c>
      <c r="D2026" s="3">
        <v>5540246175047</v>
      </c>
      <c r="E2026" s="6">
        <v>44914</v>
      </c>
      <c r="F2026" s="8">
        <v>209</v>
      </c>
    </row>
    <row r="2027" spans="1:6" ht="12" customHeight="1" x14ac:dyDescent="0.25">
      <c r="A2027" s="9">
        <v>44907</v>
      </c>
      <c r="B2027" t="s">
        <v>257</v>
      </c>
      <c r="C2027" s="10">
        <v>143480489</v>
      </c>
      <c r="D2027" s="3">
        <v>5540246175049</v>
      </c>
      <c r="E2027" s="9">
        <v>44914</v>
      </c>
      <c r="F2027" s="11">
        <v>557</v>
      </c>
    </row>
    <row r="2028" spans="1:6" ht="12" customHeight="1" x14ac:dyDescent="0.25">
      <c r="A2028" s="6">
        <v>44907</v>
      </c>
      <c r="B2028" t="s">
        <v>257</v>
      </c>
      <c r="C2028" s="7">
        <v>143480489</v>
      </c>
      <c r="D2028" s="3">
        <v>5540246175050</v>
      </c>
      <c r="E2028" s="6">
        <v>44914</v>
      </c>
      <c r="F2028" s="8">
        <v>557</v>
      </c>
    </row>
    <row r="2029" spans="1:6" ht="12" customHeight="1" x14ac:dyDescent="0.25">
      <c r="A2029" s="6">
        <v>44907</v>
      </c>
      <c r="B2029" t="s">
        <v>257</v>
      </c>
      <c r="C2029" s="7">
        <v>143480505</v>
      </c>
      <c r="D2029" s="3">
        <v>5540246192102</v>
      </c>
      <c r="E2029" s="6">
        <v>44908</v>
      </c>
      <c r="F2029" s="8">
        <v>6014</v>
      </c>
    </row>
    <row r="2030" spans="1:6" ht="12" customHeight="1" x14ac:dyDescent="0.25">
      <c r="A2030" s="9">
        <v>44908</v>
      </c>
      <c r="B2030" t="s">
        <v>257</v>
      </c>
      <c r="C2030" s="10">
        <v>143480513</v>
      </c>
      <c r="D2030" s="3">
        <v>5540246171933</v>
      </c>
      <c r="E2030" s="9">
        <v>44910</v>
      </c>
      <c r="F2030" s="11">
        <v>2228</v>
      </c>
    </row>
    <row r="2031" spans="1:6" ht="12" customHeight="1" x14ac:dyDescent="0.25">
      <c r="A2031" s="6">
        <v>44908</v>
      </c>
      <c r="B2031" t="s">
        <v>257</v>
      </c>
      <c r="C2031" s="7">
        <v>143480513</v>
      </c>
      <c r="D2031" s="3">
        <v>5540246176294</v>
      </c>
      <c r="E2031" s="6">
        <v>44910</v>
      </c>
      <c r="F2031" s="8">
        <v>1485</v>
      </c>
    </row>
    <row r="2032" spans="1:6" ht="12" customHeight="1" x14ac:dyDescent="0.25">
      <c r="A2032" s="9">
        <v>44908</v>
      </c>
      <c r="B2032" t="s">
        <v>257</v>
      </c>
      <c r="C2032" s="10">
        <v>143480513</v>
      </c>
      <c r="D2032" s="3">
        <v>5540246176295</v>
      </c>
      <c r="E2032" s="9">
        <v>44910</v>
      </c>
      <c r="F2032" s="11">
        <v>7424</v>
      </c>
    </row>
    <row r="2033" spans="1:6" ht="12" customHeight="1" x14ac:dyDescent="0.25">
      <c r="A2033" s="9">
        <v>44908</v>
      </c>
      <c r="B2033" t="s">
        <v>257</v>
      </c>
      <c r="C2033" s="10">
        <v>143480513</v>
      </c>
      <c r="D2033" s="3">
        <v>5540246187987</v>
      </c>
      <c r="E2033" s="9">
        <v>44910</v>
      </c>
      <c r="F2033" s="11">
        <v>3341</v>
      </c>
    </row>
    <row r="2034" spans="1:6" ht="12" customHeight="1" x14ac:dyDescent="0.25">
      <c r="A2034" s="9">
        <v>44908</v>
      </c>
      <c r="B2034" t="s">
        <v>257</v>
      </c>
      <c r="C2034" s="10">
        <v>143480514</v>
      </c>
      <c r="D2034" s="3">
        <v>5540246172539</v>
      </c>
      <c r="E2034" s="9">
        <v>44910</v>
      </c>
      <c r="F2034" s="11">
        <v>47</v>
      </c>
    </row>
    <row r="2035" spans="1:6" ht="12" customHeight="1" x14ac:dyDescent="0.25">
      <c r="A2035" s="6">
        <v>44908</v>
      </c>
      <c r="B2035" t="s">
        <v>257</v>
      </c>
      <c r="C2035" s="7">
        <v>143480514</v>
      </c>
      <c r="D2035" s="3">
        <v>5540246172669</v>
      </c>
      <c r="E2035" s="6">
        <v>44910</v>
      </c>
      <c r="F2035" s="8">
        <v>279</v>
      </c>
    </row>
    <row r="2036" spans="1:6" ht="12" customHeight="1" x14ac:dyDescent="0.25">
      <c r="A2036" s="9">
        <v>44908</v>
      </c>
      <c r="B2036" t="s">
        <v>257</v>
      </c>
      <c r="C2036" s="10">
        <v>143480514</v>
      </c>
      <c r="D2036" s="3">
        <v>5540246172978</v>
      </c>
      <c r="E2036" s="9">
        <v>44910</v>
      </c>
      <c r="F2036" s="11">
        <v>1671</v>
      </c>
    </row>
    <row r="2037" spans="1:6" ht="12" customHeight="1" x14ac:dyDescent="0.25">
      <c r="A2037" s="6">
        <v>44908</v>
      </c>
      <c r="B2037" t="s">
        <v>257</v>
      </c>
      <c r="C2037" s="7">
        <v>143480514</v>
      </c>
      <c r="D2037" s="3">
        <v>5540246174174</v>
      </c>
      <c r="E2037" s="6">
        <v>44910</v>
      </c>
      <c r="F2037" s="8">
        <v>232</v>
      </c>
    </row>
    <row r="2038" spans="1:6" ht="12" customHeight="1" x14ac:dyDescent="0.25">
      <c r="A2038" s="9">
        <v>44908</v>
      </c>
      <c r="B2038" t="s">
        <v>257</v>
      </c>
      <c r="C2038" s="10">
        <v>143480514</v>
      </c>
      <c r="D2038" s="3">
        <v>5540246176699</v>
      </c>
      <c r="E2038" s="9">
        <v>44910</v>
      </c>
      <c r="F2038" s="11">
        <v>6264</v>
      </c>
    </row>
    <row r="2039" spans="1:6" ht="12" customHeight="1" x14ac:dyDescent="0.25">
      <c r="A2039" s="6">
        <v>44908</v>
      </c>
      <c r="B2039" t="s">
        <v>257</v>
      </c>
      <c r="C2039" s="7">
        <v>143480521</v>
      </c>
      <c r="D2039" s="3">
        <v>5540246192148</v>
      </c>
      <c r="E2039" s="6">
        <v>44930</v>
      </c>
      <c r="F2039" s="8">
        <v>45936</v>
      </c>
    </row>
    <row r="2040" spans="1:6" ht="12" customHeight="1" x14ac:dyDescent="0.25">
      <c r="A2040" s="6">
        <v>44908</v>
      </c>
      <c r="B2040" t="s">
        <v>257</v>
      </c>
      <c r="C2040" s="7">
        <v>143480525</v>
      </c>
      <c r="D2040" s="3">
        <v>5540246185429</v>
      </c>
      <c r="E2040" s="6">
        <v>44913</v>
      </c>
      <c r="F2040" s="8">
        <v>140</v>
      </c>
    </row>
    <row r="2041" spans="1:6" ht="12" customHeight="1" x14ac:dyDescent="0.25">
      <c r="A2041" s="9">
        <v>44908</v>
      </c>
      <c r="B2041" t="s">
        <v>257</v>
      </c>
      <c r="C2041" s="10">
        <v>143480525</v>
      </c>
      <c r="D2041" s="3">
        <v>5540246185562</v>
      </c>
      <c r="E2041" s="9">
        <v>44913</v>
      </c>
      <c r="F2041" s="11">
        <v>140</v>
      </c>
    </row>
    <row r="2042" spans="1:6" ht="12" customHeight="1" x14ac:dyDescent="0.25">
      <c r="A2042" s="9">
        <v>44908</v>
      </c>
      <c r="B2042" t="s">
        <v>257</v>
      </c>
      <c r="C2042" s="10">
        <v>143480537</v>
      </c>
      <c r="D2042" s="3">
        <v>5540246181061</v>
      </c>
      <c r="E2042" s="9">
        <v>44929</v>
      </c>
      <c r="F2042" s="11">
        <v>6615</v>
      </c>
    </row>
    <row r="2043" spans="1:6" ht="12" customHeight="1" x14ac:dyDescent="0.25">
      <c r="A2043" s="6">
        <v>44908</v>
      </c>
      <c r="B2043" t="s">
        <v>257</v>
      </c>
      <c r="C2043" s="7">
        <v>143480537</v>
      </c>
      <c r="D2043" s="3">
        <v>5540246185278</v>
      </c>
      <c r="E2043" s="6">
        <v>44929</v>
      </c>
      <c r="F2043" s="8">
        <v>4477</v>
      </c>
    </row>
    <row r="2044" spans="1:6" ht="12" customHeight="1" x14ac:dyDescent="0.25">
      <c r="A2044" s="9">
        <v>44908</v>
      </c>
      <c r="B2044" t="s">
        <v>257</v>
      </c>
      <c r="C2044" s="10">
        <v>143480539</v>
      </c>
      <c r="D2044" s="3">
        <v>5540246183130</v>
      </c>
      <c r="E2044" s="9">
        <v>44920</v>
      </c>
      <c r="F2044" s="11">
        <v>2819</v>
      </c>
    </row>
    <row r="2045" spans="1:6" ht="12" customHeight="1" x14ac:dyDescent="0.25">
      <c r="A2045" s="6">
        <v>44908</v>
      </c>
      <c r="B2045" t="s">
        <v>257</v>
      </c>
      <c r="C2045" s="7">
        <v>143480539</v>
      </c>
      <c r="D2045" s="3">
        <v>5540246183537</v>
      </c>
      <c r="E2045" s="6">
        <v>44920</v>
      </c>
      <c r="F2045" s="8">
        <v>961</v>
      </c>
    </row>
    <row r="2046" spans="1:6" ht="12" customHeight="1" x14ac:dyDescent="0.25">
      <c r="A2046" s="9">
        <v>44908</v>
      </c>
      <c r="B2046" t="s">
        <v>257</v>
      </c>
      <c r="C2046" s="10">
        <v>143480539</v>
      </c>
      <c r="D2046" s="3">
        <v>5540246183541</v>
      </c>
      <c r="E2046" s="9">
        <v>44920</v>
      </c>
      <c r="F2046" s="11">
        <v>1694</v>
      </c>
    </row>
    <row r="2047" spans="1:6" ht="12" customHeight="1" x14ac:dyDescent="0.25">
      <c r="A2047" s="6">
        <v>44908</v>
      </c>
      <c r="B2047" t="s">
        <v>257</v>
      </c>
      <c r="C2047" s="7">
        <v>143480539</v>
      </c>
      <c r="D2047" s="3">
        <v>5540246183555</v>
      </c>
      <c r="E2047" s="6">
        <v>44920</v>
      </c>
      <c r="F2047" s="8">
        <v>543</v>
      </c>
    </row>
    <row r="2048" spans="1:6" ht="12" customHeight="1" x14ac:dyDescent="0.25">
      <c r="A2048" s="9">
        <v>44908</v>
      </c>
      <c r="B2048" t="s">
        <v>257</v>
      </c>
      <c r="C2048" s="10">
        <v>143480539</v>
      </c>
      <c r="D2048" s="3">
        <v>5540246192571</v>
      </c>
      <c r="E2048" s="9">
        <v>44920</v>
      </c>
      <c r="F2048" s="11">
        <v>1337</v>
      </c>
    </row>
    <row r="2049" spans="1:6" ht="12" customHeight="1" x14ac:dyDescent="0.25">
      <c r="A2049" s="9">
        <v>44908</v>
      </c>
      <c r="B2049" t="s">
        <v>257</v>
      </c>
      <c r="C2049" s="10">
        <v>143480547</v>
      </c>
      <c r="D2049" s="3">
        <v>5540246193316</v>
      </c>
      <c r="E2049" s="9">
        <v>44936</v>
      </c>
      <c r="F2049" s="11">
        <v>557</v>
      </c>
    </row>
    <row r="2050" spans="1:6" ht="12" customHeight="1" x14ac:dyDescent="0.25">
      <c r="A2050" s="9">
        <v>44908</v>
      </c>
      <c r="B2050" t="s">
        <v>257</v>
      </c>
      <c r="C2050" s="10">
        <v>143480552</v>
      </c>
      <c r="D2050" s="3">
        <v>5540246194632</v>
      </c>
      <c r="E2050" s="9">
        <v>44927</v>
      </c>
      <c r="F2050" s="11">
        <v>585</v>
      </c>
    </row>
    <row r="2051" spans="1:6" ht="12" customHeight="1" x14ac:dyDescent="0.25">
      <c r="A2051" s="9">
        <v>44908</v>
      </c>
      <c r="B2051" t="s">
        <v>257</v>
      </c>
      <c r="C2051" s="10">
        <v>143480558</v>
      </c>
      <c r="D2051" s="3">
        <v>5540246171759</v>
      </c>
      <c r="E2051" s="9">
        <v>44927</v>
      </c>
      <c r="F2051" s="11">
        <v>8770</v>
      </c>
    </row>
    <row r="2052" spans="1:6" ht="12" customHeight="1" x14ac:dyDescent="0.25">
      <c r="A2052" s="6">
        <v>44908</v>
      </c>
      <c r="B2052" t="s">
        <v>257</v>
      </c>
      <c r="C2052" s="7">
        <v>143480558</v>
      </c>
      <c r="D2052" s="3">
        <v>5540246177133</v>
      </c>
      <c r="E2052" s="6">
        <v>44927</v>
      </c>
      <c r="F2052" s="8">
        <v>8909</v>
      </c>
    </row>
    <row r="2053" spans="1:6" ht="12" customHeight="1" x14ac:dyDescent="0.25">
      <c r="A2053" s="9">
        <v>44908</v>
      </c>
      <c r="B2053" t="s">
        <v>257</v>
      </c>
      <c r="C2053" s="10">
        <v>143480558</v>
      </c>
      <c r="D2053" s="3">
        <v>5540246192518</v>
      </c>
      <c r="E2053" s="9">
        <v>44927</v>
      </c>
      <c r="F2053" s="11">
        <v>4176</v>
      </c>
    </row>
    <row r="2054" spans="1:6" ht="12" customHeight="1" x14ac:dyDescent="0.25">
      <c r="A2054" s="6">
        <v>44908</v>
      </c>
      <c r="B2054" t="s">
        <v>257</v>
      </c>
      <c r="C2054" s="7">
        <v>143480563</v>
      </c>
      <c r="D2054" s="3">
        <v>5540246180522</v>
      </c>
      <c r="E2054" s="6">
        <v>44928</v>
      </c>
      <c r="F2054" s="8">
        <v>1838</v>
      </c>
    </row>
    <row r="2055" spans="1:6" ht="12" customHeight="1" x14ac:dyDescent="0.25">
      <c r="A2055" s="6">
        <v>44909</v>
      </c>
      <c r="B2055" t="s">
        <v>257</v>
      </c>
      <c r="C2055" s="7">
        <v>143480574</v>
      </c>
      <c r="D2055" s="3">
        <v>5540246171933</v>
      </c>
      <c r="E2055" s="6">
        <v>44913</v>
      </c>
      <c r="F2055" s="8">
        <v>2228</v>
      </c>
    </row>
    <row r="2056" spans="1:6" ht="12" customHeight="1" x14ac:dyDescent="0.25">
      <c r="A2056" s="9">
        <v>44909</v>
      </c>
      <c r="B2056" t="s">
        <v>257</v>
      </c>
      <c r="C2056" s="10">
        <v>143480574</v>
      </c>
      <c r="D2056" s="3">
        <v>5540246176295</v>
      </c>
      <c r="E2056" s="9">
        <v>44913</v>
      </c>
      <c r="F2056" s="11">
        <v>7424</v>
      </c>
    </row>
    <row r="2057" spans="1:6" ht="12" customHeight="1" x14ac:dyDescent="0.25">
      <c r="A2057" s="9">
        <v>44909</v>
      </c>
      <c r="B2057" t="s">
        <v>257</v>
      </c>
      <c r="C2057" s="10">
        <v>143480574</v>
      </c>
      <c r="D2057" s="3">
        <v>5540246187987</v>
      </c>
      <c r="E2057" s="9">
        <v>44913</v>
      </c>
      <c r="F2057" s="11">
        <v>2228</v>
      </c>
    </row>
    <row r="2058" spans="1:6" ht="12" customHeight="1" x14ac:dyDescent="0.25">
      <c r="A2058" s="6">
        <v>44909</v>
      </c>
      <c r="B2058" t="s">
        <v>257</v>
      </c>
      <c r="C2058" s="7">
        <v>143480575</v>
      </c>
      <c r="D2058" s="3">
        <v>5540246172978</v>
      </c>
      <c r="E2058" s="6">
        <v>44913</v>
      </c>
      <c r="F2058" s="8">
        <v>836</v>
      </c>
    </row>
    <row r="2059" spans="1:6" ht="12" customHeight="1" x14ac:dyDescent="0.25">
      <c r="A2059" s="9">
        <v>44909</v>
      </c>
      <c r="B2059" t="s">
        <v>257</v>
      </c>
      <c r="C2059" s="10">
        <v>143480575</v>
      </c>
      <c r="D2059" s="3">
        <v>5540246174174</v>
      </c>
      <c r="E2059" s="9">
        <v>44913</v>
      </c>
      <c r="F2059" s="11">
        <v>348</v>
      </c>
    </row>
    <row r="2060" spans="1:6" ht="12" customHeight="1" x14ac:dyDescent="0.25">
      <c r="A2060" s="9">
        <v>44909</v>
      </c>
      <c r="B2060" t="s">
        <v>257</v>
      </c>
      <c r="C2060" s="10">
        <v>143480575</v>
      </c>
      <c r="D2060" s="3">
        <v>5540246176699</v>
      </c>
      <c r="E2060" s="9">
        <v>44913</v>
      </c>
      <c r="F2060" s="11">
        <v>6264</v>
      </c>
    </row>
    <row r="2061" spans="1:6" ht="12" customHeight="1" x14ac:dyDescent="0.25">
      <c r="A2061" s="9">
        <v>44909</v>
      </c>
      <c r="B2061" t="s">
        <v>257</v>
      </c>
      <c r="C2061" s="10">
        <v>143480575</v>
      </c>
      <c r="D2061" s="3">
        <v>5540246188175</v>
      </c>
      <c r="E2061" s="9">
        <v>44913</v>
      </c>
      <c r="F2061" s="11">
        <v>464</v>
      </c>
    </row>
    <row r="2062" spans="1:6" ht="12" customHeight="1" x14ac:dyDescent="0.25">
      <c r="A2062" s="6">
        <v>44909</v>
      </c>
      <c r="B2062" t="s">
        <v>257</v>
      </c>
      <c r="C2062" s="7">
        <v>143480577</v>
      </c>
      <c r="D2062" s="3">
        <v>5540246191598</v>
      </c>
      <c r="E2062" s="6">
        <v>44914</v>
      </c>
      <c r="F2062" s="8">
        <v>1601</v>
      </c>
    </row>
    <row r="2063" spans="1:6" ht="12" customHeight="1" x14ac:dyDescent="0.25">
      <c r="A2063" s="9">
        <v>44909</v>
      </c>
      <c r="B2063" t="s">
        <v>257</v>
      </c>
      <c r="C2063" s="10">
        <v>143480581</v>
      </c>
      <c r="D2063" s="3">
        <v>5540246188200</v>
      </c>
      <c r="E2063" s="9">
        <v>44910</v>
      </c>
      <c r="F2063" s="11">
        <v>11136</v>
      </c>
    </row>
    <row r="2064" spans="1:6" ht="12" customHeight="1" x14ac:dyDescent="0.25">
      <c r="A2064" s="6">
        <v>44909</v>
      </c>
      <c r="B2064" t="s">
        <v>257</v>
      </c>
      <c r="C2064" s="7">
        <v>143480592</v>
      </c>
      <c r="D2064" s="3">
        <v>5540246173472</v>
      </c>
      <c r="E2064" s="6">
        <v>44917</v>
      </c>
      <c r="F2064" s="8">
        <v>279</v>
      </c>
    </row>
    <row r="2065" spans="1:6" ht="12" customHeight="1" x14ac:dyDescent="0.25">
      <c r="A2065" s="9">
        <v>44909</v>
      </c>
      <c r="B2065" t="s">
        <v>257</v>
      </c>
      <c r="C2065" s="10">
        <v>143480592</v>
      </c>
      <c r="D2065" s="3">
        <v>5540246174095</v>
      </c>
      <c r="E2065" s="9">
        <v>44917</v>
      </c>
      <c r="F2065" s="11">
        <v>70</v>
      </c>
    </row>
    <row r="2066" spans="1:6" ht="12" customHeight="1" x14ac:dyDescent="0.25">
      <c r="A2066" s="6">
        <v>44909</v>
      </c>
      <c r="B2066" t="s">
        <v>257</v>
      </c>
      <c r="C2066" s="7">
        <v>143480592</v>
      </c>
      <c r="D2066" s="3">
        <v>5540246175047</v>
      </c>
      <c r="E2066" s="6">
        <v>44917</v>
      </c>
      <c r="F2066" s="8">
        <v>279</v>
      </c>
    </row>
    <row r="2067" spans="1:6" ht="12" customHeight="1" x14ac:dyDescent="0.25">
      <c r="A2067" s="9">
        <v>44909</v>
      </c>
      <c r="B2067" t="s">
        <v>257</v>
      </c>
      <c r="C2067" s="10">
        <v>143480592</v>
      </c>
      <c r="D2067" s="3">
        <v>5540246175049</v>
      </c>
      <c r="E2067" s="9">
        <v>44917</v>
      </c>
      <c r="F2067" s="11">
        <v>557</v>
      </c>
    </row>
    <row r="2068" spans="1:6" ht="12" customHeight="1" x14ac:dyDescent="0.25">
      <c r="A2068" s="6">
        <v>44909</v>
      </c>
      <c r="B2068" t="s">
        <v>257</v>
      </c>
      <c r="C2068" s="7">
        <v>143480592</v>
      </c>
      <c r="D2068" s="3">
        <v>5540246175050</v>
      </c>
      <c r="E2068" s="6">
        <v>44917</v>
      </c>
      <c r="F2068" s="8">
        <v>557</v>
      </c>
    </row>
    <row r="2069" spans="1:6" ht="12" customHeight="1" x14ac:dyDescent="0.25">
      <c r="A2069" s="9">
        <v>44910</v>
      </c>
      <c r="B2069" t="s">
        <v>257</v>
      </c>
      <c r="C2069" s="10">
        <v>143480608</v>
      </c>
      <c r="D2069" s="3">
        <v>5540246176294</v>
      </c>
      <c r="E2069" s="9">
        <v>44914</v>
      </c>
      <c r="F2069" s="11">
        <v>1485</v>
      </c>
    </row>
    <row r="2070" spans="1:6" ht="12" customHeight="1" x14ac:dyDescent="0.25">
      <c r="A2070" s="6">
        <v>44910</v>
      </c>
      <c r="B2070" t="s">
        <v>257</v>
      </c>
      <c r="C2070" s="7">
        <v>143480608</v>
      </c>
      <c r="D2070" s="3">
        <v>5540246176295</v>
      </c>
      <c r="E2070" s="6">
        <v>44914</v>
      </c>
      <c r="F2070" s="8">
        <v>7424</v>
      </c>
    </row>
    <row r="2071" spans="1:6" ht="12" customHeight="1" x14ac:dyDescent="0.25">
      <c r="A2071" s="9">
        <v>44910</v>
      </c>
      <c r="B2071" t="s">
        <v>257</v>
      </c>
      <c r="C2071" s="10">
        <v>143480608</v>
      </c>
      <c r="D2071" s="3">
        <v>5540246187987</v>
      </c>
      <c r="E2071" s="9">
        <v>44914</v>
      </c>
      <c r="F2071" s="11">
        <v>4455</v>
      </c>
    </row>
    <row r="2072" spans="1:6" ht="12" customHeight="1" x14ac:dyDescent="0.25">
      <c r="A2072" s="6">
        <v>44910</v>
      </c>
      <c r="B2072" t="s">
        <v>257</v>
      </c>
      <c r="C2072" s="7">
        <v>143480609</v>
      </c>
      <c r="D2072" s="3">
        <v>5540246176699</v>
      </c>
      <c r="E2072" s="6">
        <v>44914</v>
      </c>
      <c r="F2072" s="8">
        <v>6264</v>
      </c>
    </row>
    <row r="2073" spans="1:6" ht="12" customHeight="1" x14ac:dyDescent="0.25">
      <c r="A2073" s="9">
        <v>44910</v>
      </c>
      <c r="B2073" t="s">
        <v>257</v>
      </c>
      <c r="C2073" s="10">
        <v>143480616</v>
      </c>
      <c r="D2073" s="3">
        <v>5540246193878</v>
      </c>
      <c r="E2073" s="9">
        <v>44950</v>
      </c>
      <c r="F2073" s="11">
        <v>24500</v>
      </c>
    </row>
    <row r="2074" spans="1:6" ht="12" customHeight="1" x14ac:dyDescent="0.25">
      <c r="A2074" s="9">
        <v>44910</v>
      </c>
      <c r="B2074" t="s">
        <v>257</v>
      </c>
      <c r="C2074" s="10">
        <v>143480620</v>
      </c>
      <c r="D2074" s="3">
        <v>5540246188200</v>
      </c>
      <c r="E2074" s="9">
        <v>44910</v>
      </c>
      <c r="F2074" s="11">
        <v>10654</v>
      </c>
    </row>
    <row r="2075" spans="1:6" ht="12" customHeight="1" x14ac:dyDescent="0.25">
      <c r="A2075" s="6">
        <v>44910</v>
      </c>
      <c r="B2075" t="s">
        <v>257</v>
      </c>
      <c r="C2075" s="7">
        <v>143480621</v>
      </c>
      <c r="D2075" s="3">
        <v>5540246194632</v>
      </c>
      <c r="E2075" s="6">
        <v>44923</v>
      </c>
      <c r="F2075" s="8">
        <v>1587</v>
      </c>
    </row>
    <row r="2076" spans="1:6" ht="12" customHeight="1" x14ac:dyDescent="0.25">
      <c r="A2076" s="9">
        <v>44910</v>
      </c>
      <c r="B2076" t="s">
        <v>257</v>
      </c>
      <c r="C2076" s="10">
        <v>143480621</v>
      </c>
      <c r="D2076" s="3">
        <v>5540246195250</v>
      </c>
      <c r="E2076" s="9">
        <v>44923</v>
      </c>
      <c r="F2076" s="11">
        <v>335</v>
      </c>
    </row>
    <row r="2077" spans="1:6" ht="12" customHeight="1" x14ac:dyDescent="0.25">
      <c r="A2077" s="6">
        <v>44910</v>
      </c>
      <c r="B2077" t="s">
        <v>257</v>
      </c>
      <c r="C2077" s="7">
        <v>143480645</v>
      </c>
      <c r="D2077" s="3">
        <v>5540246182684</v>
      </c>
      <c r="E2077" s="6">
        <v>44924</v>
      </c>
      <c r="F2077" s="8">
        <v>325</v>
      </c>
    </row>
    <row r="2078" spans="1:6" ht="12" customHeight="1" x14ac:dyDescent="0.25">
      <c r="A2078" s="9">
        <v>44910</v>
      </c>
      <c r="B2078" t="s">
        <v>257</v>
      </c>
      <c r="C2078" s="10">
        <v>143480645</v>
      </c>
      <c r="D2078" s="3">
        <v>5540246183844</v>
      </c>
      <c r="E2078" s="9">
        <v>44924</v>
      </c>
      <c r="F2078" s="11">
        <v>186</v>
      </c>
    </row>
    <row r="2079" spans="1:6" ht="12" customHeight="1" x14ac:dyDescent="0.25">
      <c r="A2079" s="9">
        <v>44910</v>
      </c>
      <c r="B2079" t="s">
        <v>257</v>
      </c>
      <c r="C2079" s="10">
        <v>143480649</v>
      </c>
      <c r="D2079" s="3">
        <v>5540246183558</v>
      </c>
      <c r="E2079" s="9">
        <v>44923</v>
      </c>
      <c r="F2079" s="11">
        <v>1300</v>
      </c>
    </row>
    <row r="2080" spans="1:6" ht="12" customHeight="1" x14ac:dyDescent="0.25">
      <c r="A2080" s="6">
        <v>44910</v>
      </c>
      <c r="B2080" t="s">
        <v>257</v>
      </c>
      <c r="C2080" s="7">
        <v>143480649</v>
      </c>
      <c r="D2080" s="3">
        <v>5540246192594</v>
      </c>
      <c r="E2080" s="6">
        <v>44923</v>
      </c>
      <c r="F2080" s="8">
        <v>2970</v>
      </c>
    </row>
    <row r="2081" spans="1:6" ht="12" customHeight="1" x14ac:dyDescent="0.25">
      <c r="A2081" s="6">
        <v>44910</v>
      </c>
      <c r="B2081" t="s">
        <v>257</v>
      </c>
      <c r="C2081" s="7">
        <v>143480651</v>
      </c>
      <c r="D2081" s="3">
        <v>5540246183589</v>
      </c>
      <c r="E2081" s="6">
        <v>44928</v>
      </c>
      <c r="F2081" s="8">
        <v>1300</v>
      </c>
    </row>
    <row r="2082" spans="1:6" ht="12" customHeight="1" x14ac:dyDescent="0.25">
      <c r="A2082" s="9">
        <v>44910</v>
      </c>
      <c r="B2082" t="s">
        <v>257</v>
      </c>
      <c r="C2082" s="10">
        <v>143480651</v>
      </c>
      <c r="D2082" s="3">
        <v>5540246194790</v>
      </c>
      <c r="E2082" s="9">
        <v>44928</v>
      </c>
      <c r="F2082" s="11">
        <v>1316</v>
      </c>
    </row>
    <row r="2083" spans="1:6" ht="12" customHeight="1" x14ac:dyDescent="0.25">
      <c r="A2083" s="6">
        <v>44910</v>
      </c>
      <c r="B2083" t="s">
        <v>257</v>
      </c>
      <c r="C2083" s="7">
        <v>143480653</v>
      </c>
      <c r="D2083" s="3">
        <v>5540246195241</v>
      </c>
      <c r="E2083" s="6">
        <v>44930</v>
      </c>
      <c r="F2083" s="8">
        <v>743</v>
      </c>
    </row>
    <row r="2084" spans="1:6" ht="12" customHeight="1" x14ac:dyDescent="0.25">
      <c r="A2084" s="6">
        <v>44910</v>
      </c>
      <c r="B2084" t="s">
        <v>257</v>
      </c>
      <c r="C2084" s="7">
        <v>143480655</v>
      </c>
      <c r="D2084" s="3">
        <v>5540246195653</v>
      </c>
      <c r="E2084" s="6">
        <v>44928</v>
      </c>
      <c r="F2084" s="8">
        <v>168</v>
      </c>
    </row>
    <row r="2085" spans="1:6" ht="12" customHeight="1" x14ac:dyDescent="0.25">
      <c r="A2085" s="9">
        <v>44913</v>
      </c>
      <c r="B2085" t="s">
        <v>257</v>
      </c>
      <c r="C2085" s="10">
        <v>143490660</v>
      </c>
      <c r="D2085" s="3">
        <v>5540246172978</v>
      </c>
      <c r="E2085" s="9">
        <v>44915</v>
      </c>
      <c r="F2085" s="11">
        <v>1671</v>
      </c>
    </row>
    <row r="2086" spans="1:6" ht="12" customHeight="1" x14ac:dyDescent="0.25">
      <c r="A2086" s="9">
        <v>44913</v>
      </c>
      <c r="B2086" t="s">
        <v>257</v>
      </c>
      <c r="C2086" s="10">
        <v>143490660</v>
      </c>
      <c r="D2086" s="3">
        <v>5540246174174</v>
      </c>
      <c r="E2086" s="9">
        <v>44915</v>
      </c>
      <c r="F2086" s="11">
        <v>348</v>
      </c>
    </row>
    <row r="2087" spans="1:6" ht="12" customHeight="1" x14ac:dyDescent="0.25">
      <c r="A2087" s="6">
        <v>44913</v>
      </c>
      <c r="B2087" t="s">
        <v>257</v>
      </c>
      <c r="C2087" s="7">
        <v>143490660</v>
      </c>
      <c r="D2087" s="3">
        <v>5540246188175</v>
      </c>
      <c r="E2087" s="6">
        <v>44915</v>
      </c>
      <c r="F2087" s="8">
        <v>232</v>
      </c>
    </row>
    <row r="2088" spans="1:6" ht="12" customHeight="1" x14ac:dyDescent="0.25">
      <c r="A2088" s="6">
        <v>44913</v>
      </c>
      <c r="B2088" t="s">
        <v>257</v>
      </c>
      <c r="C2088" s="7">
        <v>143490662</v>
      </c>
      <c r="D2088" s="3">
        <v>5540246171933</v>
      </c>
      <c r="E2088" s="6">
        <v>44915</v>
      </c>
      <c r="F2088" s="8">
        <v>1671</v>
      </c>
    </row>
    <row r="2089" spans="1:6" ht="12" customHeight="1" x14ac:dyDescent="0.25">
      <c r="A2089" s="6">
        <v>44913</v>
      </c>
      <c r="B2089" t="s">
        <v>257</v>
      </c>
      <c r="C2089" s="7">
        <v>143490682</v>
      </c>
      <c r="D2089" s="3">
        <v>5540246183560</v>
      </c>
      <c r="E2089" s="6">
        <v>44920</v>
      </c>
      <c r="F2089" s="8">
        <v>669</v>
      </c>
    </row>
    <row r="2090" spans="1:6" ht="12" customHeight="1" x14ac:dyDescent="0.25">
      <c r="A2090" s="9">
        <v>44913</v>
      </c>
      <c r="B2090" t="s">
        <v>257</v>
      </c>
      <c r="C2090" s="10">
        <v>143490683</v>
      </c>
      <c r="D2090" s="3">
        <v>5540246170256</v>
      </c>
      <c r="E2090" s="9">
        <v>44949</v>
      </c>
      <c r="F2090" s="11">
        <v>3174</v>
      </c>
    </row>
    <row r="2091" spans="1:6" ht="12" customHeight="1" x14ac:dyDescent="0.25">
      <c r="A2091" s="6">
        <v>44913</v>
      </c>
      <c r="B2091" t="s">
        <v>257</v>
      </c>
      <c r="C2091" s="7">
        <v>143490683</v>
      </c>
      <c r="D2091" s="3">
        <v>5540246171888</v>
      </c>
      <c r="E2091" s="6">
        <v>44949</v>
      </c>
      <c r="F2091" s="8">
        <v>520</v>
      </c>
    </row>
    <row r="2092" spans="1:6" ht="12" customHeight="1" x14ac:dyDescent="0.25">
      <c r="A2092" s="6">
        <v>44913</v>
      </c>
      <c r="B2092" t="s">
        <v>257</v>
      </c>
      <c r="C2092" s="7">
        <v>143490693</v>
      </c>
      <c r="D2092" s="3">
        <v>5540246194632</v>
      </c>
      <c r="E2092" s="6">
        <v>44931</v>
      </c>
      <c r="F2092" s="8">
        <v>2088</v>
      </c>
    </row>
    <row r="2093" spans="1:6" ht="12" customHeight="1" x14ac:dyDescent="0.25">
      <c r="A2093" s="9">
        <v>44913</v>
      </c>
      <c r="B2093" t="s">
        <v>257</v>
      </c>
      <c r="C2093" s="10">
        <v>143490694</v>
      </c>
      <c r="D2093" s="3">
        <v>5540246195250</v>
      </c>
      <c r="E2093" s="9">
        <v>44934</v>
      </c>
      <c r="F2093" s="11">
        <v>418</v>
      </c>
    </row>
    <row r="2094" spans="1:6" ht="12" customHeight="1" x14ac:dyDescent="0.25">
      <c r="A2094" s="6">
        <v>44913</v>
      </c>
      <c r="B2094" t="s">
        <v>257</v>
      </c>
      <c r="C2094" s="7">
        <v>143490694</v>
      </c>
      <c r="D2094" s="3">
        <v>5540246196046</v>
      </c>
      <c r="E2094" s="6">
        <v>44934</v>
      </c>
      <c r="F2094" s="8">
        <v>836</v>
      </c>
    </row>
    <row r="2095" spans="1:6" ht="12" customHeight="1" x14ac:dyDescent="0.25">
      <c r="A2095" s="9">
        <v>44914</v>
      </c>
      <c r="B2095" t="s">
        <v>257</v>
      </c>
      <c r="C2095" s="10">
        <v>143490711</v>
      </c>
      <c r="D2095" s="3">
        <v>5540246174095</v>
      </c>
      <c r="E2095" s="9">
        <v>44922</v>
      </c>
      <c r="F2095" s="11">
        <v>70</v>
      </c>
    </row>
    <row r="2096" spans="1:6" ht="12" customHeight="1" x14ac:dyDescent="0.25">
      <c r="A2096" s="6">
        <v>44914</v>
      </c>
      <c r="B2096" t="s">
        <v>257</v>
      </c>
      <c r="C2096" s="7">
        <v>143490711</v>
      </c>
      <c r="D2096" s="3">
        <v>5540246175049</v>
      </c>
      <c r="E2096" s="6">
        <v>44922</v>
      </c>
      <c r="F2096" s="8">
        <v>696</v>
      </c>
    </row>
    <row r="2097" spans="1:6" ht="12" customHeight="1" x14ac:dyDescent="0.25">
      <c r="A2097" s="9">
        <v>44914</v>
      </c>
      <c r="B2097" t="s">
        <v>257</v>
      </c>
      <c r="C2097" s="10">
        <v>143490711</v>
      </c>
      <c r="D2097" s="3">
        <v>5540246175050</v>
      </c>
      <c r="E2097" s="9">
        <v>44922</v>
      </c>
      <c r="F2097" s="11">
        <v>279</v>
      </c>
    </row>
    <row r="2098" spans="1:6" ht="12" customHeight="1" x14ac:dyDescent="0.25">
      <c r="A2098" s="9">
        <v>44914</v>
      </c>
      <c r="B2098" t="s">
        <v>257</v>
      </c>
      <c r="C2098" s="10">
        <v>143490732</v>
      </c>
      <c r="D2098" s="3">
        <v>5540246196148</v>
      </c>
      <c r="E2098" s="9">
        <v>44945</v>
      </c>
      <c r="F2098" s="11">
        <v>975</v>
      </c>
    </row>
    <row r="2099" spans="1:6" ht="12" customHeight="1" x14ac:dyDescent="0.25">
      <c r="A2099" s="9">
        <v>44915</v>
      </c>
      <c r="B2099" t="s">
        <v>257</v>
      </c>
      <c r="C2099" s="10">
        <v>143490736</v>
      </c>
      <c r="D2099" s="3">
        <v>5540246172539</v>
      </c>
      <c r="E2099" s="9">
        <v>44917</v>
      </c>
      <c r="F2099" s="11">
        <v>24</v>
      </c>
    </row>
    <row r="2100" spans="1:6" ht="12" customHeight="1" x14ac:dyDescent="0.25">
      <c r="A2100" s="6">
        <v>44915</v>
      </c>
      <c r="B2100" t="s">
        <v>257</v>
      </c>
      <c r="C2100" s="7">
        <v>143490736</v>
      </c>
      <c r="D2100" s="3">
        <v>5540246172669</v>
      </c>
      <c r="E2100" s="6">
        <v>44917</v>
      </c>
      <c r="F2100" s="8">
        <v>279</v>
      </c>
    </row>
    <row r="2101" spans="1:6" ht="12" customHeight="1" x14ac:dyDescent="0.25">
      <c r="A2101" s="9">
        <v>44915</v>
      </c>
      <c r="B2101" t="s">
        <v>257</v>
      </c>
      <c r="C2101" s="10">
        <v>143490736</v>
      </c>
      <c r="D2101" s="3">
        <v>5540246172978</v>
      </c>
      <c r="E2101" s="9">
        <v>44917</v>
      </c>
      <c r="F2101" s="11">
        <v>1671</v>
      </c>
    </row>
    <row r="2102" spans="1:6" ht="12" customHeight="1" x14ac:dyDescent="0.25">
      <c r="A2102" s="9">
        <v>44915</v>
      </c>
      <c r="B2102" t="s">
        <v>257</v>
      </c>
      <c r="C2102" s="10">
        <v>143490736</v>
      </c>
      <c r="D2102" s="3">
        <v>5540246174174</v>
      </c>
      <c r="E2102" s="9">
        <v>44917</v>
      </c>
      <c r="F2102" s="11">
        <v>232</v>
      </c>
    </row>
    <row r="2103" spans="1:6" ht="12" customHeight="1" x14ac:dyDescent="0.25">
      <c r="A2103" s="6">
        <v>44915</v>
      </c>
      <c r="B2103" t="s">
        <v>257</v>
      </c>
      <c r="C2103" s="7">
        <v>143490736</v>
      </c>
      <c r="D2103" s="3">
        <v>5540246176699</v>
      </c>
      <c r="E2103" s="6">
        <v>44917</v>
      </c>
      <c r="F2103" s="8">
        <v>6264</v>
      </c>
    </row>
    <row r="2104" spans="1:6" ht="12" customHeight="1" x14ac:dyDescent="0.25">
      <c r="A2104" s="9">
        <v>44915</v>
      </c>
      <c r="B2104" t="s">
        <v>257</v>
      </c>
      <c r="C2104" s="10">
        <v>143490737</v>
      </c>
      <c r="D2104" s="3">
        <v>5540246171933</v>
      </c>
      <c r="E2104" s="9">
        <v>44917</v>
      </c>
      <c r="F2104" s="11">
        <v>1114</v>
      </c>
    </row>
    <row r="2105" spans="1:6" ht="12" customHeight="1" x14ac:dyDescent="0.25">
      <c r="A2105" s="6">
        <v>44915</v>
      </c>
      <c r="B2105" t="s">
        <v>257</v>
      </c>
      <c r="C2105" s="7">
        <v>143490737</v>
      </c>
      <c r="D2105" s="3">
        <v>5540246176294</v>
      </c>
      <c r="E2105" s="6">
        <v>44917</v>
      </c>
      <c r="F2105" s="8">
        <v>1485</v>
      </c>
    </row>
    <row r="2106" spans="1:6" ht="12" customHeight="1" x14ac:dyDescent="0.25">
      <c r="A2106" s="9">
        <v>44915</v>
      </c>
      <c r="B2106" t="s">
        <v>257</v>
      </c>
      <c r="C2106" s="10">
        <v>143490737</v>
      </c>
      <c r="D2106" s="3">
        <v>5540246176295</v>
      </c>
      <c r="E2106" s="9">
        <v>44917</v>
      </c>
      <c r="F2106" s="11">
        <v>6682</v>
      </c>
    </row>
    <row r="2107" spans="1:6" ht="12" customHeight="1" x14ac:dyDescent="0.25">
      <c r="A2107" s="9">
        <v>44915</v>
      </c>
      <c r="B2107" t="s">
        <v>257</v>
      </c>
      <c r="C2107" s="10">
        <v>143490737</v>
      </c>
      <c r="D2107" s="3">
        <v>5540246187987</v>
      </c>
      <c r="E2107" s="9">
        <v>44917</v>
      </c>
      <c r="F2107" s="11">
        <v>3341</v>
      </c>
    </row>
    <row r="2108" spans="1:6" ht="12" customHeight="1" x14ac:dyDescent="0.25">
      <c r="A2108" s="9">
        <v>44915</v>
      </c>
      <c r="B2108" t="s">
        <v>257</v>
      </c>
      <c r="C2108" s="10">
        <v>143490747</v>
      </c>
      <c r="D2108" s="3">
        <v>5540246188175</v>
      </c>
      <c r="E2108" s="9">
        <v>44921</v>
      </c>
      <c r="F2108" s="11">
        <v>836</v>
      </c>
    </row>
    <row r="2109" spans="1:6" ht="12" customHeight="1" x14ac:dyDescent="0.25">
      <c r="A2109" s="9">
        <v>44915</v>
      </c>
      <c r="B2109" t="s">
        <v>257</v>
      </c>
      <c r="C2109" s="10">
        <v>143490761</v>
      </c>
      <c r="D2109" s="3">
        <v>5540246191394</v>
      </c>
      <c r="E2109" s="9">
        <v>44945</v>
      </c>
      <c r="F2109" s="11">
        <v>418</v>
      </c>
    </row>
    <row r="2110" spans="1:6" ht="12" customHeight="1" x14ac:dyDescent="0.25">
      <c r="A2110" s="9">
        <v>44915</v>
      </c>
      <c r="B2110" t="s">
        <v>257</v>
      </c>
      <c r="C2110" s="10">
        <v>143490763</v>
      </c>
      <c r="D2110" s="3">
        <v>5540246196002</v>
      </c>
      <c r="E2110" s="9">
        <v>44945</v>
      </c>
      <c r="F2110" s="11">
        <v>423</v>
      </c>
    </row>
    <row r="2111" spans="1:6" ht="12" customHeight="1" x14ac:dyDescent="0.25">
      <c r="A2111" s="9">
        <v>44915</v>
      </c>
      <c r="B2111" t="s">
        <v>257</v>
      </c>
      <c r="C2111" s="10">
        <v>143490765</v>
      </c>
      <c r="D2111" s="3">
        <v>5540246177133</v>
      </c>
      <c r="E2111" s="9">
        <v>44934</v>
      </c>
      <c r="F2111" s="11">
        <v>6125</v>
      </c>
    </row>
    <row r="2112" spans="1:6" ht="12" customHeight="1" x14ac:dyDescent="0.25">
      <c r="A2112" s="6">
        <v>44915</v>
      </c>
      <c r="B2112" t="s">
        <v>257</v>
      </c>
      <c r="C2112" s="7">
        <v>143490765</v>
      </c>
      <c r="D2112" s="3">
        <v>5540246192148</v>
      </c>
      <c r="E2112" s="6">
        <v>44934</v>
      </c>
      <c r="F2112" s="8">
        <v>13920</v>
      </c>
    </row>
    <row r="2113" spans="1:6" ht="12" customHeight="1" x14ac:dyDescent="0.25">
      <c r="A2113" s="9">
        <v>44915</v>
      </c>
      <c r="B2113" t="s">
        <v>257</v>
      </c>
      <c r="C2113" s="10">
        <v>143490765</v>
      </c>
      <c r="D2113" s="3">
        <v>5540246192518</v>
      </c>
      <c r="E2113" s="9">
        <v>44934</v>
      </c>
      <c r="F2113" s="11">
        <v>9396</v>
      </c>
    </row>
    <row r="2114" spans="1:6" ht="12" customHeight="1" x14ac:dyDescent="0.25">
      <c r="A2114" s="9">
        <v>44915</v>
      </c>
      <c r="B2114" t="s">
        <v>257</v>
      </c>
      <c r="C2114" s="10">
        <v>143490767</v>
      </c>
      <c r="D2114" s="3">
        <v>5540246177376</v>
      </c>
      <c r="E2114" s="9">
        <v>44935</v>
      </c>
      <c r="F2114" s="11">
        <v>1420</v>
      </c>
    </row>
    <row r="2115" spans="1:6" ht="12" customHeight="1" x14ac:dyDescent="0.25">
      <c r="A2115" s="9">
        <v>44915</v>
      </c>
      <c r="B2115" t="s">
        <v>257</v>
      </c>
      <c r="C2115" s="10">
        <v>143490772</v>
      </c>
      <c r="D2115" s="3">
        <v>5540246170256</v>
      </c>
      <c r="E2115" s="9">
        <v>44950</v>
      </c>
      <c r="F2115" s="11">
        <v>2116</v>
      </c>
    </row>
    <row r="2116" spans="1:6" ht="12" customHeight="1" x14ac:dyDescent="0.25">
      <c r="A2116" s="6">
        <v>44915</v>
      </c>
      <c r="B2116" t="s">
        <v>257</v>
      </c>
      <c r="C2116" s="7">
        <v>143490772</v>
      </c>
      <c r="D2116" s="3">
        <v>5540246171888</v>
      </c>
      <c r="E2116" s="6">
        <v>44950</v>
      </c>
      <c r="F2116" s="8">
        <v>1300</v>
      </c>
    </row>
    <row r="2117" spans="1:6" ht="12" customHeight="1" x14ac:dyDescent="0.25">
      <c r="A2117" s="9">
        <v>44916</v>
      </c>
      <c r="B2117" t="s">
        <v>257</v>
      </c>
      <c r="C2117" s="10">
        <v>143490786</v>
      </c>
      <c r="D2117" s="3">
        <v>5540246176295</v>
      </c>
      <c r="E2117" s="9">
        <v>44920</v>
      </c>
      <c r="F2117" s="11">
        <v>6682</v>
      </c>
    </row>
    <row r="2118" spans="1:6" ht="12" customHeight="1" x14ac:dyDescent="0.25">
      <c r="A2118" s="9">
        <v>44916</v>
      </c>
      <c r="B2118" t="s">
        <v>257</v>
      </c>
      <c r="C2118" s="10">
        <v>143490786</v>
      </c>
      <c r="D2118" s="3">
        <v>5540246187987</v>
      </c>
      <c r="E2118" s="9">
        <v>44920</v>
      </c>
      <c r="F2118" s="11">
        <v>4455</v>
      </c>
    </row>
    <row r="2119" spans="1:6" ht="12" customHeight="1" x14ac:dyDescent="0.25">
      <c r="A2119" s="9">
        <v>44916</v>
      </c>
      <c r="B2119" t="s">
        <v>257</v>
      </c>
      <c r="C2119" s="10">
        <v>143490787</v>
      </c>
      <c r="D2119" s="3">
        <v>5540246172978</v>
      </c>
      <c r="E2119" s="9">
        <v>44920</v>
      </c>
      <c r="F2119" s="11">
        <v>836</v>
      </c>
    </row>
    <row r="2120" spans="1:6" ht="12" customHeight="1" x14ac:dyDescent="0.25">
      <c r="A2120" s="6">
        <v>44916</v>
      </c>
      <c r="B2120" t="s">
        <v>257</v>
      </c>
      <c r="C2120" s="7">
        <v>143490787</v>
      </c>
      <c r="D2120" s="3">
        <v>5540246176699</v>
      </c>
      <c r="E2120" s="6">
        <v>44920</v>
      </c>
      <c r="F2120" s="8">
        <v>6264</v>
      </c>
    </row>
    <row r="2121" spans="1:6" ht="12" customHeight="1" x14ac:dyDescent="0.25">
      <c r="A2121" s="9">
        <v>44916</v>
      </c>
      <c r="B2121" t="s">
        <v>257</v>
      </c>
      <c r="C2121" s="10">
        <v>143490787</v>
      </c>
      <c r="D2121" s="3">
        <v>5540246188175</v>
      </c>
      <c r="E2121" s="9">
        <v>44920</v>
      </c>
      <c r="F2121" s="11">
        <v>232</v>
      </c>
    </row>
    <row r="2122" spans="1:6" ht="12" customHeight="1" x14ac:dyDescent="0.25">
      <c r="A2122" s="9">
        <v>44916</v>
      </c>
      <c r="B2122" t="s">
        <v>257</v>
      </c>
      <c r="C2122" s="10">
        <v>143490790</v>
      </c>
      <c r="D2122" s="3">
        <v>5540246191598</v>
      </c>
      <c r="E2122" s="9">
        <v>44922</v>
      </c>
      <c r="F2122" s="11">
        <v>1601</v>
      </c>
    </row>
    <row r="2123" spans="1:6" ht="12" customHeight="1" x14ac:dyDescent="0.25">
      <c r="A2123" s="9">
        <v>44916</v>
      </c>
      <c r="B2123" t="s">
        <v>257</v>
      </c>
      <c r="C2123" s="10">
        <v>143490803</v>
      </c>
      <c r="D2123" s="3">
        <v>5540246185562</v>
      </c>
      <c r="E2123" s="9">
        <v>44922</v>
      </c>
      <c r="F2123" s="11">
        <v>279</v>
      </c>
    </row>
    <row r="2124" spans="1:6" ht="12" customHeight="1" x14ac:dyDescent="0.25">
      <c r="A2124" s="9">
        <v>44916</v>
      </c>
      <c r="B2124" t="s">
        <v>257</v>
      </c>
      <c r="C2124" s="10">
        <v>143490804</v>
      </c>
      <c r="D2124" s="3">
        <v>5540246174095</v>
      </c>
      <c r="E2124" s="9">
        <v>44924</v>
      </c>
      <c r="F2124" s="11">
        <v>70</v>
      </c>
    </row>
    <row r="2125" spans="1:6" ht="12" customHeight="1" x14ac:dyDescent="0.25">
      <c r="A2125" s="6">
        <v>44916</v>
      </c>
      <c r="B2125" t="s">
        <v>257</v>
      </c>
      <c r="C2125" s="7">
        <v>143490804</v>
      </c>
      <c r="D2125" s="3">
        <v>5540246175047</v>
      </c>
      <c r="E2125" s="6">
        <v>44924</v>
      </c>
      <c r="F2125" s="8">
        <v>279</v>
      </c>
    </row>
    <row r="2126" spans="1:6" ht="12" customHeight="1" x14ac:dyDescent="0.25">
      <c r="A2126" s="9">
        <v>44916</v>
      </c>
      <c r="B2126" t="s">
        <v>257</v>
      </c>
      <c r="C2126" s="10">
        <v>143490804</v>
      </c>
      <c r="D2126" s="3">
        <v>5540246175049</v>
      </c>
      <c r="E2126" s="9">
        <v>44924</v>
      </c>
      <c r="F2126" s="11">
        <v>836</v>
      </c>
    </row>
    <row r="2127" spans="1:6" ht="12" customHeight="1" x14ac:dyDescent="0.25">
      <c r="A2127" s="6">
        <v>44916</v>
      </c>
      <c r="B2127" t="s">
        <v>257</v>
      </c>
      <c r="C2127" s="7">
        <v>143490804</v>
      </c>
      <c r="D2127" s="3">
        <v>5540246190743</v>
      </c>
      <c r="E2127" s="6">
        <v>44924</v>
      </c>
      <c r="F2127" s="8">
        <v>557</v>
      </c>
    </row>
    <row r="2128" spans="1:6" ht="12" customHeight="1" x14ac:dyDescent="0.25">
      <c r="A2128" s="6">
        <v>44916</v>
      </c>
      <c r="B2128" t="s">
        <v>257</v>
      </c>
      <c r="C2128" s="7">
        <v>143490806</v>
      </c>
      <c r="D2128" s="3">
        <v>5540246194632</v>
      </c>
      <c r="E2128" s="6">
        <v>44935</v>
      </c>
      <c r="F2128" s="8">
        <v>1671</v>
      </c>
    </row>
    <row r="2129" spans="1:6" ht="12" customHeight="1" x14ac:dyDescent="0.25">
      <c r="A2129" s="9">
        <v>44916</v>
      </c>
      <c r="B2129" t="s">
        <v>257</v>
      </c>
      <c r="C2129" s="10">
        <v>143490806</v>
      </c>
      <c r="D2129" s="3">
        <v>5540246195250</v>
      </c>
      <c r="E2129" s="9">
        <v>44935</v>
      </c>
      <c r="F2129" s="11">
        <v>168</v>
      </c>
    </row>
    <row r="2130" spans="1:6" ht="12" customHeight="1" x14ac:dyDescent="0.25">
      <c r="A2130" s="6">
        <v>44916</v>
      </c>
      <c r="B2130" t="s">
        <v>257</v>
      </c>
      <c r="C2130" s="7">
        <v>143490806</v>
      </c>
      <c r="D2130" s="3">
        <v>5540246196046</v>
      </c>
      <c r="E2130" s="6">
        <v>44935</v>
      </c>
      <c r="F2130" s="8">
        <v>84</v>
      </c>
    </row>
    <row r="2131" spans="1:6" ht="12" customHeight="1" x14ac:dyDescent="0.25">
      <c r="A2131" s="9">
        <v>44916</v>
      </c>
      <c r="B2131" t="s">
        <v>257</v>
      </c>
      <c r="C2131" s="10">
        <v>143490807</v>
      </c>
      <c r="D2131" s="3">
        <v>5540246177133</v>
      </c>
      <c r="E2131" s="9">
        <v>44938</v>
      </c>
      <c r="F2131" s="11">
        <v>5568</v>
      </c>
    </row>
    <row r="2132" spans="1:6" ht="12" customHeight="1" x14ac:dyDescent="0.25">
      <c r="A2132" s="6">
        <v>44916</v>
      </c>
      <c r="B2132" t="s">
        <v>257</v>
      </c>
      <c r="C2132" s="7">
        <v>143490807</v>
      </c>
      <c r="D2132" s="3">
        <v>5540246192148</v>
      </c>
      <c r="E2132" s="6">
        <v>44938</v>
      </c>
      <c r="F2132" s="8">
        <v>23664</v>
      </c>
    </row>
    <row r="2133" spans="1:6" ht="12" customHeight="1" x14ac:dyDescent="0.25">
      <c r="A2133" s="9">
        <v>44916</v>
      </c>
      <c r="B2133" t="s">
        <v>257</v>
      </c>
      <c r="C2133" s="10">
        <v>143490807</v>
      </c>
      <c r="D2133" s="3">
        <v>5540246192518</v>
      </c>
      <c r="E2133" s="9">
        <v>44938</v>
      </c>
      <c r="F2133" s="11">
        <v>3132</v>
      </c>
    </row>
    <row r="2134" spans="1:6" ht="12" customHeight="1" x14ac:dyDescent="0.25">
      <c r="A2134" s="9">
        <v>44916</v>
      </c>
      <c r="B2134" t="s">
        <v>257</v>
      </c>
      <c r="C2134" s="10">
        <v>143490813</v>
      </c>
      <c r="D2134" s="3">
        <v>5540246173492</v>
      </c>
      <c r="E2134" s="9">
        <v>44931</v>
      </c>
      <c r="F2134" s="11">
        <v>8967</v>
      </c>
    </row>
    <row r="2135" spans="1:6" ht="12" customHeight="1" x14ac:dyDescent="0.25">
      <c r="A2135" s="9">
        <v>44916</v>
      </c>
      <c r="B2135" t="s">
        <v>257</v>
      </c>
      <c r="C2135" s="10">
        <v>143490814</v>
      </c>
      <c r="D2135" s="3">
        <v>5540246196046</v>
      </c>
      <c r="E2135" s="9">
        <v>44917</v>
      </c>
      <c r="F2135" s="11">
        <v>335</v>
      </c>
    </row>
    <row r="2136" spans="1:6" ht="12" customHeight="1" x14ac:dyDescent="0.25">
      <c r="A2136" s="6">
        <v>44916</v>
      </c>
      <c r="B2136" t="s">
        <v>257</v>
      </c>
      <c r="C2136" s="7">
        <v>143490821</v>
      </c>
      <c r="D2136" s="3">
        <v>5540246181061</v>
      </c>
      <c r="E2136" s="6">
        <v>44930</v>
      </c>
      <c r="F2136" s="8">
        <v>6615</v>
      </c>
    </row>
    <row r="2137" spans="1:6" ht="12" customHeight="1" x14ac:dyDescent="0.25">
      <c r="A2137" s="9">
        <v>44916</v>
      </c>
      <c r="B2137" t="s">
        <v>257</v>
      </c>
      <c r="C2137" s="10">
        <v>143490821</v>
      </c>
      <c r="D2137" s="3">
        <v>5540246185278</v>
      </c>
      <c r="E2137" s="9">
        <v>44930</v>
      </c>
      <c r="F2137" s="11">
        <v>3358</v>
      </c>
    </row>
    <row r="2138" spans="1:6" ht="12" customHeight="1" x14ac:dyDescent="0.25">
      <c r="A2138" s="9">
        <v>44917</v>
      </c>
      <c r="B2138" t="s">
        <v>257</v>
      </c>
      <c r="C2138" s="10">
        <v>143490829</v>
      </c>
      <c r="D2138" s="3">
        <v>5540246176699</v>
      </c>
      <c r="E2138" s="9">
        <v>44921</v>
      </c>
      <c r="F2138" s="11">
        <v>6264</v>
      </c>
    </row>
    <row r="2139" spans="1:6" ht="12" customHeight="1" x14ac:dyDescent="0.25">
      <c r="A2139" s="6">
        <v>44917</v>
      </c>
      <c r="B2139" t="s">
        <v>257</v>
      </c>
      <c r="C2139" s="7">
        <v>143490830</v>
      </c>
      <c r="D2139" s="3">
        <v>5540246176295</v>
      </c>
      <c r="E2139" s="6">
        <v>44921</v>
      </c>
      <c r="F2139" s="8">
        <v>7424</v>
      </c>
    </row>
    <row r="2140" spans="1:6" ht="12" customHeight="1" x14ac:dyDescent="0.25">
      <c r="A2140" s="9">
        <v>44917</v>
      </c>
      <c r="B2140" t="s">
        <v>257</v>
      </c>
      <c r="C2140" s="10">
        <v>143490830</v>
      </c>
      <c r="D2140" s="3">
        <v>5540246187987</v>
      </c>
      <c r="E2140" s="9">
        <v>44921</v>
      </c>
      <c r="F2140" s="11">
        <v>3341</v>
      </c>
    </row>
    <row r="2141" spans="1:6" ht="12" customHeight="1" x14ac:dyDescent="0.25">
      <c r="A2141" s="9">
        <v>44917</v>
      </c>
      <c r="B2141" t="s">
        <v>257</v>
      </c>
      <c r="C2141" s="10">
        <v>143490837</v>
      </c>
      <c r="D2141" s="3">
        <v>5540246194632</v>
      </c>
      <c r="E2141" s="9">
        <v>44938</v>
      </c>
      <c r="F2141" s="11">
        <v>1420</v>
      </c>
    </row>
    <row r="2142" spans="1:6" ht="12" customHeight="1" x14ac:dyDescent="0.25">
      <c r="A2142" s="6">
        <v>44920</v>
      </c>
      <c r="B2142" t="s">
        <v>257</v>
      </c>
      <c r="C2142" s="7">
        <v>143500850</v>
      </c>
      <c r="D2142" s="3">
        <v>5540246174174</v>
      </c>
      <c r="E2142" s="6">
        <v>44922</v>
      </c>
      <c r="F2142" s="8">
        <v>696</v>
      </c>
    </row>
    <row r="2143" spans="1:6" ht="12" customHeight="1" x14ac:dyDescent="0.25">
      <c r="A2143" s="6">
        <v>44920</v>
      </c>
      <c r="B2143" t="s">
        <v>257</v>
      </c>
      <c r="C2143" s="7">
        <v>143500851</v>
      </c>
      <c r="D2143" s="3">
        <v>5540246187987</v>
      </c>
      <c r="E2143" s="6">
        <v>44922</v>
      </c>
      <c r="F2143" s="8">
        <v>2228</v>
      </c>
    </row>
    <row r="2144" spans="1:6" ht="12" customHeight="1" x14ac:dyDescent="0.25">
      <c r="A2144" s="9">
        <v>44920</v>
      </c>
      <c r="B2144" t="s">
        <v>257</v>
      </c>
      <c r="C2144" s="10">
        <v>143500860</v>
      </c>
      <c r="D2144" s="3">
        <v>5540246173472</v>
      </c>
      <c r="E2144" s="9">
        <v>44928</v>
      </c>
      <c r="F2144" s="11">
        <v>279</v>
      </c>
    </row>
    <row r="2145" spans="1:6" ht="12" customHeight="1" x14ac:dyDescent="0.25">
      <c r="A2145" s="6">
        <v>44920</v>
      </c>
      <c r="B2145" t="s">
        <v>257</v>
      </c>
      <c r="C2145" s="7">
        <v>143500860</v>
      </c>
      <c r="D2145" s="3">
        <v>5540246175049</v>
      </c>
      <c r="E2145" s="6">
        <v>44928</v>
      </c>
      <c r="F2145" s="8">
        <v>557</v>
      </c>
    </row>
    <row r="2146" spans="1:6" ht="12" customHeight="1" x14ac:dyDescent="0.25">
      <c r="A2146" s="9">
        <v>44920</v>
      </c>
      <c r="B2146" t="s">
        <v>257</v>
      </c>
      <c r="C2146" s="10">
        <v>143500860</v>
      </c>
      <c r="D2146" s="3">
        <v>5540246175050</v>
      </c>
      <c r="E2146" s="9">
        <v>44928</v>
      </c>
      <c r="F2146" s="11">
        <v>1114</v>
      </c>
    </row>
    <row r="2147" spans="1:6" ht="12" customHeight="1" x14ac:dyDescent="0.25">
      <c r="A2147" s="6">
        <v>44920</v>
      </c>
      <c r="B2147" t="s">
        <v>257</v>
      </c>
      <c r="C2147" s="7">
        <v>143500865</v>
      </c>
      <c r="D2147" s="3">
        <v>5540246194632</v>
      </c>
      <c r="E2147" s="6">
        <v>44942</v>
      </c>
      <c r="F2147" s="8">
        <v>919</v>
      </c>
    </row>
    <row r="2148" spans="1:6" ht="12" customHeight="1" x14ac:dyDescent="0.25">
      <c r="A2148" s="9">
        <v>44920</v>
      </c>
      <c r="B2148" t="s">
        <v>257</v>
      </c>
      <c r="C2148" s="10">
        <v>143500865</v>
      </c>
      <c r="D2148" s="3">
        <v>5540246195250</v>
      </c>
      <c r="E2148" s="9">
        <v>44942</v>
      </c>
      <c r="F2148" s="11">
        <v>168</v>
      </c>
    </row>
    <row r="2149" spans="1:6" ht="12" customHeight="1" x14ac:dyDescent="0.25">
      <c r="A2149" s="6">
        <v>44920</v>
      </c>
      <c r="B2149" t="s">
        <v>257</v>
      </c>
      <c r="C2149" s="7">
        <v>143500866</v>
      </c>
      <c r="D2149" s="3">
        <v>5540246182684</v>
      </c>
      <c r="E2149" s="6">
        <v>44942</v>
      </c>
      <c r="F2149" s="8">
        <v>372</v>
      </c>
    </row>
    <row r="2150" spans="1:6" ht="12" customHeight="1" x14ac:dyDescent="0.25">
      <c r="A2150" s="6">
        <v>44920</v>
      </c>
      <c r="B2150" t="s">
        <v>257</v>
      </c>
      <c r="C2150" s="7">
        <v>143500866</v>
      </c>
      <c r="D2150" s="3">
        <v>5540246194467</v>
      </c>
      <c r="E2150" s="6">
        <v>44942</v>
      </c>
      <c r="F2150" s="8">
        <v>14255</v>
      </c>
    </row>
    <row r="2151" spans="1:6" ht="12" customHeight="1" x14ac:dyDescent="0.25">
      <c r="A2151" s="6">
        <v>44920</v>
      </c>
      <c r="B2151" t="s">
        <v>257</v>
      </c>
      <c r="C2151" s="7">
        <v>143500873</v>
      </c>
      <c r="D2151" s="3">
        <v>5540246173906</v>
      </c>
      <c r="E2151" s="6">
        <v>44935</v>
      </c>
      <c r="F2151" s="8">
        <v>4900</v>
      </c>
    </row>
    <row r="2152" spans="1:6" ht="12" customHeight="1" x14ac:dyDescent="0.25">
      <c r="A2152" s="9">
        <v>44920</v>
      </c>
      <c r="B2152" t="s">
        <v>257</v>
      </c>
      <c r="C2152" s="10">
        <v>143500873</v>
      </c>
      <c r="D2152" s="3">
        <v>5540246181016</v>
      </c>
      <c r="E2152" s="9">
        <v>44935</v>
      </c>
      <c r="F2152" s="11">
        <v>10691</v>
      </c>
    </row>
    <row r="2153" spans="1:6" ht="12" customHeight="1" x14ac:dyDescent="0.25">
      <c r="A2153" s="6">
        <v>44920</v>
      </c>
      <c r="B2153" t="s">
        <v>257</v>
      </c>
      <c r="C2153" s="7">
        <v>143500874</v>
      </c>
      <c r="D2153" s="3">
        <v>5540246183130</v>
      </c>
      <c r="E2153" s="6">
        <v>44943</v>
      </c>
      <c r="F2153" s="8">
        <v>1128</v>
      </c>
    </row>
    <row r="2154" spans="1:6" ht="12" customHeight="1" x14ac:dyDescent="0.25">
      <c r="A2154" s="9">
        <v>44920</v>
      </c>
      <c r="B2154" t="s">
        <v>257</v>
      </c>
      <c r="C2154" s="10">
        <v>143500874</v>
      </c>
      <c r="D2154" s="3">
        <v>5540246183455</v>
      </c>
      <c r="E2154" s="9">
        <v>44943</v>
      </c>
      <c r="F2154" s="11">
        <v>1044</v>
      </c>
    </row>
    <row r="2155" spans="1:6" ht="12" customHeight="1" x14ac:dyDescent="0.25">
      <c r="A2155" s="6">
        <v>44920</v>
      </c>
      <c r="B2155" t="s">
        <v>257</v>
      </c>
      <c r="C2155" s="7">
        <v>143500874</v>
      </c>
      <c r="D2155" s="3">
        <v>5540246183538</v>
      </c>
      <c r="E2155" s="6">
        <v>44943</v>
      </c>
      <c r="F2155" s="8">
        <v>919</v>
      </c>
    </row>
    <row r="2156" spans="1:6" ht="12" customHeight="1" x14ac:dyDescent="0.25">
      <c r="A2156" s="6">
        <v>44920</v>
      </c>
      <c r="B2156" t="s">
        <v>257</v>
      </c>
      <c r="C2156" s="7">
        <v>143500876</v>
      </c>
      <c r="D2156" s="3">
        <v>5540246183587</v>
      </c>
      <c r="E2156" s="6">
        <v>44944</v>
      </c>
      <c r="F2156" s="8">
        <v>502</v>
      </c>
    </row>
    <row r="2157" spans="1:6" ht="12" customHeight="1" x14ac:dyDescent="0.25">
      <c r="A2157" s="9">
        <v>44920</v>
      </c>
      <c r="B2157" t="s">
        <v>257</v>
      </c>
      <c r="C2157" s="10">
        <v>143500876</v>
      </c>
      <c r="D2157" s="3">
        <v>5540246183589</v>
      </c>
      <c r="E2157" s="9">
        <v>44944</v>
      </c>
      <c r="F2157" s="11">
        <v>1300</v>
      </c>
    </row>
    <row r="2158" spans="1:6" ht="12" customHeight="1" x14ac:dyDescent="0.25">
      <c r="A2158" s="6">
        <v>44920</v>
      </c>
      <c r="B2158" t="s">
        <v>257</v>
      </c>
      <c r="C2158" s="7">
        <v>143500876</v>
      </c>
      <c r="D2158" s="3">
        <v>5540246186352</v>
      </c>
      <c r="E2158" s="6">
        <v>44944</v>
      </c>
      <c r="F2158" s="8">
        <v>940</v>
      </c>
    </row>
    <row r="2159" spans="1:6" ht="12" customHeight="1" x14ac:dyDescent="0.25">
      <c r="A2159" s="6">
        <v>44921</v>
      </c>
      <c r="B2159" t="s">
        <v>257</v>
      </c>
      <c r="C2159" s="7">
        <v>143500892</v>
      </c>
      <c r="D2159" s="3">
        <v>5540246188175</v>
      </c>
      <c r="E2159" s="6">
        <v>44923</v>
      </c>
      <c r="F2159" s="8">
        <v>348</v>
      </c>
    </row>
    <row r="2160" spans="1:6" ht="12" customHeight="1" x14ac:dyDescent="0.25">
      <c r="A2160" s="9">
        <v>44921</v>
      </c>
      <c r="B2160" t="s">
        <v>257</v>
      </c>
      <c r="C2160" s="10">
        <v>143500892</v>
      </c>
      <c r="D2160" s="3">
        <v>5540246192102</v>
      </c>
      <c r="E2160" s="9">
        <v>44923</v>
      </c>
      <c r="F2160" s="11">
        <v>4009</v>
      </c>
    </row>
    <row r="2161" spans="1:6" ht="12" customHeight="1" x14ac:dyDescent="0.25">
      <c r="A2161" s="6">
        <v>44922</v>
      </c>
      <c r="B2161" t="s">
        <v>257</v>
      </c>
      <c r="C2161" s="7">
        <v>143500931</v>
      </c>
      <c r="D2161" s="3">
        <v>5540246171933</v>
      </c>
      <c r="E2161" s="6">
        <v>44924</v>
      </c>
      <c r="F2161" s="8">
        <v>1671</v>
      </c>
    </row>
    <row r="2162" spans="1:6" ht="12" customHeight="1" x14ac:dyDescent="0.25">
      <c r="A2162" s="9">
        <v>44922</v>
      </c>
      <c r="B2162" t="s">
        <v>257</v>
      </c>
      <c r="C2162" s="10">
        <v>143500931</v>
      </c>
      <c r="D2162" s="3">
        <v>5540246176294</v>
      </c>
      <c r="E2162" s="9">
        <v>44924</v>
      </c>
      <c r="F2162" s="11">
        <v>1114</v>
      </c>
    </row>
    <row r="2163" spans="1:6" ht="12" customHeight="1" x14ac:dyDescent="0.25">
      <c r="A2163" s="6">
        <v>44922</v>
      </c>
      <c r="B2163" t="s">
        <v>257</v>
      </c>
      <c r="C2163" s="7">
        <v>143500931</v>
      </c>
      <c r="D2163" s="3">
        <v>5540246176295</v>
      </c>
      <c r="E2163" s="6">
        <v>44924</v>
      </c>
      <c r="F2163" s="8">
        <v>3712</v>
      </c>
    </row>
    <row r="2164" spans="1:6" ht="12" customHeight="1" x14ac:dyDescent="0.25">
      <c r="A2164" s="6">
        <v>44922</v>
      </c>
      <c r="B2164" t="s">
        <v>257</v>
      </c>
      <c r="C2164" s="7">
        <v>143500931</v>
      </c>
      <c r="D2164" s="3">
        <v>5540246187987</v>
      </c>
      <c r="E2164" s="6">
        <v>44924</v>
      </c>
      <c r="F2164" s="8">
        <v>2228</v>
      </c>
    </row>
    <row r="2165" spans="1:6" ht="12" customHeight="1" x14ac:dyDescent="0.25">
      <c r="A2165" s="9">
        <v>44922</v>
      </c>
      <c r="B2165" t="s">
        <v>257</v>
      </c>
      <c r="C2165" s="10">
        <v>143500936</v>
      </c>
      <c r="D2165" s="3">
        <v>5540246185429</v>
      </c>
      <c r="E2165" s="9">
        <v>44927</v>
      </c>
      <c r="F2165" s="11">
        <v>140</v>
      </c>
    </row>
    <row r="2166" spans="1:6" ht="12" customHeight="1" x14ac:dyDescent="0.25">
      <c r="A2166" s="6">
        <v>44922</v>
      </c>
      <c r="B2166" t="s">
        <v>257</v>
      </c>
      <c r="C2166" s="7">
        <v>143500942</v>
      </c>
      <c r="D2166" s="3">
        <v>5540246191598</v>
      </c>
      <c r="E2166" s="6">
        <v>44927</v>
      </c>
      <c r="F2166" s="8">
        <v>1601</v>
      </c>
    </row>
    <row r="2167" spans="1:6" ht="12" customHeight="1" x14ac:dyDescent="0.25">
      <c r="A2167" s="9">
        <v>44922</v>
      </c>
      <c r="B2167" t="s">
        <v>257</v>
      </c>
      <c r="C2167" s="10">
        <v>143500943</v>
      </c>
      <c r="D2167" s="3">
        <v>5540246191594</v>
      </c>
      <c r="E2167" s="9">
        <v>44927</v>
      </c>
      <c r="F2167" s="11">
        <v>1504</v>
      </c>
    </row>
    <row r="2168" spans="1:6" ht="12" customHeight="1" x14ac:dyDescent="0.25">
      <c r="A2168" s="6">
        <v>44922</v>
      </c>
      <c r="B2168" t="s">
        <v>257</v>
      </c>
      <c r="C2168" s="7">
        <v>143500947</v>
      </c>
      <c r="D2168" s="3">
        <v>5540246191596</v>
      </c>
      <c r="E2168" s="6">
        <v>44941</v>
      </c>
      <c r="F2168" s="8">
        <v>149</v>
      </c>
    </row>
    <row r="2169" spans="1:6" ht="12" customHeight="1" x14ac:dyDescent="0.25">
      <c r="A2169" s="9">
        <v>44922</v>
      </c>
      <c r="B2169" t="s">
        <v>257</v>
      </c>
      <c r="C2169" s="10">
        <v>143500947</v>
      </c>
      <c r="D2169" s="3">
        <v>5540246196466</v>
      </c>
      <c r="E2169" s="9">
        <v>44941</v>
      </c>
      <c r="F2169" s="11">
        <v>594</v>
      </c>
    </row>
    <row r="2170" spans="1:6" ht="12" customHeight="1" x14ac:dyDescent="0.25">
      <c r="A2170" s="9">
        <v>44923</v>
      </c>
      <c r="B2170" t="s">
        <v>257</v>
      </c>
      <c r="C2170" s="10">
        <v>143500967</v>
      </c>
      <c r="D2170" s="3">
        <v>5540246172978</v>
      </c>
      <c r="E2170" s="9">
        <v>44927</v>
      </c>
      <c r="F2170" s="11">
        <v>1671</v>
      </c>
    </row>
    <row r="2171" spans="1:6" ht="12" customHeight="1" x14ac:dyDescent="0.25">
      <c r="A2171" s="6">
        <v>44923</v>
      </c>
      <c r="B2171" t="s">
        <v>257</v>
      </c>
      <c r="C2171" s="7">
        <v>143500967</v>
      </c>
      <c r="D2171" s="3">
        <v>5540246176699</v>
      </c>
      <c r="E2171" s="6">
        <v>44927</v>
      </c>
      <c r="F2171" s="8">
        <v>12528</v>
      </c>
    </row>
    <row r="2172" spans="1:6" ht="12" customHeight="1" x14ac:dyDescent="0.25">
      <c r="A2172" s="9">
        <v>44923</v>
      </c>
      <c r="B2172" t="s">
        <v>257</v>
      </c>
      <c r="C2172" s="10">
        <v>143500969</v>
      </c>
      <c r="D2172" s="3">
        <v>5540246171933</v>
      </c>
      <c r="E2172" s="9">
        <v>44927</v>
      </c>
      <c r="F2172" s="11">
        <v>1671</v>
      </c>
    </row>
    <row r="2173" spans="1:6" ht="12" customHeight="1" x14ac:dyDescent="0.25">
      <c r="A2173" s="9">
        <v>44923</v>
      </c>
      <c r="B2173" t="s">
        <v>257</v>
      </c>
      <c r="C2173" s="10">
        <v>143500969</v>
      </c>
      <c r="D2173" s="3">
        <v>5540246187987</v>
      </c>
      <c r="E2173" s="9">
        <v>44927</v>
      </c>
      <c r="F2173" s="11">
        <v>5568</v>
      </c>
    </row>
    <row r="2174" spans="1:6" ht="12" customHeight="1" x14ac:dyDescent="0.25">
      <c r="A2174" s="6">
        <v>44923</v>
      </c>
      <c r="B2174" t="s">
        <v>257</v>
      </c>
      <c r="C2174" s="7">
        <v>143500969</v>
      </c>
      <c r="D2174" s="3">
        <v>5540246188200</v>
      </c>
      <c r="E2174" s="6">
        <v>44927</v>
      </c>
      <c r="F2174" s="8">
        <v>2228</v>
      </c>
    </row>
    <row r="2175" spans="1:6" ht="12" customHeight="1" x14ac:dyDescent="0.25">
      <c r="A2175" s="9">
        <v>44923</v>
      </c>
      <c r="B2175" t="s">
        <v>257</v>
      </c>
      <c r="C2175" s="10">
        <v>143500973</v>
      </c>
      <c r="D2175" s="3">
        <v>5540246185278</v>
      </c>
      <c r="E2175" s="9">
        <v>44924</v>
      </c>
      <c r="F2175" s="11">
        <v>1120</v>
      </c>
    </row>
    <row r="2176" spans="1:6" ht="12" customHeight="1" x14ac:dyDescent="0.25">
      <c r="A2176" s="9">
        <v>44923</v>
      </c>
      <c r="B2176" t="s">
        <v>257</v>
      </c>
      <c r="C2176" s="10">
        <v>143500984</v>
      </c>
      <c r="D2176" s="3">
        <v>5540246194632</v>
      </c>
      <c r="E2176" s="9">
        <v>44944</v>
      </c>
      <c r="F2176" s="11">
        <v>2005</v>
      </c>
    </row>
    <row r="2177" spans="1:6" ht="12" customHeight="1" x14ac:dyDescent="0.25">
      <c r="A2177" s="9">
        <v>44923</v>
      </c>
      <c r="B2177" t="s">
        <v>257</v>
      </c>
      <c r="C2177" s="10">
        <v>143500987</v>
      </c>
      <c r="D2177" s="3">
        <v>5540246192148</v>
      </c>
      <c r="E2177" s="9">
        <v>44941</v>
      </c>
      <c r="F2177" s="11">
        <v>45936</v>
      </c>
    </row>
    <row r="2178" spans="1:6" ht="12" customHeight="1" x14ac:dyDescent="0.25">
      <c r="A2178" s="9">
        <v>44923</v>
      </c>
      <c r="B2178" t="s">
        <v>257</v>
      </c>
      <c r="C2178" s="10">
        <v>143500988</v>
      </c>
      <c r="D2178" s="3">
        <v>5540246171759</v>
      </c>
      <c r="E2178" s="9">
        <v>44943</v>
      </c>
      <c r="F2178" s="11">
        <v>7308</v>
      </c>
    </row>
    <row r="2179" spans="1:6" ht="12" customHeight="1" x14ac:dyDescent="0.25">
      <c r="A2179" s="6">
        <v>44923</v>
      </c>
      <c r="B2179" t="s">
        <v>257</v>
      </c>
      <c r="C2179" s="7">
        <v>143500988</v>
      </c>
      <c r="D2179" s="3">
        <v>5540246177133</v>
      </c>
      <c r="E2179" s="6">
        <v>44943</v>
      </c>
      <c r="F2179" s="8">
        <v>8352</v>
      </c>
    </row>
    <row r="2180" spans="1:6" ht="12" customHeight="1" x14ac:dyDescent="0.25">
      <c r="A2180" s="9">
        <v>44923</v>
      </c>
      <c r="B2180" t="s">
        <v>257</v>
      </c>
      <c r="C2180" s="10">
        <v>143500988</v>
      </c>
      <c r="D2180" s="3">
        <v>5540246192518</v>
      </c>
      <c r="E2180" s="9">
        <v>44943</v>
      </c>
      <c r="F2180" s="11">
        <v>5220</v>
      </c>
    </row>
    <row r="2181" spans="1:6" ht="12" customHeight="1" x14ac:dyDescent="0.25">
      <c r="A2181" s="9">
        <v>44924</v>
      </c>
      <c r="B2181" t="s">
        <v>257</v>
      </c>
      <c r="C2181" s="10">
        <v>143501007</v>
      </c>
      <c r="D2181" s="3">
        <v>5540246172539</v>
      </c>
      <c r="E2181" s="9">
        <v>44928</v>
      </c>
      <c r="F2181" s="11">
        <v>47</v>
      </c>
    </row>
    <row r="2182" spans="1:6" ht="12" customHeight="1" x14ac:dyDescent="0.25">
      <c r="A2182" s="6">
        <v>44924</v>
      </c>
      <c r="B2182" t="s">
        <v>257</v>
      </c>
      <c r="C2182" s="7">
        <v>143501007</v>
      </c>
      <c r="D2182" s="3">
        <v>5540246172669</v>
      </c>
      <c r="E2182" s="6">
        <v>44928</v>
      </c>
      <c r="F2182" s="8">
        <v>557</v>
      </c>
    </row>
    <row r="2183" spans="1:6" ht="12" customHeight="1" x14ac:dyDescent="0.25">
      <c r="A2183" s="9">
        <v>44924</v>
      </c>
      <c r="B2183" t="s">
        <v>257</v>
      </c>
      <c r="C2183" s="10">
        <v>143501007</v>
      </c>
      <c r="D2183" s="3">
        <v>5540246172978</v>
      </c>
      <c r="E2183" s="9">
        <v>44928</v>
      </c>
      <c r="F2183" s="11">
        <v>1671</v>
      </c>
    </row>
    <row r="2184" spans="1:6" ht="12" customHeight="1" x14ac:dyDescent="0.25">
      <c r="A2184" s="9">
        <v>44924</v>
      </c>
      <c r="B2184" t="s">
        <v>257</v>
      </c>
      <c r="C2184" s="10">
        <v>143501008</v>
      </c>
      <c r="D2184" s="3">
        <v>5540246191598</v>
      </c>
      <c r="E2184" s="9">
        <v>44928</v>
      </c>
      <c r="F2184" s="11">
        <v>1601</v>
      </c>
    </row>
    <row r="2185" spans="1:6" ht="12" customHeight="1" x14ac:dyDescent="0.25">
      <c r="A2185" s="9">
        <v>44924</v>
      </c>
      <c r="B2185" t="s">
        <v>257</v>
      </c>
      <c r="C2185" s="10">
        <v>143501009</v>
      </c>
      <c r="D2185" s="3">
        <v>5540246171933</v>
      </c>
      <c r="E2185" s="9">
        <v>44928</v>
      </c>
      <c r="F2185" s="11">
        <v>1671</v>
      </c>
    </row>
    <row r="2186" spans="1:6" ht="12" customHeight="1" x14ac:dyDescent="0.25">
      <c r="A2186" s="6">
        <v>44924</v>
      </c>
      <c r="B2186" t="s">
        <v>257</v>
      </c>
      <c r="C2186" s="7">
        <v>143501009</v>
      </c>
      <c r="D2186" s="3">
        <v>5540246176294</v>
      </c>
      <c r="E2186" s="6">
        <v>44928</v>
      </c>
      <c r="F2186" s="8">
        <v>2228</v>
      </c>
    </row>
    <row r="2187" spans="1:6" ht="12" customHeight="1" x14ac:dyDescent="0.25">
      <c r="A2187" s="9">
        <v>44924</v>
      </c>
      <c r="B2187" t="s">
        <v>257</v>
      </c>
      <c r="C2187" s="10">
        <v>143501009</v>
      </c>
      <c r="D2187" s="3">
        <v>5540246176295</v>
      </c>
      <c r="E2187" s="9">
        <v>44928</v>
      </c>
      <c r="F2187" s="11">
        <v>4455</v>
      </c>
    </row>
    <row r="2188" spans="1:6" ht="12" customHeight="1" x14ac:dyDescent="0.25">
      <c r="A2188" s="9">
        <v>44924</v>
      </c>
      <c r="B2188" t="s">
        <v>257</v>
      </c>
      <c r="C2188" s="10">
        <v>143501009</v>
      </c>
      <c r="D2188" s="3">
        <v>5540246187987</v>
      </c>
      <c r="E2188" s="9">
        <v>44928</v>
      </c>
      <c r="F2188" s="11">
        <v>4455</v>
      </c>
    </row>
    <row r="2189" spans="1:6" ht="12" customHeight="1" x14ac:dyDescent="0.25">
      <c r="A2189" s="6">
        <v>44924</v>
      </c>
      <c r="B2189" t="s">
        <v>257</v>
      </c>
      <c r="C2189" s="7">
        <v>143501009</v>
      </c>
      <c r="D2189" s="3">
        <v>5540246188200</v>
      </c>
      <c r="E2189" s="6">
        <v>44928</v>
      </c>
      <c r="F2189" s="8">
        <v>1485</v>
      </c>
    </row>
    <row r="2190" spans="1:6" ht="12" customHeight="1" x14ac:dyDescent="0.25">
      <c r="A2190" s="6">
        <v>44924</v>
      </c>
      <c r="B2190" t="s">
        <v>257</v>
      </c>
      <c r="C2190" s="7">
        <v>143501014</v>
      </c>
      <c r="D2190" s="3">
        <v>5540246186325</v>
      </c>
      <c r="E2190" s="6">
        <v>44930</v>
      </c>
      <c r="F2190" s="8">
        <v>140</v>
      </c>
    </row>
    <row r="2191" spans="1:6" ht="12" customHeight="1" x14ac:dyDescent="0.25">
      <c r="A2191" s="6">
        <v>44924</v>
      </c>
      <c r="B2191" t="s">
        <v>257</v>
      </c>
      <c r="C2191" s="7">
        <v>143501015</v>
      </c>
      <c r="D2191" s="3">
        <v>5540246188175</v>
      </c>
      <c r="E2191" s="6">
        <v>44928</v>
      </c>
      <c r="F2191" s="8">
        <v>696</v>
      </c>
    </row>
    <row r="2192" spans="1:6" ht="12" customHeight="1" x14ac:dyDescent="0.25">
      <c r="A2192" s="9">
        <v>44924</v>
      </c>
      <c r="B2192" t="s">
        <v>257</v>
      </c>
      <c r="C2192" s="10">
        <v>143501016</v>
      </c>
      <c r="D2192" s="3">
        <v>5540246196800</v>
      </c>
      <c r="E2192" s="9">
        <v>44929</v>
      </c>
      <c r="F2192" s="11">
        <v>669</v>
      </c>
    </row>
    <row r="2193" spans="1:6" ht="12" customHeight="1" x14ac:dyDescent="0.25">
      <c r="A2193" s="9">
        <v>44924</v>
      </c>
      <c r="B2193" t="s">
        <v>257</v>
      </c>
      <c r="C2193" s="10">
        <v>143501018</v>
      </c>
      <c r="D2193" s="3">
        <v>5540246173472</v>
      </c>
      <c r="E2193" s="9">
        <v>44931</v>
      </c>
      <c r="F2193" s="11">
        <v>279</v>
      </c>
    </row>
    <row r="2194" spans="1:6" ht="12" customHeight="1" x14ac:dyDescent="0.25">
      <c r="A2194" s="6">
        <v>44924</v>
      </c>
      <c r="B2194" t="s">
        <v>257</v>
      </c>
      <c r="C2194" s="7">
        <v>143501018</v>
      </c>
      <c r="D2194" s="3">
        <v>5540246174095</v>
      </c>
      <c r="E2194" s="6">
        <v>44931</v>
      </c>
      <c r="F2194" s="8">
        <v>279</v>
      </c>
    </row>
    <row r="2195" spans="1:6" ht="12" customHeight="1" x14ac:dyDescent="0.25">
      <c r="A2195" s="9">
        <v>44924</v>
      </c>
      <c r="B2195" t="s">
        <v>257</v>
      </c>
      <c r="C2195" s="10">
        <v>143501018</v>
      </c>
      <c r="D2195" s="3">
        <v>5540246175049</v>
      </c>
      <c r="E2195" s="9">
        <v>44931</v>
      </c>
      <c r="F2195" s="11">
        <v>836</v>
      </c>
    </row>
    <row r="2196" spans="1:6" ht="12" customHeight="1" x14ac:dyDescent="0.25">
      <c r="A2196" s="6">
        <v>44924</v>
      </c>
      <c r="B2196" t="s">
        <v>257</v>
      </c>
      <c r="C2196" s="7">
        <v>143501018</v>
      </c>
      <c r="D2196" s="3">
        <v>5540246175050</v>
      </c>
      <c r="E2196" s="6">
        <v>44931</v>
      </c>
      <c r="F2196" s="8">
        <v>557</v>
      </c>
    </row>
    <row r="2197" spans="1:6" ht="12" customHeight="1" x14ac:dyDescent="0.25">
      <c r="A2197" s="6">
        <v>44927</v>
      </c>
      <c r="B2197" t="s">
        <v>248</v>
      </c>
      <c r="C2197" s="7">
        <v>143511044</v>
      </c>
      <c r="D2197" s="3">
        <v>5540246174174</v>
      </c>
      <c r="E2197" s="6">
        <v>44929</v>
      </c>
      <c r="F2197" s="8">
        <v>464</v>
      </c>
    </row>
    <row r="2198" spans="1:6" ht="12" customHeight="1" x14ac:dyDescent="0.25">
      <c r="A2198" s="6">
        <v>44927</v>
      </c>
      <c r="B2198" t="s">
        <v>248</v>
      </c>
      <c r="C2198" s="7">
        <v>143511045</v>
      </c>
      <c r="D2198" s="3">
        <v>5540246176295</v>
      </c>
      <c r="E2198" s="6">
        <v>44929</v>
      </c>
      <c r="F2198" s="8">
        <v>7424</v>
      </c>
    </row>
    <row r="2199" spans="1:6" ht="12" customHeight="1" x14ac:dyDescent="0.25">
      <c r="A2199" s="9">
        <v>44927</v>
      </c>
      <c r="B2199" t="s">
        <v>248</v>
      </c>
      <c r="C2199" s="10">
        <v>143511045</v>
      </c>
      <c r="D2199" s="3">
        <v>5540246188200</v>
      </c>
      <c r="E2199" s="9">
        <v>44929</v>
      </c>
      <c r="F2199" s="11">
        <v>2228</v>
      </c>
    </row>
    <row r="2200" spans="1:6" ht="12" customHeight="1" x14ac:dyDescent="0.25">
      <c r="A2200" s="9">
        <v>44927</v>
      </c>
      <c r="B2200" t="s">
        <v>248</v>
      </c>
      <c r="C2200" s="10">
        <v>143511052</v>
      </c>
      <c r="D2200" s="3">
        <v>5540246175049</v>
      </c>
      <c r="E2200" s="9">
        <v>44935</v>
      </c>
      <c r="F2200" s="11">
        <v>1114</v>
      </c>
    </row>
    <row r="2201" spans="1:6" ht="12" customHeight="1" x14ac:dyDescent="0.25">
      <c r="A2201" s="6">
        <v>44927</v>
      </c>
      <c r="B2201" t="s">
        <v>248</v>
      </c>
      <c r="C2201" s="7">
        <v>143511052</v>
      </c>
      <c r="D2201" s="3">
        <v>5540246175050</v>
      </c>
      <c r="E2201" s="6">
        <v>44935</v>
      </c>
      <c r="F2201" s="8">
        <v>557</v>
      </c>
    </row>
    <row r="2202" spans="1:6" ht="12" customHeight="1" x14ac:dyDescent="0.25">
      <c r="A2202" s="9">
        <v>44927</v>
      </c>
      <c r="B2202" t="s">
        <v>248</v>
      </c>
      <c r="C2202" s="10">
        <v>143511064</v>
      </c>
      <c r="D2202" s="3">
        <v>5540246194632</v>
      </c>
      <c r="E2202" s="9">
        <v>44948</v>
      </c>
      <c r="F2202" s="11">
        <v>2757</v>
      </c>
    </row>
    <row r="2203" spans="1:6" ht="12" customHeight="1" x14ac:dyDescent="0.25">
      <c r="A2203" s="6">
        <v>44927</v>
      </c>
      <c r="B2203" t="s">
        <v>248</v>
      </c>
      <c r="C2203" s="7">
        <v>143511068</v>
      </c>
      <c r="D2203" s="3">
        <v>5540246192209</v>
      </c>
      <c r="E2203" s="6">
        <v>44943</v>
      </c>
      <c r="F2203" s="8">
        <v>1114</v>
      </c>
    </row>
    <row r="2204" spans="1:6" ht="12" customHeight="1" x14ac:dyDescent="0.25">
      <c r="A2204" s="9">
        <v>44927</v>
      </c>
      <c r="B2204" t="s">
        <v>248</v>
      </c>
      <c r="C2204" s="10">
        <v>143511068</v>
      </c>
      <c r="D2204" s="3">
        <v>5540246192594</v>
      </c>
      <c r="E2204" s="9">
        <v>44943</v>
      </c>
      <c r="F2204" s="11">
        <v>743</v>
      </c>
    </row>
    <row r="2205" spans="1:6" ht="12" customHeight="1" x14ac:dyDescent="0.25">
      <c r="A2205" s="6">
        <v>44927</v>
      </c>
      <c r="B2205" t="s">
        <v>248</v>
      </c>
      <c r="C2205" s="7">
        <v>143511068</v>
      </c>
      <c r="D2205" s="3">
        <v>5540246192831</v>
      </c>
      <c r="E2205" s="6">
        <v>44943</v>
      </c>
      <c r="F2205" s="8">
        <v>1300</v>
      </c>
    </row>
    <row r="2206" spans="1:6" ht="12" customHeight="1" x14ac:dyDescent="0.25">
      <c r="A2206" s="6">
        <v>44927</v>
      </c>
      <c r="B2206" t="s">
        <v>248</v>
      </c>
      <c r="C2206" s="7">
        <v>143511070</v>
      </c>
      <c r="D2206" s="3">
        <v>5540246193316</v>
      </c>
      <c r="E2206" s="6">
        <v>44950</v>
      </c>
      <c r="F2206" s="8">
        <v>669</v>
      </c>
    </row>
    <row r="2207" spans="1:6" ht="12" customHeight="1" x14ac:dyDescent="0.25">
      <c r="A2207" s="9">
        <v>44928</v>
      </c>
      <c r="B2207" t="s">
        <v>248</v>
      </c>
      <c r="C2207" s="10">
        <v>143511082</v>
      </c>
      <c r="D2207" s="3">
        <v>5540246172669</v>
      </c>
      <c r="E2207" s="9">
        <v>44930</v>
      </c>
      <c r="F2207" s="11">
        <v>279</v>
      </c>
    </row>
    <row r="2208" spans="1:6" ht="12" customHeight="1" x14ac:dyDescent="0.25">
      <c r="A2208" s="9">
        <v>44928</v>
      </c>
      <c r="B2208" t="s">
        <v>248</v>
      </c>
      <c r="C2208" s="10">
        <v>143511082</v>
      </c>
      <c r="D2208" s="3">
        <v>5540246174174</v>
      </c>
      <c r="E2208" s="9">
        <v>44930</v>
      </c>
      <c r="F2208" s="11">
        <v>464</v>
      </c>
    </row>
    <row r="2209" spans="1:6" ht="12" customHeight="1" x14ac:dyDescent="0.25">
      <c r="A2209" s="6">
        <v>44928</v>
      </c>
      <c r="B2209" t="s">
        <v>248</v>
      </c>
      <c r="C2209" s="7">
        <v>143511082</v>
      </c>
      <c r="D2209" s="3">
        <v>5540246176699</v>
      </c>
      <c r="E2209" s="6">
        <v>44930</v>
      </c>
      <c r="F2209" s="8">
        <v>8352</v>
      </c>
    </row>
    <row r="2210" spans="1:6" ht="12" customHeight="1" x14ac:dyDescent="0.25">
      <c r="A2210" s="6">
        <v>44928</v>
      </c>
      <c r="B2210" t="s">
        <v>248</v>
      </c>
      <c r="C2210" s="7">
        <v>143511082</v>
      </c>
      <c r="D2210" s="3">
        <v>5540246192102</v>
      </c>
      <c r="E2210" s="6">
        <v>44930</v>
      </c>
      <c r="F2210" s="8">
        <v>2005</v>
      </c>
    </row>
    <row r="2211" spans="1:6" ht="12" customHeight="1" x14ac:dyDescent="0.25">
      <c r="A2211" s="6">
        <v>44928</v>
      </c>
      <c r="B2211" t="s">
        <v>248</v>
      </c>
      <c r="C2211" s="7">
        <v>143511083</v>
      </c>
      <c r="D2211" s="3">
        <v>5540246176295</v>
      </c>
      <c r="E2211" s="6">
        <v>44930</v>
      </c>
      <c r="F2211" s="8">
        <v>7424</v>
      </c>
    </row>
    <row r="2212" spans="1:6" ht="12" customHeight="1" x14ac:dyDescent="0.25">
      <c r="A2212" s="9">
        <v>44928</v>
      </c>
      <c r="B2212" t="s">
        <v>248</v>
      </c>
      <c r="C2212" s="10">
        <v>143511083</v>
      </c>
      <c r="D2212" s="3">
        <v>5540246187987</v>
      </c>
      <c r="E2212" s="9">
        <v>44930</v>
      </c>
      <c r="F2212" s="11">
        <v>2228</v>
      </c>
    </row>
    <row r="2213" spans="1:6" ht="12" customHeight="1" x14ac:dyDescent="0.25">
      <c r="A2213" s="9">
        <v>44928</v>
      </c>
      <c r="B2213" t="s">
        <v>248</v>
      </c>
      <c r="C2213" s="10">
        <v>143511097</v>
      </c>
      <c r="D2213" s="3">
        <v>5540246183130</v>
      </c>
      <c r="E2213" s="9">
        <v>44951</v>
      </c>
      <c r="F2213" s="11">
        <v>1692</v>
      </c>
    </row>
    <row r="2214" spans="1:6" ht="12" customHeight="1" x14ac:dyDescent="0.25">
      <c r="A2214" s="6">
        <v>44928</v>
      </c>
      <c r="B2214" t="s">
        <v>248</v>
      </c>
      <c r="C2214" s="7">
        <v>143511097</v>
      </c>
      <c r="D2214" s="3">
        <v>5540246183537</v>
      </c>
      <c r="E2214" s="6">
        <v>44951</v>
      </c>
      <c r="F2214" s="8">
        <v>961</v>
      </c>
    </row>
    <row r="2215" spans="1:6" ht="12" customHeight="1" x14ac:dyDescent="0.25">
      <c r="A2215" s="9">
        <v>44928</v>
      </c>
      <c r="B2215" t="s">
        <v>248</v>
      </c>
      <c r="C2215" s="10">
        <v>143511097</v>
      </c>
      <c r="D2215" s="3">
        <v>5540246183538</v>
      </c>
      <c r="E2215" s="9">
        <v>44951</v>
      </c>
      <c r="F2215" s="11">
        <v>919</v>
      </c>
    </row>
    <row r="2216" spans="1:6" ht="12" customHeight="1" x14ac:dyDescent="0.25">
      <c r="A2216" s="6">
        <v>44928</v>
      </c>
      <c r="B2216" t="s">
        <v>248</v>
      </c>
      <c r="C2216" s="7">
        <v>143511097</v>
      </c>
      <c r="D2216" s="3">
        <v>5540246183541</v>
      </c>
      <c r="E2216" s="6">
        <v>44951</v>
      </c>
      <c r="F2216" s="8">
        <v>1044</v>
      </c>
    </row>
    <row r="2217" spans="1:6" ht="12" customHeight="1" x14ac:dyDescent="0.25">
      <c r="A2217" s="9">
        <v>44928</v>
      </c>
      <c r="B2217" t="s">
        <v>248</v>
      </c>
      <c r="C2217" s="10">
        <v>143511097</v>
      </c>
      <c r="D2217" s="3">
        <v>5540246183552</v>
      </c>
      <c r="E2217" s="9">
        <v>44951</v>
      </c>
      <c r="F2217" s="11">
        <v>2172</v>
      </c>
    </row>
    <row r="2218" spans="1:6" ht="12" customHeight="1" x14ac:dyDescent="0.25">
      <c r="A2218" s="9">
        <v>44928</v>
      </c>
      <c r="B2218" t="s">
        <v>248</v>
      </c>
      <c r="C2218" s="10">
        <v>143511097</v>
      </c>
      <c r="D2218" s="3">
        <v>5540246192571</v>
      </c>
      <c r="E2218" s="9">
        <v>44951</v>
      </c>
      <c r="F2218" s="11">
        <v>669</v>
      </c>
    </row>
    <row r="2219" spans="1:6" ht="12" customHeight="1" x14ac:dyDescent="0.25">
      <c r="A2219" s="9">
        <v>44928</v>
      </c>
      <c r="B2219" t="s">
        <v>248</v>
      </c>
      <c r="C2219" s="10">
        <v>143511101</v>
      </c>
      <c r="D2219" s="3">
        <v>5540246180522</v>
      </c>
      <c r="E2219" s="9">
        <v>44952</v>
      </c>
      <c r="F2219" s="11">
        <v>1782</v>
      </c>
    </row>
    <row r="2220" spans="1:6" ht="12" customHeight="1" x14ac:dyDescent="0.25">
      <c r="A2220" s="6">
        <v>44928</v>
      </c>
      <c r="B2220" t="s">
        <v>248</v>
      </c>
      <c r="C2220" s="7">
        <v>143511101</v>
      </c>
      <c r="D2220" s="3">
        <v>5540246193409</v>
      </c>
      <c r="E2220" s="6">
        <v>44952</v>
      </c>
      <c r="F2220" s="8">
        <v>65</v>
      </c>
    </row>
    <row r="2221" spans="1:6" ht="12" customHeight="1" x14ac:dyDescent="0.25">
      <c r="A2221" s="9">
        <v>44928</v>
      </c>
      <c r="B2221" t="s">
        <v>248</v>
      </c>
      <c r="C2221" s="10">
        <v>143511102</v>
      </c>
      <c r="D2221" s="3">
        <v>5540246191596</v>
      </c>
      <c r="E2221" s="9">
        <v>44949</v>
      </c>
      <c r="F2221" s="11">
        <v>372</v>
      </c>
    </row>
    <row r="2222" spans="1:6" ht="12" customHeight="1" x14ac:dyDescent="0.25">
      <c r="A2222" s="6">
        <v>44928</v>
      </c>
      <c r="B2222" t="s">
        <v>248</v>
      </c>
      <c r="C2222" s="7">
        <v>143511102</v>
      </c>
      <c r="D2222" s="3">
        <v>5540246196466</v>
      </c>
      <c r="E2222" s="6">
        <v>44949</v>
      </c>
      <c r="F2222" s="8">
        <v>1188</v>
      </c>
    </row>
    <row r="2223" spans="1:6" ht="12" customHeight="1" x14ac:dyDescent="0.25">
      <c r="A2223" s="6">
        <v>44929</v>
      </c>
      <c r="B2223" t="s">
        <v>248</v>
      </c>
      <c r="C2223" s="7">
        <v>143511120</v>
      </c>
      <c r="D2223" s="3">
        <v>5540246172978</v>
      </c>
      <c r="E2223" s="6">
        <v>44931</v>
      </c>
      <c r="F2223" s="8">
        <v>2506</v>
      </c>
    </row>
    <row r="2224" spans="1:6" ht="12" customHeight="1" x14ac:dyDescent="0.25">
      <c r="A2224" s="6">
        <v>44929</v>
      </c>
      <c r="B2224" t="s">
        <v>248</v>
      </c>
      <c r="C2224" s="7">
        <v>143511120</v>
      </c>
      <c r="D2224" s="3">
        <v>5540246174174</v>
      </c>
      <c r="E2224" s="6">
        <v>44931</v>
      </c>
      <c r="F2224" s="8">
        <v>348</v>
      </c>
    </row>
    <row r="2225" spans="1:6" ht="12" customHeight="1" x14ac:dyDescent="0.25">
      <c r="A2225" s="6">
        <v>44929</v>
      </c>
      <c r="B2225" t="s">
        <v>248</v>
      </c>
      <c r="C2225" s="7">
        <v>143511120</v>
      </c>
      <c r="D2225" s="3">
        <v>5540246176699</v>
      </c>
      <c r="E2225" s="6">
        <v>44931</v>
      </c>
      <c r="F2225" s="8">
        <v>4176</v>
      </c>
    </row>
    <row r="2226" spans="1:6" ht="12" customHeight="1" x14ac:dyDescent="0.25">
      <c r="A2226" s="9">
        <v>44929</v>
      </c>
      <c r="B2226" t="s">
        <v>248</v>
      </c>
      <c r="C2226" s="10">
        <v>143511120</v>
      </c>
      <c r="D2226" s="3">
        <v>5540246188175</v>
      </c>
      <c r="E2226" s="9">
        <v>44931</v>
      </c>
      <c r="F2226" s="11">
        <v>696</v>
      </c>
    </row>
    <row r="2227" spans="1:6" ht="12" customHeight="1" x14ac:dyDescent="0.25">
      <c r="A2227" s="6">
        <v>44929</v>
      </c>
      <c r="B2227" t="s">
        <v>248</v>
      </c>
      <c r="C2227" s="7">
        <v>143511121</v>
      </c>
      <c r="D2227" s="3">
        <v>5540246176294</v>
      </c>
      <c r="E2227" s="6">
        <v>44931</v>
      </c>
      <c r="F2227" s="8">
        <v>743</v>
      </c>
    </row>
    <row r="2228" spans="1:6" ht="12" customHeight="1" x14ac:dyDescent="0.25">
      <c r="A2228" s="9">
        <v>44929</v>
      </c>
      <c r="B2228" t="s">
        <v>248</v>
      </c>
      <c r="C2228" s="10">
        <v>143511121</v>
      </c>
      <c r="D2228" s="3">
        <v>5540246176295</v>
      </c>
      <c r="E2228" s="9">
        <v>44931</v>
      </c>
      <c r="F2228" s="11">
        <v>4455</v>
      </c>
    </row>
    <row r="2229" spans="1:6" ht="12" customHeight="1" x14ac:dyDescent="0.25">
      <c r="A2229" s="9">
        <v>44929</v>
      </c>
      <c r="B2229" t="s">
        <v>248</v>
      </c>
      <c r="C2229" s="10">
        <v>143511121</v>
      </c>
      <c r="D2229" s="3">
        <v>5540246188200</v>
      </c>
      <c r="E2229" s="9">
        <v>44931</v>
      </c>
      <c r="F2229" s="11">
        <v>1485</v>
      </c>
    </row>
    <row r="2230" spans="1:6" ht="12" customHeight="1" x14ac:dyDescent="0.25">
      <c r="A2230" s="9">
        <v>44929</v>
      </c>
      <c r="B2230" t="s">
        <v>248</v>
      </c>
      <c r="C2230" s="10">
        <v>143511127</v>
      </c>
      <c r="D2230" s="3">
        <v>5540246191598</v>
      </c>
      <c r="E2230" s="9">
        <v>44935</v>
      </c>
      <c r="F2230" s="11">
        <v>1601</v>
      </c>
    </row>
    <row r="2231" spans="1:6" ht="12" customHeight="1" x14ac:dyDescent="0.25">
      <c r="A2231" s="9">
        <v>44929</v>
      </c>
      <c r="B2231" t="s">
        <v>248</v>
      </c>
      <c r="C2231" s="10">
        <v>143511129</v>
      </c>
      <c r="D2231" s="3">
        <v>5540246195242</v>
      </c>
      <c r="E2231" s="9">
        <v>44948</v>
      </c>
      <c r="F2231" s="11">
        <v>743</v>
      </c>
    </row>
    <row r="2232" spans="1:6" ht="12" customHeight="1" x14ac:dyDescent="0.25">
      <c r="A2232" s="9">
        <v>44930</v>
      </c>
      <c r="B2232" t="s">
        <v>248</v>
      </c>
      <c r="C2232" s="10">
        <v>143511148</v>
      </c>
      <c r="D2232" s="3">
        <v>5540246174174</v>
      </c>
      <c r="E2232" s="9">
        <v>44934</v>
      </c>
      <c r="F2232" s="11">
        <v>232</v>
      </c>
    </row>
    <row r="2233" spans="1:6" ht="12" customHeight="1" x14ac:dyDescent="0.25">
      <c r="A2233" s="6">
        <v>44930</v>
      </c>
      <c r="B2233" t="s">
        <v>248</v>
      </c>
      <c r="C2233" s="7">
        <v>143511148</v>
      </c>
      <c r="D2233" s="3">
        <v>5540246176699</v>
      </c>
      <c r="E2233" s="6">
        <v>44934</v>
      </c>
      <c r="F2233" s="8">
        <v>8352</v>
      </c>
    </row>
    <row r="2234" spans="1:6" ht="12" customHeight="1" x14ac:dyDescent="0.25">
      <c r="A2234" s="9">
        <v>44930</v>
      </c>
      <c r="B2234" t="s">
        <v>248</v>
      </c>
      <c r="C2234" s="10">
        <v>143511149</v>
      </c>
      <c r="D2234" s="3">
        <v>5540246176294</v>
      </c>
      <c r="E2234" s="9">
        <v>44934</v>
      </c>
      <c r="F2234" s="11">
        <v>1485</v>
      </c>
    </row>
    <row r="2235" spans="1:6" ht="12" customHeight="1" x14ac:dyDescent="0.25">
      <c r="A2235" s="6">
        <v>44930</v>
      </c>
      <c r="B2235" t="s">
        <v>248</v>
      </c>
      <c r="C2235" s="7">
        <v>143511149</v>
      </c>
      <c r="D2235" s="3">
        <v>5540246187987</v>
      </c>
      <c r="E2235" s="6">
        <v>44934</v>
      </c>
      <c r="F2235" s="8">
        <v>2784</v>
      </c>
    </row>
    <row r="2236" spans="1:6" ht="12" customHeight="1" x14ac:dyDescent="0.25">
      <c r="A2236" s="9">
        <v>44930</v>
      </c>
      <c r="B2236" t="s">
        <v>248</v>
      </c>
      <c r="C2236" s="10">
        <v>143511152</v>
      </c>
      <c r="D2236" s="3">
        <v>5540246175049</v>
      </c>
      <c r="E2236" s="9">
        <v>44938</v>
      </c>
      <c r="F2236" s="11">
        <v>836</v>
      </c>
    </row>
    <row r="2237" spans="1:6" ht="12" customHeight="1" x14ac:dyDescent="0.25">
      <c r="A2237" s="6">
        <v>44930</v>
      </c>
      <c r="B2237" t="s">
        <v>248</v>
      </c>
      <c r="C2237" s="7">
        <v>143511168</v>
      </c>
      <c r="D2237" s="3">
        <v>5540246183587</v>
      </c>
      <c r="E2237" s="6">
        <v>44951</v>
      </c>
      <c r="F2237" s="8">
        <v>502</v>
      </c>
    </row>
    <row r="2238" spans="1:6" ht="12" customHeight="1" x14ac:dyDescent="0.25">
      <c r="A2238" s="9">
        <v>44930</v>
      </c>
      <c r="B2238" t="s">
        <v>248</v>
      </c>
      <c r="C2238" s="10">
        <v>143511168</v>
      </c>
      <c r="D2238" s="3">
        <v>5540246183589</v>
      </c>
      <c r="E2238" s="9">
        <v>44951</v>
      </c>
      <c r="F2238" s="11">
        <v>1300</v>
      </c>
    </row>
    <row r="2239" spans="1:6" ht="12" customHeight="1" x14ac:dyDescent="0.25">
      <c r="A2239" s="6">
        <v>44930</v>
      </c>
      <c r="B2239" t="s">
        <v>248</v>
      </c>
      <c r="C2239" s="7">
        <v>143511168</v>
      </c>
      <c r="D2239" s="3">
        <v>5540246186352</v>
      </c>
      <c r="E2239" s="6">
        <v>44951</v>
      </c>
      <c r="F2239" s="8">
        <v>940</v>
      </c>
    </row>
    <row r="2240" spans="1:6" ht="12" customHeight="1" x14ac:dyDescent="0.25">
      <c r="A2240" s="9">
        <v>44930</v>
      </c>
      <c r="B2240" t="s">
        <v>248</v>
      </c>
      <c r="C2240" s="10">
        <v>143511168</v>
      </c>
      <c r="D2240" s="3">
        <v>5540246194790</v>
      </c>
      <c r="E2240" s="9">
        <v>44951</v>
      </c>
      <c r="F2240" s="11">
        <v>1316</v>
      </c>
    </row>
    <row r="2241" spans="1:6" ht="12" customHeight="1" x14ac:dyDescent="0.25">
      <c r="A2241" s="6">
        <v>44930</v>
      </c>
      <c r="B2241" t="s">
        <v>248</v>
      </c>
      <c r="C2241" s="7">
        <v>143511173</v>
      </c>
      <c r="D2241" s="3">
        <v>5540246192148</v>
      </c>
      <c r="E2241" s="6">
        <v>44948</v>
      </c>
      <c r="F2241" s="8">
        <v>45936</v>
      </c>
    </row>
    <row r="2242" spans="1:6" ht="12" customHeight="1" x14ac:dyDescent="0.25">
      <c r="A2242" s="9">
        <v>44930</v>
      </c>
      <c r="B2242" t="s">
        <v>248</v>
      </c>
      <c r="C2242" s="10">
        <v>143511174</v>
      </c>
      <c r="D2242" s="3">
        <v>5540246192148</v>
      </c>
      <c r="E2242" s="9">
        <v>44952</v>
      </c>
      <c r="F2242" s="11">
        <v>45936</v>
      </c>
    </row>
    <row r="2243" spans="1:6" ht="12" customHeight="1" x14ac:dyDescent="0.25">
      <c r="A2243" s="9">
        <v>44930</v>
      </c>
      <c r="B2243" t="s">
        <v>248</v>
      </c>
      <c r="C2243" s="10">
        <v>143511175</v>
      </c>
      <c r="D2243" s="3">
        <v>5540246171759</v>
      </c>
      <c r="E2243" s="9">
        <v>44950</v>
      </c>
      <c r="F2243" s="11">
        <v>5847</v>
      </c>
    </row>
    <row r="2244" spans="1:6" ht="12" customHeight="1" x14ac:dyDescent="0.25">
      <c r="A2244" s="6">
        <v>44930</v>
      </c>
      <c r="B2244" t="s">
        <v>248</v>
      </c>
      <c r="C2244" s="7">
        <v>143511175</v>
      </c>
      <c r="D2244" s="3">
        <v>5540246177133</v>
      </c>
      <c r="E2244" s="6">
        <v>44950</v>
      </c>
      <c r="F2244" s="8">
        <v>8352</v>
      </c>
    </row>
    <row r="2245" spans="1:6" ht="12" customHeight="1" x14ac:dyDescent="0.25">
      <c r="A2245" s="9">
        <v>44930</v>
      </c>
      <c r="B2245" t="s">
        <v>248</v>
      </c>
      <c r="C2245" s="10">
        <v>143511175</v>
      </c>
      <c r="D2245" s="3">
        <v>5540246192518</v>
      </c>
      <c r="E2245" s="9">
        <v>44950</v>
      </c>
      <c r="F2245" s="11">
        <v>4176</v>
      </c>
    </row>
    <row r="2246" spans="1:6" ht="12" customHeight="1" x14ac:dyDescent="0.25">
      <c r="A2246" s="6">
        <v>44931</v>
      </c>
      <c r="B2246" t="s">
        <v>248</v>
      </c>
      <c r="C2246" s="7">
        <v>143511188</v>
      </c>
      <c r="D2246" s="3">
        <v>5540246174174</v>
      </c>
      <c r="E2246" s="6">
        <v>44935</v>
      </c>
      <c r="F2246" s="8">
        <v>232</v>
      </c>
    </row>
    <row r="2247" spans="1:6" ht="12" customHeight="1" x14ac:dyDescent="0.25">
      <c r="A2247" s="6">
        <v>44931</v>
      </c>
      <c r="B2247" t="s">
        <v>248</v>
      </c>
      <c r="C2247" s="7">
        <v>143511188</v>
      </c>
      <c r="D2247" s="3">
        <v>5540246188175</v>
      </c>
      <c r="E2247" s="6">
        <v>44935</v>
      </c>
      <c r="F2247" s="8">
        <v>464</v>
      </c>
    </row>
    <row r="2248" spans="1:6" ht="12" customHeight="1" x14ac:dyDescent="0.25">
      <c r="A2248" s="6">
        <v>44931</v>
      </c>
      <c r="B2248" t="s">
        <v>248</v>
      </c>
      <c r="C2248" s="7">
        <v>143511189</v>
      </c>
      <c r="D2248" s="3">
        <v>5540246176294</v>
      </c>
      <c r="E2248" s="6">
        <v>44935</v>
      </c>
      <c r="F2248" s="8">
        <v>2228</v>
      </c>
    </row>
    <row r="2249" spans="1:6" ht="12" customHeight="1" x14ac:dyDescent="0.25">
      <c r="A2249" s="6">
        <v>44931</v>
      </c>
      <c r="B2249" t="s">
        <v>248</v>
      </c>
      <c r="C2249" s="7">
        <v>143511189</v>
      </c>
      <c r="D2249" s="3">
        <v>5540246187987</v>
      </c>
      <c r="E2249" s="6">
        <v>44935</v>
      </c>
      <c r="F2249" s="8">
        <v>4455</v>
      </c>
    </row>
    <row r="2250" spans="1:6" ht="12" customHeight="1" x14ac:dyDescent="0.25">
      <c r="A2250" s="9">
        <v>44931</v>
      </c>
      <c r="B2250" t="s">
        <v>248</v>
      </c>
      <c r="C2250" s="10">
        <v>143511189</v>
      </c>
      <c r="D2250" s="3">
        <v>5540246188200</v>
      </c>
      <c r="E2250" s="9">
        <v>44935</v>
      </c>
      <c r="F2250" s="11">
        <v>743</v>
      </c>
    </row>
    <row r="2251" spans="1:6" ht="12" customHeight="1" x14ac:dyDescent="0.25">
      <c r="A2251" s="6">
        <v>44931</v>
      </c>
      <c r="B2251" t="s">
        <v>248</v>
      </c>
      <c r="C2251" s="7">
        <v>143511194</v>
      </c>
      <c r="D2251" s="3">
        <v>5540246185429</v>
      </c>
      <c r="E2251" s="6">
        <v>44938</v>
      </c>
      <c r="F2251" s="8">
        <v>140</v>
      </c>
    </row>
    <row r="2252" spans="1:6" ht="12" customHeight="1" x14ac:dyDescent="0.25">
      <c r="A2252" s="9">
        <v>44931</v>
      </c>
      <c r="B2252" t="s">
        <v>248</v>
      </c>
      <c r="C2252" s="10">
        <v>143511194</v>
      </c>
      <c r="D2252" s="3">
        <v>5540246185562</v>
      </c>
      <c r="E2252" s="9">
        <v>44938</v>
      </c>
      <c r="F2252" s="11">
        <v>140</v>
      </c>
    </row>
    <row r="2253" spans="1:6" ht="12" customHeight="1" x14ac:dyDescent="0.25">
      <c r="A2253" s="9">
        <v>44931</v>
      </c>
      <c r="B2253" t="s">
        <v>248</v>
      </c>
      <c r="C2253" s="10">
        <v>143511201</v>
      </c>
      <c r="D2253" s="3">
        <v>5540246173906</v>
      </c>
      <c r="E2253" s="9">
        <v>44945</v>
      </c>
      <c r="F2253" s="11">
        <v>3267</v>
      </c>
    </row>
    <row r="2254" spans="1:6" ht="12" customHeight="1" x14ac:dyDescent="0.25">
      <c r="A2254" s="6">
        <v>44931</v>
      </c>
      <c r="B2254" t="s">
        <v>248</v>
      </c>
      <c r="C2254" s="7">
        <v>143511201</v>
      </c>
      <c r="D2254" s="3">
        <v>5540246181016</v>
      </c>
      <c r="E2254" s="6">
        <v>44945</v>
      </c>
      <c r="F2254" s="8">
        <v>10691</v>
      </c>
    </row>
    <row r="2255" spans="1:6" ht="12" customHeight="1" x14ac:dyDescent="0.25">
      <c r="A2255" s="6">
        <v>44931</v>
      </c>
      <c r="B2255" t="s">
        <v>248</v>
      </c>
      <c r="C2255" s="7">
        <v>143511209</v>
      </c>
      <c r="D2255" s="3">
        <v>5540246194632</v>
      </c>
      <c r="E2255" s="6">
        <v>44951</v>
      </c>
      <c r="F2255" s="8">
        <v>2088</v>
      </c>
    </row>
    <row r="2256" spans="1:6" ht="12" customHeight="1" x14ac:dyDescent="0.25">
      <c r="A2256" s="9">
        <v>44934</v>
      </c>
      <c r="B2256" t="s">
        <v>248</v>
      </c>
      <c r="C2256" s="10">
        <v>143521222</v>
      </c>
      <c r="D2256" s="3">
        <v>5540246172539</v>
      </c>
      <c r="E2256" s="9">
        <v>44936</v>
      </c>
      <c r="F2256" s="11">
        <v>47</v>
      </c>
    </row>
    <row r="2257" spans="1:6" ht="12" customHeight="1" x14ac:dyDescent="0.25">
      <c r="A2257" s="6">
        <v>44934</v>
      </c>
      <c r="B2257" t="s">
        <v>248</v>
      </c>
      <c r="C2257" s="7">
        <v>143521222</v>
      </c>
      <c r="D2257" s="3">
        <v>5540246172669</v>
      </c>
      <c r="E2257" s="6">
        <v>44936</v>
      </c>
      <c r="F2257" s="8">
        <v>279</v>
      </c>
    </row>
    <row r="2258" spans="1:6" ht="12" customHeight="1" x14ac:dyDescent="0.25">
      <c r="A2258" s="9">
        <v>44934</v>
      </c>
      <c r="B2258" t="s">
        <v>248</v>
      </c>
      <c r="C2258" s="10">
        <v>143521222</v>
      </c>
      <c r="D2258" s="3">
        <v>5540246172978</v>
      </c>
      <c r="E2258" s="9">
        <v>44936</v>
      </c>
      <c r="F2258" s="11">
        <v>1671</v>
      </c>
    </row>
    <row r="2259" spans="1:6" ht="12" customHeight="1" x14ac:dyDescent="0.25">
      <c r="A2259" s="9">
        <v>44934</v>
      </c>
      <c r="B2259" t="s">
        <v>248</v>
      </c>
      <c r="C2259" s="10">
        <v>143521222</v>
      </c>
      <c r="D2259" s="3">
        <v>5540246174174</v>
      </c>
      <c r="E2259" s="9">
        <v>44936</v>
      </c>
      <c r="F2259" s="11">
        <v>348</v>
      </c>
    </row>
    <row r="2260" spans="1:6" ht="12" customHeight="1" x14ac:dyDescent="0.25">
      <c r="A2260" s="6">
        <v>44934</v>
      </c>
      <c r="B2260" t="s">
        <v>248</v>
      </c>
      <c r="C2260" s="7">
        <v>143521222</v>
      </c>
      <c r="D2260" s="3">
        <v>5540246176699</v>
      </c>
      <c r="E2260" s="6">
        <v>44936</v>
      </c>
      <c r="F2260" s="8">
        <v>8352</v>
      </c>
    </row>
    <row r="2261" spans="1:6" ht="12" customHeight="1" x14ac:dyDescent="0.25">
      <c r="A2261" s="9">
        <v>44934</v>
      </c>
      <c r="B2261" t="s">
        <v>248</v>
      </c>
      <c r="C2261" s="10">
        <v>143521224</v>
      </c>
      <c r="D2261" s="3">
        <v>5540246176294</v>
      </c>
      <c r="E2261" s="9">
        <v>44936</v>
      </c>
      <c r="F2261" s="11">
        <v>1485</v>
      </c>
    </row>
    <row r="2262" spans="1:6" ht="12" customHeight="1" x14ac:dyDescent="0.25">
      <c r="A2262" s="6">
        <v>44934</v>
      </c>
      <c r="B2262" t="s">
        <v>248</v>
      </c>
      <c r="C2262" s="7">
        <v>143521224</v>
      </c>
      <c r="D2262" s="3">
        <v>5540246176295</v>
      </c>
      <c r="E2262" s="6">
        <v>44936</v>
      </c>
      <c r="F2262" s="8">
        <v>14848</v>
      </c>
    </row>
    <row r="2263" spans="1:6" ht="12" customHeight="1" x14ac:dyDescent="0.25">
      <c r="A2263" s="6">
        <v>44934</v>
      </c>
      <c r="B2263" t="s">
        <v>248</v>
      </c>
      <c r="C2263" s="7">
        <v>143521224</v>
      </c>
      <c r="D2263" s="3">
        <v>5540246187987</v>
      </c>
      <c r="E2263" s="6">
        <v>44936</v>
      </c>
      <c r="F2263" s="8">
        <v>6682</v>
      </c>
    </row>
    <row r="2264" spans="1:6" ht="12" customHeight="1" x14ac:dyDescent="0.25">
      <c r="A2264" s="9">
        <v>44934</v>
      </c>
      <c r="B2264" t="s">
        <v>248</v>
      </c>
      <c r="C2264" s="10">
        <v>143521224</v>
      </c>
      <c r="D2264" s="3">
        <v>5540246188200</v>
      </c>
      <c r="E2264" s="9">
        <v>44936</v>
      </c>
      <c r="F2264" s="11">
        <v>2228</v>
      </c>
    </row>
    <row r="2265" spans="1:6" ht="12" customHeight="1" x14ac:dyDescent="0.25">
      <c r="A2265" s="6">
        <v>44934</v>
      </c>
      <c r="B2265" t="s">
        <v>248</v>
      </c>
      <c r="C2265" s="7">
        <v>143521231</v>
      </c>
      <c r="D2265" s="3">
        <v>5540246191598</v>
      </c>
      <c r="E2265" s="6">
        <v>44938</v>
      </c>
      <c r="F2265" s="8">
        <v>1601</v>
      </c>
    </row>
    <row r="2266" spans="1:6" ht="12" customHeight="1" x14ac:dyDescent="0.25">
      <c r="A2266" s="9">
        <v>44934</v>
      </c>
      <c r="B2266" t="s">
        <v>248</v>
      </c>
      <c r="C2266" s="10">
        <v>143521245</v>
      </c>
      <c r="D2266" s="3">
        <v>5540246175047</v>
      </c>
      <c r="E2266" s="9">
        <v>44942</v>
      </c>
      <c r="F2266" s="11">
        <v>418</v>
      </c>
    </row>
    <row r="2267" spans="1:6" ht="12" customHeight="1" x14ac:dyDescent="0.25">
      <c r="A2267" s="6">
        <v>44934</v>
      </c>
      <c r="B2267" t="s">
        <v>248</v>
      </c>
      <c r="C2267" s="7">
        <v>143521245</v>
      </c>
      <c r="D2267" s="3">
        <v>5540246175049</v>
      </c>
      <c r="E2267" s="6">
        <v>44942</v>
      </c>
      <c r="F2267" s="8">
        <v>1114</v>
      </c>
    </row>
    <row r="2268" spans="1:6" ht="12" customHeight="1" x14ac:dyDescent="0.25">
      <c r="A2268" s="9">
        <v>44934</v>
      </c>
      <c r="B2268" t="s">
        <v>248</v>
      </c>
      <c r="C2268" s="10">
        <v>143521245</v>
      </c>
      <c r="D2268" s="3">
        <v>5540246175050</v>
      </c>
      <c r="E2268" s="9">
        <v>44942</v>
      </c>
      <c r="F2268" s="11">
        <v>1114</v>
      </c>
    </row>
    <row r="2269" spans="1:6" ht="12" customHeight="1" x14ac:dyDescent="0.25">
      <c r="A2269" s="6">
        <v>44935</v>
      </c>
      <c r="B2269" t="s">
        <v>248</v>
      </c>
      <c r="C2269" s="7">
        <v>143521272</v>
      </c>
      <c r="D2269" s="3">
        <v>5540246176699</v>
      </c>
      <c r="E2269" s="6">
        <v>44938</v>
      </c>
      <c r="F2269" s="8">
        <v>6264</v>
      </c>
    </row>
    <row r="2270" spans="1:6" ht="12" customHeight="1" x14ac:dyDescent="0.25">
      <c r="A2270" s="6">
        <v>44935</v>
      </c>
      <c r="B2270" t="s">
        <v>248</v>
      </c>
      <c r="C2270" s="7">
        <v>143521272</v>
      </c>
      <c r="D2270" s="3">
        <v>5540246188175</v>
      </c>
      <c r="E2270" s="6">
        <v>44938</v>
      </c>
      <c r="F2270" s="8">
        <v>928</v>
      </c>
    </row>
    <row r="2271" spans="1:6" ht="12" customHeight="1" x14ac:dyDescent="0.25">
      <c r="A2271" s="9">
        <v>44935</v>
      </c>
      <c r="B2271" t="s">
        <v>248</v>
      </c>
      <c r="C2271" s="10">
        <v>143521274</v>
      </c>
      <c r="D2271" s="3">
        <v>5540246176295</v>
      </c>
      <c r="E2271" s="9">
        <v>44938</v>
      </c>
      <c r="F2271" s="11">
        <v>7424</v>
      </c>
    </row>
    <row r="2272" spans="1:6" ht="12" customHeight="1" x14ac:dyDescent="0.25">
      <c r="A2272" s="6">
        <v>44935</v>
      </c>
      <c r="B2272" t="s">
        <v>248</v>
      </c>
      <c r="C2272" s="7">
        <v>143521274</v>
      </c>
      <c r="D2272" s="3">
        <v>5540246187987</v>
      </c>
      <c r="E2272" s="6">
        <v>44938</v>
      </c>
      <c r="F2272" s="8">
        <v>4455</v>
      </c>
    </row>
    <row r="2273" spans="1:6" ht="12" customHeight="1" x14ac:dyDescent="0.25">
      <c r="A2273" s="9">
        <v>44935</v>
      </c>
      <c r="B2273" t="s">
        <v>248</v>
      </c>
      <c r="C2273" s="10">
        <v>143521285</v>
      </c>
      <c r="D2273" s="3">
        <v>5540246194632</v>
      </c>
      <c r="E2273" s="9">
        <v>44945</v>
      </c>
      <c r="F2273" s="11">
        <v>1420</v>
      </c>
    </row>
    <row r="2274" spans="1:6" ht="12" customHeight="1" x14ac:dyDescent="0.25">
      <c r="A2274" s="9">
        <v>44935</v>
      </c>
      <c r="B2274" t="s">
        <v>248</v>
      </c>
      <c r="C2274" s="10">
        <v>143521289</v>
      </c>
      <c r="D2274" s="3">
        <v>5540246195250</v>
      </c>
      <c r="E2274" s="9">
        <v>44943</v>
      </c>
      <c r="F2274" s="11">
        <v>84</v>
      </c>
    </row>
    <row r="2275" spans="1:6" ht="12" customHeight="1" x14ac:dyDescent="0.25">
      <c r="A2275" s="9">
        <v>44936</v>
      </c>
      <c r="B2275" t="s">
        <v>248</v>
      </c>
      <c r="C2275" s="10">
        <v>143521300</v>
      </c>
      <c r="D2275" s="3">
        <v>5540246176699</v>
      </c>
      <c r="E2275" s="9">
        <v>44941</v>
      </c>
      <c r="F2275" s="11">
        <v>4176</v>
      </c>
    </row>
    <row r="2276" spans="1:6" ht="12" customHeight="1" x14ac:dyDescent="0.25">
      <c r="A2276" s="6">
        <v>44936</v>
      </c>
      <c r="B2276" t="s">
        <v>248</v>
      </c>
      <c r="C2276" s="7">
        <v>143521300</v>
      </c>
      <c r="D2276" s="3">
        <v>5540246192102</v>
      </c>
      <c r="E2276" s="6">
        <v>44941</v>
      </c>
      <c r="F2276" s="8">
        <v>4009</v>
      </c>
    </row>
    <row r="2277" spans="1:6" ht="12" customHeight="1" x14ac:dyDescent="0.25">
      <c r="A2277" s="6">
        <v>44936</v>
      </c>
      <c r="B2277" t="s">
        <v>248</v>
      </c>
      <c r="C2277" s="7">
        <v>143521302</v>
      </c>
      <c r="D2277" s="3">
        <v>5540246187987</v>
      </c>
      <c r="E2277" s="6">
        <v>44941</v>
      </c>
      <c r="F2277" s="8">
        <v>3341</v>
      </c>
    </row>
    <row r="2278" spans="1:6" ht="12" customHeight="1" x14ac:dyDescent="0.25">
      <c r="A2278" s="9">
        <v>44938</v>
      </c>
      <c r="B2278" t="s">
        <v>248</v>
      </c>
      <c r="C2278" s="10">
        <v>143521324</v>
      </c>
      <c r="D2278" s="3">
        <v>5540246172978</v>
      </c>
      <c r="E2278" s="9">
        <v>44942</v>
      </c>
      <c r="F2278" s="11">
        <v>836</v>
      </c>
    </row>
    <row r="2279" spans="1:6" ht="12" customHeight="1" x14ac:dyDescent="0.25">
      <c r="A2279" s="6">
        <v>44938</v>
      </c>
      <c r="B2279" t="s">
        <v>248</v>
      </c>
      <c r="C2279" s="7">
        <v>143521324</v>
      </c>
      <c r="D2279" s="3">
        <v>5540246174174</v>
      </c>
      <c r="E2279" s="6">
        <v>44942</v>
      </c>
      <c r="F2279" s="8">
        <v>464</v>
      </c>
    </row>
    <row r="2280" spans="1:6" ht="12" customHeight="1" x14ac:dyDescent="0.25">
      <c r="A2280" s="6">
        <v>44938</v>
      </c>
      <c r="B2280" t="s">
        <v>248</v>
      </c>
      <c r="C2280" s="7">
        <v>143521324</v>
      </c>
      <c r="D2280" s="3">
        <v>5540246176699</v>
      </c>
      <c r="E2280" s="6">
        <v>44942</v>
      </c>
      <c r="F2280" s="8">
        <v>4176</v>
      </c>
    </row>
    <row r="2281" spans="1:6" ht="12" customHeight="1" x14ac:dyDescent="0.25">
      <c r="A2281" s="9">
        <v>44938</v>
      </c>
      <c r="B2281" t="s">
        <v>248</v>
      </c>
      <c r="C2281" s="10">
        <v>143521324</v>
      </c>
      <c r="D2281" s="3">
        <v>5540246188175</v>
      </c>
      <c r="E2281" s="9">
        <v>44942</v>
      </c>
      <c r="F2281" s="11">
        <v>464</v>
      </c>
    </row>
    <row r="2282" spans="1:6" ht="12" customHeight="1" x14ac:dyDescent="0.25">
      <c r="A2282" s="9">
        <v>44938</v>
      </c>
      <c r="B2282" t="s">
        <v>248</v>
      </c>
      <c r="C2282" s="10">
        <v>143521325</v>
      </c>
      <c r="D2282" s="3">
        <v>5540246171933</v>
      </c>
      <c r="E2282" s="9">
        <v>44942</v>
      </c>
      <c r="F2282" s="11">
        <v>1671</v>
      </c>
    </row>
    <row r="2283" spans="1:6" ht="12" customHeight="1" x14ac:dyDescent="0.25">
      <c r="A2283" s="6">
        <v>44938</v>
      </c>
      <c r="B2283" t="s">
        <v>248</v>
      </c>
      <c r="C2283" s="7">
        <v>143521325</v>
      </c>
      <c r="D2283" s="3">
        <v>5540246188200</v>
      </c>
      <c r="E2283" s="6">
        <v>44942</v>
      </c>
      <c r="F2283" s="8">
        <v>743</v>
      </c>
    </row>
    <row r="2284" spans="1:6" ht="12" customHeight="1" x14ac:dyDescent="0.25">
      <c r="A2284" s="6">
        <v>44938</v>
      </c>
      <c r="B2284" t="s">
        <v>248</v>
      </c>
      <c r="C2284" s="7">
        <v>143521342</v>
      </c>
      <c r="D2284" s="3">
        <v>5540246185429</v>
      </c>
      <c r="E2284" s="6">
        <v>44943</v>
      </c>
      <c r="F2284" s="8">
        <v>140</v>
      </c>
    </row>
    <row r="2285" spans="1:6" ht="12" customHeight="1" x14ac:dyDescent="0.25">
      <c r="A2285" s="9">
        <v>44938</v>
      </c>
      <c r="B2285" t="s">
        <v>248</v>
      </c>
      <c r="C2285" s="10">
        <v>143521342</v>
      </c>
      <c r="D2285" s="3">
        <v>5540246185562</v>
      </c>
      <c r="E2285" s="9">
        <v>44943</v>
      </c>
      <c r="F2285" s="11">
        <v>279</v>
      </c>
    </row>
    <row r="2286" spans="1:6" ht="12" customHeight="1" x14ac:dyDescent="0.25">
      <c r="A2286" s="6">
        <v>44938</v>
      </c>
      <c r="B2286" t="s">
        <v>248</v>
      </c>
      <c r="C2286" s="7">
        <v>143521342</v>
      </c>
      <c r="D2286" s="3">
        <v>5540246186325</v>
      </c>
      <c r="E2286" s="6">
        <v>44943</v>
      </c>
      <c r="F2286" s="8">
        <v>279</v>
      </c>
    </row>
    <row r="2287" spans="1:6" ht="12" customHeight="1" x14ac:dyDescent="0.25">
      <c r="A2287" s="6">
        <v>44941</v>
      </c>
      <c r="B2287" t="s">
        <v>248</v>
      </c>
      <c r="C2287" s="7">
        <v>143531365</v>
      </c>
      <c r="D2287" s="3">
        <v>5540246174174</v>
      </c>
      <c r="E2287" s="6">
        <v>44943</v>
      </c>
      <c r="F2287" s="8">
        <v>464</v>
      </c>
    </row>
    <row r="2288" spans="1:6" ht="12" customHeight="1" x14ac:dyDescent="0.25">
      <c r="A2288" s="9">
        <v>44941</v>
      </c>
      <c r="B2288" t="s">
        <v>248</v>
      </c>
      <c r="C2288" s="10">
        <v>143531365</v>
      </c>
      <c r="D2288" s="3">
        <v>5540246188175</v>
      </c>
      <c r="E2288" s="9">
        <v>44943</v>
      </c>
      <c r="F2288" s="11">
        <v>464</v>
      </c>
    </row>
    <row r="2289" spans="1:6" ht="12" customHeight="1" x14ac:dyDescent="0.25">
      <c r="A2289" s="9">
        <v>44941</v>
      </c>
      <c r="B2289" t="s">
        <v>248</v>
      </c>
      <c r="C2289" s="10">
        <v>143531366</v>
      </c>
      <c r="D2289" s="3">
        <v>5540246176294</v>
      </c>
      <c r="E2289" s="9">
        <v>44943</v>
      </c>
      <c r="F2289" s="11">
        <v>1114</v>
      </c>
    </row>
    <row r="2290" spans="1:6" ht="12" customHeight="1" x14ac:dyDescent="0.25">
      <c r="A2290" s="6">
        <v>44941</v>
      </c>
      <c r="B2290" t="s">
        <v>248</v>
      </c>
      <c r="C2290" s="7">
        <v>143531366</v>
      </c>
      <c r="D2290" s="3">
        <v>5540246176295</v>
      </c>
      <c r="E2290" s="6">
        <v>44943</v>
      </c>
      <c r="F2290" s="8">
        <v>4455</v>
      </c>
    </row>
    <row r="2291" spans="1:6" ht="12" customHeight="1" x14ac:dyDescent="0.25">
      <c r="A2291" s="6">
        <v>44942</v>
      </c>
      <c r="B2291" t="s">
        <v>248</v>
      </c>
      <c r="C2291" s="7">
        <v>143531382</v>
      </c>
      <c r="D2291" s="3">
        <v>5540246171933</v>
      </c>
      <c r="E2291" s="6">
        <v>44944</v>
      </c>
      <c r="F2291" s="8">
        <v>557</v>
      </c>
    </row>
    <row r="2292" spans="1:6" ht="12" customHeight="1" x14ac:dyDescent="0.25">
      <c r="A2292" s="6">
        <v>44942</v>
      </c>
      <c r="B2292" t="s">
        <v>248</v>
      </c>
      <c r="C2292" s="7">
        <v>143531393</v>
      </c>
      <c r="D2292" s="3">
        <v>5540246194632</v>
      </c>
      <c r="E2292" s="6">
        <v>44943</v>
      </c>
      <c r="F2292" s="8">
        <v>251</v>
      </c>
    </row>
    <row r="2293" spans="1:6" ht="12" customHeight="1" x14ac:dyDescent="0.25">
      <c r="A2293" s="9">
        <v>44944</v>
      </c>
      <c r="B2293" t="s">
        <v>248</v>
      </c>
      <c r="C2293" s="10">
        <v>143531423</v>
      </c>
      <c r="D2293" s="3">
        <v>5540246188175</v>
      </c>
      <c r="E2293" s="9">
        <v>44948</v>
      </c>
      <c r="F2293" s="11">
        <v>464</v>
      </c>
    </row>
    <row r="2294" spans="1:6" ht="12" customHeight="1" x14ac:dyDescent="0.25">
      <c r="A2294" s="6">
        <v>44944</v>
      </c>
      <c r="B2294" t="s">
        <v>248</v>
      </c>
      <c r="C2294" s="7">
        <v>143531425</v>
      </c>
      <c r="D2294" s="3">
        <v>5540246171933</v>
      </c>
      <c r="E2294" s="6">
        <v>44948</v>
      </c>
      <c r="F2294" s="8">
        <v>1114</v>
      </c>
    </row>
    <row r="2295" spans="1:6" ht="12" customHeight="1" x14ac:dyDescent="0.25">
      <c r="A2295" s="9">
        <v>44944</v>
      </c>
      <c r="B2295" t="s">
        <v>248</v>
      </c>
      <c r="C2295" s="10">
        <v>143531425</v>
      </c>
      <c r="D2295" s="3">
        <v>5540246176294</v>
      </c>
      <c r="E2295" s="9">
        <v>44948</v>
      </c>
      <c r="F2295" s="11">
        <v>743</v>
      </c>
    </row>
    <row r="2296" spans="1:6" ht="12" customHeight="1" x14ac:dyDescent="0.25">
      <c r="A2296" s="6">
        <v>44944</v>
      </c>
      <c r="B2296" t="s">
        <v>248</v>
      </c>
      <c r="C2296" s="7">
        <v>143531425</v>
      </c>
      <c r="D2296" s="3">
        <v>5540246176295</v>
      </c>
      <c r="E2296" s="6">
        <v>44948</v>
      </c>
      <c r="F2296" s="8">
        <v>7424</v>
      </c>
    </row>
    <row r="2297" spans="1:6" ht="12" customHeight="1" x14ac:dyDescent="0.25">
      <c r="A2297" s="6">
        <v>44944</v>
      </c>
      <c r="B2297" t="s">
        <v>248</v>
      </c>
      <c r="C2297" s="7">
        <v>143531425</v>
      </c>
      <c r="D2297" s="3">
        <v>5540246187987</v>
      </c>
      <c r="E2297" s="6">
        <v>44948</v>
      </c>
      <c r="F2297" s="8">
        <v>4455</v>
      </c>
    </row>
    <row r="2298" spans="1:6" ht="12" customHeight="1" x14ac:dyDescent="0.25">
      <c r="A2298" s="9">
        <v>44944</v>
      </c>
      <c r="B2298" t="s">
        <v>248</v>
      </c>
      <c r="C2298" s="10">
        <v>143531430</v>
      </c>
      <c r="D2298" s="3">
        <v>5540246194632</v>
      </c>
      <c r="E2298" s="9">
        <v>44950</v>
      </c>
      <c r="F2298" s="11">
        <v>1504</v>
      </c>
    </row>
    <row r="2299" spans="1:6" ht="12" customHeight="1" x14ac:dyDescent="0.25">
      <c r="A2299" s="9">
        <v>44944</v>
      </c>
      <c r="B2299" t="s">
        <v>248</v>
      </c>
      <c r="C2299" s="10">
        <v>143531432</v>
      </c>
      <c r="D2299" s="3">
        <v>5540246188175</v>
      </c>
      <c r="E2299" s="9">
        <v>44945</v>
      </c>
      <c r="F2299" s="11">
        <v>1392</v>
      </c>
    </row>
    <row r="2300" spans="1:6" ht="12" customHeight="1" x14ac:dyDescent="0.25">
      <c r="A2300" s="6">
        <v>44944</v>
      </c>
      <c r="B2300" t="s">
        <v>248</v>
      </c>
      <c r="C2300" s="7">
        <v>143531433</v>
      </c>
      <c r="D2300" s="3">
        <v>5540246188175</v>
      </c>
      <c r="E2300" s="6">
        <v>44949</v>
      </c>
      <c r="F2300" s="8">
        <v>2320</v>
      </c>
    </row>
    <row r="2301" spans="1:6" ht="12" customHeight="1" x14ac:dyDescent="0.25">
      <c r="A2301" s="6">
        <v>44944</v>
      </c>
      <c r="B2301" t="s">
        <v>248</v>
      </c>
      <c r="C2301" s="7">
        <v>143531435</v>
      </c>
      <c r="D2301" s="3">
        <v>5540246183844</v>
      </c>
      <c r="E2301" s="6">
        <v>44949</v>
      </c>
      <c r="F2301" s="8">
        <v>325</v>
      </c>
    </row>
    <row r="2302" spans="1:6" ht="12" customHeight="1" x14ac:dyDescent="0.25">
      <c r="A2302" s="9">
        <v>44945</v>
      </c>
      <c r="B2302" t="s">
        <v>248</v>
      </c>
      <c r="C2302" s="10">
        <v>143531453</v>
      </c>
      <c r="D2302" s="3">
        <v>5540246172978</v>
      </c>
      <c r="E2302" s="9">
        <v>44949</v>
      </c>
      <c r="F2302" s="11">
        <v>1671</v>
      </c>
    </row>
    <row r="2303" spans="1:6" ht="12" customHeight="1" x14ac:dyDescent="0.25">
      <c r="A2303" s="9">
        <v>44945</v>
      </c>
      <c r="B2303" t="s">
        <v>248</v>
      </c>
      <c r="C2303" s="10">
        <v>143531453</v>
      </c>
      <c r="D2303" s="3">
        <v>5540246174174</v>
      </c>
      <c r="E2303" s="9">
        <v>44949</v>
      </c>
      <c r="F2303" s="11">
        <v>464</v>
      </c>
    </row>
    <row r="2304" spans="1:6" ht="12" customHeight="1" x14ac:dyDescent="0.25">
      <c r="A2304" s="6">
        <v>44945</v>
      </c>
      <c r="B2304" t="s">
        <v>248</v>
      </c>
      <c r="C2304" s="7">
        <v>143531453</v>
      </c>
      <c r="D2304" s="3">
        <v>5540246176699</v>
      </c>
      <c r="E2304" s="6">
        <v>44949</v>
      </c>
      <c r="F2304" s="8">
        <v>4176</v>
      </c>
    </row>
    <row r="2305" spans="1:6" ht="12" customHeight="1" x14ac:dyDescent="0.25">
      <c r="A2305" s="9">
        <v>44945</v>
      </c>
      <c r="B2305" t="s">
        <v>248</v>
      </c>
      <c r="C2305" s="10">
        <v>143531453</v>
      </c>
      <c r="D2305" s="3">
        <v>5540246192102</v>
      </c>
      <c r="E2305" s="9">
        <v>44949</v>
      </c>
      <c r="F2305" s="11">
        <v>2005</v>
      </c>
    </row>
    <row r="2306" spans="1:6" ht="12" customHeight="1" x14ac:dyDescent="0.25">
      <c r="A2306" s="9">
        <v>44945</v>
      </c>
      <c r="B2306" t="s">
        <v>248</v>
      </c>
      <c r="C2306" s="10">
        <v>143531454</v>
      </c>
      <c r="D2306" s="3">
        <v>5540246171933</v>
      </c>
      <c r="E2306" s="9">
        <v>44949</v>
      </c>
      <c r="F2306" s="11">
        <v>557</v>
      </c>
    </row>
    <row r="2307" spans="1:6" ht="12" customHeight="1" x14ac:dyDescent="0.25">
      <c r="A2307" s="6">
        <v>44945</v>
      </c>
      <c r="B2307" t="s">
        <v>248</v>
      </c>
      <c r="C2307" s="7">
        <v>143531454</v>
      </c>
      <c r="D2307" s="3">
        <v>5540246176294</v>
      </c>
      <c r="E2307" s="6">
        <v>44949</v>
      </c>
      <c r="F2307" s="8">
        <v>743</v>
      </c>
    </row>
    <row r="2308" spans="1:6" ht="12" customHeight="1" x14ac:dyDescent="0.25">
      <c r="A2308" s="9">
        <v>44945</v>
      </c>
      <c r="B2308" t="s">
        <v>248</v>
      </c>
      <c r="C2308" s="10">
        <v>143531454</v>
      </c>
      <c r="D2308" s="3">
        <v>5540246176295</v>
      </c>
      <c r="E2308" s="9">
        <v>44949</v>
      </c>
      <c r="F2308" s="11">
        <v>7424</v>
      </c>
    </row>
    <row r="2309" spans="1:6" ht="12" customHeight="1" x14ac:dyDescent="0.25">
      <c r="A2309" s="6">
        <v>44945</v>
      </c>
      <c r="B2309" t="s">
        <v>248</v>
      </c>
      <c r="C2309" s="7">
        <v>143531454</v>
      </c>
      <c r="D2309" s="3">
        <v>5540246187987</v>
      </c>
      <c r="E2309" s="6">
        <v>44949</v>
      </c>
      <c r="F2309" s="8">
        <v>4455</v>
      </c>
    </row>
    <row r="2310" spans="1:6" ht="12" customHeight="1" x14ac:dyDescent="0.25">
      <c r="A2310" s="9">
        <v>44945</v>
      </c>
      <c r="B2310" t="s">
        <v>248</v>
      </c>
      <c r="C2310" s="10">
        <v>143531458</v>
      </c>
      <c r="D2310" s="3">
        <v>5540246188175</v>
      </c>
      <c r="E2310" s="9">
        <v>44946</v>
      </c>
      <c r="F2310" s="11">
        <v>1392</v>
      </c>
    </row>
    <row r="2311" spans="1:6" ht="12" customHeight="1" x14ac:dyDescent="0.25">
      <c r="A2311" s="9">
        <v>44945</v>
      </c>
      <c r="B2311" t="s">
        <v>248</v>
      </c>
      <c r="C2311" s="10">
        <v>143531460</v>
      </c>
      <c r="D2311" s="3">
        <v>5540246191598</v>
      </c>
      <c r="E2311" s="9">
        <v>44950</v>
      </c>
      <c r="F2311" s="11">
        <v>1601</v>
      </c>
    </row>
    <row r="2312" spans="1:6" ht="12" customHeight="1" x14ac:dyDescent="0.25">
      <c r="A2312" s="6">
        <v>44948</v>
      </c>
      <c r="B2312" t="s">
        <v>248</v>
      </c>
      <c r="C2312" s="7">
        <v>143541475</v>
      </c>
      <c r="D2312" s="3">
        <v>5540246172669</v>
      </c>
      <c r="E2312" s="6">
        <v>44950</v>
      </c>
      <c r="F2312" s="8">
        <v>279</v>
      </c>
    </row>
    <row r="2313" spans="1:6" ht="12" customHeight="1" x14ac:dyDescent="0.25">
      <c r="A2313" s="9">
        <v>44948</v>
      </c>
      <c r="B2313" t="s">
        <v>248</v>
      </c>
      <c r="C2313" s="10">
        <v>143541475</v>
      </c>
      <c r="D2313" s="3">
        <v>5540246172978</v>
      </c>
      <c r="E2313" s="9">
        <v>44950</v>
      </c>
      <c r="F2313" s="11">
        <v>1253</v>
      </c>
    </row>
    <row r="2314" spans="1:6" ht="12" customHeight="1" x14ac:dyDescent="0.25">
      <c r="A2314" s="9">
        <v>44948</v>
      </c>
      <c r="B2314" t="s">
        <v>248</v>
      </c>
      <c r="C2314" s="10">
        <v>143541475</v>
      </c>
      <c r="D2314" s="3">
        <v>5540246174174</v>
      </c>
      <c r="E2314" s="9">
        <v>44950</v>
      </c>
      <c r="F2314" s="11">
        <v>464</v>
      </c>
    </row>
    <row r="2315" spans="1:6" ht="12" customHeight="1" x14ac:dyDescent="0.25">
      <c r="A2315" s="9">
        <v>44948</v>
      </c>
      <c r="B2315" t="s">
        <v>248</v>
      </c>
      <c r="C2315" s="10">
        <v>143541475</v>
      </c>
      <c r="D2315" s="3">
        <v>5540246176699</v>
      </c>
      <c r="E2315" s="9">
        <v>44950</v>
      </c>
      <c r="F2315" s="11">
        <v>4176</v>
      </c>
    </row>
    <row r="2316" spans="1:6" ht="12" customHeight="1" x14ac:dyDescent="0.25">
      <c r="A2316" s="9">
        <v>44948</v>
      </c>
      <c r="B2316" t="s">
        <v>248</v>
      </c>
      <c r="C2316" s="10">
        <v>143541477</v>
      </c>
      <c r="D2316" s="3">
        <v>5540246176294</v>
      </c>
      <c r="E2316" s="9">
        <v>44950</v>
      </c>
      <c r="F2316" s="11">
        <v>1485</v>
      </c>
    </row>
    <row r="2317" spans="1:6" ht="12" customHeight="1" x14ac:dyDescent="0.25">
      <c r="A2317" s="6">
        <v>44948</v>
      </c>
      <c r="B2317" t="s">
        <v>248</v>
      </c>
      <c r="C2317" s="7">
        <v>143541477</v>
      </c>
      <c r="D2317" s="3">
        <v>5540246176295</v>
      </c>
      <c r="E2317" s="6">
        <v>44950</v>
      </c>
      <c r="F2317" s="8">
        <v>11136</v>
      </c>
    </row>
    <row r="2318" spans="1:6" ht="12" customHeight="1" x14ac:dyDescent="0.25">
      <c r="A2318" s="9">
        <v>44948</v>
      </c>
      <c r="B2318" t="s">
        <v>248</v>
      </c>
      <c r="C2318" s="10">
        <v>143541486</v>
      </c>
      <c r="D2318" s="3">
        <v>5540246173472</v>
      </c>
      <c r="E2318" s="9">
        <v>44952</v>
      </c>
      <c r="F2318" s="11">
        <v>140</v>
      </c>
    </row>
    <row r="2319" spans="1:6" ht="12" customHeight="1" x14ac:dyDescent="0.25">
      <c r="A2319" s="6">
        <v>44948</v>
      </c>
      <c r="B2319" t="s">
        <v>248</v>
      </c>
      <c r="C2319" s="7">
        <v>143541486</v>
      </c>
      <c r="D2319" s="3">
        <v>5540246174095</v>
      </c>
      <c r="E2319" s="6">
        <v>44952</v>
      </c>
      <c r="F2319" s="8">
        <v>140</v>
      </c>
    </row>
    <row r="2320" spans="1:6" ht="12" customHeight="1" x14ac:dyDescent="0.25">
      <c r="A2320" s="9">
        <v>44948</v>
      </c>
      <c r="B2320" t="s">
        <v>248</v>
      </c>
      <c r="C2320" s="10">
        <v>143541486</v>
      </c>
      <c r="D2320" s="3">
        <v>5540246175049</v>
      </c>
      <c r="E2320" s="9">
        <v>44952</v>
      </c>
      <c r="F2320" s="11">
        <v>836</v>
      </c>
    </row>
    <row r="2321" spans="1:6" ht="12" customHeight="1" x14ac:dyDescent="0.25">
      <c r="A2321" s="6">
        <v>44948</v>
      </c>
      <c r="B2321" t="s">
        <v>248</v>
      </c>
      <c r="C2321" s="7">
        <v>143541486</v>
      </c>
      <c r="D2321" s="3">
        <v>5540246175050</v>
      </c>
      <c r="E2321" s="6">
        <v>44952</v>
      </c>
      <c r="F2321" s="8">
        <v>836</v>
      </c>
    </row>
    <row r="2322" spans="1:6" ht="12" customHeight="1" x14ac:dyDescent="0.25">
      <c r="A2322" s="9">
        <v>44948</v>
      </c>
      <c r="B2322" t="s">
        <v>248</v>
      </c>
      <c r="C2322" s="10">
        <v>143541486</v>
      </c>
      <c r="D2322" s="3">
        <v>5540246190743</v>
      </c>
      <c r="E2322" s="9">
        <v>44952</v>
      </c>
      <c r="F2322" s="11">
        <v>140</v>
      </c>
    </row>
    <row r="2323" spans="1:6" ht="12" customHeight="1" x14ac:dyDescent="0.25">
      <c r="A2323" s="9">
        <v>44949</v>
      </c>
      <c r="B2323" t="s">
        <v>248</v>
      </c>
      <c r="C2323" s="10">
        <v>143541505</v>
      </c>
      <c r="D2323" s="3">
        <v>5540246172539</v>
      </c>
      <c r="E2323" s="9">
        <v>44951</v>
      </c>
      <c r="F2323" s="11">
        <v>70</v>
      </c>
    </row>
    <row r="2324" spans="1:6" ht="12" customHeight="1" x14ac:dyDescent="0.25">
      <c r="A2324" s="6">
        <v>44949</v>
      </c>
      <c r="B2324" t="s">
        <v>248</v>
      </c>
      <c r="C2324" s="7">
        <v>143541505</v>
      </c>
      <c r="D2324" s="3">
        <v>5540246172669</v>
      </c>
      <c r="E2324" s="6">
        <v>44951</v>
      </c>
      <c r="F2324" s="8">
        <v>279</v>
      </c>
    </row>
    <row r="2325" spans="1:6" ht="12" customHeight="1" x14ac:dyDescent="0.25">
      <c r="A2325" s="9">
        <v>44949</v>
      </c>
      <c r="B2325" t="s">
        <v>248</v>
      </c>
      <c r="C2325" s="10">
        <v>143541505</v>
      </c>
      <c r="D2325" s="3">
        <v>5540246172978</v>
      </c>
      <c r="E2325" s="9">
        <v>44951</v>
      </c>
      <c r="F2325" s="11">
        <v>1671</v>
      </c>
    </row>
    <row r="2326" spans="1:6" ht="12" customHeight="1" x14ac:dyDescent="0.25">
      <c r="A2326" s="9">
        <v>44949</v>
      </c>
      <c r="B2326" t="s">
        <v>248</v>
      </c>
      <c r="C2326" s="10">
        <v>143541505</v>
      </c>
      <c r="D2326" s="3">
        <v>5540246174174</v>
      </c>
      <c r="E2326" s="9">
        <v>44951</v>
      </c>
      <c r="F2326" s="11">
        <v>464</v>
      </c>
    </row>
    <row r="2327" spans="1:6" ht="12" customHeight="1" x14ac:dyDescent="0.25">
      <c r="A2327" s="6">
        <v>44949</v>
      </c>
      <c r="B2327" t="s">
        <v>248</v>
      </c>
      <c r="C2327" s="7">
        <v>143541505</v>
      </c>
      <c r="D2327" s="3">
        <v>5540246176699</v>
      </c>
      <c r="E2327" s="6">
        <v>44951</v>
      </c>
      <c r="F2327" s="8">
        <v>12528</v>
      </c>
    </row>
    <row r="2328" spans="1:6" ht="12" customHeight="1" x14ac:dyDescent="0.25">
      <c r="A2328" s="9">
        <v>44949</v>
      </c>
      <c r="B2328" t="s">
        <v>248</v>
      </c>
      <c r="C2328" s="10">
        <v>143541506</v>
      </c>
      <c r="D2328" s="3">
        <v>5540246171933</v>
      </c>
      <c r="E2328" s="9">
        <v>44951</v>
      </c>
      <c r="F2328" s="11">
        <v>1114</v>
      </c>
    </row>
    <row r="2329" spans="1:6" ht="12" customHeight="1" x14ac:dyDescent="0.25">
      <c r="A2329" s="9">
        <v>44949</v>
      </c>
      <c r="B2329" t="s">
        <v>248</v>
      </c>
      <c r="C2329" s="10">
        <v>143541506</v>
      </c>
      <c r="D2329" s="3">
        <v>5540246187987</v>
      </c>
      <c r="E2329" s="9">
        <v>44951</v>
      </c>
      <c r="F2329" s="11">
        <v>4455</v>
      </c>
    </row>
    <row r="2330" spans="1:6" ht="12" customHeight="1" x14ac:dyDescent="0.25">
      <c r="A2330" s="6">
        <v>44950</v>
      </c>
      <c r="B2330" t="s">
        <v>248</v>
      </c>
      <c r="C2330" s="7">
        <v>143541532</v>
      </c>
      <c r="D2330" s="3">
        <v>5540246172978</v>
      </c>
      <c r="E2330" s="6">
        <v>44952</v>
      </c>
      <c r="F2330" s="8">
        <v>2506</v>
      </c>
    </row>
    <row r="2331" spans="1:6" ht="12" customHeight="1" x14ac:dyDescent="0.25">
      <c r="A2331" s="9">
        <v>44950</v>
      </c>
      <c r="B2331" t="s">
        <v>248</v>
      </c>
      <c r="C2331" s="10">
        <v>143541535</v>
      </c>
      <c r="D2331" s="3">
        <v>5540246171933</v>
      </c>
      <c r="E2331" s="9">
        <v>44952</v>
      </c>
      <c r="F2331" s="11">
        <v>557</v>
      </c>
    </row>
    <row r="2332" spans="1:6" ht="12" customHeight="1" x14ac:dyDescent="0.25">
      <c r="A2332" s="9">
        <v>44950</v>
      </c>
      <c r="B2332" t="s">
        <v>248</v>
      </c>
      <c r="C2332" s="10">
        <v>143541535</v>
      </c>
      <c r="D2332" s="3">
        <v>5540246176294</v>
      </c>
      <c r="E2332" s="9">
        <v>44952</v>
      </c>
      <c r="F2332" s="11">
        <v>743</v>
      </c>
    </row>
    <row r="2333" spans="1:6" ht="12" customHeight="1" x14ac:dyDescent="0.25">
      <c r="A2333" s="6">
        <v>44950</v>
      </c>
      <c r="B2333" t="s">
        <v>248</v>
      </c>
      <c r="C2333" s="7">
        <v>143541535</v>
      </c>
      <c r="D2333" s="3">
        <v>5540246187987</v>
      </c>
      <c r="E2333" s="6">
        <v>44952</v>
      </c>
      <c r="F2333" s="8">
        <v>3341</v>
      </c>
    </row>
    <row r="2334" spans="1:6" ht="12" customHeight="1" x14ac:dyDescent="0.25">
      <c r="A2334" s="6">
        <v>44950</v>
      </c>
      <c r="B2334" t="s">
        <v>248</v>
      </c>
      <c r="C2334" s="7">
        <v>143541537</v>
      </c>
      <c r="D2334" s="3">
        <v>5540246188175</v>
      </c>
      <c r="E2334" s="6">
        <v>44956</v>
      </c>
      <c r="F2334" s="8">
        <v>4640</v>
      </c>
    </row>
    <row r="2335" spans="1:6" ht="12" customHeight="1" x14ac:dyDescent="0.25">
      <c r="A2335" s="6">
        <v>44950</v>
      </c>
      <c r="B2335" t="s">
        <v>248</v>
      </c>
      <c r="C2335" s="7">
        <v>143541542</v>
      </c>
      <c r="D2335" s="3">
        <v>5540246186325</v>
      </c>
      <c r="E2335" s="6">
        <v>44956</v>
      </c>
      <c r="F2335" s="8">
        <v>279</v>
      </c>
    </row>
    <row r="2336" spans="1:6" ht="12" customHeight="1" x14ac:dyDescent="0.25">
      <c r="A2336" s="9">
        <v>44951</v>
      </c>
      <c r="B2336" t="s">
        <v>248</v>
      </c>
      <c r="C2336" s="10">
        <v>143541565</v>
      </c>
      <c r="D2336" s="3">
        <v>5540246172978</v>
      </c>
      <c r="E2336" s="9">
        <v>44955</v>
      </c>
      <c r="F2336" s="11">
        <v>836</v>
      </c>
    </row>
    <row r="2337" spans="1:6" ht="12" customHeight="1" x14ac:dyDescent="0.25">
      <c r="A2337" s="9">
        <v>44951</v>
      </c>
      <c r="B2337" t="s">
        <v>248</v>
      </c>
      <c r="C2337" s="10">
        <v>143541566</v>
      </c>
      <c r="D2337" s="3">
        <v>5540246171933</v>
      </c>
      <c r="E2337" s="9">
        <v>44955</v>
      </c>
      <c r="F2337" s="11">
        <v>1003</v>
      </c>
    </row>
    <row r="2338" spans="1:6" ht="12" customHeight="1" x14ac:dyDescent="0.25">
      <c r="A2338" s="9">
        <v>44951</v>
      </c>
      <c r="B2338" t="s">
        <v>248</v>
      </c>
      <c r="C2338" s="10">
        <v>143541566</v>
      </c>
      <c r="D2338" s="3">
        <v>5540246176294</v>
      </c>
      <c r="E2338" s="9">
        <v>44955</v>
      </c>
      <c r="F2338" s="11">
        <v>743</v>
      </c>
    </row>
    <row r="2339" spans="1:6" ht="12" customHeight="1" x14ac:dyDescent="0.25">
      <c r="A2339" s="9">
        <v>44951</v>
      </c>
      <c r="B2339" t="s">
        <v>248</v>
      </c>
      <c r="C2339" s="10">
        <v>143541573</v>
      </c>
      <c r="D2339" s="3">
        <v>5540246191594</v>
      </c>
      <c r="E2339" s="9">
        <v>44956</v>
      </c>
      <c r="F2339" s="11">
        <v>1504</v>
      </c>
    </row>
    <row r="2340" spans="1:6" ht="12" customHeight="1" x14ac:dyDescent="0.25">
      <c r="A2340" s="6">
        <v>44951</v>
      </c>
      <c r="B2340" t="s">
        <v>248</v>
      </c>
      <c r="C2340" s="7">
        <v>143541573</v>
      </c>
      <c r="D2340" s="3">
        <v>5540246191598</v>
      </c>
      <c r="E2340" s="6">
        <v>44956</v>
      </c>
      <c r="F2340" s="8">
        <v>1601</v>
      </c>
    </row>
    <row r="2341" spans="1:6" ht="12" customHeight="1" x14ac:dyDescent="0.25">
      <c r="A2341" s="9">
        <v>44951</v>
      </c>
      <c r="B2341" t="s">
        <v>248</v>
      </c>
      <c r="C2341" s="10">
        <v>143541573</v>
      </c>
      <c r="D2341" s="3">
        <v>5540246192102</v>
      </c>
      <c r="E2341" s="9">
        <v>44956</v>
      </c>
      <c r="F2341" s="11">
        <v>2005</v>
      </c>
    </row>
    <row r="2342" spans="1:6" ht="12" customHeight="1" x14ac:dyDescent="0.25">
      <c r="A2342" s="6">
        <v>44951</v>
      </c>
      <c r="B2342" t="s">
        <v>248</v>
      </c>
      <c r="C2342" s="7">
        <v>143541581</v>
      </c>
      <c r="D2342" s="3">
        <v>5540246188175</v>
      </c>
      <c r="E2342" s="6">
        <v>44952</v>
      </c>
      <c r="F2342" s="8">
        <v>1276</v>
      </c>
    </row>
    <row r="2343" spans="1:6" ht="12" customHeight="1" x14ac:dyDescent="0.25">
      <c r="A2343" s="9">
        <v>44952</v>
      </c>
      <c r="B2343" t="s">
        <v>248</v>
      </c>
      <c r="C2343" s="10">
        <v>143541594</v>
      </c>
      <c r="D2343" s="3">
        <v>5540246194632</v>
      </c>
      <c r="E2343" s="9">
        <v>44953</v>
      </c>
      <c r="F2343" s="11">
        <v>335</v>
      </c>
    </row>
    <row r="2344" spans="1:6" ht="12" customHeight="1" x14ac:dyDescent="0.25">
      <c r="A2344" s="9">
        <v>44952</v>
      </c>
      <c r="B2344" t="s">
        <v>248</v>
      </c>
      <c r="C2344" s="10">
        <v>143541595</v>
      </c>
      <c r="D2344" s="3">
        <v>5540246174174</v>
      </c>
      <c r="E2344" s="9">
        <v>44956</v>
      </c>
      <c r="F2344" s="11">
        <v>464</v>
      </c>
    </row>
    <row r="2345" spans="1:6" ht="12" customHeight="1" x14ac:dyDescent="0.25">
      <c r="A2345" s="6">
        <v>44952</v>
      </c>
      <c r="B2345" t="s">
        <v>248</v>
      </c>
      <c r="C2345" s="7">
        <v>143541595</v>
      </c>
      <c r="D2345" s="3">
        <v>5540246176699</v>
      </c>
      <c r="E2345" s="6">
        <v>44956</v>
      </c>
      <c r="F2345" s="8">
        <v>4176</v>
      </c>
    </row>
    <row r="2346" spans="1:6" ht="12" customHeight="1" x14ac:dyDescent="0.25">
      <c r="A2346" s="6">
        <v>44952</v>
      </c>
      <c r="B2346" t="s">
        <v>248</v>
      </c>
      <c r="C2346" s="7">
        <v>143541596</v>
      </c>
      <c r="D2346" s="3">
        <v>5540246171933</v>
      </c>
      <c r="E2346" s="6">
        <v>44956</v>
      </c>
      <c r="F2346" s="8">
        <v>557</v>
      </c>
    </row>
    <row r="2347" spans="1:6" ht="12" customHeight="1" x14ac:dyDescent="0.25">
      <c r="A2347" s="6">
        <v>44952</v>
      </c>
      <c r="B2347" t="s">
        <v>248</v>
      </c>
      <c r="C2347" s="7">
        <v>143541596</v>
      </c>
      <c r="D2347" s="3">
        <v>5540246176295</v>
      </c>
      <c r="E2347" s="6">
        <v>44956</v>
      </c>
      <c r="F2347" s="8">
        <v>4455</v>
      </c>
    </row>
    <row r="2348" spans="1:6" ht="12" customHeight="1" x14ac:dyDescent="0.25">
      <c r="A2348" s="6">
        <v>44952</v>
      </c>
      <c r="B2348" t="s">
        <v>248</v>
      </c>
      <c r="C2348" s="7">
        <v>143541596</v>
      </c>
      <c r="D2348" s="3">
        <v>5540246187987</v>
      </c>
      <c r="E2348" s="6">
        <v>44956</v>
      </c>
      <c r="F2348" s="8">
        <v>4455</v>
      </c>
    </row>
    <row r="2349" spans="1:6" ht="12" customHeight="1" x14ac:dyDescent="0.25">
      <c r="A2349" s="6">
        <v>44952</v>
      </c>
      <c r="B2349" t="s">
        <v>248</v>
      </c>
      <c r="C2349" s="7">
        <v>143541616</v>
      </c>
      <c r="D2349" s="3">
        <v>5540246194632</v>
      </c>
      <c r="E2349" s="6">
        <v>44955</v>
      </c>
      <c r="F2349" s="8">
        <v>919</v>
      </c>
    </row>
  </sheetData>
  <conditionalFormatting sqref="C1:C1048576">
    <cfRule type="duplicateValues" dxfId="6" priority="3"/>
  </conditionalFormatting>
  <conditionalFormatting sqref="O4">
    <cfRule type="duplicateValues" dxfId="5" priority="2"/>
  </conditionalFormatting>
  <conditionalFormatting sqref="O6">
    <cfRule type="duplicateValues" dxfId="4" priority="1"/>
  </conditionalFormatting>
  <pageMargins left="0.7" right="0.7" top="0.75" bottom="0.75" header="0" footer="0"/>
  <pageSetup orientation="landscape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C1546-3C60-4CE1-B158-2FE9952BBCC4}">
  <dimension ref="A1:L2160"/>
  <sheetViews>
    <sheetView workbookViewId="0">
      <selection activeCell="L1971" sqref="L1971"/>
    </sheetView>
  </sheetViews>
  <sheetFormatPr defaultColWidth="11.5546875" defaultRowHeight="13.2" x14ac:dyDescent="0.25"/>
  <cols>
    <col min="1" max="1" width="16.88671875" style="30" bestFit="1" customWidth="1"/>
    <col min="2" max="2" width="10.6640625" customWidth="1"/>
    <col min="3" max="3" width="18.44140625" bestFit="1" customWidth="1"/>
    <col min="4" max="4" width="18" style="44" bestFit="1" customWidth="1"/>
    <col min="5" max="5" width="22.44140625" bestFit="1" customWidth="1"/>
    <col min="6" max="6" width="14.33203125" customWidth="1"/>
    <col min="7" max="7" width="18.6640625" style="30" customWidth="1"/>
    <col min="8" max="8" width="20.44140625" customWidth="1"/>
  </cols>
  <sheetData>
    <row r="1" spans="1:12" ht="19.5" customHeight="1" x14ac:dyDescent="0.25">
      <c r="A1" s="55" t="s">
        <v>227</v>
      </c>
      <c r="B1" s="34" t="s">
        <v>154</v>
      </c>
      <c r="C1" s="35" t="s">
        <v>155</v>
      </c>
      <c r="D1" s="36" t="s">
        <v>158</v>
      </c>
      <c r="E1" s="34" t="s">
        <v>159</v>
      </c>
      <c r="F1" s="37" t="s">
        <v>183</v>
      </c>
      <c r="G1" s="29" t="s">
        <v>258</v>
      </c>
      <c r="H1" s="37" t="s">
        <v>228</v>
      </c>
    </row>
    <row r="2" spans="1:12" hidden="1" x14ac:dyDescent="0.25">
      <c r="A2" s="30" t="s">
        <v>250</v>
      </c>
      <c r="B2" s="41">
        <v>142665379</v>
      </c>
      <c r="C2" s="41">
        <v>5540246180522</v>
      </c>
      <c r="D2" s="42">
        <v>44682</v>
      </c>
      <c r="E2" s="43">
        <v>1337</v>
      </c>
      <c r="F2" t="str">
        <f>+VLOOKUP(TableauRCP[[#This Row],[Article Commande]],Tableau1[],4,FALSE)</f>
        <v>BOULANGERIE</v>
      </c>
      <c r="G2" s="30">
        <f>YEAR(TableauRCP[[#This Row],[Date de Reception]])*100+MONTH(TableauRCP[[#This Row],[Date de Reception]])</f>
        <v>202205</v>
      </c>
      <c r="H2" t="str">
        <f>+CONCATENATE(TableauRCP[[#This Row],[Famille de produit]],TableauRCP[[#This Row],[Date2]])</f>
        <v>BOULANGERIE202205</v>
      </c>
      <c r="L2" s="26"/>
    </row>
    <row r="3" spans="1:12" hidden="1" x14ac:dyDescent="0.25">
      <c r="A3" s="30" t="s">
        <v>250</v>
      </c>
      <c r="B3" s="41">
        <v>142665441</v>
      </c>
      <c r="C3" s="41">
        <v>5540246173472</v>
      </c>
      <c r="D3" s="42">
        <v>44682</v>
      </c>
      <c r="E3" s="43">
        <v>307</v>
      </c>
      <c r="F3" t="str">
        <f>+VLOOKUP(TableauRCP[[#This Row],[Article Commande]],Tableau1[],4,FALSE)</f>
        <v>CREMERIE</v>
      </c>
      <c r="G3" s="30">
        <f>YEAR(TableauRCP[[#This Row],[Date de Reception]])*100+MONTH(TableauRCP[[#This Row],[Date de Reception]])</f>
        <v>202205</v>
      </c>
      <c r="H3" t="str">
        <f>+CONCATENATE(TableauRCP[[#This Row],[Famille de produit]],TableauRCP[[#This Row],[Date2]])</f>
        <v>CREMERIE202205</v>
      </c>
    </row>
    <row r="4" spans="1:12" hidden="1" x14ac:dyDescent="0.25">
      <c r="A4" s="30" t="s">
        <v>250</v>
      </c>
      <c r="B4" s="38">
        <v>142665441</v>
      </c>
      <c r="C4" s="38">
        <v>5540246175050</v>
      </c>
      <c r="D4" s="39">
        <v>44682</v>
      </c>
      <c r="E4" s="40">
        <v>279</v>
      </c>
      <c r="F4" t="str">
        <f>+VLOOKUP(TableauRCP[[#This Row],[Article Commande]],Tableau1[],4,FALSE)</f>
        <v>CREMERIE</v>
      </c>
      <c r="G4" s="30">
        <f>YEAR(TableauRCP[[#This Row],[Date de Reception]])*100+MONTH(TableauRCP[[#This Row],[Date de Reception]])</f>
        <v>202205</v>
      </c>
      <c r="H4" t="str">
        <f>+CONCATENATE(TableauRCP[[#This Row],[Famille de produit]],TableauRCP[[#This Row],[Date2]])</f>
        <v>CREMERIE202205</v>
      </c>
    </row>
    <row r="5" spans="1:12" hidden="1" x14ac:dyDescent="0.25">
      <c r="A5" s="30" t="s">
        <v>250</v>
      </c>
      <c r="B5" s="41">
        <v>142665458</v>
      </c>
      <c r="C5" s="41">
        <v>5540246182684</v>
      </c>
      <c r="D5" s="42">
        <v>44682</v>
      </c>
      <c r="E5" s="43">
        <v>186</v>
      </c>
      <c r="F5" t="str">
        <f>+VLOOKUP(TableauRCP[[#This Row],[Article Commande]],Tableau1[],4,FALSE)</f>
        <v>BOULANGERIE</v>
      </c>
      <c r="G5" s="30">
        <f>YEAR(TableauRCP[[#This Row],[Date de Reception]])*100+MONTH(TableauRCP[[#This Row],[Date de Reception]])</f>
        <v>202205</v>
      </c>
      <c r="H5" t="str">
        <f>+CONCATENATE(TableauRCP[[#This Row],[Famille de produit]],TableauRCP[[#This Row],[Date2]])</f>
        <v>BOULANGERIE202205</v>
      </c>
    </row>
    <row r="6" spans="1:12" hidden="1" x14ac:dyDescent="0.25">
      <c r="A6" s="30" t="s">
        <v>250</v>
      </c>
      <c r="B6" s="38">
        <v>142665458</v>
      </c>
      <c r="C6" s="38">
        <v>5540246183844</v>
      </c>
      <c r="D6" s="39">
        <v>44682</v>
      </c>
      <c r="E6" s="40">
        <v>140</v>
      </c>
      <c r="F6" t="str">
        <f>+VLOOKUP(TableauRCP[[#This Row],[Article Commande]],Tableau1[],4,FALSE)</f>
        <v>BOULANGERIE</v>
      </c>
      <c r="G6" s="30">
        <f>YEAR(TableauRCP[[#This Row],[Date de Reception]])*100+MONTH(TableauRCP[[#This Row],[Date de Reception]])</f>
        <v>202205</v>
      </c>
      <c r="H6" t="str">
        <f>+CONCATENATE(TableauRCP[[#This Row],[Famille de produit]],TableauRCP[[#This Row],[Date2]])</f>
        <v>BOULANGERIE202205</v>
      </c>
    </row>
    <row r="7" spans="1:12" hidden="1" x14ac:dyDescent="0.25">
      <c r="A7" s="30" t="s">
        <v>250</v>
      </c>
      <c r="B7" s="41">
        <v>142675550</v>
      </c>
      <c r="C7" s="41">
        <v>5540246188583</v>
      </c>
      <c r="D7" s="42">
        <v>44682</v>
      </c>
      <c r="E7" s="43">
        <v>2784</v>
      </c>
      <c r="F7" t="str">
        <f>+VLOOKUP(TableauRCP[[#This Row],[Article Commande]],Tableau1[],4,FALSE)</f>
        <v>BOULANGERIE</v>
      </c>
      <c r="G7" s="30">
        <f>YEAR(TableauRCP[[#This Row],[Date de Reception]])*100+MONTH(TableauRCP[[#This Row],[Date de Reception]])</f>
        <v>202205</v>
      </c>
      <c r="H7" t="str">
        <f>+CONCATENATE(TableauRCP[[#This Row],[Famille de produit]],TableauRCP[[#This Row],[Date2]])</f>
        <v>BOULANGERIE202205</v>
      </c>
    </row>
    <row r="8" spans="1:12" hidden="1" x14ac:dyDescent="0.25">
      <c r="A8" s="30" t="s">
        <v>250</v>
      </c>
      <c r="B8" s="38">
        <v>142675576</v>
      </c>
      <c r="C8" s="38">
        <v>5540246172978</v>
      </c>
      <c r="D8" s="39">
        <v>44682</v>
      </c>
      <c r="E8" s="40">
        <v>836</v>
      </c>
      <c r="F8" t="str">
        <f>+VLOOKUP(TableauRCP[[#This Row],[Article Commande]],Tableau1[],4,FALSE)</f>
        <v>CREMERIE</v>
      </c>
      <c r="G8" s="30">
        <f>YEAR(TableauRCP[[#This Row],[Date de Reception]])*100+MONTH(TableauRCP[[#This Row],[Date de Reception]])</f>
        <v>202205</v>
      </c>
      <c r="H8" t="str">
        <f>+CONCATENATE(TableauRCP[[#This Row],[Famille de produit]],TableauRCP[[#This Row],[Date2]])</f>
        <v>CREMERIE202205</v>
      </c>
    </row>
    <row r="9" spans="1:12" hidden="1" x14ac:dyDescent="0.25">
      <c r="A9" s="30" t="s">
        <v>250</v>
      </c>
      <c r="B9" s="41">
        <v>142675576</v>
      </c>
      <c r="C9" s="41">
        <v>5540246174174</v>
      </c>
      <c r="D9" s="42">
        <v>44682</v>
      </c>
      <c r="E9" s="43">
        <v>232</v>
      </c>
      <c r="F9" t="str">
        <f>+VLOOKUP(TableauRCP[[#This Row],[Article Commande]],Tableau1[],4,FALSE)</f>
        <v>CREMERIE</v>
      </c>
      <c r="G9" s="30">
        <f>YEAR(TableauRCP[[#This Row],[Date de Reception]])*100+MONTH(TableauRCP[[#This Row],[Date de Reception]])</f>
        <v>202205</v>
      </c>
      <c r="H9" t="str">
        <f>+CONCATENATE(TableauRCP[[#This Row],[Famille de produit]],TableauRCP[[#This Row],[Date2]])</f>
        <v>CREMERIE202205</v>
      </c>
    </row>
    <row r="10" spans="1:12" hidden="1" x14ac:dyDescent="0.25">
      <c r="A10" s="30" t="s">
        <v>250</v>
      </c>
      <c r="B10" s="38">
        <v>142675576</v>
      </c>
      <c r="C10" s="38">
        <v>5540246176295</v>
      </c>
      <c r="D10" s="39">
        <v>44682</v>
      </c>
      <c r="E10" s="40">
        <v>7424</v>
      </c>
      <c r="F10" t="str">
        <f>+VLOOKUP(TableauRCP[[#This Row],[Article Commande]],Tableau1[],4,FALSE)</f>
        <v>CREMERIE</v>
      </c>
      <c r="G10" s="30">
        <f>YEAR(TableauRCP[[#This Row],[Date de Reception]])*100+MONTH(TableauRCP[[#This Row],[Date de Reception]])</f>
        <v>202205</v>
      </c>
      <c r="H10" t="str">
        <f>+CONCATENATE(TableauRCP[[#This Row],[Famille de produit]],TableauRCP[[#This Row],[Date2]])</f>
        <v>CREMERIE202205</v>
      </c>
    </row>
    <row r="11" spans="1:12" hidden="1" x14ac:dyDescent="0.25">
      <c r="A11" s="30" t="s">
        <v>250</v>
      </c>
      <c r="B11" s="41">
        <v>142675576</v>
      </c>
      <c r="C11" s="41">
        <v>5540246184808</v>
      </c>
      <c r="D11" s="42">
        <v>44682</v>
      </c>
      <c r="E11" s="43">
        <v>2088</v>
      </c>
      <c r="F11" t="str">
        <f>+VLOOKUP(TableauRCP[[#This Row],[Article Commande]],Tableau1[],4,FALSE)</f>
        <v>CREMERIE</v>
      </c>
      <c r="G11" s="30">
        <f>YEAR(TableauRCP[[#This Row],[Date de Reception]])*100+MONTH(TableauRCP[[#This Row],[Date de Reception]])</f>
        <v>202205</v>
      </c>
      <c r="H11" t="str">
        <f>+CONCATENATE(TableauRCP[[#This Row],[Famille de produit]],TableauRCP[[#This Row],[Date2]])</f>
        <v>CREMERIE202205</v>
      </c>
    </row>
    <row r="12" spans="1:12" hidden="1" x14ac:dyDescent="0.25">
      <c r="A12" s="30" t="s">
        <v>250</v>
      </c>
      <c r="B12" s="38">
        <v>142675576</v>
      </c>
      <c r="C12" s="38">
        <v>5540246187987</v>
      </c>
      <c r="D12" s="39">
        <v>44682</v>
      </c>
      <c r="E12" s="40">
        <v>4455</v>
      </c>
      <c r="F12" t="str">
        <f>+VLOOKUP(TableauRCP[[#This Row],[Article Commande]],Tableau1[],4,FALSE)</f>
        <v>CREMERIE</v>
      </c>
      <c r="G12" s="30">
        <f>YEAR(TableauRCP[[#This Row],[Date de Reception]])*100+MONTH(TableauRCP[[#This Row],[Date de Reception]])</f>
        <v>202205</v>
      </c>
      <c r="H12" t="str">
        <f>+CONCATENATE(TableauRCP[[#This Row],[Famille de produit]],TableauRCP[[#This Row],[Date2]])</f>
        <v>CREMERIE202205</v>
      </c>
    </row>
    <row r="13" spans="1:12" hidden="1" x14ac:dyDescent="0.25">
      <c r="A13" s="30" t="s">
        <v>250</v>
      </c>
      <c r="B13" s="41">
        <v>142675581</v>
      </c>
      <c r="C13" s="41">
        <v>5540246177132</v>
      </c>
      <c r="D13" s="42">
        <v>44682</v>
      </c>
      <c r="E13" s="43">
        <v>9280</v>
      </c>
      <c r="F13" t="str">
        <f>+VLOOKUP(TableauRCP[[#This Row],[Article Commande]],Tableau1[],4,FALSE)</f>
        <v>MIX LEGUMES</v>
      </c>
      <c r="G13" s="30">
        <f>YEAR(TableauRCP[[#This Row],[Date de Reception]])*100+MONTH(TableauRCP[[#This Row],[Date de Reception]])</f>
        <v>202205</v>
      </c>
      <c r="H13" t="str">
        <f>+CONCATENATE(TableauRCP[[#This Row],[Famille de produit]],TableauRCP[[#This Row],[Date2]])</f>
        <v>MIX LEGUMES202205</v>
      </c>
    </row>
    <row r="14" spans="1:12" hidden="1" x14ac:dyDescent="0.25">
      <c r="A14" s="30" t="s">
        <v>250</v>
      </c>
      <c r="B14" s="38">
        <v>142675581</v>
      </c>
      <c r="C14" s="38">
        <v>5540246177133</v>
      </c>
      <c r="D14" s="39">
        <v>44682</v>
      </c>
      <c r="E14" s="40">
        <v>5012</v>
      </c>
      <c r="F14" t="str">
        <f>+VLOOKUP(TableauRCP[[#This Row],[Article Commande]],Tableau1[],4,FALSE)</f>
        <v>MIX LEGUMES</v>
      </c>
      <c r="G14" s="30">
        <f>YEAR(TableauRCP[[#This Row],[Date de Reception]])*100+MONTH(TableauRCP[[#This Row],[Date de Reception]])</f>
        <v>202205</v>
      </c>
      <c r="H14" t="str">
        <f>+CONCATENATE(TableauRCP[[#This Row],[Famille de produit]],TableauRCP[[#This Row],[Date2]])</f>
        <v>MIX LEGUMES202205</v>
      </c>
    </row>
    <row r="15" spans="1:12" hidden="1" x14ac:dyDescent="0.25">
      <c r="A15" s="30" t="s">
        <v>250</v>
      </c>
      <c r="B15" s="41">
        <v>142675581</v>
      </c>
      <c r="C15" s="41">
        <v>5540246183562</v>
      </c>
      <c r="D15" s="42">
        <v>44682</v>
      </c>
      <c r="E15" s="43">
        <v>1021</v>
      </c>
      <c r="F15" t="str">
        <f>+VLOOKUP(TableauRCP[[#This Row],[Article Commande]],Tableau1[],4,FALSE)</f>
        <v>MIX LEGUMES</v>
      </c>
      <c r="G15" s="30">
        <f>YEAR(TableauRCP[[#This Row],[Date de Reception]])*100+MONTH(TableauRCP[[#This Row],[Date de Reception]])</f>
        <v>202205</v>
      </c>
      <c r="H15" t="str">
        <f>+CONCATENATE(TableauRCP[[#This Row],[Famille de produit]],TableauRCP[[#This Row],[Date2]])</f>
        <v>MIX LEGUMES202205</v>
      </c>
    </row>
    <row r="16" spans="1:12" hidden="1" x14ac:dyDescent="0.25">
      <c r="A16" s="30" t="s">
        <v>250</v>
      </c>
      <c r="B16" s="38">
        <v>142655350</v>
      </c>
      <c r="C16" s="38">
        <v>5540246193505</v>
      </c>
      <c r="D16" s="39">
        <v>44683</v>
      </c>
      <c r="E16" s="40">
        <v>14848</v>
      </c>
      <c r="F16" t="str">
        <f>+VLOOKUP(TableauRCP[[#This Row],[Article Commande]],Tableau1[],4,FALSE)</f>
        <v>BOULANGERIE</v>
      </c>
      <c r="G16" s="30">
        <f>YEAR(TableauRCP[[#This Row],[Date de Reception]])*100+MONTH(TableauRCP[[#This Row],[Date de Reception]])</f>
        <v>202205</v>
      </c>
      <c r="H16" t="str">
        <f>+CONCATENATE(TableauRCP[[#This Row],[Famille de produit]],TableauRCP[[#This Row],[Date2]])</f>
        <v>BOULANGERIE202205</v>
      </c>
    </row>
    <row r="17" spans="1:8" hidden="1" x14ac:dyDescent="0.25">
      <c r="A17" s="30" t="s">
        <v>250</v>
      </c>
      <c r="B17" s="41">
        <v>142665370</v>
      </c>
      <c r="C17" s="41">
        <v>5540246188224</v>
      </c>
      <c r="D17" s="42">
        <v>44683</v>
      </c>
      <c r="E17" s="43">
        <v>1207</v>
      </c>
      <c r="F17" t="str">
        <f>+VLOOKUP(TableauRCP[[#This Row],[Article Commande]],Tableau1[],4,FALSE)</f>
        <v>VOLAILLE</v>
      </c>
      <c r="G17" s="30">
        <f>YEAR(TableauRCP[[#This Row],[Date de Reception]])*100+MONTH(TableauRCP[[#This Row],[Date de Reception]])</f>
        <v>202205</v>
      </c>
      <c r="H17" t="str">
        <f>+CONCATENATE(TableauRCP[[#This Row],[Famille de produit]],TableauRCP[[#This Row],[Date2]])</f>
        <v>VOLAILLE202205</v>
      </c>
    </row>
    <row r="18" spans="1:8" hidden="1" x14ac:dyDescent="0.25">
      <c r="A18" s="30" t="s">
        <v>250</v>
      </c>
      <c r="B18" s="41">
        <v>142675596</v>
      </c>
      <c r="C18" s="41">
        <v>5540246184617</v>
      </c>
      <c r="D18" s="42">
        <v>44683</v>
      </c>
      <c r="E18" s="43">
        <v>4585</v>
      </c>
      <c r="F18" t="str">
        <f>+VLOOKUP(TableauRCP[[#This Row],[Article Commande]],Tableau1[],4,FALSE)</f>
        <v>MIX LEGUMES</v>
      </c>
      <c r="G18" s="30">
        <f>YEAR(TableauRCP[[#This Row],[Date de Reception]])*100+MONTH(TableauRCP[[#This Row],[Date de Reception]])</f>
        <v>202205</v>
      </c>
      <c r="H18" t="str">
        <f>+CONCATENATE(TableauRCP[[#This Row],[Famille de produit]],TableauRCP[[#This Row],[Date2]])</f>
        <v>MIX LEGUMES202205</v>
      </c>
    </row>
    <row r="19" spans="1:8" hidden="1" x14ac:dyDescent="0.25">
      <c r="A19" s="30" t="s">
        <v>250</v>
      </c>
      <c r="B19" s="38">
        <v>142675618</v>
      </c>
      <c r="C19" s="38">
        <v>5540246171933</v>
      </c>
      <c r="D19" s="39">
        <v>44683</v>
      </c>
      <c r="E19" s="40">
        <v>279</v>
      </c>
      <c r="F19" t="str">
        <f>+VLOOKUP(TableauRCP[[#This Row],[Article Commande]],Tableau1[],4,FALSE)</f>
        <v>CREMERIE</v>
      </c>
      <c r="G19" s="30">
        <f>YEAR(TableauRCP[[#This Row],[Date de Reception]])*100+MONTH(TableauRCP[[#This Row],[Date de Reception]])</f>
        <v>202205</v>
      </c>
      <c r="H19" t="str">
        <f>+CONCATENATE(TableauRCP[[#This Row],[Famille de produit]],TableauRCP[[#This Row],[Date2]])</f>
        <v>CREMERIE202205</v>
      </c>
    </row>
    <row r="20" spans="1:8" hidden="1" x14ac:dyDescent="0.25">
      <c r="A20" s="30" t="s">
        <v>250</v>
      </c>
      <c r="B20" s="41">
        <v>142675618</v>
      </c>
      <c r="C20" s="41">
        <v>5540246176295</v>
      </c>
      <c r="D20" s="42">
        <v>44683</v>
      </c>
      <c r="E20" s="43">
        <v>7424</v>
      </c>
      <c r="F20" t="str">
        <f>+VLOOKUP(TableauRCP[[#This Row],[Article Commande]],Tableau1[],4,FALSE)</f>
        <v>CREMERIE</v>
      </c>
      <c r="G20" s="30">
        <f>YEAR(TableauRCP[[#This Row],[Date de Reception]])*100+MONTH(TableauRCP[[#This Row],[Date de Reception]])</f>
        <v>202205</v>
      </c>
      <c r="H20" t="str">
        <f>+CONCATENATE(TableauRCP[[#This Row],[Famille de produit]],TableauRCP[[#This Row],[Date2]])</f>
        <v>CREMERIE202205</v>
      </c>
    </row>
    <row r="21" spans="1:8" hidden="1" x14ac:dyDescent="0.25">
      <c r="A21" s="30" t="s">
        <v>250</v>
      </c>
      <c r="B21" s="41">
        <v>142675618</v>
      </c>
      <c r="C21" s="41">
        <v>5540246187987</v>
      </c>
      <c r="D21" s="42">
        <v>44683</v>
      </c>
      <c r="E21" s="43">
        <v>1782</v>
      </c>
      <c r="F21" t="str">
        <f>+VLOOKUP(TableauRCP[[#This Row],[Article Commande]],Tableau1[],4,FALSE)</f>
        <v>CREMERIE</v>
      </c>
      <c r="G21" s="30">
        <f>YEAR(TableauRCP[[#This Row],[Date de Reception]])*100+MONTH(TableauRCP[[#This Row],[Date de Reception]])</f>
        <v>202205</v>
      </c>
      <c r="H21" t="str">
        <f>+CONCATENATE(TableauRCP[[#This Row],[Famille de produit]],TableauRCP[[#This Row],[Date2]])</f>
        <v>CREMERIE202205</v>
      </c>
    </row>
    <row r="22" spans="1:8" hidden="1" x14ac:dyDescent="0.25">
      <c r="A22" s="30" t="s">
        <v>250</v>
      </c>
      <c r="B22" s="38">
        <v>142675618</v>
      </c>
      <c r="C22" s="38">
        <v>5540246188200</v>
      </c>
      <c r="D22" s="39">
        <v>44683</v>
      </c>
      <c r="E22" s="40">
        <v>372</v>
      </c>
      <c r="F22" t="str">
        <f>+VLOOKUP(TableauRCP[[#This Row],[Article Commande]],Tableau1[],4,FALSE)</f>
        <v>CREMERIE</v>
      </c>
      <c r="G22" s="30">
        <f>YEAR(TableauRCP[[#This Row],[Date de Reception]])*100+MONTH(TableauRCP[[#This Row],[Date de Reception]])</f>
        <v>202205</v>
      </c>
      <c r="H22" t="str">
        <f>+CONCATENATE(TableauRCP[[#This Row],[Famille de produit]],TableauRCP[[#This Row],[Date2]])</f>
        <v>CREMERIE202205</v>
      </c>
    </row>
    <row r="23" spans="1:8" hidden="1" x14ac:dyDescent="0.25">
      <c r="A23" s="30" t="s">
        <v>250</v>
      </c>
      <c r="B23" s="41">
        <v>142675619</v>
      </c>
      <c r="C23" s="41">
        <v>5540246172539</v>
      </c>
      <c r="D23" s="42">
        <v>44683</v>
      </c>
      <c r="E23" s="43">
        <v>70</v>
      </c>
      <c r="F23" t="str">
        <f>+VLOOKUP(TableauRCP[[#This Row],[Article Commande]],Tableau1[],4,FALSE)</f>
        <v>CREMERIE</v>
      </c>
      <c r="G23" s="30">
        <f>YEAR(TableauRCP[[#This Row],[Date de Reception]])*100+MONTH(TableauRCP[[#This Row],[Date de Reception]])</f>
        <v>202205</v>
      </c>
      <c r="H23" t="str">
        <f>+CONCATENATE(TableauRCP[[#This Row],[Famille de produit]],TableauRCP[[#This Row],[Date2]])</f>
        <v>CREMERIE202205</v>
      </c>
    </row>
    <row r="24" spans="1:8" hidden="1" x14ac:dyDescent="0.25">
      <c r="A24" s="30" t="s">
        <v>250</v>
      </c>
      <c r="B24" s="38">
        <v>142675619</v>
      </c>
      <c r="C24" s="38">
        <v>5540246172978</v>
      </c>
      <c r="D24" s="39">
        <v>44683</v>
      </c>
      <c r="E24" s="40">
        <v>836</v>
      </c>
      <c r="F24" t="str">
        <f>+VLOOKUP(TableauRCP[[#This Row],[Article Commande]],Tableau1[],4,FALSE)</f>
        <v>CREMERIE</v>
      </c>
      <c r="G24" s="30">
        <f>YEAR(TableauRCP[[#This Row],[Date de Reception]])*100+MONTH(TableauRCP[[#This Row],[Date de Reception]])</f>
        <v>202205</v>
      </c>
      <c r="H24" t="str">
        <f>+CONCATENATE(TableauRCP[[#This Row],[Famille de produit]],TableauRCP[[#This Row],[Date2]])</f>
        <v>CREMERIE202205</v>
      </c>
    </row>
    <row r="25" spans="1:8" hidden="1" x14ac:dyDescent="0.25">
      <c r="A25" s="30" t="s">
        <v>250</v>
      </c>
      <c r="B25" s="38">
        <v>142675619</v>
      </c>
      <c r="C25" s="38">
        <v>5540246184808</v>
      </c>
      <c r="D25" s="39">
        <v>44683</v>
      </c>
      <c r="E25" s="40">
        <v>2088</v>
      </c>
      <c r="F25" t="str">
        <f>+VLOOKUP(TableauRCP[[#This Row],[Article Commande]],Tableau1[],4,FALSE)</f>
        <v>CREMERIE</v>
      </c>
      <c r="G25" s="30">
        <f>YEAR(TableauRCP[[#This Row],[Date de Reception]])*100+MONTH(TableauRCP[[#This Row],[Date de Reception]])</f>
        <v>202205</v>
      </c>
      <c r="H25" t="str">
        <f>+CONCATENATE(TableauRCP[[#This Row],[Famille de produit]],TableauRCP[[#This Row],[Date2]])</f>
        <v>CREMERIE202205</v>
      </c>
    </row>
    <row r="26" spans="1:8" hidden="1" x14ac:dyDescent="0.25">
      <c r="A26" s="30" t="s">
        <v>250</v>
      </c>
      <c r="B26" s="41">
        <v>142675650</v>
      </c>
      <c r="C26" s="41">
        <v>5540246191598</v>
      </c>
      <c r="D26" s="42">
        <v>44683</v>
      </c>
      <c r="E26" s="43">
        <v>1935</v>
      </c>
      <c r="F26" t="str">
        <f>+VLOOKUP(TableauRCP[[#This Row],[Article Commande]],Tableau1[],4,FALSE)</f>
        <v>CREMERIE</v>
      </c>
      <c r="G26" s="30">
        <f>YEAR(TableauRCP[[#This Row],[Date de Reception]])*100+MONTH(TableauRCP[[#This Row],[Date de Reception]])</f>
        <v>202205</v>
      </c>
      <c r="H26" t="str">
        <f>+CONCATENATE(TableauRCP[[#This Row],[Famille de produit]],TableauRCP[[#This Row],[Date2]])</f>
        <v>CREMERIE202205</v>
      </c>
    </row>
    <row r="27" spans="1:8" hidden="1" x14ac:dyDescent="0.25">
      <c r="A27" s="30" t="s">
        <v>250</v>
      </c>
      <c r="B27" s="41">
        <v>142685692</v>
      </c>
      <c r="C27" s="41">
        <v>5540246187987</v>
      </c>
      <c r="D27" s="42">
        <v>44683</v>
      </c>
      <c r="E27" s="43">
        <v>446</v>
      </c>
      <c r="F27" t="str">
        <f>+VLOOKUP(TableauRCP[[#This Row],[Article Commande]],Tableau1[],4,FALSE)</f>
        <v>CREMERIE</v>
      </c>
      <c r="G27" s="30">
        <f>YEAR(TableauRCP[[#This Row],[Date de Reception]])*100+MONTH(TableauRCP[[#This Row],[Date de Reception]])</f>
        <v>202205</v>
      </c>
      <c r="H27" t="str">
        <f>+CONCATENATE(TableauRCP[[#This Row],[Famille de produit]],TableauRCP[[#This Row],[Date2]])</f>
        <v>CREMERIE202205</v>
      </c>
    </row>
    <row r="28" spans="1:8" hidden="1" x14ac:dyDescent="0.25">
      <c r="A28" s="30" t="s">
        <v>250</v>
      </c>
      <c r="B28" s="41">
        <v>142645192</v>
      </c>
      <c r="C28" s="41">
        <v>5540246192264</v>
      </c>
      <c r="D28" s="42">
        <v>44684</v>
      </c>
      <c r="E28" s="43">
        <v>1300</v>
      </c>
      <c r="F28" t="str">
        <f>+VLOOKUP(TableauRCP[[#This Row],[Article Commande]],Tableau1[],4,FALSE)</f>
        <v>CREMERIE</v>
      </c>
      <c r="G28" s="30">
        <f>YEAR(TableauRCP[[#This Row],[Date de Reception]])*100+MONTH(TableauRCP[[#This Row],[Date de Reception]])</f>
        <v>202205</v>
      </c>
      <c r="H28" t="str">
        <f>+CONCATENATE(TableauRCP[[#This Row],[Famille de produit]],TableauRCP[[#This Row],[Date2]])</f>
        <v>CREMERIE202205</v>
      </c>
    </row>
    <row r="29" spans="1:8" hidden="1" x14ac:dyDescent="0.25">
      <c r="A29" s="30" t="s">
        <v>250</v>
      </c>
      <c r="B29" s="38">
        <v>142645192</v>
      </c>
      <c r="C29" s="38">
        <v>5540246192265</v>
      </c>
      <c r="D29" s="39">
        <v>44684</v>
      </c>
      <c r="E29" s="40">
        <v>483</v>
      </c>
      <c r="F29" t="str">
        <f>+VLOOKUP(TableauRCP[[#This Row],[Article Commande]],Tableau1[],4,FALSE)</f>
        <v>CREMERIE</v>
      </c>
      <c r="G29" s="30">
        <f>YEAR(TableauRCP[[#This Row],[Date de Reception]])*100+MONTH(TableauRCP[[#This Row],[Date de Reception]])</f>
        <v>202205</v>
      </c>
      <c r="H29" t="str">
        <f>+CONCATENATE(TableauRCP[[#This Row],[Famille de produit]],TableauRCP[[#This Row],[Date2]])</f>
        <v>CREMERIE202205</v>
      </c>
    </row>
    <row r="30" spans="1:8" hidden="1" x14ac:dyDescent="0.25">
      <c r="A30" s="30" t="s">
        <v>250</v>
      </c>
      <c r="B30" s="38">
        <v>142655345</v>
      </c>
      <c r="C30" s="38">
        <v>5540246181061</v>
      </c>
      <c r="D30" s="39">
        <v>44684</v>
      </c>
      <c r="E30" s="40">
        <v>5099</v>
      </c>
      <c r="F30" t="str">
        <f>+VLOOKUP(TableauRCP[[#This Row],[Article Commande]],Tableau1[],4,FALSE)</f>
        <v>VOLAILLE</v>
      </c>
      <c r="G30" s="30">
        <f>YEAR(TableauRCP[[#This Row],[Date de Reception]])*100+MONTH(TableauRCP[[#This Row],[Date de Reception]])</f>
        <v>202205</v>
      </c>
      <c r="H30" t="str">
        <f>+CONCATENATE(TableauRCP[[#This Row],[Famille de produit]],TableauRCP[[#This Row],[Date2]])</f>
        <v>VOLAILLE202205</v>
      </c>
    </row>
    <row r="31" spans="1:8" hidden="1" x14ac:dyDescent="0.25">
      <c r="A31" s="30" t="s">
        <v>250</v>
      </c>
      <c r="B31" s="41">
        <v>142665515</v>
      </c>
      <c r="C31" s="41">
        <v>5540246174095</v>
      </c>
      <c r="D31" s="42">
        <v>44686</v>
      </c>
      <c r="E31" s="43">
        <v>84</v>
      </c>
      <c r="F31" t="str">
        <f>+VLOOKUP(TableauRCP[[#This Row],[Article Commande]],Tableau1[],4,FALSE)</f>
        <v>CREMERIE</v>
      </c>
      <c r="G31" s="30">
        <f>YEAR(TableauRCP[[#This Row],[Date de Reception]])*100+MONTH(TableauRCP[[#This Row],[Date de Reception]])</f>
        <v>202205</v>
      </c>
      <c r="H31" t="str">
        <f>+CONCATENATE(TableauRCP[[#This Row],[Famille de produit]],TableauRCP[[#This Row],[Date2]])</f>
        <v>CREMERIE202205</v>
      </c>
    </row>
    <row r="32" spans="1:8" hidden="1" x14ac:dyDescent="0.25">
      <c r="A32" s="30" t="s">
        <v>250</v>
      </c>
      <c r="B32" s="38">
        <v>142665515</v>
      </c>
      <c r="C32" s="38">
        <v>5540246190743</v>
      </c>
      <c r="D32" s="39">
        <v>44686</v>
      </c>
      <c r="E32" s="40">
        <v>279</v>
      </c>
      <c r="F32" t="str">
        <f>+VLOOKUP(TableauRCP[[#This Row],[Article Commande]],Tableau1[],4,FALSE)</f>
        <v>CREMERIE</v>
      </c>
      <c r="G32" s="30">
        <f>YEAR(TableauRCP[[#This Row],[Date de Reception]])*100+MONTH(TableauRCP[[#This Row],[Date de Reception]])</f>
        <v>202205</v>
      </c>
      <c r="H32" t="str">
        <f>+CONCATENATE(TableauRCP[[#This Row],[Famille de produit]],TableauRCP[[#This Row],[Date2]])</f>
        <v>CREMERIE202205</v>
      </c>
    </row>
    <row r="33" spans="1:8" hidden="1" x14ac:dyDescent="0.25">
      <c r="A33" s="30" t="s">
        <v>250</v>
      </c>
      <c r="B33" s="38">
        <v>142675553</v>
      </c>
      <c r="C33" s="38">
        <v>5540246175047</v>
      </c>
      <c r="D33" s="39">
        <v>44686</v>
      </c>
      <c r="E33" s="40">
        <v>418</v>
      </c>
      <c r="F33" t="str">
        <f>+VLOOKUP(TableauRCP[[#This Row],[Article Commande]],Tableau1[],4,FALSE)</f>
        <v>CREMERIE</v>
      </c>
      <c r="G33" s="30">
        <f>YEAR(TableauRCP[[#This Row],[Date de Reception]])*100+MONTH(TableauRCP[[#This Row],[Date de Reception]])</f>
        <v>202205</v>
      </c>
      <c r="H33" t="str">
        <f>+CONCATENATE(TableauRCP[[#This Row],[Famille de produit]],TableauRCP[[#This Row],[Date2]])</f>
        <v>CREMERIE202205</v>
      </c>
    </row>
    <row r="34" spans="1:8" hidden="1" x14ac:dyDescent="0.25">
      <c r="A34" s="30" t="s">
        <v>250</v>
      </c>
      <c r="B34" s="38">
        <v>142675562</v>
      </c>
      <c r="C34" s="38">
        <v>5540246184617</v>
      </c>
      <c r="D34" s="39">
        <v>44686</v>
      </c>
      <c r="E34" s="40">
        <v>18338</v>
      </c>
      <c r="F34" t="str">
        <f>+VLOOKUP(TableauRCP[[#This Row],[Article Commande]],Tableau1[],4,FALSE)</f>
        <v>MIX LEGUMES</v>
      </c>
      <c r="G34" s="30">
        <f>YEAR(TableauRCP[[#This Row],[Date de Reception]])*100+MONTH(TableauRCP[[#This Row],[Date de Reception]])</f>
        <v>202205</v>
      </c>
      <c r="H34" t="str">
        <f>+CONCATENATE(TableauRCP[[#This Row],[Famille de produit]],TableauRCP[[#This Row],[Date2]])</f>
        <v>MIX LEGUMES202205</v>
      </c>
    </row>
    <row r="35" spans="1:8" hidden="1" x14ac:dyDescent="0.25">
      <c r="A35" s="30" t="s">
        <v>250</v>
      </c>
      <c r="B35" s="41">
        <v>142675565</v>
      </c>
      <c r="C35" s="41">
        <v>5540246170256</v>
      </c>
      <c r="D35" s="42">
        <v>44686</v>
      </c>
      <c r="E35" s="43">
        <v>1764</v>
      </c>
      <c r="F35" t="str">
        <f>+VLOOKUP(TableauRCP[[#This Row],[Article Commande]],Tableau1[],4,FALSE)</f>
        <v>BOULANGERIE</v>
      </c>
      <c r="G35" s="30">
        <f>YEAR(TableauRCP[[#This Row],[Date de Reception]])*100+MONTH(TableauRCP[[#This Row],[Date de Reception]])</f>
        <v>202205</v>
      </c>
      <c r="H35" t="str">
        <f>+CONCATENATE(TableauRCP[[#This Row],[Famille de produit]],TableauRCP[[#This Row],[Date2]])</f>
        <v>BOULANGERIE202205</v>
      </c>
    </row>
    <row r="36" spans="1:8" hidden="1" x14ac:dyDescent="0.25">
      <c r="A36" s="30" t="s">
        <v>250</v>
      </c>
      <c r="B36" s="38">
        <v>142675565</v>
      </c>
      <c r="C36" s="38">
        <v>5540246171888</v>
      </c>
      <c r="D36" s="39">
        <v>44686</v>
      </c>
      <c r="E36" s="40">
        <v>1560</v>
      </c>
      <c r="F36" t="str">
        <f>+VLOOKUP(TableauRCP[[#This Row],[Article Commande]],Tableau1[],4,FALSE)</f>
        <v>BOULANGERIE</v>
      </c>
      <c r="G36" s="30">
        <f>YEAR(TableauRCP[[#This Row],[Date de Reception]])*100+MONTH(TableauRCP[[#This Row],[Date de Reception]])</f>
        <v>202205</v>
      </c>
      <c r="H36" t="str">
        <f>+CONCATENATE(TableauRCP[[#This Row],[Famille de produit]],TableauRCP[[#This Row],[Date2]])</f>
        <v>BOULANGERIE202205</v>
      </c>
    </row>
    <row r="37" spans="1:8" hidden="1" x14ac:dyDescent="0.25">
      <c r="A37" s="30" t="s">
        <v>250</v>
      </c>
      <c r="B37" s="41">
        <v>142675587</v>
      </c>
      <c r="C37" s="41">
        <v>5540246183558</v>
      </c>
      <c r="D37" s="42">
        <v>44686</v>
      </c>
      <c r="E37" s="43">
        <v>1300</v>
      </c>
      <c r="F37" t="str">
        <f>+VLOOKUP(TableauRCP[[#This Row],[Article Commande]],Tableau1[],4,FALSE)</f>
        <v>MIX LEGUMES</v>
      </c>
      <c r="G37" s="30">
        <f>YEAR(TableauRCP[[#This Row],[Date de Reception]])*100+MONTH(TableauRCP[[#This Row],[Date de Reception]])</f>
        <v>202205</v>
      </c>
      <c r="H37" t="str">
        <f>+CONCATENATE(TableauRCP[[#This Row],[Famille de produit]],TableauRCP[[#This Row],[Date2]])</f>
        <v>MIX LEGUMES202205</v>
      </c>
    </row>
    <row r="38" spans="1:8" hidden="1" x14ac:dyDescent="0.25">
      <c r="A38" s="30" t="s">
        <v>250</v>
      </c>
      <c r="B38" s="38">
        <v>142675587</v>
      </c>
      <c r="C38" s="38">
        <v>5540246183560</v>
      </c>
      <c r="D38" s="39">
        <v>44686</v>
      </c>
      <c r="E38" s="40">
        <v>223</v>
      </c>
      <c r="F38" t="str">
        <f>+VLOOKUP(TableauRCP[[#This Row],[Article Commande]],Tableau1[],4,FALSE)</f>
        <v>MIX LEGUMES</v>
      </c>
      <c r="G38" s="30">
        <f>YEAR(TableauRCP[[#This Row],[Date de Reception]])*100+MONTH(TableauRCP[[#This Row],[Date de Reception]])</f>
        <v>202205</v>
      </c>
      <c r="H38" t="str">
        <f>+CONCATENATE(TableauRCP[[#This Row],[Famille de produit]],TableauRCP[[#This Row],[Date2]])</f>
        <v>MIX LEGUMES202205</v>
      </c>
    </row>
    <row r="39" spans="1:8" hidden="1" x14ac:dyDescent="0.25">
      <c r="A39" s="30" t="s">
        <v>250</v>
      </c>
      <c r="B39" s="38">
        <v>142675652</v>
      </c>
      <c r="C39" s="38">
        <v>5540246172978</v>
      </c>
      <c r="D39" s="39">
        <v>44686</v>
      </c>
      <c r="E39" s="40">
        <v>836</v>
      </c>
      <c r="F39" t="str">
        <f>+VLOOKUP(TableauRCP[[#This Row],[Article Commande]],Tableau1[],4,FALSE)</f>
        <v>CREMERIE</v>
      </c>
      <c r="G39" s="30">
        <f>YEAR(TableauRCP[[#This Row],[Date de Reception]])*100+MONTH(TableauRCP[[#This Row],[Date de Reception]])</f>
        <v>202205</v>
      </c>
      <c r="H39" t="str">
        <f>+CONCATENATE(TableauRCP[[#This Row],[Famille de produit]],TableauRCP[[#This Row],[Date2]])</f>
        <v>CREMERIE202205</v>
      </c>
    </row>
    <row r="40" spans="1:8" hidden="1" x14ac:dyDescent="0.25">
      <c r="A40" s="30" t="s">
        <v>250</v>
      </c>
      <c r="B40" s="41">
        <v>142675652</v>
      </c>
      <c r="C40" s="41">
        <v>5540246174174</v>
      </c>
      <c r="D40" s="42">
        <v>44686</v>
      </c>
      <c r="E40" s="43">
        <v>348</v>
      </c>
      <c r="F40" t="str">
        <f>+VLOOKUP(TableauRCP[[#This Row],[Article Commande]],Tableau1[],4,FALSE)</f>
        <v>CREMERIE</v>
      </c>
      <c r="G40" s="30">
        <f>YEAR(TableauRCP[[#This Row],[Date de Reception]])*100+MONTH(TableauRCP[[#This Row],[Date de Reception]])</f>
        <v>202205</v>
      </c>
      <c r="H40" t="str">
        <f>+CONCATENATE(TableauRCP[[#This Row],[Famille de produit]],TableauRCP[[#This Row],[Date2]])</f>
        <v>CREMERIE202205</v>
      </c>
    </row>
    <row r="41" spans="1:8" hidden="1" x14ac:dyDescent="0.25">
      <c r="A41" s="30" t="s">
        <v>250</v>
      </c>
      <c r="B41" s="38">
        <v>142675652</v>
      </c>
      <c r="C41" s="38">
        <v>5540246184808</v>
      </c>
      <c r="D41" s="39">
        <v>44686</v>
      </c>
      <c r="E41" s="40">
        <v>4176</v>
      </c>
      <c r="F41" t="str">
        <f>+VLOOKUP(TableauRCP[[#This Row],[Article Commande]],Tableau1[],4,FALSE)</f>
        <v>CREMERIE</v>
      </c>
      <c r="G41" s="30">
        <f>YEAR(TableauRCP[[#This Row],[Date de Reception]])*100+MONTH(TableauRCP[[#This Row],[Date de Reception]])</f>
        <v>202205</v>
      </c>
      <c r="H41" t="str">
        <f>+CONCATENATE(TableauRCP[[#This Row],[Famille de produit]],TableauRCP[[#This Row],[Date2]])</f>
        <v>CREMERIE202205</v>
      </c>
    </row>
    <row r="42" spans="1:8" hidden="1" x14ac:dyDescent="0.25">
      <c r="A42" s="30" t="s">
        <v>250</v>
      </c>
      <c r="B42" s="38">
        <v>142675653</v>
      </c>
      <c r="C42" s="38">
        <v>5540246171933</v>
      </c>
      <c r="D42" s="39">
        <v>44686</v>
      </c>
      <c r="E42" s="40">
        <v>557</v>
      </c>
      <c r="F42" t="str">
        <f>+VLOOKUP(TableauRCP[[#This Row],[Article Commande]],Tableau1[],4,FALSE)</f>
        <v>CREMERIE</v>
      </c>
      <c r="G42" s="30">
        <f>YEAR(TableauRCP[[#This Row],[Date de Reception]])*100+MONTH(TableauRCP[[#This Row],[Date de Reception]])</f>
        <v>202205</v>
      </c>
      <c r="H42" t="str">
        <f>+CONCATENATE(TableauRCP[[#This Row],[Famille de produit]],TableauRCP[[#This Row],[Date2]])</f>
        <v>CREMERIE202205</v>
      </c>
    </row>
    <row r="43" spans="1:8" hidden="1" x14ac:dyDescent="0.25">
      <c r="A43" s="30" t="s">
        <v>250</v>
      </c>
      <c r="B43" s="41">
        <v>142675653</v>
      </c>
      <c r="C43" s="41">
        <v>5540246187987</v>
      </c>
      <c r="D43" s="42">
        <v>44686</v>
      </c>
      <c r="E43" s="43">
        <v>4455</v>
      </c>
      <c r="F43" t="str">
        <f>+VLOOKUP(TableauRCP[[#This Row],[Article Commande]],Tableau1[],4,FALSE)</f>
        <v>CREMERIE</v>
      </c>
      <c r="G43" s="30">
        <f>YEAR(TableauRCP[[#This Row],[Date de Reception]])*100+MONTH(TableauRCP[[#This Row],[Date de Reception]])</f>
        <v>202205</v>
      </c>
      <c r="H43" t="str">
        <f>+CONCATENATE(TableauRCP[[#This Row],[Famille de produit]],TableauRCP[[#This Row],[Date2]])</f>
        <v>CREMERIE202205</v>
      </c>
    </row>
    <row r="44" spans="1:8" hidden="1" x14ac:dyDescent="0.25">
      <c r="A44" s="30" t="s">
        <v>250</v>
      </c>
      <c r="B44" s="38">
        <v>142675679</v>
      </c>
      <c r="C44" s="38">
        <v>5540246183844</v>
      </c>
      <c r="D44" s="39">
        <v>44686</v>
      </c>
      <c r="E44" s="40">
        <v>93</v>
      </c>
      <c r="F44" t="str">
        <f>+VLOOKUP(TableauRCP[[#This Row],[Article Commande]],Tableau1[],4,FALSE)</f>
        <v>BOULANGERIE</v>
      </c>
      <c r="G44" s="30">
        <f>YEAR(TableauRCP[[#This Row],[Date de Reception]])*100+MONTH(TableauRCP[[#This Row],[Date de Reception]])</f>
        <v>202205</v>
      </c>
      <c r="H44" t="str">
        <f>+CONCATENATE(TableauRCP[[#This Row],[Famille de produit]],TableauRCP[[#This Row],[Date2]])</f>
        <v>BOULANGERIE202205</v>
      </c>
    </row>
    <row r="45" spans="1:8" hidden="1" x14ac:dyDescent="0.25">
      <c r="A45" s="30" t="s">
        <v>250</v>
      </c>
      <c r="B45" s="38">
        <v>142645188</v>
      </c>
      <c r="C45" s="38">
        <v>5540246190727</v>
      </c>
      <c r="D45" s="39">
        <v>44687</v>
      </c>
      <c r="E45" s="40">
        <v>877</v>
      </c>
      <c r="F45" t="str">
        <f>+VLOOKUP(TableauRCP[[#This Row],[Article Commande]],Tableau1[],4,FALSE)</f>
        <v>BOULANGERIE</v>
      </c>
      <c r="G45" s="30">
        <f>YEAR(TableauRCP[[#This Row],[Date de Reception]])*100+MONTH(TableauRCP[[#This Row],[Date de Reception]])</f>
        <v>202205</v>
      </c>
      <c r="H45" t="str">
        <f>+CONCATENATE(TableauRCP[[#This Row],[Famille de produit]],TableauRCP[[#This Row],[Date2]])</f>
        <v>BOULANGERIE202205</v>
      </c>
    </row>
    <row r="46" spans="1:8" hidden="1" x14ac:dyDescent="0.25">
      <c r="A46" s="30" t="s">
        <v>250</v>
      </c>
      <c r="B46" s="38">
        <v>142665488</v>
      </c>
      <c r="C46" s="38">
        <v>5540246170256</v>
      </c>
      <c r="D46" s="39">
        <v>44687</v>
      </c>
      <c r="E46" s="40">
        <v>2645</v>
      </c>
      <c r="F46" t="str">
        <f>+VLOOKUP(TableauRCP[[#This Row],[Article Commande]],Tableau1[],4,FALSE)</f>
        <v>BOULANGERIE</v>
      </c>
      <c r="G46" s="30">
        <f>YEAR(TableauRCP[[#This Row],[Date de Reception]])*100+MONTH(TableauRCP[[#This Row],[Date de Reception]])</f>
        <v>202205</v>
      </c>
      <c r="H46" t="str">
        <f>+CONCATENATE(TableauRCP[[#This Row],[Famille de produit]],TableauRCP[[#This Row],[Date2]])</f>
        <v>BOULANGERIE202205</v>
      </c>
    </row>
    <row r="47" spans="1:8" hidden="1" x14ac:dyDescent="0.25">
      <c r="A47" s="30" t="s">
        <v>250</v>
      </c>
      <c r="B47" s="41">
        <v>142665488</v>
      </c>
      <c r="C47" s="41">
        <v>5540246171888</v>
      </c>
      <c r="D47" s="42">
        <v>44687</v>
      </c>
      <c r="E47" s="43">
        <v>910</v>
      </c>
      <c r="F47" t="str">
        <f>+VLOOKUP(TableauRCP[[#This Row],[Article Commande]],Tableau1[],4,FALSE)</f>
        <v>BOULANGERIE</v>
      </c>
      <c r="G47" s="30">
        <f>YEAR(TableauRCP[[#This Row],[Date de Reception]])*100+MONTH(TableauRCP[[#This Row],[Date de Reception]])</f>
        <v>202205</v>
      </c>
      <c r="H47" t="str">
        <f>+CONCATENATE(TableauRCP[[#This Row],[Famille de produit]],TableauRCP[[#This Row],[Date2]])</f>
        <v>BOULANGERIE202205</v>
      </c>
    </row>
    <row r="48" spans="1:8" hidden="1" x14ac:dyDescent="0.25">
      <c r="A48" s="30" t="s">
        <v>250</v>
      </c>
      <c r="B48" s="38">
        <v>142665520</v>
      </c>
      <c r="C48" s="38">
        <v>5540246173906</v>
      </c>
      <c r="D48" s="39">
        <v>44687</v>
      </c>
      <c r="E48" s="40">
        <v>1634</v>
      </c>
      <c r="F48" t="str">
        <f>+VLOOKUP(TableauRCP[[#This Row],[Article Commande]],Tableau1[],4,FALSE)</f>
        <v>VOLAILLE</v>
      </c>
      <c r="G48" s="30">
        <f>YEAR(TableauRCP[[#This Row],[Date de Reception]])*100+MONTH(TableauRCP[[#This Row],[Date de Reception]])</f>
        <v>202205</v>
      </c>
      <c r="H48" t="str">
        <f>+CONCATENATE(TableauRCP[[#This Row],[Famille de produit]],TableauRCP[[#This Row],[Date2]])</f>
        <v>VOLAILLE202205</v>
      </c>
    </row>
    <row r="49" spans="1:8" hidden="1" x14ac:dyDescent="0.25">
      <c r="A49" s="30" t="s">
        <v>250</v>
      </c>
      <c r="B49" s="41">
        <v>142665520</v>
      </c>
      <c r="C49" s="41">
        <v>5540246181016</v>
      </c>
      <c r="D49" s="42">
        <v>44687</v>
      </c>
      <c r="E49" s="43">
        <v>8909</v>
      </c>
      <c r="F49" t="str">
        <f>+VLOOKUP(TableauRCP[[#This Row],[Article Commande]],Tableau1[],4,FALSE)</f>
        <v>VOLAILLE</v>
      </c>
      <c r="G49" s="30">
        <f>YEAR(TableauRCP[[#This Row],[Date de Reception]])*100+MONTH(TableauRCP[[#This Row],[Date de Reception]])</f>
        <v>202205</v>
      </c>
      <c r="H49" t="str">
        <f>+CONCATENATE(TableauRCP[[#This Row],[Famille de produit]],TableauRCP[[#This Row],[Date2]])</f>
        <v>VOLAILLE202205</v>
      </c>
    </row>
    <row r="50" spans="1:8" hidden="1" x14ac:dyDescent="0.25">
      <c r="A50" s="30" t="s">
        <v>250</v>
      </c>
      <c r="B50" s="38">
        <v>142675585</v>
      </c>
      <c r="C50" s="38">
        <v>5540246183130</v>
      </c>
      <c r="D50" s="39">
        <v>44687</v>
      </c>
      <c r="E50" s="40">
        <v>2256</v>
      </c>
      <c r="F50" t="str">
        <f>+VLOOKUP(TableauRCP[[#This Row],[Article Commande]],Tableau1[],4,FALSE)</f>
        <v>MIX LEGUMES</v>
      </c>
      <c r="G50" s="30">
        <f>YEAR(TableauRCP[[#This Row],[Date de Reception]])*100+MONTH(TableauRCP[[#This Row],[Date de Reception]])</f>
        <v>202205</v>
      </c>
      <c r="H50" t="str">
        <f>+CONCATENATE(TableauRCP[[#This Row],[Famille de produit]],TableauRCP[[#This Row],[Date2]])</f>
        <v>MIX LEGUMES202205</v>
      </c>
    </row>
    <row r="51" spans="1:8" hidden="1" x14ac:dyDescent="0.25">
      <c r="A51" s="30" t="s">
        <v>250</v>
      </c>
      <c r="B51" s="41">
        <v>142675585</v>
      </c>
      <c r="C51" s="41">
        <v>5540246183537</v>
      </c>
      <c r="D51" s="42">
        <v>44687</v>
      </c>
      <c r="E51" s="43">
        <v>961</v>
      </c>
      <c r="F51" t="str">
        <f>+VLOOKUP(TableauRCP[[#This Row],[Article Commande]],Tableau1[],4,FALSE)</f>
        <v>MIX LEGUMES</v>
      </c>
      <c r="G51" s="30">
        <f>YEAR(TableauRCP[[#This Row],[Date de Reception]])*100+MONTH(TableauRCP[[#This Row],[Date de Reception]])</f>
        <v>202205</v>
      </c>
      <c r="H51" t="str">
        <f>+CONCATENATE(TableauRCP[[#This Row],[Famille de produit]],TableauRCP[[#This Row],[Date2]])</f>
        <v>MIX LEGUMES202205</v>
      </c>
    </row>
    <row r="52" spans="1:8" hidden="1" x14ac:dyDescent="0.25">
      <c r="A52" s="30" t="s">
        <v>250</v>
      </c>
      <c r="B52" s="38">
        <v>142675585</v>
      </c>
      <c r="C52" s="38">
        <v>5540246183538</v>
      </c>
      <c r="D52" s="39">
        <v>44687</v>
      </c>
      <c r="E52" s="40">
        <v>919</v>
      </c>
      <c r="F52" t="str">
        <f>+VLOOKUP(TableauRCP[[#This Row],[Article Commande]],Tableau1[],4,FALSE)</f>
        <v>MIX LEGUMES</v>
      </c>
      <c r="G52" s="30">
        <f>YEAR(TableauRCP[[#This Row],[Date de Reception]])*100+MONTH(TableauRCP[[#This Row],[Date de Reception]])</f>
        <v>202205</v>
      </c>
      <c r="H52" t="str">
        <f>+CONCATENATE(TableauRCP[[#This Row],[Famille de produit]],TableauRCP[[#This Row],[Date2]])</f>
        <v>MIX LEGUMES202205</v>
      </c>
    </row>
    <row r="53" spans="1:8" hidden="1" x14ac:dyDescent="0.25">
      <c r="A53" s="30" t="s">
        <v>250</v>
      </c>
      <c r="B53" s="41">
        <v>142675638</v>
      </c>
      <c r="C53" s="41">
        <v>5540246184617</v>
      </c>
      <c r="D53" s="42">
        <v>44687</v>
      </c>
      <c r="E53" s="43">
        <v>27506</v>
      </c>
      <c r="F53" t="str">
        <f>+VLOOKUP(TableauRCP[[#This Row],[Article Commande]],Tableau1[],4,FALSE)</f>
        <v>MIX LEGUMES</v>
      </c>
      <c r="G53" s="30">
        <f>YEAR(TableauRCP[[#This Row],[Date de Reception]])*100+MONTH(TableauRCP[[#This Row],[Date de Reception]])</f>
        <v>202205</v>
      </c>
      <c r="H53" t="str">
        <f>+CONCATENATE(TableauRCP[[#This Row],[Famille de produit]],TableauRCP[[#This Row],[Date2]])</f>
        <v>MIX LEGUMES202205</v>
      </c>
    </row>
    <row r="54" spans="1:8" hidden="1" x14ac:dyDescent="0.25">
      <c r="A54" s="30" t="s">
        <v>250</v>
      </c>
      <c r="B54" s="41">
        <v>142675671</v>
      </c>
      <c r="C54" s="41">
        <v>5540246171759</v>
      </c>
      <c r="D54" s="42">
        <v>44687</v>
      </c>
      <c r="E54" s="43">
        <v>2506</v>
      </c>
      <c r="F54" t="str">
        <f>+VLOOKUP(TableauRCP[[#This Row],[Article Commande]],Tableau1[],4,FALSE)</f>
        <v>MIX LEGUMES</v>
      </c>
      <c r="G54" s="30">
        <f>YEAR(TableauRCP[[#This Row],[Date de Reception]])*100+MONTH(TableauRCP[[#This Row],[Date de Reception]])</f>
        <v>202205</v>
      </c>
      <c r="H54" t="str">
        <f>+CONCATENATE(TableauRCP[[#This Row],[Famille de produit]],TableauRCP[[#This Row],[Date2]])</f>
        <v>MIX LEGUMES202205</v>
      </c>
    </row>
    <row r="55" spans="1:8" hidden="1" x14ac:dyDescent="0.25">
      <c r="A55" s="30" t="s">
        <v>250</v>
      </c>
      <c r="B55" s="38">
        <v>142675671</v>
      </c>
      <c r="C55" s="38">
        <v>5540246177132</v>
      </c>
      <c r="D55" s="39">
        <v>44687</v>
      </c>
      <c r="E55" s="40">
        <v>7888</v>
      </c>
      <c r="F55" t="str">
        <f>+VLOOKUP(TableauRCP[[#This Row],[Article Commande]],Tableau1[],4,FALSE)</f>
        <v>MIX LEGUMES</v>
      </c>
      <c r="G55" s="30">
        <f>YEAR(TableauRCP[[#This Row],[Date de Reception]])*100+MONTH(TableauRCP[[#This Row],[Date de Reception]])</f>
        <v>202205</v>
      </c>
      <c r="H55" t="str">
        <f>+CONCATENATE(TableauRCP[[#This Row],[Famille de produit]],TableauRCP[[#This Row],[Date2]])</f>
        <v>MIX LEGUMES202205</v>
      </c>
    </row>
    <row r="56" spans="1:8" hidden="1" x14ac:dyDescent="0.25">
      <c r="A56" s="30" t="s">
        <v>250</v>
      </c>
      <c r="B56" s="41">
        <v>142675671</v>
      </c>
      <c r="C56" s="41">
        <v>5540246177133</v>
      </c>
      <c r="D56" s="42">
        <v>44687</v>
      </c>
      <c r="E56" s="43">
        <v>5012</v>
      </c>
      <c r="F56" t="str">
        <f>+VLOOKUP(TableauRCP[[#This Row],[Article Commande]],Tableau1[],4,FALSE)</f>
        <v>MIX LEGUMES</v>
      </c>
      <c r="G56" s="30">
        <f>YEAR(TableauRCP[[#This Row],[Date de Reception]])*100+MONTH(TableauRCP[[#This Row],[Date de Reception]])</f>
        <v>202205</v>
      </c>
      <c r="H56" t="str">
        <f>+CONCATENATE(TableauRCP[[#This Row],[Famille de produit]],TableauRCP[[#This Row],[Date2]])</f>
        <v>MIX LEGUMES202205</v>
      </c>
    </row>
    <row r="57" spans="1:8" hidden="1" x14ac:dyDescent="0.25">
      <c r="A57" s="30" t="s">
        <v>250</v>
      </c>
      <c r="B57" s="38">
        <v>142675671</v>
      </c>
      <c r="C57" s="38">
        <v>5540246183562</v>
      </c>
      <c r="D57" s="39">
        <v>44687</v>
      </c>
      <c r="E57" s="40">
        <v>3132</v>
      </c>
      <c r="F57" t="str">
        <f>+VLOOKUP(TableauRCP[[#This Row],[Article Commande]],Tableau1[],4,FALSE)</f>
        <v>MIX LEGUMES</v>
      </c>
      <c r="G57" s="30">
        <f>YEAR(TableauRCP[[#This Row],[Date de Reception]])*100+MONTH(TableauRCP[[#This Row],[Date de Reception]])</f>
        <v>202205</v>
      </c>
      <c r="H57" t="str">
        <f>+CONCATENATE(TableauRCP[[#This Row],[Famille de produit]],TableauRCP[[#This Row],[Date2]])</f>
        <v>MIX LEGUMES202205</v>
      </c>
    </row>
    <row r="58" spans="1:8" hidden="1" x14ac:dyDescent="0.25">
      <c r="A58" s="30" t="s">
        <v>250</v>
      </c>
      <c r="B58" s="41">
        <v>142685687</v>
      </c>
      <c r="C58" s="41">
        <v>5540246172978</v>
      </c>
      <c r="D58" s="42">
        <v>44687</v>
      </c>
      <c r="E58" s="43">
        <v>836</v>
      </c>
      <c r="F58" t="str">
        <f>+VLOOKUP(TableauRCP[[#This Row],[Article Commande]],Tableau1[],4,FALSE)</f>
        <v>CREMERIE</v>
      </c>
      <c r="G58" s="30">
        <f>YEAR(TableauRCP[[#This Row],[Date de Reception]])*100+MONTH(TableauRCP[[#This Row],[Date de Reception]])</f>
        <v>202205</v>
      </c>
      <c r="H58" t="str">
        <f>+CONCATENATE(TableauRCP[[#This Row],[Famille de produit]],TableauRCP[[#This Row],[Date2]])</f>
        <v>CREMERIE202205</v>
      </c>
    </row>
    <row r="59" spans="1:8" hidden="1" x14ac:dyDescent="0.25">
      <c r="A59" s="30" t="s">
        <v>250</v>
      </c>
      <c r="B59" s="38">
        <v>142685687</v>
      </c>
      <c r="C59" s="38">
        <v>5540246174174</v>
      </c>
      <c r="D59" s="39">
        <v>44687</v>
      </c>
      <c r="E59" s="40">
        <v>232</v>
      </c>
      <c r="F59" t="str">
        <f>+VLOOKUP(TableauRCP[[#This Row],[Article Commande]],Tableau1[],4,FALSE)</f>
        <v>CREMERIE</v>
      </c>
      <c r="G59" s="30">
        <f>YEAR(TableauRCP[[#This Row],[Date de Reception]])*100+MONTH(TableauRCP[[#This Row],[Date de Reception]])</f>
        <v>202205</v>
      </c>
      <c r="H59" t="str">
        <f>+CONCATENATE(TableauRCP[[#This Row],[Famille de produit]],TableauRCP[[#This Row],[Date2]])</f>
        <v>CREMERIE202205</v>
      </c>
    </row>
    <row r="60" spans="1:8" hidden="1" x14ac:dyDescent="0.25">
      <c r="A60" s="30" t="s">
        <v>250</v>
      </c>
      <c r="B60" s="41">
        <v>142685687</v>
      </c>
      <c r="C60" s="41">
        <v>5540246184808</v>
      </c>
      <c r="D60" s="42">
        <v>44687</v>
      </c>
      <c r="E60" s="43">
        <v>2088</v>
      </c>
      <c r="F60" t="str">
        <f>+VLOOKUP(TableauRCP[[#This Row],[Article Commande]],Tableau1[],4,FALSE)</f>
        <v>CREMERIE</v>
      </c>
      <c r="G60" s="30">
        <f>YEAR(TableauRCP[[#This Row],[Date de Reception]])*100+MONTH(TableauRCP[[#This Row],[Date de Reception]])</f>
        <v>202205</v>
      </c>
      <c r="H60" t="str">
        <f>+CONCATENATE(TableauRCP[[#This Row],[Famille de produit]],TableauRCP[[#This Row],[Date2]])</f>
        <v>CREMERIE202205</v>
      </c>
    </row>
    <row r="61" spans="1:8" hidden="1" x14ac:dyDescent="0.25">
      <c r="A61" s="30" t="s">
        <v>250</v>
      </c>
      <c r="B61" s="41">
        <v>142685688</v>
      </c>
      <c r="C61" s="41">
        <v>5540246176294</v>
      </c>
      <c r="D61" s="42">
        <v>44687</v>
      </c>
      <c r="E61" s="43">
        <v>2970</v>
      </c>
      <c r="F61" t="str">
        <f>+VLOOKUP(TableauRCP[[#This Row],[Article Commande]],Tableau1[],4,FALSE)</f>
        <v>CREMERIE</v>
      </c>
      <c r="G61" s="30">
        <f>YEAR(TableauRCP[[#This Row],[Date de Reception]])*100+MONTH(TableauRCP[[#This Row],[Date de Reception]])</f>
        <v>202205</v>
      </c>
      <c r="H61" t="str">
        <f>+CONCATENATE(TableauRCP[[#This Row],[Famille de produit]],TableauRCP[[#This Row],[Date2]])</f>
        <v>CREMERIE202205</v>
      </c>
    </row>
    <row r="62" spans="1:8" hidden="1" x14ac:dyDescent="0.25">
      <c r="A62" s="30" t="s">
        <v>250</v>
      </c>
      <c r="B62" s="38">
        <v>142685688</v>
      </c>
      <c r="C62" s="38">
        <v>5540246176295</v>
      </c>
      <c r="D62" s="39">
        <v>44687</v>
      </c>
      <c r="E62" s="40">
        <v>7424</v>
      </c>
      <c r="F62" t="str">
        <f>+VLOOKUP(TableauRCP[[#This Row],[Article Commande]],Tableau1[],4,FALSE)</f>
        <v>CREMERIE</v>
      </c>
      <c r="G62" s="30">
        <f>YEAR(TableauRCP[[#This Row],[Date de Reception]])*100+MONTH(TableauRCP[[#This Row],[Date de Reception]])</f>
        <v>202205</v>
      </c>
      <c r="H62" t="str">
        <f>+CONCATENATE(TableauRCP[[#This Row],[Famille de produit]],TableauRCP[[#This Row],[Date2]])</f>
        <v>CREMERIE202205</v>
      </c>
    </row>
    <row r="63" spans="1:8" hidden="1" x14ac:dyDescent="0.25">
      <c r="A63" s="30" t="s">
        <v>250</v>
      </c>
      <c r="B63" s="38">
        <v>142685688</v>
      </c>
      <c r="C63" s="38">
        <v>5540246187987</v>
      </c>
      <c r="D63" s="39">
        <v>44687</v>
      </c>
      <c r="E63" s="40">
        <v>4455</v>
      </c>
      <c r="F63" t="str">
        <f>+VLOOKUP(TableauRCP[[#This Row],[Article Commande]],Tableau1[],4,FALSE)</f>
        <v>CREMERIE</v>
      </c>
      <c r="G63" s="30">
        <f>YEAR(TableauRCP[[#This Row],[Date de Reception]])*100+MONTH(TableauRCP[[#This Row],[Date de Reception]])</f>
        <v>202205</v>
      </c>
      <c r="H63" t="str">
        <f>+CONCATENATE(TableauRCP[[#This Row],[Famille de produit]],TableauRCP[[#This Row],[Date2]])</f>
        <v>CREMERIE202205</v>
      </c>
    </row>
    <row r="64" spans="1:8" hidden="1" x14ac:dyDescent="0.25">
      <c r="A64" s="30" t="s">
        <v>250</v>
      </c>
      <c r="B64" s="38">
        <v>142685694</v>
      </c>
      <c r="C64" s="38">
        <v>5540246185429</v>
      </c>
      <c r="D64" s="39">
        <v>44687</v>
      </c>
      <c r="E64" s="40">
        <v>209</v>
      </c>
      <c r="F64" t="str">
        <f>+VLOOKUP(TableauRCP[[#This Row],[Article Commande]],Tableau1[],4,FALSE)</f>
        <v>CREMERIE</v>
      </c>
      <c r="G64" s="30">
        <f>YEAR(TableauRCP[[#This Row],[Date de Reception]])*100+MONTH(TableauRCP[[#This Row],[Date de Reception]])</f>
        <v>202205</v>
      </c>
      <c r="H64" t="str">
        <f>+CONCATENATE(TableauRCP[[#This Row],[Famille de produit]],TableauRCP[[#This Row],[Date2]])</f>
        <v>CREMERIE202205</v>
      </c>
    </row>
    <row r="65" spans="1:8" hidden="1" x14ac:dyDescent="0.25">
      <c r="A65" s="30" t="s">
        <v>250</v>
      </c>
      <c r="B65" s="41">
        <v>142685694</v>
      </c>
      <c r="C65" s="41">
        <v>5540246186325</v>
      </c>
      <c r="D65" s="42">
        <v>44687</v>
      </c>
      <c r="E65" s="43">
        <v>140</v>
      </c>
      <c r="F65" t="str">
        <f>+VLOOKUP(TableauRCP[[#This Row],[Article Commande]],Tableau1[],4,FALSE)</f>
        <v>CREMERIE</v>
      </c>
      <c r="G65" s="30">
        <f>YEAR(TableauRCP[[#This Row],[Date de Reception]])*100+MONTH(TableauRCP[[#This Row],[Date de Reception]])</f>
        <v>202205</v>
      </c>
      <c r="H65" t="str">
        <f>+CONCATENATE(TableauRCP[[#This Row],[Famille de produit]],TableauRCP[[#This Row],[Date2]])</f>
        <v>CREMERIE202205</v>
      </c>
    </row>
    <row r="66" spans="1:8" hidden="1" x14ac:dyDescent="0.25">
      <c r="A66" s="30" t="s">
        <v>250</v>
      </c>
      <c r="B66" s="41">
        <v>142685710</v>
      </c>
      <c r="C66" s="41">
        <v>5540246171796</v>
      </c>
      <c r="D66" s="42">
        <v>44687</v>
      </c>
      <c r="E66" s="43">
        <v>1123</v>
      </c>
      <c r="F66" t="str">
        <f>+VLOOKUP(TableauRCP[[#This Row],[Article Commande]],Tableau1[],4,FALSE)</f>
        <v>CREMERIE</v>
      </c>
      <c r="G66" s="30">
        <f>YEAR(TableauRCP[[#This Row],[Date de Reception]])*100+MONTH(TableauRCP[[#This Row],[Date de Reception]])</f>
        <v>202205</v>
      </c>
      <c r="H66" t="str">
        <f>+CONCATENATE(TableauRCP[[#This Row],[Famille de produit]],TableauRCP[[#This Row],[Date2]])</f>
        <v>CREMERIE202205</v>
      </c>
    </row>
    <row r="67" spans="1:8" hidden="1" x14ac:dyDescent="0.25">
      <c r="A67" s="30" t="s">
        <v>250</v>
      </c>
      <c r="B67" s="41">
        <v>142685736</v>
      </c>
      <c r="C67" s="41">
        <v>5540246188200</v>
      </c>
      <c r="D67" s="42">
        <v>44687</v>
      </c>
      <c r="E67" s="43">
        <v>1856</v>
      </c>
      <c r="F67" t="str">
        <f>+VLOOKUP(TableauRCP[[#This Row],[Article Commande]],Tableau1[],4,FALSE)</f>
        <v>CREMERIE</v>
      </c>
      <c r="G67" s="30">
        <f>YEAR(TableauRCP[[#This Row],[Date de Reception]])*100+MONTH(TableauRCP[[#This Row],[Date de Reception]])</f>
        <v>202205</v>
      </c>
      <c r="H67" t="str">
        <f>+CONCATENATE(TableauRCP[[#This Row],[Famille de produit]],TableauRCP[[#This Row],[Date2]])</f>
        <v>CREMERIE202205</v>
      </c>
    </row>
    <row r="68" spans="1:8" hidden="1" x14ac:dyDescent="0.25">
      <c r="A68" s="30" t="s">
        <v>250</v>
      </c>
      <c r="B68" s="38">
        <v>142685705</v>
      </c>
      <c r="C68" s="38">
        <v>5540246187995</v>
      </c>
      <c r="D68" s="39">
        <v>44688</v>
      </c>
      <c r="E68" s="40">
        <v>1253</v>
      </c>
      <c r="F68" t="str">
        <f>+VLOOKUP(TableauRCP[[#This Row],[Article Commande]],Tableau1[],4,FALSE)</f>
        <v>EMBALLAGES</v>
      </c>
      <c r="G68" s="30">
        <f>YEAR(TableauRCP[[#This Row],[Date de Reception]])*100+MONTH(TableauRCP[[#This Row],[Date de Reception]])</f>
        <v>202205</v>
      </c>
      <c r="H68" t="str">
        <f>+CONCATENATE(TableauRCP[[#This Row],[Famille de produit]],TableauRCP[[#This Row],[Date2]])</f>
        <v>EMBALLAGES202205</v>
      </c>
    </row>
    <row r="69" spans="1:8" hidden="1" x14ac:dyDescent="0.25">
      <c r="A69" s="30" t="s">
        <v>250</v>
      </c>
      <c r="B69" s="38">
        <v>142685732</v>
      </c>
      <c r="C69" s="38">
        <v>5540246172539</v>
      </c>
      <c r="D69" s="39">
        <v>44688</v>
      </c>
      <c r="E69" s="40">
        <v>47</v>
      </c>
      <c r="F69" t="str">
        <f>+VLOOKUP(TableauRCP[[#This Row],[Article Commande]],Tableau1[],4,FALSE)</f>
        <v>CREMERIE</v>
      </c>
      <c r="G69" s="30">
        <f>YEAR(TableauRCP[[#This Row],[Date de Reception]])*100+MONTH(TableauRCP[[#This Row],[Date de Reception]])</f>
        <v>202205</v>
      </c>
      <c r="H69" t="str">
        <f>+CONCATENATE(TableauRCP[[#This Row],[Famille de produit]],TableauRCP[[#This Row],[Date2]])</f>
        <v>CREMERIE202205</v>
      </c>
    </row>
    <row r="70" spans="1:8" hidden="1" x14ac:dyDescent="0.25">
      <c r="A70" s="30" t="s">
        <v>250</v>
      </c>
      <c r="B70" s="41">
        <v>142685732</v>
      </c>
      <c r="C70" s="41">
        <v>5540246172978</v>
      </c>
      <c r="D70" s="42">
        <v>44688</v>
      </c>
      <c r="E70" s="43">
        <v>585</v>
      </c>
      <c r="F70" t="str">
        <f>+VLOOKUP(TableauRCP[[#This Row],[Article Commande]],Tableau1[],4,FALSE)</f>
        <v>CREMERIE</v>
      </c>
      <c r="G70" s="30">
        <f>YEAR(TableauRCP[[#This Row],[Date de Reception]])*100+MONTH(TableauRCP[[#This Row],[Date de Reception]])</f>
        <v>202205</v>
      </c>
      <c r="H70" t="str">
        <f>+CONCATENATE(TableauRCP[[#This Row],[Famille de produit]],TableauRCP[[#This Row],[Date2]])</f>
        <v>CREMERIE202205</v>
      </c>
    </row>
    <row r="71" spans="1:8" hidden="1" x14ac:dyDescent="0.25">
      <c r="A71" s="30" t="s">
        <v>250</v>
      </c>
      <c r="B71" s="41">
        <v>142685732</v>
      </c>
      <c r="C71" s="41">
        <v>5540246174174</v>
      </c>
      <c r="D71" s="42">
        <v>44688</v>
      </c>
      <c r="E71" s="43">
        <v>464</v>
      </c>
      <c r="F71" t="str">
        <f>+VLOOKUP(TableauRCP[[#This Row],[Article Commande]],Tableau1[],4,FALSE)</f>
        <v>CREMERIE</v>
      </c>
      <c r="G71" s="30">
        <f>YEAR(TableauRCP[[#This Row],[Date de Reception]])*100+MONTH(TableauRCP[[#This Row],[Date de Reception]])</f>
        <v>202205</v>
      </c>
      <c r="H71" t="str">
        <f>+CONCATENATE(TableauRCP[[#This Row],[Famille de produit]],TableauRCP[[#This Row],[Date2]])</f>
        <v>CREMERIE202205</v>
      </c>
    </row>
    <row r="72" spans="1:8" hidden="1" x14ac:dyDescent="0.25">
      <c r="A72" s="30" t="s">
        <v>250</v>
      </c>
      <c r="B72" s="41">
        <v>142685733</v>
      </c>
      <c r="C72" s="41">
        <v>5540246171933</v>
      </c>
      <c r="D72" s="42">
        <v>44688</v>
      </c>
      <c r="E72" s="43">
        <v>669</v>
      </c>
      <c r="F72" t="str">
        <f>+VLOOKUP(TableauRCP[[#This Row],[Article Commande]],Tableau1[],4,FALSE)</f>
        <v>CREMERIE</v>
      </c>
      <c r="G72" s="30">
        <f>YEAR(TableauRCP[[#This Row],[Date de Reception]])*100+MONTH(TableauRCP[[#This Row],[Date de Reception]])</f>
        <v>202205</v>
      </c>
      <c r="H72" t="str">
        <f>+CONCATENATE(TableauRCP[[#This Row],[Famille de produit]],TableauRCP[[#This Row],[Date2]])</f>
        <v>CREMERIE202205</v>
      </c>
    </row>
    <row r="73" spans="1:8" hidden="1" x14ac:dyDescent="0.25">
      <c r="A73" s="30" t="s">
        <v>250</v>
      </c>
      <c r="B73" s="38">
        <v>142685733</v>
      </c>
      <c r="C73" s="38">
        <v>5540246176294</v>
      </c>
      <c r="D73" s="39">
        <v>44688</v>
      </c>
      <c r="E73" s="40">
        <v>1485</v>
      </c>
      <c r="F73" t="str">
        <f>+VLOOKUP(TableauRCP[[#This Row],[Article Commande]],Tableau1[],4,FALSE)</f>
        <v>CREMERIE</v>
      </c>
      <c r="G73" s="30">
        <f>YEAR(TableauRCP[[#This Row],[Date de Reception]])*100+MONTH(TableauRCP[[#This Row],[Date de Reception]])</f>
        <v>202205</v>
      </c>
      <c r="H73" t="str">
        <f>+CONCATENATE(TableauRCP[[#This Row],[Famille de produit]],TableauRCP[[#This Row],[Date2]])</f>
        <v>CREMERIE202205</v>
      </c>
    </row>
    <row r="74" spans="1:8" hidden="1" x14ac:dyDescent="0.25">
      <c r="A74" s="30" t="s">
        <v>250</v>
      </c>
      <c r="B74" s="41">
        <v>142685733</v>
      </c>
      <c r="C74" s="41">
        <v>5540246176295</v>
      </c>
      <c r="D74" s="42">
        <v>44688</v>
      </c>
      <c r="E74" s="43">
        <v>5940</v>
      </c>
      <c r="F74" t="str">
        <f>+VLOOKUP(TableauRCP[[#This Row],[Article Commande]],Tableau1[],4,FALSE)</f>
        <v>CREMERIE</v>
      </c>
      <c r="G74" s="30">
        <f>YEAR(TableauRCP[[#This Row],[Date de Reception]])*100+MONTH(TableauRCP[[#This Row],[Date de Reception]])</f>
        <v>202205</v>
      </c>
      <c r="H74" t="str">
        <f>+CONCATENATE(TableauRCP[[#This Row],[Famille de produit]],TableauRCP[[#This Row],[Date2]])</f>
        <v>CREMERIE202205</v>
      </c>
    </row>
    <row r="75" spans="1:8" hidden="1" x14ac:dyDescent="0.25">
      <c r="A75" s="30" t="s">
        <v>250</v>
      </c>
      <c r="B75" s="38">
        <v>142685733</v>
      </c>
      <c r="C75" s="38">
        <v>5540246187987</v>
      </c>
      <c r="D75" s="39">
        <v>44688</v>
      </c>
      <c r="E75" s="40">
        <v>3341</v>
      </c>
      <c r="F75" t="str">
        <f>+VLOOKUP(TableauRCP[[#This Row],[Article Commande]],Tableau1[],4,FALSE)</f>
        <v>CREMERIE</v>
      </c>
      <c r="G75" s="30">
        <f>YEAR(TableauRCP[[#This Row],[Date de Reception]])*100+MONTH(TableauRCP[[#This Row],[Date de Reception]])</f>
        <v>202205</v>
      </c>
      <c r="H75" t="str">
        <f>+CONCATENATE(TableauRCP[[#This Row],[Famille de produit]],TableauRCP[[#This Row],[Date2]])</f>
        <v>CREMERIE202205</v>
      </c>
    </row>
    <row r="76" spans="1:8" hidden="1" x14ac:dyDescent="0.25">
      <c r="A76" s="30" t="s">
        <v>250</v>
      </c>
      <c r="B76" s="38">
        <v>142685777</v>
      </c>
      <c r="C76" s="38">
        <v>5540246184617</v>
      </c>
      <c r="D76" s="39">
        <v>44688</v>
      </c>
      <c r="E76" s="40">
        <v>22922</v>
      </c>
      <c r="F76" t="str">
        <f>+VLOOKUP(TableauRCP[[#This Row],[Article Commande]],Tableau1[],4,FALSE)</f>
        <v>MIX LEGUMES</v>
      </c>
      <c r="G76" s="30">
        <f>YEAR(TableauRCP[[#This Row],[Date de Reception]])*100+MONTH(TableauRCP[[#This Row],[Date de Reception]])</f>
        <v>202205</v>
      </c>
      <c r="H76" t="str">
        <f>+CONCATENATE(TableauRCP[[#This Row],[Famille de produit]],TableauRCP[[#This Row],[Date2]])</f>
        <v>MIX LEGUMES202205</v>
      </c>
    </row>
    <row r="77" spans="1:8" hidden="1" x14ac:dyDescent="0.25">
      <c r="A77" s="30" t="s">
        <v>250</v>
      </c>
      <c r="B77" s="41">
        <v>142675554</v>
      </c>
      <c r="C77" s="41">
        <v>5540246174095</v>
      </c>
      <c r="D77" s="42">
        <v>44690</v>
      </c>
      <c r="E77" s="43">
        <v>140</v>
      </c>
      <c r="F77" t="str">
        <f>+VLOOKUP(TableauRCP[[#This Row],[Article Commande]],Tableau1[],4,FALSE)</f>
        <v>CREMERIE</v>
      </c>
      <c r="G77" s="30">
        <f>YEAR(TableauRCP[[#This Row],[Date de Reception]])*100+MONTH(TableauRCP[[#This Row],[Date de Reception]])</f>
        <v>202205</v>
      </c>
      <c r="H77" t="str">
        <f>+CONCATENATE(TableauRCP[[#This Row],[Famille de produit]],TableauRCP[[#This Row],[Date2]])</f>
        <v>CREMERIE202205</v>
      </c>
    </row>
    <row r="78" spans="1:8" hidden="1" x14ac:dyDescent="0.25">
      <c r="A78" s="30" t="s">
        <v>250</v>
      </c>
      <c r="B78" s="38">
        <v>142675554</v>
      </c>
      <c r="C78" s="38">
        <v>5540246175049</v>
      </c>
      <c r="D78" s="39">
        <v>44690</v>
      </c>
      <c r="E78" s="40">
        <v>223</v>
      </c>
      <c r="F78" t="str">
        <f>+VLOOKUP(TableauRCP[[#This Row],[Article Commande]],Tableau1[],4,FALSE)</f>
        <v>CREMERIE</v>
      </c>
      <c r="G78" s="30">
        <f>YEAR(TableauRCP[[#This Row],[Date de Reception]])*100+MONTH(TableauRCP[[#This Row],[Date de Reception]])</f>
        <v>202205</v>
      </c>
      <c r="H78" t="str">
        <f>+CONCATENATE(TableauRCP[[#This Row],[Famille de produit]],TableauRCP[[#This Row],[Date2]])</f>
        <v>CREMERIE202205</v>
      </c>
    </row>
    <row r="79" spans="1:8" hidden="1" x14ac:dyDescent="0.25">
      <c r="A79" s="30" t="s">
        <v>250</v>
      </c>
      <c r="B79" s="41">
        <v>142675554</v>
      </c>
      <c r="C79" s="41">
        <v>5540246175050</v>
      </c>
      <c r="D79" s="42">
        <v>44690</v>
      </c>
      <c r="E79" s="43">
        <v>836</v>
      </c>
      <c r="F79" t="str">
        <f>+VLOOKUP(TableauRCP[[#This Row],[Article Commande]],Tableau1[],4,FALSE)</f>
        <v>CREMERIE</v>
      </c>
      <c r="G79" s="30">
        <f>YEAR(TableauRCP[[#This Row],[Date de Reception]])*100+MONTH(TableauRCP[[#This Row],[Date de Reception]])</f>
        <v>202205</v>
      </c>
      <c r="H79" t="str">
        <f>+CONCATENATE(TableauRCP[[#This Row],[Famille de produit]],TableauRCP[[#This Row],[Date2]])</f>
        <v>CREMERIE202205</v>
      </c>
    </row>
    <row r="80" spans="1:8" hidden="1" x14ac:dyDescent="0.25">
      <c r="A80" s="30" t="s">
        <v>250</v>
      </c>
      <c r="B80" s="41">
        <v>142685740</v>
      </c>
      <c r="C80" s="41">
        <v>5540246171796</v>
      </c>
      <c r="D80" s="42">
        <v>44690</v>
      </c>
      <c r="E80" s="43">
        <v>1123</v>
      </c>
      <c r="F80" t="str">
        <f>+VLOOKUP(TableauRCP[[#This Row],[Article Commande]],Tableau1[],4,FALSE)</f>
        <v>CREMERIE</v>
      </c>
      <c r="G80" s="30">
        <f>YEAR(TableauRCP[[#This Row],[Date de Reception]])*100+MONTH(TableauRCP[[#This Row],[Date de Reception]])</f>
        <v>202205</v>
      </c>
      <c r="H80" t="str">
        <f>+CONCATENATE(TableauRCP[[#This Row],[Famille de produit]],TableauRCP[[#This Row],[Date2]])</f>
        <v>CREMERIE202205</v>
      </c>
    </row>
    <row r="81" spans="1:8" hidden="1" x14ac:dyDescent="0.25">
      <c r="A81" s="30" t="s">
        <v>250</v>
      </c>
      <c r="B81" s="38">
        <v>142685759</v>
      </c>
      <c r="C81" s="38">
        <v>5540246171933</v>
      </c>
      <c r="D81" s="39">
        <v>44690</v>
      </c>
      <c r="E81" s="40">
        <v>223</v>
      </c>
      <c r="F81" t="str">
        <f>+VLOOKUP(TableauRCP[[#This Row],[Article Commande]],Tableau1[],4,FALSE)</f>
        <v>CREMERIE</v>
      </c>
      <c r="G81" s="30">
        <f>YEAR(TableauRCP[[#This Row],[Date de Reception]])*100+MONTH(TableauRCP[[#This Row],[Date de Reception]])</f>
        <v>202205</v>
      </c>
      <c r="H81" t="str">
        <f>+CONCATENATE(TableauRCP[[#This Row],[Famille de produit]],TableauRCP[[#This Row],[Date2]])</f>
        <v>CREMERIE202205</v>
      </c>
    </row>
    <row r="82" spans="1:8" hidden="1" x14ac:dyDescent="0.25">
      <c r="A82" s="30" t="s">
        <v>250</v>
      </c>
      <c r="B82" s="38">
        <v>142685759</v>
      </c>
      <c r="C82" s="38">
        <v>5540246188200</v>
      </c>
      <c r="D82" s="39">
        <v>44690</v>
      </c>
      <c r="E82" s="40">
        <v>1485</v>
      </c>
      <c r="F82" t="str">
        <f>+VLOOKUP(TableauRCP[[#This Row],[Article Commande]],Tableau1[],4,FALSE)</f>
        <v>CREMERIE</v>
      </c>
      <c r="G82" s="30">
        <f>YEAR(TableauRCP[[#This Row],[Date de Reception]])*100+MONTH(TableauRCP[[#This Row],[Date de Reception]])</f>
        <v>202205</v>
      </c>
      <c r="H82" t="str">
        <f>+CONCATENATE(TableauRCP[[#This Row],[Famille de produit]],TableauRCP[[#This Row],[Date2]])</f>
        <v>CREMERIE202205</v>
      </c>
    </row>
    <row r="83" spans="1:8" hidden="1" x14ac:dyDescent="0.25">
      <c r="A83" s="30" t="s">
        <v>250</v>
      </c>
      <c r="B83" s="38">
        <v>142685814</v>
      </c>
      <c r="C83" s="38">
        <v>5540246186011</v>
      </c>
      <c r="D83" s="39">
        <v>44690</v>
      </c>
      <c r="E83" s="40">
        <v>47</v>
      </c>
      <c r="F83" t="str">
        <f>+VLOOKUP(TableauRCP[[#This Row],[Article Commande]],Tableau1[],4,FALSE)</f>
        <v>EMBALLAGES</v>
      </c>
      <c r="G83" s="30">
        <f>YEAR(TableauRCP[[#This Row],[Date de Reception]])*100+MONTH(TableauRCP[[#This Row],[Date de Reception]])</f>
        <v>202205</v>
      </c>
      <c r="H83" t="str">
        <f>+CONCATENATE(TableauRCP[[#This Row],[Famille de produit]],TableauRCP[[#This Row],[Date2]])</f>
        <v>EMBALLAGES202205</v>
      </c>
    </row>
    <row r="84" spans="1:8" hidden="1" x14ac:dyDescent="0.25">
      <c r="A84" s="30" t="s">
        <v>250</v>
      </c>
      <c r="B84" s="38">
        <v>142634985</v>
      </c>
      <c r="C84" s="38">
        <v>5540246188047</v>
      </c>
      <c r="D84" s="39">
        <v>44693</v>
      </c>
      <c r="E84" s="40">
        <v>116</v>
      </c>
      <c r="F84" t="str">
        <f>+VLOOKUP(TableauRCP[[#This Row],[Article Commande]],Tableau1[],4,FALSE)</f>
        <v>EMBALLAGES</v>
      </c>
      <c r="G84" s="30">
        <f>YEAR(TableauRCP[[#This Row],[Date de Reception]])*100+MONTH(TableauRCP[[#This Row],[Date de Reception]])</f>
        <v>202205</v>
      </c>
      <c r="H84" t="str">
        <f>+CONCATENATE(TableauRCP[[#This Row],[Famille de produit]],TableauRCP[[#This Row],[Date2]])</f>
        <v>EMBALLAGES202205</v>
      </c>
    </row>
    <row r="85" spans="1:8" hidden="1" x14ac:dyDescent="0.25">
      <c r="A85" s="30" t="s">
        <v>250</v>
      </c>
      <c r="B85" s="41">
        <v>142645084</v>
      </c>
      <c r="C85" s="41">
        <v>5540246188047</v>
      </c>
      <c r="D85" s="42">
        <v>44693</v>
      </c>
      <c r="E85" s="43">
        <v>116</v>
      </c>
      <c r="F85" t="str">
        <f>+VLOOKUP(TableauRCP[[#This Row],[Article Commande]],Tableau1[],4,FALSE)</f>
        <v>EMBALLAGES</v>
      </c>
      <c r="G85" s="30">
        <f>YEAR(TableauRCP[[#This Row],[Date de Reception]])*100+MONTH(TableauRCP[[#This Row],[Date de Reception]])</f>
        <v>202205</v>
      </c>
      <c r="H85" t="str">
        <f>+CONCATENATE(TableauRCP[[#This Row],[Famille de produit]],TableauRCP[[#This Row],[Date2]])</f>
        <v>EMBALLAGES202205</v>
      </c>
    </row>
    <row r="86" spans="1:8" hidden="1" x14ac:dyDescent="0.25">
      <c r="A86" s="30" t="s">
        <v>250</v>
      </c>
      <c r="B86" s="38">
        <v>142665490</v>
      </c>
      <c r="C86" s="38">
        <v>5540246177376</v>
      </c>
      <c r="D86" s="39">
        <v>44693</v>
      </c>
      <c r="E86" s="40">
        <v>1244</v>
      </c>
      <c r="F86" t="str">
        <f>+VLOOKUP(TableauRCP[[#This Row],[Article Commande]],Tableau1[],4,FALSE)</f>
        <v>BOULANGERIE</v>
      </c>
      <c r="G86" s="30">
        <f>YEAR(TableauRCP[[#This Row],[Date de Reception]])*100+MONTH(TableauRCP[[#This Row],[Date de Reception]])</f>
        <v>202205</v>
      </c>
      <c r="H86" t="str">
        <f>+CONCATENATE(TableauRCP[[#This Row],[Famille de produit]],TableauRCP[[#This Row],[Date2]])</f>
        <v>BOULANGERIE202205</v>
      </c>
    </row>
    <row r="87" spans="1:8" hidden="1" x14ac:dyDescent="0.25">
      <c r="A87" s="30" t="s">
        <v>250</v>
      </c>
      <c r="B87" s="38">
        <v>142675583</v>
      </c>
      <c r="C87" s="38">
        <v>5540246188224</v>
      </c>
      <c r="D87" s="39">
        <v>44693</v>
      </c>
      <c r="E87" s="40">
        <v>986</v>
      </c>
      <c r="F87" t="str">
        <f>+VLOOKUP(TableauRCP[[#This Row],[Article Commande]],Tableau1[],4,FALSE)</f>
        <v>VOLAILLE</v>
      </c>
      <c r="G87" s="30">
        <f>YEAR(TableauRCP[[#This Row],[Date de Reception]])*100+MONTH(TableauRCP[[#This Row],[Date de Reception]])</f>
        <v>202205</v>
      </c>
      <c r="H87" t="str">
        <f>+CONCATENATE(TableauRCP[[#This Row],[Famille de produit]],TableauRCP[[#This Row],[Date2]])</f>
        <v>VOLAILLE202205</v>
      </c>
    </row>
    <row r="88" spans="1:8" hidden="1" x14ac:dyDescent="0.25">
      <c r="A88" s="30" t="s">
        <v>250</v>
      </c>
      <c r="B88" s="41">
        <v>142675607</v>
      </c>
      <c r="C88" s="41">
        <v>5540246173685</v>
      </c>
      <c r="D88" s="42">
        <v>44693</v>
      </c>
      <c r="E88" s="43">
        <v>891</v>
      </c>
      <c r="F88" t="str">
        <f>+VLOOKUP(TableauRCP[[#This Row],[Article Commande]],Tableau1[],4,FALSE)</f>
        <v>EMBALLAGES</v>
      </c>
      <c r="G88" s="30">
        <f>YEAR(TableauRCP[[#This Row],[Date de Reception]])*100+MONTH(TableauRCP[[#This Row],[Date de Reception]])</f>
        <v>202205</v>
      </c>
      <c r="H88" t="str">
        <f>+CONCATENATE(TableauRCP[[#This Row],[Famille de produit]],TableauRCP[[#This Row],[Date2]])</f>
        <v>EMBALLAGES202205</v>
      </c>
    </row>
    <row r="89" spans="1:8" hidden="1" x14ac:dyDescent="0.25">
      <c r="A89" s="30" t="s">
        <v>250</v>
      </c>
      <c r="B89" s="38">
        <v>142685693</v>
      </c>
      <c r="C89" s="38">
        <v>5540246190097</v>
      </c>
      <c r="D89" s="39">
        <v>44693</v>
      </c>
      <c r="E89" s="40">
        <v>6483</v>
      </c>
      <c r="F89" t="str">
        <f>+VLOOKUP(TableauRCP[[#This Row],[Article Commande]],Tableau1[],4,FALSE)</f>
        <v>VOLAILLE</v>
      </c>
      <c r="G89" s="30">
        <f>YEAR(TableauRCP[[#This Row],[Date de Reception]])*100+MONTH(TableauRCP[[#This Row],[Date de Reception]])</f>
        <v>202205</v>
      </c>
      <c r="H89" t="str">
        <f>+CONCATENATE(TableauRCP[[#This Row],[Famille de produit]],TableauRCP[[#This Row],[Date2]])</f>
        <v>VOLAILLE202205</v>
      </c>
    </row>
    <row r="90" spans="1:8" hidden="1" x14ac:dyDescent="0.25">
      <c r="A90" s="30" t="s">
        <v>250</v>
      </c>
      <c r="B90" s="38">
        <v>142685714</v>
      </c>
      <c r="C90" s="38">
        <v>5540246192505</v>
      </c>
      <c r="D90" s="39">
        <v>44693</v>
      </c>
      <c r="E90" s="40">
        <v>18375</v>
      </c>
      <c r="F90" t="str">
        <f>+VLOOKUP(TableauRCP[[#This Row],[Article Commande]],Tableau1[],4,FALSE)</f>
        <v>MIX LEGUMES</v>
      </c>
      <c r="G90" s="30">
        <f>YEAR(TableauRCP[[#This Row],[Date de Reception]])*100+MONTH(TableauRCP[[#This Row],[Date de Reception]])</f>
        <v>202205</v>
      </c>
      <c r="H90" t="str">
        <f>+CONCATENATE(TableauRCP[[#This Row],[Famille de produit]],TableauRCP[[#This Row],[Date2]])</f>
        <v>MIX LEGUMES202205</v>
      </c>
    </row>
    <row r="91" spans="1:8" hidden="1" x14ac:dyDescent="0.25">
      <c r="A91" s="30" t="s">
        <v>250</v>
      </c>
      <c r="B91" s="41">
        <v>142685797</v>
      </c>
      <c r="C91" s="41">
        <v>5540246171933</v>
      </c>
      <c r="D91" s="42">
        <v>44693</v>
      </c>
      <c r="E91" s="43">
        <v>836</v>
      </c>
      <c r="F91" t="str">
        <f>+VLOOKUP(TableauRCP[[#This Row],[Article Commande]],Tableau1[],4,FALSE)</f>
        <v>CREMERIE</v>
      </c>
      <c r="G91" s="30">
        <f>YEAR(TableauRCP[[#This Row],[Date de Reception]])*100+MONTH(TableauRCP[[#This Row],[Date de Reception]])</f>
        <v>202205</v>
      </c>
      <c r="H91" t="str">
        <f>+CONCATENATE(TableauRCP[[#This Row],[Famille de produit]],TableauRCP[[#This Row],[Date2]])</f>
        <v>CREMERIE202205</v>
      </c>
    </row>
    <row r="92" spans="1:8" hidden="1" x14ac:dyDescent="0.25">
      <c r="A92" s="30" t="s">
        <v>250</v>
      </c>
      <c r="B92" s="41">
        <v>142685798</v>
      </c>
      <c r="C92" s="41">
        <v>5540246188175</v>
      </c>
      <c r="D92" s="42">
        <v>44693</v>
      </c>
      <c r="E92" s="43">
        <v>93</v>
      </c>
      <c r="F92" t="str">
        <f>+VLOOKUP(TableauRCP[[#This Row],[Article Commande]],Tableau1[],4,FALSE)</f>
        <v>CREMERIE</v>
      </c>
      <c r="G92" s="30">
        <f>YEAR(TableauRCP[[#This Row],[Date de Reception]])*100+MONTH(TableauRCP[[#This Row],[Date de Reception]])</f>
        <v>202205</v>
      </c>
      <c r="H92" t="str">
        <f>+CONCATENATE(TableauRCP[[#This Row],[Famille de produit]],TableauRCP[[#This Row],[Date2]])</f>
        <v>CREMERIE202205</v>
      </c>
    </row>
    <row r="93" spans="1:8" hidden="1" x14ac:dyDescent="0.25">
      <c r="A93" s="30" t="s">
        <v>250</v>
      </c>
      <c r="B93" s="38">
        <v>142685798</v>
      </c>
      <c r="C93" s="38">
        <v>5540246192102</v>
      </c>
      <c r="D93" s="39">
        <v>44693</v>
      </c>
      <c r="E93" s="40">
        <v>4009</v>
      </c>
      <c r="F93" t="str">
        <f>+VLOOKUP(TableauRCP[[#This Row],[Article Commande]],Tableau1[],4,FALSE)</f>
        <v>CREMERIE</v>
      </c>
      <c r="G93" s="30">
        <f>YEAR(TableauRCP[[#This Row],[Date de Reception]])*100+MONTH(TableauRCP[[#This Row],[Date de Reception]])</f>
        <v>202205</v>
      </c>
      <c r="H93" t="str">
        <f>+CONCATENATE(TableauRCP[[#This Row],[Famille de produit]],TableauRCP[[#This Row],[Date2]])</f>
        <v>CREMERIE202205</v>
      </c>
    </row>
    <row r="94" spans="1:8" hidden="1" x14ac:dyDescent="0.25">
      <c r="A94" s="30" t="s">
        <v>250</v>
      </c>
      <c r="B94" s="41">
        <v>142655351</v>
      </c>
      <c r="C94" s="41">
        <v>5540246193505</v>
      </c>
      <c r="D94" s="42">
        <v>44694</v>
      </c>
      <c r="E94" s="43">
        <v>17818</v>
      </c>
      <c r="F94" t="str">
        <f>+VLOOKUP(TableauRCP[[#This Row],[Article Commande]],Tableau1[],4,FALSE)</f>
        <v>BOULANGERIE</v>
      </c>
      <c r="G94" s="30">
        <f>YEAR(TableauRCP[[#This Row],[Date de Reception]])*100+MONTH(TableauRCP[[#This Row],[Date de Reception]])</f>
        <v>202205</v>
      </c>
      <c r="H94" t="str">
        <f>+CONCATENATE(TableauRCP[[#This Row],[Famille de produit]],TableauRCP[[#This Row],[Date2]])</f>
        <v>BOULANGERIE202205</v>
      </c>
    </row>
    <row r="95" spans="1:8" hidden="1" x14ac:dyDescent="0.25">
      <c r="A95" s="30" t="s">
        <v>250</v>
      </c>
      <c r="B95" s="41">
        <v>142675582</v>
      </c>
      <c r="C95" s="41">
        <v>5540246174095</v>
      </c>
      <c r="D95" s="42">
        <v>44694</v>
      </c>
      <c r="E95" s="43">
        <v>70</v>
      </c>
      <c r="F95" t="str">
        <f>+VLOOKUP(TableauRCP[[#This Row],[Article Commande]],Tableau1[],4,FALSE)</f>
        <v>CREMERIE</v>
      </c>
      <c r="G95" s="30">
        <f>YEAR(TableauRCP[[#This Row],[Date de Reception]])*100+MONTH(TableauRCP[[#This Row],[Date de Reception]])</f>
        <v>202205</v>
      </c>
      <c r="H95" t="str">
        <f>+CONCATENATE(TableauRCP[[#This Row],[Famille de produit]],TableauRCP[[#This Row],[Date2]])</f>
        <v>CREMERIE202205</v>
      </c>
    </row>
    <row r="96" spans="1:8" hidden="1" x14ac:dyDescent="0.25">
      <c r="A96" s="30" t="s">
        <v>250</v>
      </c>
      <c r="B96" s="38">
        <v>142675582</v>
      </c>
      <c r="C96" s="38">
        <v>5540246175047</v>
      </c>
      <c r="D96" s="39">
        <v>44694</v>
      </c>
      <c r="E96" s="40">
        <v>140</v>
      </c>
      <c r="F96" t="str">
        <f>+VLOOKUP(TableauRCP[[#This Row],[Article Commande]],Tableau1[],4,FALSE)</f>
        <v>CREMERIE</v>
      </c>
      <c r="G96" s="30">
        <f>YEAR(TableauRCP[[#This Row],[Date de Reception]])*100+MONTH(TableauRCP[[#This Row],[Date de Reception]])</f>
        <v>202205</v>
      </c>
      <c r="H96" t="str">
        <f>+CONCATENATE(TableauRCP[[#This Row],[Famille de produit]],TableauRCP[[#This Row],[Date2]])</f>
        <v>CREMERIE202205</v>
      </c>
    </row>
    <row r="97" spans="1:8" hidden="1" x14ac:dyDescent="0.25">
      <c r="A97" s="30" t="s">
        <v>250</v>
      </c>
      <c r="B97" s="41">
        <v>142675582</v>
      </c>
      <c r="C97" s="41">
        <v>5540246175049</v>
      </c>
      <c r="D97" s="42">
        <v>44694</v>
      </c>
      <c r="E97" s="43">
        <v>418</v>
      </c>
      <c r="F97" t="str">
        <f>+VLOOKUP(TableauRCP[[#This Row],[Article Commande]],Tableau1[],4,FALSE)</f>
        <v>CREMERIE</v>
      </c>
      <c r="G97" s="30">
        <f>YEAR(TableauRCP[[#This Row],[Date de Reception]])*100+MONTH(TableauRCP[[#This Row],[Date de Reception]])</f>
        <v>202205</v>
      </c>
      <c r="H97" t="str">
        <f>+CONCATENATE(TableauRCP[[#This Row],[Famille de produit]],TableauRCP[[#This Row],[Date2]])</f>
        <v>CREMERIE202205</v>
      </c>
    </row>
    <row r="98" spans="1:8" hidden="1" x14ac:dyDescent="0.25">
      <c r="A98" s="30" t="s">
        <v>250</v>
      </c>
      <c r="B98" s="38">
        <v>142675582</v>
      </c>
      <c r="C98" s="38">
        <v>5540246175050</v>
      </c>
      <c r="D98" s="39">
        <v>44694</v>
      </c>
      <c r="E98" s="40">
        <v>696</v>
      </c>
      <c r="F98" t="str">
        <f>+VLOOKUP(TableauRCP[[#This Row],[Article Commande]],Tableau1[],4,FALSE)</f>
        <v>CREMERIE</v>
      </c>
      <c r="G98" s="30">
        <f>YEAR(TableauRCP[[#This Row],[Date de Reception]])*100+MONTH(TableauRCP[[#This Row],[Date de Reception]])</f>
        <v>202205</v>
      </c>
      <c r="H98" t="str">
        <f>+CONCATENATE(TableauRCP[[#This Row],[Famille de produit]],TableauRCP[[#This Row],[Date2]])</f>
        <v>CREMERIE202205</v>
      </c>
    </row>
    <row r="99" spans="1:8" hidden="1" x14ac:dyDescent="0.25">
      <c r="A99" s="30" t="s">
        <v>250</v>
      </c>
      <c r="B99" s="41">
        <v>142675582</v>
      </c>
      <c r="C99" s="41">
        <v>5540246190743</v>
      </c>
      <c r="D99" s="42">
        <v>44694</v>
      </c>
      <c r="E99" s="43">
        <v>140</v>
      </c>
      <c r="F99" t="str">
        <f>+VLOOKUP(TableauRCP[[#This Row],[Article Commande]],Tableau1[],4,FALSE)</f>
        <v>CREMERIE</v>
      </c>
      <c r="G99" s="30">
        <f>YEAR(TableauRCP[[#This Row],[Date de Reception]])*100+MONTH(TableauRCP[[#This Row],[Date de Reception]])</f>
        <v>202205</v>
      </c>
      <c r="H99" t="str">
        <f>+CONCATENATE(TableauRCP[[#This Row],[Famille de produit]],TableauRCP[[#This Row],[Date2]])</f>
        <v>CREMERIE202205</v>
      </c>
    </row>
    <row r="100" spans="1:8" hidden="1" x14ac:dyDescent="0.25">
      <c r="A100" s="30" t="s">
        <v>250</v>
      </c>
      <c r="B100" s="41">
        <v>142675589</v>
      </c>
      <c r="C100" s="41">
        <v>5540246183589</v>
      </c>
      <c r="D100" s="42">
        <v>44694</v>
      </c>
      <c r="E100" s="43">
        <v>1300</v>
      </c>
      <c r="F100" t="str">
        <f>+VLOOKUP(TableauRCP[[#This Row],[Article Commande]],Tableau1[],4,FALSE)</f>
        <v>MIX LEGUMES</v>
      </c>
      <c r="G100" s="30">
        <f>YEAR(TableauRCP[[#This Row],[Date de Reception]])*100+MONTH(TableauRCP[[#This Row],[Date de Reception]])</f>
        <v>202205</v>
      </c>
      <c r="H100" t="str">
        <f>+CONCATENATE(TableauRCP[[#This Row],[Famille de produit]],TableauRCP[[#This Row],[Date2]])</f>
        <v>MIX LEGUMES202205</v>
      </c>
    </row>
    <row r="101" spans="1:8" hidden="1" x14ac:dyDescent="0.25">
      <c r="A101" s="30" t="s">
        <v>250</v>
      </c>
      <c r="B101" s="41">
        <v>142685699</v>
      </c>
      <c r="C101" s="41">
        <v>5540246184036</v>
      </c>
      <c r="D101" s="42">
        <v>44694</v>
      </c>
      <c r="E101" s="43">
        <v>260</v>
      </c>
      <c r="F101" t="str">
        <f>+VLOOKUP(TableauRCP[[#This Row],[Article Commande]],Tableau1[],4,FALSE)</f>
        <v>BOULANGERIE</v>
      </c>
      <c r="G101" s="30">
        <f>YEAR(TableauRCP[[#This Row],[Date de Reception]])*100+MONTH(TableauRCP[[#This Row],[Date de Reception]])</f>
        <v>202205</v>
      </c>
      <c r="H101" t="str">
        <f>+CONCATENATE(TableauRCP[[#This Row],[Famille de produit]],TableauRCP[[#This Row],[Date2]])</f>
        <v>BOULANGERIE202205</v>
      </c>
    </row>
    <row r="102" spans="1:8" hidden="1" x14ac:dyDescent="0.25">
      <c r="A102" s="30" t="s">
        <v>250</v>
      </c>
      <c r="B102" s="38">
        <v>142685699</v>
      </c>
      <c r="C102" s="38">
        <v>5540246191596</v>
      </c>
      <c r="D102" s="39">
        <v>44694</v>
      </c>
      <c r="E102" s="40">
        <v>75</v>
      </c>
      <c r="F102" t="str">
        <f>+VLOOKUP(TableauRCP[[#This Row],[Article Commande]],Tableau1[],4,FALSE)</f>
        <v>BOULANGERIE</v>
      </c>
      <c r="G102" s="30">
        <f>YEAR(TableauRCP[[#This Row],[Date de Reception]])*100+MONTH(TableauRCP[[#This Row],[Date de Reception]])</f>
        <v>202205</v>
      </c>
      <c r="H102" t="str">
        <f>+CONCATENATE(TableauRCP[[#This Row],[Famille de produit]],TableauRCP[[#This Row],[Date2]])</f>
        <v>BOULANGERIE202205</v>
      </c>
    </row>
    <row r="103" spans="1:8" hidden="1" x14ac:dyDescent="0.25">
      <c r="A103" s="30" t="s">
        <v>250</v>
      </c>
      <c r="B103" s="38">
        <v>142685802</v>
      </c>
      <c r="C103" s="38">
        <v>5540246171759</v>
      </c>
      <c r="D103" s="39">
        <v>44694</v>
      </c>
      <c r="E103" s="40">
        <v>6264</v>
      </c>
      <c r="F103" t="str">
        <f>+VLOOKUP(TableauRCP[[#This Row],[Article Commande]],Tableau1[],4,FALSE)</f>
        <v>MIX LEGUMES</v>
      </c>
      <c r="G103" s="30">
        <f>YEAR(TableauRCP[[#This Row],[Date de Reception]])*100+MONTH(TableauRCP[[#This Row],[Date de Reception]])</f>
        <v>202205</v>
      </c>
      <c r="H103" t="str">
        <f>+CONCATENATE(TableauRCP[[#This Row],[Famille de produit]],TableauRCP[[#This Row],[Date2]])</f>
        <v>MIX LEGUMES202205</v>
      </c>
    </row>
    <row r="104" spans="1:8" hidden="1" x14ac:dyDescent="0.25">
      <c r="A104" s="30" t="s">
        <v>250</v>
      </c>
      <c r="B104" s="41">
        <v>142685802</v>
      </c>
      <c r="C104" s="41">
        <v>5540246177132</v>
      </c>
      <c r="D104" s="42">
        <v>44694</v>
      </c>
      <c r="E104" s="43">
        <v>7888</v>
      </c>
      <c r="F104" t="str">
        <f>+VLOOKUP(TableauRCP[[#This Row],[Article Commande]],Tableau1[],4,FALSE)</f>
        <v>MIX LEGUMES</v>
      </c>
      <c r="G104" s="30">
        <f>YEAR(TableauRCP[[#This Row],[Date de Reception]])*100+MONTH(TableauRCP[[#This Row],[Date de Reception]])</f>
        <v>202205</v>
      </c>
      <c r="H104" t="str">
        <f>+CONCATENATE(TableauRCP[[#This Row],[Famille de produit]],TableauRCP[[#This Row],[Date2]])</f>
        <v>MIX LEGUMES202205</v>
      </c>
    </row>
    <row r="105" spans="1:8" hidden="1" x14ac:dyDescent="0.25">
      <c r="A105" s="30" t="s">
        <v>250</v>
      </c>
      <c r="B105" s="38">
        <v>142685802</v>
      </c>
      <c r="C105" s="38">
        <v>5540246177133</v>
      </c>
      <c r="D105" s="39">
        <v>44694</v>
      </c>
      <c r="E105" s="40">
        <v>6125</v>
      </c>
      <c r="F105" t="str">
        <f>+VLOOKUP(TableauRCP[[#This Row],[Article Commande]],Tableau1[],4,FALSE)</f>
        <v>MIX LEGUMES</v>
      </c>
      <c r="G105" s="30">
        <f>YEAR(TableauRCP[[#This Row],[Date de Reception]])*100+MONTH(TableauRCP[[#This Row],[Date de Reception]])</f>
        <v>202205</v>
      </c>
      <c r="H105" t="str">
        <f>+CONCATENATE(TableauRCP[[#This Row],[Famille de produit]],TableauRCP[[#This Row],[Date2]])</f>
        <v>MIX LEGUMES202205</v>
      </c>
    </row>
    <row r="106" spans="1:8" hidden="1" x14ac:dyDescent="0.25">
      <c r="A106" s="30" t="s">
        <v>250</v>
      </c>
      <c r="B106" s="38">
        <v>142695834</v>
      </c>
      <c r="C106" s="38">
        <v>5540246172669</v>
      </c>
      <c r="D106" s="39">
        <v>44694</v>
      </c>
      <c r="E106" s="40">
        <v>279</v>
      </c>
      <c r="F106" t="str">
        <f>+VLOOKUP(TableauRCP[[#This Row],[Article Commande]],Tableau1[],4,FALSE)</f>
        <v>CREMERIE</v>
      </c>
      <c r="G106" s="30">
        <f>YEAR(TableauRCP[[#This Row],[Date de Reception]])*100+MONTH(TableauRCP[[#This Row],[Date de Reception]])</f>
        <v>202205</v>
      </c>
      <c r="H106" t="str">
        <f>+CONCATENATE(TableauRCP[[#This Row],[Famille de produit]],TableauRCP[[#This Row],[Date2]])</f>
        <v>CREMERIE202205</v>
      </c>
    </row>
    <row r="107" spans="1:8" hidden="1" x14ac:dyDescent="0.25">
      <c r="A107" s="30" t="s">
        <v>250</v>
      </c>
      <c r="B107" s="41">
        <v>142695834</v>
      </c>
      <c r="C107" s="41">
        <v>5540246172978</v>
      </c>
      <c r="D107" s="42">
        <v>44694</v>
      </c>
      <c r="E107" s="43">
        <v>1253</v>
      </c>
      <c r="F107" t="str">
        <f>+VLOOKUP(TableauRCP[[#This Row],[Article Commande]],Tableau1[],4,FALSE)</f>
        <v>CREMERIE</v>
      </c>
      <c r="G107" s="30">
        <f>YEAR(TableauRCP[[#This Row],[Date de Reception]])*100+MONTH(TableauRCP[[#This Row],[Date de Reception]])</f>
        <v>202205</v>
      </c>
      <c r="H107" t="str">
        <f>+CONCATENATE(TableauRCP[[#This Row],[Famille de produit]],TableauRCP[[#This Row],[Date2]])</f>
        <v>CREMERIE202205</v>
      </c>
    </row>
    <row r="108" spans="1:8" hidden="1" x14ac:dyDescent="0.25">
      <c r="A108" s="30" t="s">
        <v>250</v>
      </c>
      <c r="B108" s="41">
        <v>142695834</v>
      </c>
      <c r="C108" s="41">
        <v>5540246188175</v>
      </c>
      <c r="D108" s="42">
        <v>44694</v>
      </c>
      <c r="E108" s="43">
        <v>93</v>
      </c>
      <c r="F108" t="str">
        <f>+VLOOKUP(TableauRCP[[#This Row],[Article Commande]],Tableau1[],4,FALSE)</f>
        <v>CREMERIE</v>
      </c>
      <c r="G108" s="30">
        <f>YEAR(TableauRCP[[#This Row],[Date de Reception]])*100+MONTH(TableauRCP[[#This Row],[Date de Reception]])</f>
        <v>202205</v>
      </c>
      <c r="H108" t="str">
        <f>+CONCATENATE(TableauRCP[[#This Row],[Famille de produit]],TableauRCP[[#This Row],[Date2]])</f>
        <v>CREMERIE202205</v>
      </c>
    </row>
    <row r="109" spans="1:8" hidden="1" x14ac:dyDescent="0.25">
      <c r="A109" s="30" t="s">
        <v>250</v>
      </c>
      <c r="B109" s="41">
        <v>142695835</v>
      </c>
      <c r="C109" s="41">
        <v>5540246171933</v>
      </c>
      <c r="D109" s="42">
        <v>44694</v>
      </c>
      <c r="E109" s="43">
        <v>557</v>
      </c>
      <c r="F109" t="str">
        <f>+VLOOKUP(TableauRCP[[#This Row],[Article Commande]],Tableau1[],4,FALSE)</f>
        <v>CREMERIE</v>
      </c>
      <c r="G109" s="30">
        <f>YEAR(TableauRCP[[#This Row],[Date de Reception]])*100+MONTH(TableauRCP[[#This Row],[Date de Reception]])</f>
        <v>202205</v>
      </c>
      <c r="H109" t="str">
        <f>+CONCATENATE(TableauRCP[[#This Row],[Famille de produit]],TableauRCP[[#This Row],[Date2]])</f>
        <v>CREMERIE202205</v>
      </c>
    </row>
    <row r="110" spans="1:8" hidden="1" x14ac:dyDescent="0.25">
      <c r="A110" s="30" t="s">
        <v>250</v>
      </c>
      <c r="B110" s="38">
        <v>142695835</v>
      </c>
      <c r="C110" s="38">
        <v>5540246176295</v>
      </c>
      <c r="D110" s="39">
        <v>44694</v>
      </c>
      <c r="E110" s="40">
        <v>4455</v>
      </c>
      <c r="F110" t="str">
        <f>+VLOOKUP(TableauRCP[[#This Row],[Article Commande]],Tableau1[],4,FALSE)</f>
        <v>CREMERIE</v>
      </c>
      <c r="G110" s="30">
        <f>YEAR(TableauRCP[[#This Row],[Date de Reception]])*100+MONTH(TableauRCP[[#This Row],[Date de Reception]])</f>
        <v>202205</v>
      </c>
      <c r="H110" t="str">
        <f>+CONCATENATE(TableauRCP[[#This Row],[Famille de produit]],TableauRCP[[#This Row],[Date2]])</f>
        <v>CREMERIE202205</v>
      </c>
    </row>
    <row r="111" spans="1:8" hidden="1" x14ac:dyDescent="0.25">
      <c r="A111" s="30" t="s">
        <v>250</v>
      </c>
      <c r="B111" s="41">
        <v>142695835</v>
      </c>
      <c r="C111" s="41">
        <v>5540246188200</v>
      </c>
      <c r="D111" s="42">
        <v>44694</v>
      </c>
      <c r="E111" s="43">
        <v>1263</v>
      </c>
      <c r="F111" t="str">
        <f>+VLOOKUP(TableauRCP[[#This Row],[Article Commande]],Tableau1[],4,FALSE)</f>
        <v>CREMERIE</v>
      </c>
      <c r="G111" s="30">
        <f>YEAR(TableauRCP[[#This Row],[Date de Reception]])*100+MONTH(TableauRCP[[#This Row],[Date de Reception]])</f>
        <v>202205</v>
      </c>
      <c r="H111" t="str">
        <f>+CONCATENATE(TableauRCP[[#This Row],[Famille de produit]],TableauRCP[[#This Row],[Date2]])</f>
        <v>CREMERIE202205</v>
      </c>
    </row>
    <row r="112" spans="1:8" hidden="1" x14ac:dyDescent="0.25">
      <c r="A112" s="30" t="s">
        <v>250</v>
      </c>
      <c r="B112" s="38">
        <v>142695842</v>
      </c>
      <c r="C112" s="38">
        <v>5540246185429</v>
      </c>
      <c r="D112" s="39">
        <v>44695</v>
      </c>
      <c r="E112" s="40">
        <v>140</v>
      </c>
      <c r="F112" t="str">
        <f>+VLOOKUP(TableauRCP[[#This Row],[Article Commande]],Tableau1[],4,FALSE)</f>
        <v>CREMERIE</v>
      </c>
      <c r="G112" s="30">
        <f>YEAR(TableauRCP[[#This Row],[Date de Reception]])*100+MONTH(TableauRCP[[#This Row],[Date de Reception]])</f>
        <v>202205</v>
      </c>
      <c r="H112" t="str">
        <f>+CONCATENATE(TableauRCP[[#This Row],[Famille de produit]],TableauRCP[[#This Row],[Date2]])</f>
        <v>CREMERIE202205</v>
      </c>
    </row>
    <row r="113" spans="1:8" hidden="1" x14ac:dyDescent="0.25">
      <c r="A113" s="30" t="s">
        <v>250</v>
      </c>
      <c r="B113" s="38">
        <v>142695865</v>
      </c>
      <c r="C113" s="38">
        <v>5540246184808</v>
      </c>
      <c r="D113" s="39">
        <v>44695</v>
      </c>
      <c r="E113" s="40">
        <v>836</v>
      </c>
      <c r="F113" t="str">
        <f>+VLOOKUP(TableauRCP[[#This Row],[Article Commande]],Tableau1[],4,FALSE)</f>
        <v>CREMERIE</v>
      </c>
      <c r="G113" s="30">
        <f>YEAR(TableauRCP[[#This Row],[Date de Reception]])*100+MONTH(TableauRCP[[#This Row],[Date de Reception]])</f>
        <v>202205</v>
      </c>
      <c r="H113" t="str">
        <f>+CONCATENATE(TableauRCP[[#This Row],[Famille de produit]],TableauRCP[[#This Row],[Date2]])</f>
        <v>CREMERIE202205</v>
      </c>
    </row>
    <row r="114" spans="1:8" hidden="1" x14ac:dyDescent="0.25">
      <c r="A114" s="30" t="s">
        <v>250</v>
      </c>
      <c r="B114" s="38">
        <v>142695866</v>
      </c>
      <c r="C114" s="38">
        <v>5540246171933</v>
      </c>
      <c r="D114" s="39">
        <v>44695</v>
      </c>
      <c r="E114" s="40">
        <v>1114</v>
      </c>
      <c r="F114" t="str">
        <f>+VLOOKUP(TableauRCP[[#This Row],[Article Commande]],Tableau1[],4,FALSE)</f>
        <v>CREMERIE</v>
      </c>
      <c r="G114" s="30">
        <f>YEAR(TableauRCP[[#This Row],[Date de Reception]])*100+MONTH(TableauRCP[[#This Row],[Date de Reception]])</f>
        <v>202205</v>
      </c>
      <c r="H114" t="str">
        <f>+CONCATENATE(TableauRCP[[#This Row],[Famille de produit]],TableauRCP[[#This Row],[Date2]])</f>
        <v>CREMERIE202205</v>
      </c>
    </row>
    <row r="115" spans="1:8" hidden="1" x14ac:dyDescent="0.25">
      <c r="A115" s="30" t="s">
        <v>250</v>
      </c>
      <c r="B115" s="41">
        <v>142695866</v>
      </c>
      <c r="C115" s="41">
        <v>5540246187987</v>
      </c>
      <c r="D115" s="42">
        <v>44695</v>
      </c>
      <c r="E115" s="43">
        <v>2228</v>
      </c>
      <c r="F115" t="str">
        <f>+VLOOKUP(TableauRCP[[#This Row],[Article Commande]],Tableau1[],4,FALSE)</f>
        <v>CREMERIE</v>
      </c>
      <c r="G115" s="30">
        <f>YEAR(TableauRCP[[#This Row],[Date de Reception]])*100+MONTH(TableauRCP[[#This Row],[Date de Reception]])</f>
        <v>202205</v>
      </c>
      <c r="H115" t="str">
        <f>+CONCATENATE(TableauRCP[[#This Row],[Famille de produit]],TableauRCP[[#This Row],[Date2]])</f>
        <v>CREMERIE202205</v>
      </c>
    </row>
    <row r="116" spans="1:8" hidden="1" x14ac:dyDescent="0.25">
      <c r="A116" s="30" t="s">
        <v>250</v>
      </c>
      <c r="B116" s="38">
        <v>142695866</v>
      </c>
      <c r="C116" s="38">
        <v>5540246188200</v>
      </c>
      <c r="D116" s="39">
        <v>44695</v>
      </c>
      <c r="E116" s="40">
        <v>1485</v>
      </c>
      <c r="F116" t="str">
        <f>+VLOOKUP(TableauRCP[[#This Row],[Article Commande]],Tableau1[],4,FALSE)</f>
        <v>CREMERIE</v>
      </c>
      <c r="G116" s="30">
        <f>YEAR(TableauRCP[[#This Row],[Date de Reception]])*100+MONTH(TableauRCP[[#This Row],[Date de Reception]])</f>
        <v>202205</v>
      </c>
      <c r="H116" t="str">
        <f>+CONCATENATE(TableauRCP[[#This Row],[Famille de produit]],TableauRCP[[#This Row],[Date2]])</f>
        <v>CREMERIE202205</v>
      </c>
    </row>
    <row r="117" spans="1:8" hidden="1" x14ac:dyDescent="0.25">
      <c r="A117" s="30" t="s">
        <v>250</v>
      </c>
      <c r="B117" s="41">
        <v>142675555</v>
      </c>
      <c r="C117" s="41">
        <v>5540246173472</v>
      </c>
      <c r="D117" s="42">
        <v>44696</v>
      </c>
      <c r="E117" s="43">
        <v>557</v>
      </c>
      <c r="F117" t="str">
        <f>+VLOOKUP(TableauRCP[[#This Row],[Article Commande]],Tableau1[],4,FALSE)</f>
        <v>CREMERIE</v>
      </c>
      <c r="G117" s="30">
        <f>YEAR(TableauRCP[[#This Row],[Date de Reception]])*100+MONTH(TableauRCP[[#This Row],[Date de Reception]])</f>
        <v>202205</v>
      </c>
      <c r="H117" t="str">
        <f>+CONCATENATE(TableauRCP[[#This Row],[Famille de produit]],TableauRCP[[#This Row],[Date2]])</f>
        <v>CREMERIE202205</v>
      </c>
    </row>
    <row r="118" spans="1:8" hidden="1" x14ac:dyDescent="0.25">
      <c r="A118" s="30" t="s">
        <v>250</v>
      </c>
      <c r="B118" s="41">
        <v>142685739</v>
      </c>
      <c r="C118" s="41">
        <v>5540246175047</v>
      </c>
      <c r="D118" s="42">
        <v>44696</v>
      </c>
      <c r="E118" s="43">
        <v>279</v>
      </c>
      <c r="F118" t="str">
        <f>+VLOOKUP(TableauRCP[[#This Row],[Article Commande]],Tableau1[],4,FALSE)</f>
        <v>CREMERIE</v>
      </c>
      <c r="G118" s="30">
        <f>YEAR(TableauRCP[[#This Row],[Date de Reception]])*100+MONTH(TableauRCP[[#This Row],[Date de Reception]])</f>
        <v>202205</v>
      </c>
      <c r="H118" t="str">
        <f>+CONCATENATE(TableauRCP[[#This Row],[Famille de produit]],TableauRCP[[#This Row],[Date2]])</f>
        <v>CREMERIE202205</v>
      </c>
    </row>
    <row r="119" spans="1:8" hidden="1" x14ac:dyDescent="0.25">
      <c r="A119" s="30" t="s">
        <v>250</v>
      </c>
      <c r="B119" s="38">
        <v>142685739</v>
      </c>
      <c r="C119" s="38">
        <v>5540246175049</v>
      </c>
      <c r="D119" s="39">
        <v>44696</v>
      </c>
      <c r="E119" s="40">
        <v>557</v>
      </c>
      <c r="F119" t="str">
        <f>+VLOOKUP(TableauRCP[[#This Row],[Article Commande]],Tableau1[],4,FALSE)</f>
        <v>CREMERIE</v>
      </c>
      <c r="G119" s="30">
        <f>YEAR(TableauRCP[[#This Row],[Date de Reception]])*100+MONTH(TableauRCP[[#This Row],[Date de Reception]])</f>
        <v>202205</v>
      </c>
      <c r="H119" t="str">
        <f>+CONCATENATE(TableauRCP[[#This Row],[Famille de produit]],TableauRCP[[#This Row],[Date2]])</f>
        <v>CREMERIE202205</v>
      </c>
    </row>
    <row r="120" spans="1:8" hidden="1" x14ac:dyDescent="0.25">
      <c r="A120" s="30" t="s">
        <v>250</v>
      </c>
      <c r="B120" s="41">
        <v>142685739</v>
      </c>
      <c r="C120" s="41">
        <v>5540246175050</v>
      </c>
      <c r="D120" s="42">
        <v>44696</v>
      </c>
      <c r="E120" s="43">
        <v>557</v>
      </c>
      <c r="F120" t="str">
        <f>+VLOOKUP(TableauRCP[[#This Row],[Article Commande]],Tableau1[],4,FALSE)</f>
        <v>CREMERIE</v>
      </c>
      <c r="G120" s="30">
        <f>YEAR(TableauRCP[[#This Row],[Date de Reception]])*100+MONTH(TableauRCP[[#This Row],[Date de Reception]])</f>
        <v>202205</v>
      </c>
      <c r="H120" t="str">
        <f>+CONCATENATE(TableauRCP[[#This Row],[Famille de produit]],TableauRCP[[#This Row],[Date2]])</f>
        <v>CREMERIE202205</v>
      </c>
    </row>
    <row r="121" spans="1:8" hidden="1" x14ac:dyDescent="0.25">
      <c r="A121" s="30" t="s">
        <v>250</v>
      </c>
      <c r="B121" s="38">
        <v>142685739</v>
      </c>
      <c r="C121" s="38">
        <v>5540246190743</v>
      </c>
      <c r="D121" s="39">
        <v>44696</v>
      </c>
      <c r="E121" s="40">
        <v>251</v>
      </c>
      <c r="F121" t="str">
        <f>+VLOOKUP(TableauRCP[[#This Row],[Article Commande]],Tableau1[],4,FALSE)</f>
        <v>CREMERIE</v>
      </c>
      <c r="G121" s="30">
        <f>YEAR(TableauRCP[[#This Row],[Date de Reception]])*100+MONTH(TableauRCP[[#This Row],[Date de Reception]])</f>
        <v>202205</v>
      </c>
      <c r="H121" t="str">
        <f>+CONCATENATE(TableauRCP[[#This Row],[Famille de produit]],TableauRCP[[#This Row],[Date2]])</f>
        <v>CREMERIE202205</v>
      </c>
    </row>
    <row r="122" spans="1:8" hidden="1" x14ac:dyDescent="0.25">
      <c r="A122" s="30" t="s">
        <v>250</v>
      </c>
      <c r="B122" s="38">
        <v>142685807</v>
      </c>
      <c r="C122" s="38">
        <v>5540246188583</v>
      </c>
      <c r="D122" s="39">
        <v>44696</v>
      </c>
      <c r="E122" s="40">
        <v>2784</v>
      </c>
      <c r="F122" t="str">
        <f>+VLOOKUP(TableauRCP[[#This Row],[Article Commande]],Tableau1[],4,FALSE)</f>
        <v>BOULANGERIE</v>
      </c>
      <c r="G122" s="30">
        <f>YEAR(TableauRCP[[#This Row],[Date de Reception]])*100+MONTH(TableauRCP[[#This Row],[Date de Reception]])</f>
        <v>202205</v>
      </c>
      <c r="H122" t="str">
        <f>+CONCATENATE(TableauRCP[[#This Row],[Famille de produit]],TableauRCP[[#This Row],[Date2]])</f>
        <v>BOULANGERIE202205</v>
      </c>
    </row>
    <row r="123" spans="1:8" hidden="1" x14ac:dyDescent="0.25">
      <c r="A123" s="30" t="s">
        <v>250</v>
      </c>
      <c r="B123" s="38">
        <v>142695874</v>
      </c>
      <c r="C123" s="38">
        <v>5540246193505</v>
      </c>
      <c r="D123" s="39">
        <v>44696</v>
      </c>
      <c r="E123" s="40">
        <v>35636</v>
      </c>
      <c r="F123" t="str">
        <f>+VLOOKUP(TableauRCP[[#This Row],[Article Commande]],Tableau1[],4,FALSE)</f>
        <v>BOULANGERIE</v>
      </c>
      <c r="G123" s="30">
        <f>YEAR(TableauRCP[[#This Row],[Date de Reception]])*100+MONTH(TableauRCP[[#This Row],[Date de Reception]])</f>
        <v>202205</v>
      </c>
      <c r="H123" t="str">
        <f>+CONCATENATE(TableauRCP[[#This Row],[Famille de produit]],TableauRCP[[#This Row],[Date2]])</f>
        <v>BOULANGERIE202205</v>
      </c>
    </row>
    <row r="124" spans="1:8" hidden="1" x14ac:dyDescent="0.25">
      <c r="A124" s="30" t="s">
        <v>250</v>
      </c>
      <c r="B124" s="38">
        <v>142695906</v>
      </c>
      <c r="C124" s="38">
        <v>5540246188175</v>
      </c>
      <c r="D124" s="39">
        <v>44696</v>
      </c>
      <c r="E124" s="40">
        <v>93</v>
      </c>
      <c r="F124" t="str">
        <f>+VLOOKUP(TableauRCP[[#This Row],[Article Commande]],Tableau1[],4,FALSE)</f>
        <v>CREMERIE</v>
      </c>
      <c r="G124" s="30">
        <f>YEAR(TableauRCP[[#This Row],[Date de Reception]])*100+MONTH(TableauRCP[[#This Row],[Date de Reception]])</f>
        <v>202205</v>
      </c>
      <c r="H124" t="str">
        <f>+CONCATENATE(TableauRCP[[#This Row],[Famille de produit]],TableauRCP[[#This Row],[Date2]])</f>
        <v>CREMERIE202205</v>
      </c>
    </row>
    <row r="125" spans="1:8" hidden="1" x14ac:dyDescent="0.25">
      <c r="A125" s="30" t="s">
        <v>250</v>
      </c>
      <c r="B125" s="38">
        <v>142695907</v>
      </c>
      <c r="C125" s="38">
        <v>5540246171933</v>
      </c>
      <c r="D125" s="39">
        <v>44696</v>
      </c>
      <c r="E125" s="40">
        <v>1114</v>
      </c>
      <c r="F125" t="str">
        <f>+VLOOKUP(TableauRCP[[#This Row],[Article Commande]],Tableau1[],4,FALSE)</f>
        <v>CREMERIE</v>
      </c>
      <c r="G125" s="30">
        <f>YEAR(TableauRCP[[#This Row],[Date de Reception]])*100+MONTH(TableauRCP[[#This Row],[Date de Reception]])</f>
        <v>202205</v>
      </c>
      <c r="H125" t="str">
        <f>+CONCATENATE(TableauRCP[[#This Row],[Famille de produit]],TableauRCP[[#This Row],[Date2]])</f>
        <v>CREMERIE202205</v>
      </c>
    </row>
    <row r="126" spans="1:8" hidden="1" x14ac:dyDescent="0.25">
      <c r="A126" s="30" t="s">
        <v>250</v>
      </c>
      <c r="B126" s="41">
        <v>142695907</v>
      </c>
      <c r="C126" s="41">
        <v>5540246187987</v>
      </c>
      <c r="D126" s="42">
        <v>44696</v>
      </c>
      <c r="E126" s="43">
        <v>1671</v>
      </c>
      <c r="F126" t="str">
        <f>+VLOOKUP(TableauRCP[[#This Row],[Article Commande]],Tableau1[],4,FALSE)</f>
        <v>CREMERIE</v>
      </c>
      <c r="G126" s="30">
        <f>YEAR(TableauRCP[[#This Row],[Date de Reception]])*100+MONTH(TableauRCP[[#This Row],[Date de Reception]])</f>
        <v>202205</v>
      </c>
      <c r="H126" t="str">
        <f>+CONCATENATE(TableauRCP[[#This Row],[Famille de produit]],TableauRCP[[#This Row],[Date2]])</f>
        <v>CREMERIE202205</v>
      </c>
    </row>
    <row r="127" spans="1:8" hidden="1" x14ac:dyDescent="0.25">
      <c r="A127" s="30" t="s">
        <v>250</v>
      </c>
      <c r="B127" s="38">
        <v>142695907</v>
      </c>
      <c r="C127" s="38">
        <v>5540246188200</v>
      </c>
      <c r="D127" s="39">
        <v>44696</v>
      </c>
      <c r="E127" s="40">
        <v>1114</v>
      </c>
      <c r="F127" t="str">
        <f>+VLOOKUP(TableauRCP[[#This Row],[Article Commande]],Tableau1[],4,FALSE)</f>
        <v>CREMERIE</v>
      </c>
      <c r="G127" s="30">
        <f>YEAR(TableauRCP[[#This Row],[Date de Reception]])*100+MONTH(TableauRCP[[#This Row],[Date de Reception]])</f>
        <v>202205</v>
      </c>
      <c r="H127" t="str">
        <f>+CONCATENATE(TableauRCP[[#This Row],[Famille de produit]],TableauRCP[[#This Row],[Date2]])</f>
        <v>CREMERIE202205</v>
      </c>
    </row>
    <row r="128" spans="1:8" hidden="1" x14ac:dyDescent="0.25">
      <c r="A128" s="30" t="s">
        <v>250</v>
      </c>
      <c r="B128" s="41">
        <v>142685700</v>
      </c>
      <c r="C128" s="41">
        <v>5540246190835</v>
      </c>
      <c r="D128" s="42">
        <v>44697</v>
      </c>
      <c r="E128" s="43">
        <v>47</v>
      </c>
      <c r="F128" t="str">
        <f>+VLOOKUP(TableauRCP[[#This Row],[Article Commande]],Tableau1[],4,FALSE)</f>
        <v>BOULANGERIE</v>
      </c>
      <c r="G128" s="30">
        <f>YEAR(TableauRCP[[#This Row],[Date de Reception]])*100+MONTH(TableauRCP[[#This Row],[Date de Reception]])</f>
        <v>202205</v>
      </c>
      <c r="H128" t="str">
        <f>+CONCATENATE(TableauRCP[[#This Row],[Famille de produit]],TableauRCP[[#This Row],[Date2]])</f>
        <v>BOULANGERIE202205</v>
      </c>
    </row>
    <row r="129" spans="1:8" hidden="1" x14ac:dyDescent="0.25">
      <c r="A129" s="30" t="s">
        <v>250</v>
      </c>
      <c r="B129" s="38">
        <v>142695921</v>
      </c>
      <c r="C129" s="38">
        <v>5540246172669</v>
      </c>
      <c r="D129" s="39">
        <v>44697</v>
      </c>
      <c r="E129" s="40">
        <v>140</v>
      </c>
      <c r="F129" t="str">
        <f>+VLOOKUP(TableauRCP[[#This Row],[Article Commande]],Tableau1[],4,FALSE)</f>
        <v>CREMERIE</v>
      </c>
      <c r="G129" s="30">
        <f>YEAR(TableauRCP[[#This Row],[Date de Reception]])*100+MONTH(TableauRCP[[#This Row],[Date de Reception]])</f>
        <v>202205</v>
      </c>
      <c r="H129" t="str">
        <f>+CONCATENATE(TableauRCP[[#This Row],[Famille de produit]],TableauRCP[[#This Row],[Date2]])</f>
        <v>CREMERIE202205</v>
      </c>
    </row>
    <row r="130" spans="1:8" hidden="1" x14ac:dyDescent="0.25">
      <c r="A130" s="30" t="s">
        <v>250</v>
      </c>
      <c r="B130" s="38">
        <v>142695921</v>
      </c>
      <c r="C130" s="38">
        <v>5540246174174</v>
      </c>
      <c r="D130" s="39">
        <v>44697</v>
      </c>
      <c r="E130" s="40">
        <v>348</v>
      </c>
      <c r="F130" t="str">
        <f>+VLOOKUP(TableauRCP[[#This Row],[Article Commande]],Tableau1[],4,FALSE)</f>
        <v>CREMERIE</v>
      </c>
      <c r="G130" s="30">
        <f>YEAR(TableauRCP[[#This Row],[Date de Reception]])*100+MONTH(TableauRCP[[#This Row],[Date de Reception]])</f>
        <v>202205</v>
      </c>
      <c r="H130" t="str">
        <f>+CONCATENATE(TableauRCP[[#This Row],[Famille de produit]],TableauRCP[[#This Row],[Date2]])</f>
        <v>CREMERIE202205</v>
      </c>
    </row>
    <row r="131" spans="1:8" hidden="1" x14ac:dyDescent="0.25">
      <c r="A131" s="30" t="s">
        <v>250</v>
      </c>
      <c r="B131" s="41">
        <v>142695922</v>
      </c>
      <c r="C131" s="41">
        <v>5540246171933</v>
      </c>
      <c r="D131" s="42">
        <v>44697</v>
      </c>
      <c r="E131" s="43">
        <v>557</v>
      </c>
      <c r="F131" t="str">
        <f>+VLOOKUP(TableauRCP[[#This Row],[Article Commande]],Tableau1[],4,FALSE)</f>
        <v>CREMERIE</v>
      </c>
      <c r="G131" s="30">
        <f>YEAR(TableauRCP[[#This Row],[Date de Reception]])*100+MONTH(TableauRCP[[#This Row],[Date de Reception]])</f>
        <v>202205</v>
      </c>
      <c r="H131" t="str">
        <f>+CONCATENATE(TableauRCP[[#This Row],[Famille de produit]],TableauRCP[[#This Row],[Date2]])</f>
        <v>CREMERIE202205</v>
      </c>
    </row>
    <row r="132" spans="1:8" hidden="1" x14ac:dyDescent="0.25">
      <c r="A132" s="30" t="s">
        <v>250</v>
      </c>
      <c r="B132" s="38">
        <v>142695922</v>
      </c>
      <c r="C132" s="38">
        <v>5540246176294</v>
      </c>
      <c r="D132" s="39">
        <v>44697</v>
      </c>
      <c r="E132" s="40">
        <v>2970</v>
      </c>
      <c r="F132" t="str">
        <f>+VLOOKUP(TableauRCP[[#This Row],[Article Commande]],Tableau1[],4,FALSE)</f>
        <v>CREMERIE</v>
      </c>
      <c r="G132" s="30">
        <f>YEAR(TableauRCP[[#This Row],[Date de Reception]])*100+MONTH(TableauRCP[[#This Row],[Date de Reception]])</f>
        <v>202205</v>
      </c>
      <c r="H132" t="str">
        <f>+CONCATENATE(TableauRCP[[#This Row],[Famille de produit]],TableauRCP[[#This Row],[Date2]])</f>
        <v>CREMERIE202205</v>
      </c>
    </row>
    <row r="133" spans="1:8" hidden="1" x14ac:dyDescent="0.25">
      <c r="A133" s="30" t="s">
        <v>250</v>
      </c>
      <c r="B133" s="41">
        <v>142695922</v>
      </c>
      <c r="C133" s="41">
        <v>5540246176295</v>
      </c>
      <c r="D133" s="42">
        <v>44697</v>
      </c>
      <c r="E133" s="43">
        <v>7424</v>
      </c>
      <c r="F133" t="str">
        <f>+VLOOKUP(TableauRCP[[#This Row],[Article Commande]],Tableau1[],4,FALSE)</f>
        <v>CREMERIE</v>
      </c>
      <c r="G133" s="30">
        <f>YEAR(TableauRCP[[#This Row],[Date de Reception]])*100+MONTH(TableauRCP[[#This Row],[Date de Reception]])</f>
        <v>202205</v>
      </c>
      <c r="H133" t="str">
        <f>+CONCATENATE(TableauRCP[[#This Row],[Famille de produit]],TableauRCP[[#This Row],[Date2]])</f>
        <v>CREMERIE202205</v>
      </c>
    </row>
    <row r="134" spans="1:8" hidden="1" x14ac:dyDescent="0.25">
      <c r="A134" s="30" t="s">
        <v>250</v>
      </c>
      <c r="B134" s="38">
        <v>142695922</v>
      </c>
      <c r="C134" s="38">
        <v>5540246187987</v>
      </c>
      <c r="D134" s="39">
        <v>44697</v>
      </c>
      <c r="E134" s="40">
        <v>4455</v>
      </c>
      <c r="F134" t="str">
        <f>+VLOOKUP(TableauRCP[[#This Row],[Article Commande]],Tableau1[],4,FALSE)</f>
        <v>CREMERIE</v>
      </c>
      <c r="G134" s="30">
        <f>YEAR(TableauRCP[[#This Row],[Date de Reception]])*100+MONTH(TableauRCP[[#This Row],[Date de Reception]])</f>
        <v>202205</v>
      </c>
      <c r="H134" t="str">
        <f>+CONCATENATE(TableauRCP[[#This Row],[Famille de produit]],TableauRCP[[#This Row],[Date2]])</f>
        <v>CREMERIE202205</v>
      </c>
    </row>
    <row r="135" spans="1:8" hidden="1" x14ac:dyDescent="0.25">
      <c r="A135" s="30" t="s">
        <v>250</v>
      </c>
      <c r="B135" s="41">
        <v>142695922</v>
      </c>
      <c r="C135" s="41">
        <v>5540246188200</v>
      </c>
      <c r="D135" s="42">
        <v>44697</v>
      </c>
      <c r="E135" s="43">
        <v>1485</v>
      </c>
      <c r="F135" t="str">
        <f>+VLOOKUP(TableauRCP[[#This Row],[Article Commande]],Tableau1[],4,FALSE)</f>
        <v>CREMERIE</v>
      </c>
      <c r="G135" s="30">
        <f>YEAR(TableauRCP[[#This Row],[Date de Reception]])*100+MONTH(TableauRCP[[#This Row],[Date de Reception]])</f>
        <v>202205</v>
      </c>
      <c r="H135" t="str">
        <f>+CONCATENATE(TableauRCP[[#This Row],[Famille de produit]],TableauRCP[[#This Row],[Date2]])</f>
        <v>CREMERIE202205</v>
      </c>
    </row>
    <row r="136" spans="1:8" hidden="1" x14ac:dyDescent="0.25">
      <c r="A136" s="30" t="s">
        <v>250</v>
      </c>
      <c r="B136" s="41">
        <v>142685691</v>
      </c>
      <c r="C136" s="41">
        <v>5540246181061</v>
      </c>
      <c r="D136" s="42">
        <v>44700</v>
      </c>
      <c r="E136" s="43">
        <v>4410</v>
      </c>
      <c r="F136" t="str">
        <f>+VLOOKUP(TableauRCP[[#This Row],[Article Commande]],Tableau1[],4,FALSE)</f>
        <v>VOLAILLE</v>
      </c>
      <c r="G136" s="30">
        <f>YEAR(TableauRCP[[#This Row],[Date de Reception]])*100+MONTH(TableauRCP[[#This Row],[Date de Reception]])</f>
        <v>202205</v>
      </c>
      <c r="H136" t="str">
        <f>+CONCATENATE(TableauRCP[[#This Row],[Famille de produit]],TableauRCP[[#This Row],[Date2]])</f>
        <v>VOLAILLE202205</v>
      </c>
    </row>
    <row r="137" spans="1:8" hidden="1" x14ac:dyDescent="0.25">
      <c r="A137" s="30" t="s">
        <v>250</v>
      </c>
      <c r="B137" s="38">
        <v>142685691</v>
      </c>
      <c r="C137" s="38">
        <v>5540246185278</v>
      </c>
      <c r="D137" s="39">
        <v>44700</v>
      </c>
      <c r="E137" s="40">
        <v>1120</v>
      </c>
      <c r="F137" t="str">
        <f>+VLOOKUP(TableauRCP[[#This Row],[Article Commande]],Tableau1[],4,FALSE)</f>
        <v>VOLAILLE</v>
      </c>
      <c r="G137" s="30">
        <f>YEAR(TableauRCP[[#This Row],[Date de Reception]])*100+MONTH(TableauRCP[[#This Row],[Date de Reception]])</f>
        <v>202205</v>
      </c>
      <c r="H137" t="str">
        <f>+CONCATENATE(TableauRCP[[#This Row],[Famille de produit]],TableauRCP[[#This Row],[Date2]])</f>
        <v>VOLAILLE202205</v>
      </c>
    </row>
    <row r="138" spans="1:8" hidden="1" x14ac:dyDescent="0.25">
      <c r="A138" s="30" t="s">
        <v>250</v>
      </c>
      <c r="B138" s="41">
        <v>142685780</v>
      </c>
      <c r="C138" s="41">
        <v>5540246186351</v>
      </c>
      <c r="D138" s="42">
        <v>44700</v>
      </c>
      <c r="E138" s="43">
        <v>564</v>
      </c>
      <c r="F138" t="str">
        <f>+VLOOKUP(TableauRCP[[#This Row],[Article Commande]],Tableau1[],4,FALSE)</f>
        <v>MIX LEGUMES</v>
      </c>
      <c r="G138" s="30">
        <f>YEAR(TableauRCP[[#This Row],[Date de Reception]])*100+MONTH(TableauRCP[[#This Row],[Date de Reception]])</f>
        <v>202205</v>
      </c>
      <c r="H138" t="str">
        <f>+CONCATENATE(TableauRCP[[#This Row],[Famille de produit]],TableauRCP[[#This Row],[Date2]])</f>
        <v>MIX LEGUMES202205</v>
      </c>
    </row>
    <row r="139" spans="1:8" hidden="1" x14ac:dyDescent="0.25">
      <c r="A139" s="30" t="s">
        <v>250</v>
      </c>
      <c r="B139" s="38">
        <v>142685780</v>
      </c>
      <c r="C139" s="38">
        <v>5540246186352</v>
      </c>
      <c r="D139" s="39">
        <v>44700</v>
      </c>
      <c r="E139" s="40">
        <v>1880</v>
      </c>
      <c r="F139" t="str">
        <f>+VLOOKUP(TableauRCP[[#This Row],[Article Commande]],Tableau1[],4,FALSE)</f>
        <v>MIX LEGUMES</v>
      </c>
      <c r="G139" s="30">
        <f>YEAR(TableauRCP[[#This Row],[Date de Reception]])*100+MONTH(TableauRCP[[#This Row],[Date de Reception]])</f>
        <v>202205</v>
      </c>
      <c r="H139" t="str">
        <f>+CONCATENATE(TableauRCP[[#This Row],[Famille de produit]],TableauRCP[[#This Row],[Date2]])</f>
        <v>MIX LEGUMES202205</v>
      </c>
    </row>
    <row r="140" spans="1:8" hidden="1" x14ac:dyDescent="0.25">
      <c r="A140" s="30" t="s">
        <v>250</v>
      </c>
      <c r="B140" s="38">
        <v>142695837</v>
      </c>
      <c r="C140" s="38">
        <v>5540246183589</v>
      </c>
      <c r="D140" s="39">
        <v>44700</v>
      </c>
      <c r="E140" s="40">
        <v>1300</v>
      </c>
      <c r="F140" t="str">
        <f>+VLOOKUP(TableauRCP[[#This Row],[Article Commande]],Tableau1[],4,FALSE)</f>
        <v>MIX LEGUMES</v>
      </c>
      <c r="G140" s="30">
        <f>YEAR(TableauRCP[[#This Row],[Date de Reception]])*100+MONTH(TableauRCP[[#This Row],[Date de Reception]])</f>
        <v>202205</v>
      </c>
      <c r="H140" t="str">
        <f>+CONCATENATE(TableauRCP[[#This Row],[Famille de produit]],TableauRCP[[#This Row],[Date2]])</f>
        <v>MIX LEGUMES202205</v>
      </c>
    </row>
    <row r="141" spans="1:8" hidden="1" x14ac:dyDescent="0.25">
      <c r="A141" s="30" t="s">
        <v>250</v>
      </c>
      <c r="B141" s="41">
        <v>142695837</v>
      </c>
      <c r="C141" s="41">
        <v>5540246186351</v>
      </c>
      <c r="D141" s="42">
        <v>44700</v>
      </c>
      <c r="E141" s="43">
        <v>1128</v>
      </c>
      <c r="F141" t="str">
        <f>+VLOOKUP(TableauRCP[[#This Row],[Article Commande]],Tableau1[],4,FALSE)</f>
        <v>MIX LEGUMES</v>
      </c>
      <c r="G141" s="30">
        <f>YEAR(TableauRCP[[#This Row],[Date de Reception]])*100+MONTH(TableauRCP[[#This Row],[Date de Reception]])</f>
        <v>202205</v>
      </c>
      <c r="H141" t="str">
        <f>+CONCATENATE(TableauRCP[[#This Row],[Famille de produit]],TableauRCP[[#This Row],[Date2]])</f>
        <v>MIX LEGUMES202205</v>
      </c>
    </row>
    <row r="142" spans="1:8" hidden="1" x14ac:dyDescent="0.25">
      <c r="A142" s="30" t="s">
        <v>250</v>
      </c>
      <c r="B142" s="38">
        <v>142695837</v>
      </c>
      <c r="C142" s="38">
        <v>5540246186352</v>
      </c>
      <c r="D142" s="39">
        <v>44700</v>
      </c>
      <c r="E142" s="40">
        <v>1880</v>
      </c>
      <c r="F142" t="str">
        <f>+VLOOKUP(TableauRCP[[#This Row],[Article Commande]],Tableau1[],4,FALSE)</f>
        <v>MIX LEGUMES</v>
      </c>
      <c r="G142" s="30">
        <f>YEAR(TableauRCP[[#This Row],[Date de Reception]])*100+MONTH(TableauRCP[[#This Row],[Date de Reception]])</f>
        <v>202205</v>
      </c>
      <c r="H142" t="str">
        <f>+CONCATENATE(TableauRCP[[#This Row],[Famille de produit]],TableauRCP[[#This Row],[Date2]])</f>
        <v>MIX LEGUMES202205</v>
      </c>
    </row>
    <row r="143" spans="1:8" hidden="1" x14ac:dyDescent="0.25">
      <c r="A143" s="30" t="s">
        <v>250</v>
      </c>
      <c r="B143" s="38">
        <v>142695909</v>
      </c>
      <c r="C143" s="38">
        <v>5540246175461</v>
      </c>
      <c r="D143" s="39">
        <v>44700</v>
      </c>
      <c r="E143" s="40">
        <v>15034</v>
      </c>
      <c r="F143" t="str">
        <f>+VLOOKUP(TableauRCP[[#This Row],[Article Commande]],Tableau1[],4,FALSE)</f>
        <v>MIX LEGUMES</v>
      </c>
      <c r="G143" s="30">
        <f>YEAR(TableauRCP[[#This Row],[Date de Reception]])*100+MONTH(TableauRCP[[#This Row],[Date de Reception]])</f>
        <v>202205</v>
      </c>
      <c r="H143" t="str">
        <f>+CONCATENATE(TableauRCP[[#This Row],[Famille de produit]],TableauRCP[[#This Row],[Date2]])</f>
        <v>MIX LEGUMES202205</v>
      </c>
    </row>
    <row r="144" spans="1:8" hidden="1" x14ac:dyDescent="0.25">
      <c r="A144" s="30" t="s">
        <v>250</v>
      </c>
      <c r="B144" s="41">
        <v>142695909</v>
      </c>
      <c r="C144" s="41">
        <v>5540246177132</v>
      </c>
      <c r="D144" s="42">
        <v>44700</v>
      </c>
      <c r="E144" s="43">
        <v>8816</v>
      </c>
      <c r="F144" t="str">
        <f>+VLOOKUP(TableauRCP[[#This Row],[Article Commande]],Tableau1[],4,FALSE)</f>
        <v>MIX LEGUMES</v>
      </c>
      <c r="G144" s="30">
        <f>YEAR(TableauRCP[[#This Row],[Date de Reception]])*100+MONTH(TableauRCP[[#This Row],[Date de Reception]])</f>
        <v>202205</v>
      </c>
      <c r="H144" t="str">
        <f>+CONCATENATE(TableauRCP[[#This Row],[Famille de produit]],TableauRCP[[#This Row],[Date2]])</f>
        <v>MIX LEGUMES202205</v>
      </c>
    </row>
    <row r="145" spans="1:8" hidden="1" x14ac:dyDescent="0.25">
      <c r="A145" s="30" t="s">
        <v>250</v>
      </c>
      <c r="B145" s="38">
        <v>142695909</v>
      </c>
      <c r="C145" s="38">
        <v>5540246177133</v>
      </c>
      <c r="D145" s="39">
        <v>44700</v>
      </c>
      <c r="E145" s="40">
        <v>546</v>
      </c>
      <c r="F145" t="str">
        <f>+VLOOKUP(TableauRCP[[#This Row],[Article Commande]],Tableau1[],4,FALSE)</f>
        <v>MIX LEGUMES</v>
      </c>
      <c r="G145" s="30">
        <f>YEAR(TableauRCP[[#This Row],[Date de Reception]])*100+MONTH(TableauRCP[[#This Row],[Date de Reception]])</f>
        <v>202205</v>
      </c>
      <c r="H145" t="str">
        <f>+CONCATENATE(TableauRCP[[#This Row],[Famille de produit]],TableauRCP[[#This Row],[Date2]])</f>
        <v>MIX LEGUMES202205</v>
      </c>
    </row>
    <row r="146" spans="1:8" hidden="1" x14ac:dyDescent="0.25">
      <c r="A146" s="30" t="s">
        <v>250</v>
      </c>
      <c r="B146" s="41">
        <v>142695909</v>
      </c>
      <c r="C146" s="41">
        <v>5540246183562</v>
      </c>
      <c r="D146" s="42">
        <v>44700</v>
      </c>
      <c r="E146" s="43">
        <v>1044</v>
      </c>
      <c r="F146" t="str">
        <f>+VLOOKUP(TableauRCP[[#This Row],[Article Commande]],Tableau1[],4,FALSE)</f>
        <v>MIX LEGUMES</v>
      </c>
      <c r="G146" s="30">
        <f>YEAR(TableauRCP[[#This Row],[Date de Reception]])*100+MONTH(TableauRCP[[#This Row],[Date de Reception]])</f>
        <v>202205</v>
      </c>
      <c r="H146" t="str">
        <f>+CONCATENATE(TableauRCP[[#This Row],[Famille de produit]],TableauRCP[[#This Row],[Date2]])</f>
        <v>MIX LEGUMES202205</v>
      </c>
    </row>
    <row r="147" spans="1:8" hidden="1" x14ac:dyDescent="0.25">
      <c r="A147" s="30" t="s">
        <v>250</v>
      </c>
      <c r="B147" s="41">
        <v>142695948</v>
      </c>
      <c r="C147" s="41">
        <v>5540246176294</v>
      </c>
      <c r="D147" s="42">
        <v>44700</v>
      </c>
      <c r="E147" s="43">
        <v>2970</v>
      </c>
      <c r="F147" t="str">
        <f>+VLOOKUP(TableauRCP[[#This Row],[Article Commande]],Tableau1[],4,FALSE)</f>
        <v>CREMERIE</v>
      </c>
      <c r="G147" s="30">
        <f>YEAR(TableauRCP[[#This Row],[Date de Reception]])*100+MONTH(TableauRCP[[#This Row],[Date de Reception]])</f>
        <v>202205</v>
      </c>
      <c r="H147" t="str">
        <f>+CONCATENATE(TableauRCP[[#This Row],[Famille de produit]],TableauRCP[[#This Row],[Date2]])</f>
        <v>CREMERIE202205</v>
      </c>
    </row>
    <row r="148" spans="1:8" hidden="1" x14ac:dyDescent="0.25">
      <c r="A148" s="30" t="s">
        <v>250</v>
      </c>
      <c r="B148" s="38">
        <v>142695948</v>
      </c>
      <c r="C148" s="38">
        <v>5540246176295</v>
      </c>
      <c r="D148" s="39">
        <v>44700</v>
      </c>
      <c r="E148" s="40">
        <v>4455</v>
      </c>
      <c r="F148" t="str">
        <f>+VLOOKUP(TableauRCP[[#This Row],[Article Commande]],Tableau1[],4,FALSE)</f>
        <v>CREMERIE</v>
      </c>
      <c r="G148" s="30">
        <f>YEAR(TableauRCP[[#This Row],[Date de Reception]])*100+MONTH(TableauRCP[[#This Row],[Date de Reception]])</f>
        <v>202205</v>
      </c>
      <c r="H148" t="str">
        <f>+CONCATENATE(TableauRCP[[#This Row],[Famille de produit]],TableauRCP[[#This Row],[Date2]])</f>
        <v>CREMERIE202205</v>
      </c>
    </row>
    <row r="149" spans="1:8" hidden="1" x14ac:dyDescent="0.25">
      <c r="A149" s="30" t="s">
        <v>250</v>
      </c>
      <c r="B149" s="41">
        <v>142695949</v>
      </c>
      <c r="C149" s="41">
        <v>5540246174174</v>
      </c>
      <c r="D149" s="42">
        <v>44700</v>
      </c>
      <c r="E149" s="43">
        <v>696</v>
      </c>
      <c r="F149" t="str">
        <f>+VLOOKUP(TableauRCP[[#This Row],[Article Commande]],Tableau1[],4,FALSE)</f>
        <v>CREMERIE</v>
      </c>
      <c r="G149" s="30">
        <f>YEAR(TableauRCP[[#This Row],[Date de Reception]])*100+MONTH(TableauRCP[[#This Row],[Date de Reception]])</f>
        <v>202205</v>
      </c>
      <c r="H149" t="str">
        <f>+CONCATENATE(TableauRCP[[#This Row],[Famille de produit]],TableauRCP[[#This Row],[Date2]])</f>
        <v>CREMERIE202205</v>
      </c>
    </row>
    <row r="150" spans="1:8" hidden="1" x14ac:dyDescent="0.25">
      <c r="A150" s="30" t="s">
        <v>250</v>
      </c>
      <c r="B150" s="38">
        <v>142695949</v>
      </c>
      <c r="C150" s="38">
        <v>5540246188175</v>
      </c>
      <c r="D150" s="39">
        <v>44700</v>
      </c>
      <c r="E150" s="40">
        <v>232</v>
      </c>
      <c r="F150" t="str">
        <f>+VLOOKUP(TableauRCP[[#This Row],[Article Commande]],Tableau1[],4,FALSE)</f>
        <v>CREMERIE</v>
      </c>
      <c r="G150" s="30">
        <f>YEAR(TableauRCP[[#This Row],[Date de Reception]])*100+MONTH(TableauRCP[[#This Row],[Date de Reception]])</f>
        <v>202205</v>
      </c>
      <c r="H150" t="str">
        <f>+CONCATENATE(TableauRCP[[#This Row],[Famille de produit]],TableauRCP[[#This Row],[Date2]])</f>
        <v>CREMERIE202205</v>
      </c>
    </row>
    <row r="151" spans="1:8" hidden="1" x14ac:dyDescent="0.25">
      <c r="A151" s="30" t="s">
        <v>250</v>
      </c>
      <c r="B151" s="41">
        <v>142685712</v>
      </c>
      <c r="C151" s="41">
        <v>5540246182684</v>
      </c>
      <c r="D151" s="42">
        <v>44702</v>
      </c>
      <c r="E151" s="43">
        <v>209</v>
      </c>
      <c r="F151" t="str">
        <f>+VLOOKUP(TableauRCP[[#This Row],[Article Commande]],Tableau1[],4,FALSE)</f>
        <v>BOULANGERIE</v>
      </c>
      <c r="G151" s="30">
        <f>YEAR(TableauRCP[[#This Row],[Date de Reception]])*100+MONTH(TableauRCP[[#This Row],[Date de Reception]])</f>
        <v>202205</v>
      </c>
      <c r="H151" t="str">
        <f>+CONCATENATE(TableauRCP[[#This Row],[Famille de produit]],TableauRCP[[#This Row],[Date2]])</f>
        <v>BOULANGERIE202205</v>
      </c>
    </row>
    <row r="152" spans="1:8" hidden="1" x14ac:dyDescent="0.25">
      <c r="A152" s="30" t="s">
        <v>250</v>
      </c>
      <c r="B152" s="38">
        <v>142685712</v>
      </c>
      <c r="C152" s="38">
        <v>5540246183844</v>
      </c>
      <c r="D152" s="39">
        <v>44702</v>
      </c>
      <c r="E152" s="40">
        <v>75</v>
      </c>
      <c r="F152" t="str">
        <f>+VLOOKUP(TableauRCP[[#This Row],[Article Commande]],Tableau1[],4,FALSE)</f>
        <v>BOULANGERIE</v>
      </c>
      <c r="G152" s="30">
        <f>YEAR(TableauRCP[[#This Row],[Date de Reception]])*100+MONTH(TableauRCP[[#This Row],[Date de Reception]])</f>
        <v>202205</v>
      </c>
      <c r="H152" t="str">
        <f>+CONCATENATE(TableauRCP[[#This Row],[Famille de produit]],TableauRCP[[#This Row],[Date2]])</f>
        <v>BOULANGERIE202205</v>
      </c>
    </row>
    <row r="153" spans="1:8" hidden="1" x14ac:dyDescent="0.25">
      <c r="A153" s="30" t="s">
        <v>250</v>
      </c>
      <c r="B153" s="41">
        <v>142685783</v>
      </c>
      <c r="C153" s="41">
        <v>5540246170256</v>
      </c>
      <c r="D153" s="42">
        <v>44702</v>
      </c>
      <c r="E153" s="43">
        <v>3527</v>
      </c>
      <c r="F153" t="str">
        <f>+VLOOKUP(TableauRCP[[#This Row],[Article Commande]],Tableau1[],4,FALSE)</f>
        <v>BOULANGERIE</v>
      </c>
      <c r="G153" s="30">
        <f>YEAR(TableauRCP[[#This Row],[Date de Reception]])*100+MONTH(TableauRCP[[#This Row],[Date de Reception]])</f>
        <v>202205</v>
      </c>
      <c r="H153" t="str">
        <f>+CONCATENATE(TableauRCP[[#This Row],[Famille de produit]],TableauRCP[[#This Row],[Date2]])</f>
        <v>BOULANGERIE202205</v>
      </c>
    </row>
    <row r="154" spans="1:8" hidden="1" x14ac:dyDescent="0.25">
      <c r="A154" s="30" t="s">
        <v>250</v>
      </c>
      <c r="B154" s="38">
        <v>142685783</v>
      </c>
      <c r="C154" s="38">
        <v>5540246171888</v>
      </c>
      <c r="D154" s="39">
        <v>44702</v>
      </c>
      <c r="E154" s="40">
        <v>221</v>
      </c>
      <c r="F154" t="str">
        <f>+VLOOKUP(TableauRCP[[#This Row],[Article Commande]],Tableau1[],4,FALSE)</f>
        <v>BOULANGERIE</v>
      </c>
      <c r="G154" s="30">
        <f>YEAR(TableauRCP[[#This Row],[Date de Reception]])*100+MONTH(TableauRCP[[#This Row],[Date de Reception]])</f>
        <v>202205</v>
      </c>
      <c r="H154" t="str">
        <f>+CONCATENATE(TableauRCP[[#This Row],[Famille de produit]],TableauRCP[[#This Row],[Date2]])</f>
        <v>BOULANGERIE202205</v>
      </c>
    </row>
    <row r="155" spans="1:8" hidden="1" x14ac:dyDescent="0.25">
      <c r="A155" s="30" t="s">
        <v>250</v>
      </c>
      <c r="B155" s="41">
        <v>142695845</v>
      </c>
      <c r="C155" s="41">
        <v>5540246183130</v>
      </c>
      <c r="D155" s="42">
        <v>44702</v>
      </c>
      <c r="E155" s="43">
        <v>2819</v>
      </c>
      <c r="F155" t="str">
        <f>+VLOOKUP(TableauRCP[[#This Row],[Article Commande]],Tableau1[],4,FALSE)</f>
        <v>MIX LEGUMES</v>
      </c>
      <c r="G155" s="30">
        <f>YEAR(TableauRCP[[#This Row],[Date de Reception]])*100+MONTH(TableauRCP[[#This Row],[Date de Reception]])</f>
        <v>202205</v>
      </c>
      <c r="H155" t="str">
        <f>+CONCATENATE(TableauRCP[[#This Row],[Famille de produit]],TableauRCP[[#This Row],[Date2]])</f>
        <v>MIX LEGUMES202205</v>
      </c>
    </row>
    <row r="156" spans="1:8" hidden="1" x14ac:dyDescent="0.25">
      <c r="A156" s="30" t="s">
        <v>250</v>
      </c>
      <c r="B156" s="38">
        <v>142695845</v>
      </c>
      <c r="C156" s="38">
        <v>5540246183537</v>
      </c>
      <c r="D156" s="39">
        <v>44702</v>
      </c>
      <c r="E156" s="40">
        <v>961</v>
      </c>
      <c r="F156" t="str">
        <f>+VLOOKUP(TableauRCP[[#This Row],[Article Commande]],Tableau1[],4,FALSE)</f>
        <v>MIX LEGUMES</v>
      </c>
      <c r="G156" s="30">
        <f>YEAR(TableauRCP[[#This Row],[Date de Reception]])*100+MONTH(TableauRCP[[#This Row],[Date de Reception]])</f>
        <v>202205</v>
      </c>
      <c r="H156" t="str">
        <f>+CONCATENATE(TableauRCP[[#This Row],[Famille de produit]],TableauRCP[[#This Row],[Date2]])</f>
        <v>MIX LEGUMES202205</v>
      </c>
    </row>
    <row r="157" spans="1:8" hidden="1" x14ac:dyDescent="0.25">
      <c r="A157" s="30" t="s">
        <v>250</v>
      </c>
      <c r="B157" s="41">
        <v>142695845</v>
      </c>
      <c r="C157" s="41">
        <v>5540246183541</v>
      </c>
      <c r="D157" s="42">
        <v>44702</v>
      </c>
      <c r="E157" s="43">
        <v>1114</v>
      </c>
      <c r="F157" t="str">
        <f>+VLOOKUP(TableauRCP[[#This Row],[Article Commande]],Tableau1[],4,FALSE)</f>
        <v>MIX LEGUMES</v>
      </c>
      <c r="G157" s="30">
        <f>YEAR(TableauRCP[[#This Row],[Date de Reception]])*100+MONTH(TableauRCP[[#This Row],[Date de Reception]])</f>
        <v>202205</v>
      </c>
      <c r="H157" t="str">
        <f>+CONCATENATE(TableauRCP[[#This Row],[Famille de produit]],TableauRCP[[#This Row],[Date2]])</f>
        <v>MIX LEGUMES202205</v>
      </c>
    </row>
    <row r="158" spans="1:8" hidden="1" x14ac:dyDescent="0.25">
      <c r="A158" s="30" t="s">
        <v>250</v>
      </c>
      <c r="B158" s="38">
        <v>142695845</v>
      </c>
      <c r="C158" s="38">
        <v>5540246183555</v>
      </c>
      <c r="D158" s="39">
        <v>44702</v>
      </c>
      <c r="E158" s="40">
        <v>543</v>
      </c>
      <c r="F158" t="str">
        <f>+VLOOKUP(TableauRCP[[#This Row],[Article Commande]],Tableau1[],4,FALSE)</f>
        <v>MIX LEGUMES</v>
      </c>
      <c r="G158" s="30">
        <f>YEAR(TableauRCP[[#This Row],[Date de Reception]])*100+MONTH(TableauRCP[[#This Row],[Date de Reception]])</f>
        <v>202205</v>
      </c>
      <c r="H158" t="str">
        <f>+CONCATENATE(TableauRCP[[#This Row],[Famille de produit]],TableauRCP[[#This Row],[Date2]])</f>
        <v>MIX LEGUMES202205</v>
      </c>
    </row>
    <row r="159" spans="1:8" hidden="1" x14ac:dyDescent="0.25">
      <c r="A159" s="30" t="s">
        <v>250</v>
      </c>
      <c r="B159" s="41">
        <v>142695867</v>
      </c>
      <c r="C159" s="41">
        <v>5540246175372</v>
      </c>
      <c r="D159" s="42">
        <v>44702</v>
      </c>
      <c r="E159" s="43">
        <v>3341</v>
      </c>
      <c r="F159" t="str">
        <f>+VLOOKUP(TableauRCP[[#This Row],[Article Commande]],Tableau1[],4,FALSE)</f>
        <v>BOULANGERIE</v>
      </c>
      <c r="G159" s="30">
        <f>YEAR(TableauRCP[[#This Row],[Date de Reception]])*100+MONTH(TableauRCP[[#This Row],[Date de Reception]])</f>
        <v>202205</v>
      </c>
      <c r="H159" t="str">
        <f>+CONCATENATE(TableauRCP[[#This Row],[Famille de produit]],TableauRCP[[#This Row],[Date2]])</f>
        <v>BOULANGERIE202205</v>
      </c>
    </row>
    <row r="160" spans="1:8" hidden="1" x14ac:dyDescent="0.25">
      <c r="A160" s="30" t="s">
        <v>250</v>
      </c>
      <c r="B160" s="41">
        <v>142695970</v>
      </c>
      <c r="C160" s="41">
        <v>5540246186325</v>
      </c>
      <c r="D160" s="42">
        <v>44702</v>
      </c>
      <c r="E160" s="43">
        <v>140</v>
      </c>
      <c r="F160" t="str">
        <f>+VLOOKUP(TableauRCP[[#This Row],[Article Commande]],Tableau1[],4,FALSE)</f>
        <v>CREMERIE</v>
      </c>
      <c r="G160" s="30">
        <f>YEAR(TableauRCP[[#This Row],[Date de Reception]])*100+MONTH(TableauRCP[[#This Row],[Date de Reception]])</f>
        <v>202205</v>
      </c>
      <c r="H160" t="str">
        <f>+CONCATENATE(TableauRCP[[#This Row],[Famille de produit]],TableauRCP[[#This Row],[Date2]])</f>
        <v>CREMERIE202205</v>
      </c>
    </row>
    <row r="161" spans="1:8" hidden="1" x14ac:dyDescent="0.25">
      <c r="A161" s="30" t="s">
        <v>250</v>
      </c>
      <c r="B161" s="41">
        <v>142706018</v>
      </c>
      <c r="C161" s="41">
        <v>5540246176294</v>
      </c>
      <c r="D161" s="42">
        <v>44702</v>
      </c>
      <c r="E161" s="43">
        <v>2228</v>
      </c>
      <c r="F161" t="str">
        <f>+VLOOKUP(TableauRCP[[#This Row],[Article Commande]],Tableau1[],4,FALSE)</f>
        <v>CREMERIE</v>
      </c>
      <c r="G161" s="30">
        <f>YEAR(TableauRCP[[#This Row],[Date de Reception]])*100+MONTH(TableauRCP[[#This Row],[Date de Reception]])</f>
        <v>202205</v>
      </c>
      <c r="H161" t="str">
        <f>+CONCATENATE(TableauRCP[[#This Row],[Famille de produit]],TableauRCP[[#This Row],[Date2]])</f>
        <v>CREMERIE202205</v>
      </c>
    </row>
    <row r="162" spans="1:8" hidden="1" x14ac:dyDescent="0.25">
      <c r="A162" s="30" t="s">
        <v>250</v>
      </c>
      <c r="B162" s="38">
        <v>142706018</v>
      </c>
      <c r="C162" s="38">
        <v>5540246176295</v>
      </c>
      <c r="D162" s="39">
        <v>44702</v>
      </c>
      <c r="E162" s="40">
        <v>7424</v>
      </c>
      <c r="F162" t="str">
        <f>+VLOOKUP(TableauRCP[[#This Row],[Article Commande]],Tableau1[],4,FALSE)</f>
        <v>CREMERIE</v>
      </c>
      <c r="G162" s="30">
        <f>YEAR(TableauRCP[[#This Row],[Date de Reception]])*100+MONTH(TableauRCP[[#This Row],[Date de Reception]])</f>
        <v>202205</v>
      </c>
      <c r="H162" t="str">
        <f>+CONCATENATE(TableauRCP[[#This Row],[Famille de produit]],TableauRCP[[#This Row],[Date2]])</f>
        <v>CREMERIE202205</v>
      </c>
    </row>
    <row r="163" spans="1:8" hidden="1" x14ac:dyDescent="0.25">
      <c r="A163" s="30" t="s">
        <v>250</v>
      </c>
      <c r="B163" s="41">
        <v>142706018</v>
      </c>
      <c r="C163" s="41">
        <v>5540246187987</v>
      </c>
      <c r="D163" s="42">
        <v>44702</v>
      </c>
      <c r="E163" s="43">
        <v>2228</v>
      </c>
      <c r="F163" t="str">
        <f>+VLOOKUP(TableauRCP[[#This Row],[Article Commande]],Tableau1[],4,FALSE)</f>
        <v>CREMERIE</v>
      </c>
      <c r="G163" s="30">
        <f>YEAR(TableauRCP[[#This Row],[Date de Reception]])*100+MONTH(TableauRCP[[#This Row],[Date de Reception]])</f>
        <v>202205</v>
      </c>
      <c r="H163" t="str">
        <f>+CONCATENATE(TableauRCP[[#This Row],[Famille de produit]],TableauRCP[[#This Row],[Date2]])</f>
        <v>CREMERIE202205</v>
      </c>
    </row>
    <row r="164" spans="1:8" hidden="1" x14ac:dyDescent="0.25">
      <c r="A164" s="30" t="s">
        <v>250</v>
      </c>
      <c r="B164" s="38">
        <v>142706018</v>
      </c>
      <c r="C164" s="38">
        <v>5540246188200</v>
      </c>
      <c r="D164" s="39">
        <v>44702</v>
      </c>
      <c r="E164" s="40">
        <v>1485</v>
      </c>
      <c r="F164" t="str">
        <f>+VLOOKUP(TableauRCP[[#This Row],[Article Commande]],Tableau1[],4,FALSE)</f>
        <v>CREMERIE</v>
      </c>
      <c r="G164" s="30">
        <f>YEAR(TableauRCP[[#This Row],[Date de Reception]])*100+MONTH(TableauRCP[[#This Row],[Date de Reception]])</f>
        <v>202205</v>
      </c>
      <c r="H164" t="str">
        <f>+CONCATENATE(TableauRCP[[#This Row],[Famille de produit]],TableauRCP[[#This Row],[Date2]])</f>
        <v>CREMERIE202205</v>
      </c>
    </row>
    <row r="165" spans="1:8" hidden="1" x14ac:dyDescent="0.25">
      <c r="A165" s="30" t="s">
        <v>250</v>
      </c>
      <c r="B165" s="41">
        <v>142706019</v>
      </c>
      <c r="C165" s="41">
        <v>5540246172669</v>
      </c>
      <c r="D165" s="42">
        <v>44702</v>
      </c>
      <c r="E165" s="43">
        <v>209</v>
      </c>
      <c r="F165" t="str">
        <f>+VLOOKUP(TableauRCP[[#This Row],[Article Commande]],Tableau1[],4,FALSE)</f>
        <v>CREMERIE</v>
      </c>
      <c r="G165" s="30">
        <f>YEAR(TableauRCP[[#This Row],[Date de Reception]])*100+MONTH(TableauRCP[[#This Row],[Date de Reception]])</f>
        <v>202205</v>
      </c>
      <c r="H165" t="str">
        <f>+CONCATENATE(TableauRCP[[#This Row],[Famille de produit]],TableauRCP[[#This Row],[Date2]])</f>
        <v>CREMERIE202205</v>
      </c>
    </row>
    <row r="166" spans="1:8" hidden="1" x14ac:dyDescent="0.25">
      <c r="A166" s="30" t="s">
        <v>250</v>
      </c>
      <c r="B166" s="38">
        <v>142706019</v>
      </c>
      <c r="C166" s="38">
        <v>5540246174174</v>
      </c>
      <c r="D166" s="39">
        <v>44702</v>
      </c>
      <c r="E166" s="40">
        <v>464</v>
      </c>
      <c r="F166" t="str">
        <f>+VLOOKUP(TableauRCP[[#This Row],[Article Commande]],Tableau1[],4,FALSE)</f>
        <v>CREMERIE</v>
      </c>
      <c r="G166" s="30">
        <f>YEAR(TableauRCP[[#This Row],[Date de Reception]])*100+MONTH(TableauRCP[[#This Row],[Date de Reception]])</f>
        <v>202205</v>
      </c>
      <c r="H166" t="str">
        <f>+CONCATENATE(TableauRCP[[#This Row],[Famille de produit]],TableauRCP[[#This Row],[Date2]])</f>
        <v>CREMERIE202205</v>
      </c>
    </row>
    <row r="167" spans="1:8" hidden="1" x14ac:dyDescent="0.25">
      <c r="A167" s="30" t="s">
        <v>250</v>
      </c>
      <c r="B167" s="38">
        <v>142706041</v>
      </c>
      <c r="C167" s="38">
        <v>5540246176699</v>
      </c>
      <c r="D167" s="39">
        <v>44702</v>
      </c>
      <c r="E167" s="40">
        <v>4176</v>
      </c>
      <c r="F167" t="str">
        <f>+VLOOKUP(TableauRCP[[#This Row],[Article Commande]],Tableau1[],4,FALSE)</f>
        <v>CREMERIE</v>
      </c>
      <c r="G167" s="30">
        <f>YEAR(TableauRCP[[#This Row],[Date de Reception]])*100+MONTH(TableauRCP[[#This Row],[Date de Reception]])</f>
        <v>202205</v>
      </c>
      <c r="H167" t="str">
        <f>+CONCATENATE(TableauRCP[[#This Row],[Famille de produit]],TableauRCP[[#This Row],[Date2]])</f>
        <v>CREMERIE202205</v>
      </c>
    </row>
    <row r="168" spans="1:8" hidden="1" x14ac:dyDescent="0.25">
      <c r="A168" s="30" t="s">
        <v>250</v>
      </c>
      <c r="B168" s="38">
        <v>142695839</v>
      </c>
      <c r="C168" s="38">
        <v>5540246183554</v>
      </c>
      <c r="D168" s="39">
        <v>44703</v>
      </c>
      <c r="E168" s="40">
        <v>891</v>
      </c>
      <c r="F168" t="str">
        <f>+VLOOKUP(TableauRCP[[#This Row],[Article Commande]],Tableau1[],4,FALSE)</f>
        <v>MIX LEGUMES</v>
      </c>
      <c r="G168" s="30">
        <f>YEAR(TableauRCP[[#This Row],[Date de Reception]])*100+MONTH(TableauRCP[[#This Row],[Date de Reception]])</f>
        <v>202205</v>
      </c>
      <c r="H168" t="str">
        <f>+CONCATENATE(TableauRCP[[#This Row],[Famille de produit]],TableauRCP[[#This Row],[Date2]])</f>
        <v>MIX LEGUMES202205</v>
      </c>
    </row>
    <row r="169" spans="1:8" hidden="1" x14ac:dyDescent="0.25">
      <c r="A169" s="30" t="s">
        <v>250</v>
      </c>
      <c r="B169" s="41">
        <v>142695839</v>
      </c>
      <c r="C169" s="41">
        <v>5540246183556</v>
      </c>
      <c r="D169" s="42">
        <v>44703</v>
      </c>
      <c r="E169" s="43">
        <v>1782</v>
      </c>
      <c r="F169" t="str">
        <f>+VLOOKUP(TableauRCP[[#This Row],[Article Commande]],Tableau1[],4,FALSE)</f>
        <v>MIX LEGUMES</v>
      </c>
      <c r="G169" s="30">
        <f>YEAR(TableauRCP[[#This Row],[Date de Reception]])*100+MONTH(TableauRCP[[#This Row],[Date de Reception]])</f>
        <v>202205</v>
      </c>
      <c r="H169" t="str">
        <f>+CONCATENATE(TableauRCP[[#This Row],[Famille de produit]],TableauRCP[[#This Row],[Date2]])</f>
        <v>MIX LEGUMES202205</v>
      </c>
    </row>
    <row r="170" spans="1:8" hidden="1" x14ac:dyDescent="0.25">
      <c r="A170" s="30" t="s">
        <v>250</v>
      </c>
      <c r="B170" s="38">
        <v>142695839</v>
      </c>
      <c r="C170" s="38">
        <v>5540246183558</v>
      </c>
      <c r="D170" s="39">
        <v>44703</v>
      </c>
      <c r="E170" s="40">
        <v>2599</v>
      </c>
      <c r="F170" t="str">
        <f>+VLOOKUP(TableauRCP[[#This Row],[Article Commande]],Tableau1[],4,FALSE)</f>
        <v>MIX LEGUMES</v>
      </c>
      <c r="G170" s="30">
        <f>YEAR(TableauRCP[[#This Row],[Date de Reception]])*100+MONTH(TableauRCP[[#This Row],[Date de Reception]])</f>
        <v>202205</v>
      </c>
      <c r="H170" t="str">
        <f>+CONCATENATE(TableauRCP[[#This Row],[Famille de produit]],TableauRCP[[#This Row],[Date2]])</f>
        <v>MIX LEGUMES202205</v>
      </c>
    </row>
    <row r="171" spans="1:8" hidden="1" x14ac:dyDescent="0.25">
      <c r="A171" s="30" t="s">
        <v>250</v>
      </c>
      <c r="B171" s="41">
        <v>142695839</v>
      </c>
      <c r="C171" s="41">
        <v>5540246192209</v>
      </c>
      <c r="D171" s="42">
        <v>44703</v>
      </c>
      <c r="E171" s="43">
        <v>2228</v>
      </c>
      <c r="F171" t="str">
        <f>+VLOOKUP(TableauRCP[[#This Row],[Article Commande]],Tableau1[],4,FALSE)</f>
        <v>MIX LEGUMES</v>
      </c>
      <c r="G171" s="30">
        <f>YEAR(TableauRCP[[#This Row],[Date de Reception]])*100+MONTH(TableauRCP[[#This Row],[Date de Reception]])</f>
        <v>202205</v>
      </c>
      <c r="H171" t="str">
        <f>+CONCATENATE(TableauRCP[[#This Row],[Famille de produit]],TableauRCP[[#This Row],[Date2]])</f>
        <v>MIX LEGUMES202205</v>
      </c>
    </row>
    <row r="172" spans="1:8" hidden="1" x14ac:dyDescent="0.25">
      <c r="A172" s="30" t="s">
        <v>250</v>
      </c>
      <c r="B172" s="38">
        <v>142695839</v>
      </c>
      <c r="C172" s="38">
        <v>5540246192462</v>
      </c>
      <c r="D172" s="39">
        <v>44703</v>
      </c>
      <c r="E172" s="40">
        <v>2228</v>
      </c>
      <c r="F172" t="str">
        <f>+VLOOKUP(TableauRCP[[#This Row],[Article Commande]],Tableau1[],4,FALSE)</f>
        <v>MIX LEGUMES</v>
      </c>
      <c r="G172" s="30">
        <f>YEAR(TableauRCP[[#This Row],[Date de Reception]])*100+MONTH(TableauRCP[[#This Row],[Date de Reception]])</f>
        <v>202205</v>
      </c>
      <c r="H172" t="str">
        <f>+CONCATENATE(TableauRCP[[#This Row],[Famille de produit]],TableauRCP[[#This Row],[Date2]])</f>
        <v>MIX LEGUMES202205</v>
      </c>
    </row>
    <row r="173" spans="1:8" hidden="1" x14ac:dyDescent="0.25">
      <c r="A173" s="30" t="s">
        <v>250</v>
      </c>
      <c r="B173" s="41">
        <v>142695839</v>
      </c>
      <c r="C173" s="41">
        <v>5540246192594</v>
      </c>
      <c r="D173" s="42">
        <v>44703</v>
      </c>
      <c r="E173" s="43">
        <v>743</v>
      </c>
      <c r="F173" t="str">
        <f>+VLOOKUP(TableauRCP[[#This Row],[Article Commande]],Tableau1[],4,FALSE)</f>
        <v>MIX LEGUMES</v>
      </c>
      <c r="G173" s="30">
        <f>YEAR(TableauRCP[[#This Row],[Date de Reception]])*100+MONTH(TableauRCP[[#This Row],[Date de Reception]])</f>
        <v>202205</v>
      </c>
      <c r="H173" t="str">
        <f>+CONCATENATE(TableauRCP[[#This Row],[Famille de produit]],TableauRCP[[#This Row],[Date2]])</f>
        <v>MIX LEGUMES202205</v>
      </c>
    </row>
    <row r="174" spans="1:8" hidden="1" x14ac:dyDescent="0.25">
      <c r="A174" s="30" t="s">
        <v>250</v>
      </c>
      <c r="B174" s="38">
        <v>142695839</v>
      </c>
      <c r="C174" s="38">
        <v>5540246192831</v>
      </c>
      <c r="D174" s="39">
        <v>44703</v>
      </c>
      <c r="E174" s="40">
        <v>1300</v>
      </c>
      <c r="F174" t="str">
        <f>+VLOOKUP(TableauRCP[[#This Row],[Article Commande]],Tableau1[],4,FALSE)</f>
        <v>MIX LEGUMES</v>
      </c>
      <c r="G174" s="30">
        <f>YEAR(TableauRCP[[#This Row],[Date de Reception]])*100+MONTH(TableauRCP[[#This Row],[Date de Reception]])</f>
        <v>202205</v>
      </c>
      <c r="H174" t="str">
        <f>+CONCATENATE(TableauRCP[[#This Row],[Famille de produit]],TableauRCP[[#This Row],[Date2]])</f>
        <v>MIX LEGUMES202205</v>
      </c>
    </row>
    <row r="175" spans="1:8" hidden="1" x14ac:dyDescent="0.25">
      <c r="A175" s="30" t="s">
        <v>250</v>
      </c>
      <c r="B175" s="41">
        <v>142706053</v>
      </c>
      <c r="C175" s="41">
        <v>5540246176295</v>
      </c>
      <c r="D175" s="42">
        <v>44703</v>
      </c>
      <c r="E175" s="43">
        <v>4455</v>
      </c>
      <c r="F175" t="str">
        <f>+VLOOKUP(TableauRCP[[#This Row],[Article Commande]],Tableau1[],4,FALSE)</f>
        <v>CREMERIE</v>
      </c>
      <c r="G175" s="30">
        <f>YEAR(TableauRCP[[#This Row],[Date de Reception]])*100+MONTH(TableauRCP[[#This Row],[Date de Reception]])</f>
        <v>202205</v>
      </c>
      <c r="H175" t="str">
        <f>+CONCATENATE(TableauRCP[[#This Row],[Famille de produit]],TableauRCP[[#This Row],[Date2]])</f>
        <v>CREMERIE202205</v>
      </c>
    </row>
    <row r="176" spans="1:8" hidden="1" x14ac:dyDescent="0.25">
      <c r="A176" s="30" t="s">
        <v>250</v>
      </c>
      <c r="B176" s="41">
        <v>142675668</v>
      </c>
      <c r="C176" s="41">
        <v>5540246192907</v>
      </c>
      <c r="D176" s="42">
        <v>44704</v>
      </c>
      <c r="E176" s="43">
        <v>5568</v>
      </c>
      <c r="F176" t="str">
        <f>+VLOOKUP(TableauRCP[[#This Row],[Article Commande]],Tableau1[],4,FALSE)</f>
        <v>VOLAILLE</v>
      </c>
      <c r="G176" s="30">
        <f>YEAR(TableauRCP[[#This Row],[Date de Reception]])*100+MONTH(TableauRCP[[#This Row],[Date de Reception]])</f>
        <v>202205</v>
      </c>
      <c r="H176" t="str">
        <f>+CONCATENATE(TableauRCP[[#This Row],[Famille de produit]],TableauRCP[[#This Row],[Date2]])</f>
        <v>VOLAILLE202205</v>
      </c>
    </row>
    <row r="177" spans="1:8" hidden="1" x14ac:dyDescent="0.25">
      <c r="A177" s="30" t="s">
        <v>250</v>
      </c>
      <c r="B177" s="38">
        <v>142685701</v>
      </c>
      <c r="C177" s="38">
        <v>5540246190835</v>
      </c>
      <c r="D177" s="39">
        <v>44704</v>
      </c>
      <c r="E177" s="40">
        <v>47</v>
      </c>
      <c r="F177" t="str">
        <f>+VLOOKUP(TableauRCP[[#This Row],[Article Commande]],Tableau1[],4,FALSE)</f>
        <v>BOULANGERIE</v>
      </c>
      <c r="G177" s="30">
        <f>YEAR(TableauRCP[[#This Row],[Date de Reception]])*100+MONTH(TableauRCP[[#This Row],[Date de Reception]])</f>
        <v>202205</v>
      </c>
      <c r="H177" t="str">
        <f>+CONCATENATE(TableauRCP[[#This Row],[Famille de produit]],TableauRCP[[#This Row],[Date2]])</f>
        <v>BOULANGERIE202205</v>
      </c>
    </row>
    <row r="178" spans="1:8" hidden="1" x14ac:dyDescent="0.25">
      <c r="A178" s="30" t="s">
        <v>250</v>
      </c>
      <c r="B178" s="38">
        <v>142685817</v>
      </c>
      <c r="C178" s="38">
        <v>5540246192264</v>
      </c>
      <c r="D178" s="39">
        <v>44704</v>
      </c>
      <c r="E178" s="40">
        <v>297</v>
      </c>
      <c r="F178" t="str">
        <f>+VLOOKUP(TableauRCP[[#This Row],[Article Commande]],Tableau1[],4,FALSE)</f>
        <v>CREMERIE</v>
      </c>
      <c r="G178" s="30">
        <f>YEAR(TableauRCP[[#This Row],[Date de Reception]])*100+MONTH(TableauRCP[[#This Row],[Date de Reception]])</f>
        <v>202205</v>
      </c>
      <c r="H178" t="str">
        <f>+CONCATENATE(TableauRCP[[#This Row],[Famille de produit]],TableauRCP[[#This Row],[Date2]])</f>
        <v>CREMERIE202205</v>
      </c>
    </row>
    <row r="179" spans="1:8" hidden="1" x14ac:dyDescent="0.25">
      <c r="A179" s="30" t="s">
        <v>250</v>
      </c>
      <c r="B179" s="41">
        <v>142685817</v>
      </c>
      <c r="C179" s="41">
        <v>5540246192265</v>
      </c>
      <c r="D179" s="42">
        <v>44704</v>
      </c>
      <c r="E179" s="43">
        <v>1485</v>
      </c>
      <c r="F179" t="str">
        <f>+VLOOKUP(TableauRCP[[#This Row],[Article Commande]],Tableau1[],4,FALSE)</f>
        <v>CREMERIE</v>
      </c>
      <c r="G179" s="30">
        <f>YEAR(TableauRCP[[#This Row],[Date de Reception]])*100+MONTH(TableauRCP[[#This Row],[Date de Reception]])</f>
        <v>202205</v>
      </c>
      <c r="H179" t="str">
        <f>+CONCATENATE(TableauRCP[[#This Row],[Famille de produit]],TableauRCP[[#This Row],[Date2]])</f>
        <v>CREMERIE202205</v>
      </c>
    </row>
    <row r="180" spans="1:8" hidden="1" x14ac:dyDescent="0.25">
      <c r="A180" s="30" t="s">
        <v>250</v>
      </c>
      <c r="B180" s="41">
        <v>142695956</v>
      </c>
      <c r="C180" s="41">
        <v>5540246175047</v>
      </c>
      <c r="D180" s="42">
        <v>44704</v>
      </c>
      <c r="E180" s="43">
        <v>279</v>
      </c>
      <c r="F180" t="str">
        <f>+VLOOKUP(TableauRCP[[#This Row],[Article Commande]],Tableau1[],4,FALSE)</f>
        <v>CREMERIE</v>
      </c>
      <c r="G180" s="30">
        <f>YEAR(TableauRCP[[#This Row],[Date de Reception]])*100+MONTH(TableauRCP[[#This Row],[Date de Reception]])</f>
        <v>202205</v>
      </c>
      <c r="H180" t="str">
        <f>+CONCATENATE(TableauRCP[[#This Row],[Famille de produit]],TableauRCP[[#This Row],[Date2]])</f>
        <v>CREMERIE202205</v>
      </c>
    </row>
    <row r="181" spans="1:8" hidden="1" x14ac:dyDescent="0.25">
      <c r="A181" s="30" t="s">
        <v>250</v>
      </c>
      <c r="B181" s="38">
        <v>142695956</v>
      </c>
      <c r="C181" s="38">
        <v>5540246175049</v>
      </c>
      <c r="D181" s="39">
        <v>44704</v>
      </c>
      <c r="E181" s="40">
        <v>557</v>
      </c>
      <c r="F181" t="str">
        <f>+VLOOKUP(TableauRCP[[#This Row],[Article Commande]],Tableau1[],4,FALSE)</f>
        <v>CREMERIE</v>
      </c>
      <c r="G181" s="30">
        <f>YEAR(TableauRCP[[#This Row],[Date de Reception]])*100+MONTH(TableauRCP[[#This Row],[Date de Reception]])</f>
        <v>202205</v>
      </c>
      <c r="H181" t="str">
        <f>+CONCATENATE(TableauRCP[[#This Row],[Famille de produit]],TableauRCP[[#This Row],[Date2]])</f>
        <v>CREMERIE202205</v>
      </c>
    </row>
    <row r="182" spans="1:8" hidden="1" x14ac:dyDescent="0.25">
      <c r="A182" s="30" t="s">
        <v>250</v>
      </c>
      <c r="B182" s="41">
        <v>142695956</v>
      </c>
      <c r="C182" s="41">
        <v>5540246175050</v>
      </c>
      <c r="D182" s="42">
        <v>44704</v>
      </c>
      <c r="E182" s="43">
        <v>418</v>
      </c>
      <c r="F182" t="str">
        <f>+VLOOKUP(TableauRCP[[#This Row],[Article Commande]],Tableau1[],4,FALSE)</f>
        <v>CREMERIE</v>
      </c>
      <c r="G182" s="30">
        <f>YEAR(TableauRCP[[#This Row],[Date de Reception]])*100+MONTH(TableauRCP[[#This Row],[Date de Reception]])</f>
        <v>202205</v>
      </c>
      <c r="H182" t="str">
        <f>+CONCATENATE(TableauRCP[[#This Row],[Famille de produit]],TableauRCP[[#This Row],[Date2]])</f>
        <v>CREMERIE202205</v>
      </c>
    </row>
    <row r="183" spans="1:8" hidden="1" x14ac:dyDescent="0.25">
      <c r="A183" s="30" t="s">
        <v>250</v>
      </c>
      <c r="B183" s="38">
        <v>142695956</v>
      </c>
      <c r="C183" s="38">
        <v>5540246190743</v>
      </c>
      <c r="D183" s="39">
        <v>44704</v>
      </c>
      <c r="E183" s="40">
        <v>279</v>
      </c>
      <c r="F183" t="str">
        <f>+VLOOKUP(TableauRCP[[#This Row],[Article Commande]],Tableau1[],4,FALSE)</f>
        <v>CREMERIE</v>
      </c>
      <c r="G183" s="30">
        <f>YEAR(TableauRCP[[#This Row],[Date de Reception]])*100+MONTH(TableauRCP[[#This Row],[Date de Reception]])</f>
        <v>202205</v>
      </c>
      <c r="H183" t="str">
        <f>+CONCATENATE(TableauRCP[[#This Row],[Famille de produit]],TableauRCP[[#This Row],[Date2]])</f>
        <v>CREMERIE202205</v>
      </c>
    </row>
    <row r="184" spans="1:8" hidden="1" x14ac:dyDescent="0.25">
      <c r="A184" s="30" t="s">
        <v>250</v>
      </c>
      <c r="B184" s="38">
        <v>142706040</v>
      </c>
      <c r="C184" s="38">
        <v>5540246192518</v>
      </c>
      <c r="D184" s="39">
        <v>44704</v>
      </c>
      <c r="E184" s="40">
        <v>20463</v>
      </c>
      <c r="F184" t="str">
        <f>+VLOOKUP(TableauRCP[[#This Row],[Article Commande]],Tableau1[],4,FALSE)</f>
        <v>MIX LEGUMES</v>
      </c>
      <c r="G184" s="30">
        <f>YEAR(TableauRCP[[#This Row],[Date de Reception]])*100+MONTH(TableauRCP[[#This Row],[Date de Reception]])</f>
        <v>202205</v>
      </c>
      <c r="H184" t="str">
        <f>+CONCATENATE(TableauRCP[[#This Row],[Famille de produit]],TableauRCP[[#This Row],[Date2]])</f>
        <v>MIX LEGUMES202205</v>
      </c>
    </row>
    <row r="185" spans="1:8" hidden="1" x14ac:dyDescent="0.25">
      <c r="A185" s="30" t="s">
        <v>250</v>
      </c>
      <c r="B185" s="38">
        <v>142706067</v>
      </c>
      <c r="C185" s="38">
        <v>5540246171933</v>
      </c>
      <c r="D185" s="39">
        <v>44704</v>
      </c>
      <c r="E185" s="40">
        <v>557</v>
      </c>
      <c r="F185" t="str">
        <f>+VLOOKUP(TableauRCP[[#This Row],[Article Commande]],Tableau1[],4,FALSE)</f>
        <v>CREMERIE</v>
      </c>
      <c r="G185" s="30">
        <f>YEAR(TableauRCP[[#This Row],[Date de Reception]])*100+MONTH(TableauRCP[[#This Row],[Date de Reception]])</f>
        <v>202205</v>
      </c>
      <c r="H185" t="str">
        <f>+CONCATENATE(TableauRCP[[#This Row],[Famille de produit]],TableauRCP[[#This Row],[Date2]])</f>
        <v>CREMERIE202205</v>
      </c>
    </row>
    <row r="186" spans="1:8" hidden="1" x14ac:dyDescent="0.25">
      <c r="A186" s="30" t="s">
        <v>250</v>
      </c>
      <c r="B186" s="41">
        <v>142706067</v>
      </c>
      <c r="C186" s="41">
        <v>5540246176294</v>
      </c>
      <c r="D186" s="42">
        <v>44704</v>
      </c>
      <c r="E186" s="43">
        <v>3712</v>
      </c>
      <c r="F186" t="str">
        <f>+VLOOKUP(TableauRCP[[#This Row],[Article Commande]],Tableau1[],4,FALSE)</f>
        <v>CREMERIE</v>
      </c>
      <c r="G186" s="30">
        <f>YEAR(TableauRCP[[#This Row],[Date de Reception]])*100+MONTH(TableauRCP[[#This Row],[Date de Reception]])</f>
        <v>202205</v>
      </c>
      <c r="H186" t="str">
        <f>+CONCATENATE(TableauRCP[[#This Row],[Famille de produit]],TableauRCP[[#This Row],[Date2]])</f>
        <v>CREMERIE202205</v>
      </c>
    </row>
    <row r="187" spans="1:8" hidden="1" x14ac:dyDescent="0.25">
      <c r="A187" s="30" t="s">
        <v>250</v>
      </c>
      <c r="B187" s="38">
        <v>142706067</v>
      </c>
      <c r="C187" s="38">
        <v>5540246176295</v>
      </c>
      <c r="D187" s="39">
        <v>44704</v>
      </c>
      <c r="E187" s="40">
        <v>7424</v>
      </c>
      <c r="F187" t="str">
        <f>+VLOOKUP(TableauRCP[[#This Row],[Article Commande]],Tableau1[],4,FALSE)</f>
        <v>CREMERIE</v>
      </c>
      <c r="G187" s="30">
        <f>YEAR(TableauRCP[[#This Row],[Date de Reception]])*100+MONTH(TableauRCP[[#This Row],[Date de Reception]])</f>
        <v>202205</v>
      </c>
      <c r="H187" t="str">
        <f>+CONCATENATE(TableauRCP[[#This Row],[Famille de produit]],TableauRCP[[#This Row],[Date2]])</f>
        <v>CREMERIE202205</v>
      </c>
    </row>
    <row r="188" spans="1:8" hidden="1" x14ac:dyDescent="0.25">
      <c r="A188" s="30" t="s">
        <v>250</v>
      </c>
      <c r="B188" s="41">
        <v>142706067</v>
      </c>
      <c r="C188" s="41">
        <v>5540246187987</v>
      </c>
      <c r="D188" s="42">
        <v>44704</v>
      </c>
      <c r="E188" s="43">
        <v>4455</v>
      </c>
      <c r="F188" t="str">
        <f>+VLOOKUP(TableauRCP[[#This Row],[Article Commande]],Tableau1[],4,FALSE)</f>
        <v>CREMERIE</v>
      </c>
      <c r="G188" s="30">
        <f>YEAR(TableauRCP[[#This Row],[Date de Reception]])*100+MONTH(TableauRCP[[#This Row],[Date de Reception]])</f>
        <v>202205</v>
      </c>
      <c r="H188" t="str">
        <f>+CONCATENATE(TableauRCP[[#This Row],[Famille de produit]],TableauRCP[[#This Row],[Date2]])</f>
        <v>CREMERIE202205</v>
      </c>
    </row>
    <row r="189" spans="1:8" hidden="1" x14ac:dyDescent="0.25">
      <c r="A189" s="30" t="s">
        <v>250</v>
      </c>
      <c r="B189" s="38">
        <v>142706067</v>
      </c>
      <c r="C189" s="38">
        <v>5540246188200</v>
      </c>
      <c r="D189" s="39">
        <v>44704</v>
      </c>
      <c r="E189" s="40">
        <v>743</v>
      </c>
      <c r="F189" t="str">
        <f>+VLOOKUP(TableauRCP[[#This Row],[Article Commande]],Tableau1[],4,FALSE)</f>
        <v>CREMERIE</v>
      </c>
      <c r="G189" s="30">
        <f>YEAR(TableauRCP[[#This Row],[Date de Reception]])*100+MONTH(TableauRCP[[#This Row],[Date de Reception]])</f>
        <v>202205</v>
      </c>
      <c r="H189" t="str">
        <f>+CONCATENATE(TableauRCP[[#This Row],[Famille de produit]],TableauRCP[[#This Row],[Date2]])</f>
        <v>CREMERIE202205</v>
      </c>
    </row>
    <row r="190" spans="1:8" hidden="1" x14ac:dyDescent="0.25">
      <c r="A190" s="30" t="s">
        <v>250</v>
      </c>
      <c r="B190" s="38">
        <v>142706068</v>
      </c>
      <c r="C190" s="38">
        <v>5540246172669</v>
      </c>
      <c r="D190" s="39">
        <v>44704</v>
      </c>
      <c r="E190" s="40">
        <v>279</v>
      </c>
      <c r="F190" t="str">
        <f>+VLOOKUP(TableauRCP[[#This Row],[Article Commande]],Tableau1[],4,FALSE)</f>
        <v>CREMERIE</v>
      </c>
      <c r="G190" s="30">
        <f>YEAR(TableauRCP[[#This Row],[Date de Reception]])*100+MONTH(TableauRCP[[#This Row],[Date de Reception]])</f>
        <v>202205</v>
      </c>
      <c r="H190" t="str">
        <f>+CONCATENATE(TableauRCP[[#This Row],[Famille de produit]],TableauRCP[[#This Row],[Date2]])</f>
        <v>CREMERIE202205</v>
      </c>
    </row>
    <row r="191" spans="1:8" hidden="1" x14ac:dyDescent="0.25">
      <c r="A191" s="30" t="s">
        <v>250</v>
      </c>
      <c r="B191" s="41">
        <v>142706068</v>
      </c>
      <c r="C191" s="41">
        <v>5540246172978</v>
      </c>
      <c r="D191" s="42">
        <v>44704</v>
      </c>
      <c r="E191" s="43">
        <v>1253</v>
      </c>
      <c r="F191" t="str">
        <f>+VLOOKUP(TableauRCP[[#This Row],[Article Commande]],Tableau1[],4,FALSE)</f>
        <v>CREMERIE</v>
      </c>
      <c r="G191" s="30">
        <f>YEAR(TableauRCP[[#This Row],[Date de Reception]])*100+MONTH(TableauRCP[[#This Row],[Date de Reception]])</f>
        <v>202205</v>
      </c>
      <c r="H191" t="str">
        <f>+CONCATENATE(TableauRCP[[#This Row],[Famille de produit]],TableauRCP[[#This Row],[Date2]])</f>
        <v>CREMERIE202205</v>
      </c>
    </row>
    <row r="192" spans="1:8" hidden="1" x14ac:dyDescent="0.25">
      <c r="A192" s="30" t="s">
        <v>250</v>
      </c>
      <c r="B192" s="41">
        <v>142706068</v>
      </c>
      <c r="C192" s="41">
        <v>5540246174174</v>
      </c>
      <c r="D192" s="42">
        <v>44704</v>
      </c>
      <c r="E192" s="43">
        <v>464</v>
      </c>
      <c r="F192" t="str">
        <f>+VLOOKUP(TableauRCP[[#This Row],[Article Commande]],Tableau1[],4,FALSE)</f>
        <v>CREMERIE</v>
      </c>
      <c r="G192" s="30">
        <f>YEAR(TableauRCP[[#This Row],[Date de Reception]])*100+MONTH(TableauRCP[[#This Row],[Date de Reception]])</f>
        <v>202205</v>
      </c>
      <c r="H192" t="str">
        <f>+CONCATENATE(TableauRCP[[#This Row],[Famille de produit]],TableauRCP[[#This Row],[Date2]])</f>
        <v>CREMERIE202205</v>
      </c>
    </row>
    <row r="193" spans="1:8" hidden="1" x14ac:dyDescent="0.25">
      <c r="A193" s="30" t="s">
        <v>250</v>
      </c>
      <c r="B193" s="38">
        <v>142706068</v>
      </c>
      <c r="C193" s="38">
        <v>5540246176699</v>
      </c>
      <c r="D193" s="39">
        <v>44704</v>
      </c>
      <c r="E193" s="40">
        <v>2088</v>
      </c>
      <c r="F193" t="str">
        <f>+VLOOKUP(TableauRCP[[#This Row],[Article Commande]],Tableau1[],4,FALSE)</f>
        <v>CREMERIE</v>
      </c>
      <c r="G193" s="30">
        <f>YEAR(TableauRCP[[#This Row],[Date de Reception]])*100+MONTH(TableauRCP[[#This Row],[Date de Reception]])</f>
        <v>202205</v>
      </c>
      <c r="H193" t="str">
        <f>+CONCATENATE(TableauRCP[[#This Row],[Famille de produit]],TableauRCP[[#This Row],[Date2]])</f>
        <v>CREMERIE202205</v>
      </c>
    </row>
    <row r="194" spans="1:8" hidden="1" x14ac:dyDescent="0.25">
      <c r="A194" s="30" t="s">
        <v>250</v>
      </c>
      <c r="B194" s="41">
        <v>142665420</v>
      </c>
      <c r="C194" s="41">
        <v>5540246192264</v>
      </c>
      <c r="D194" s="42">
        <v>44705</v>
      </c>
      <c r="E194" s="43">
        <v>1485</v>
      </c>
      <c r="F194" t="str">
        <f>+VLOOKUP(TableauRCP[[#This Row],[Article Commande]],Tableau1[],4,FALSE)</f>
        <v>CREMERIE</v>
      </c>
      <c r="G194" s="30">
        <f>YEAR(TableauRCP[[#This Row],[Date de Reception]])*100+MONTH(TableauRCP[[#This Row],[Date de Reception]])</f>
        <v>202205</v>
      </c>
      <c r="H194" t="str">
        <f>+CONCATENATE(TableauRCP[[#This Row],[Famille de produit]],TableauRCP[[#This Row],[Date2]])</f>
        <v>CREMERIE202205</v>
      </c>
    </row>
    <row r="195" spans="1:8" hidden="1" x14ac:dyDescent="0.25">
      <c r="A195" s="30" t="s">
        <v>250</v>
      </c>
      <c r="B195" s="38">
        <v>142665420</v>
      </c>
      <c r="C195" s="38">
        <v>5540246192265</v>
      </c>
      <c r="D195" s="39">
        <v>44705</v>
      </c>
      <c r="E195" s="40">
        <v>297</v>
      </c>
      <c r="F195" t="str">
        <f>+VLOOKUP(TableauRCP[[#This Row],[Article Commande]],Tableau1[],4,FALSE)</f>
        <v>CREMERIE</v>
      </c>
      <c r="G195" s="30">
        <f>YEAR(TableauRCP[[#This Row],[Date de Reception]])*100+MONTH(TableauRCP[[#This Row],[Date de Reception]])</f>
        <v>202205</v>
      </c>
      <c r="H195" t="str">
        <f>+CONCATENATE(TableauRCP[[#This Row],[Famille de produit]],TableauRCP[[#This Row],[Date2]])</f>
        <v>CREMERIE202205</v>
      </c>
    </row>
    <row r="196" spans="1:8" hidden="1" x14ac:dyDescent="0.25">
      <c r="A196" s="30" t="s">
        <v>250</v>
      </c>
      <c r="B196" s="41">
        <v>142685702</v>
      </c>
      <c r="C196" s="41">
        <v>5540246190727</v>
      </c>
      <c r="D196" s="42">
        <v>44707</v>
      </c>
      <c r="E196" s="43">
        <v>877</v>
      </c>
      <c r="F196" t="str">
        <f>+VLOOKUP(TableauRCP[[#This Row],[Article Commande]],Tableau1[],4,FALSE)</f>
        <v>BOULANGERIE</v>
      </c>
      <c r="G196" s="30">
        <f>YEAR(TableauRCP[[#This Row],[Date de Reception]])*100+MONTH(TableauRCP[[#This Row],[Date de Reception]])</f>
        <v>202205</v>
      </c>
      <c r="H196" t="str">
        <f>+CONCATENATE(TableauRCP[[#This Row],[Famille de produit]],TableauRCP[[#This Row],[Date2]])</f>
        <v>BOULANGERIE202205</v>
      </c>
    </row>
    <row r="197" spans="1:8" hidden="1" x14ac:dyDescent="0.25">
      <c r="A197" s="30" t="s">
        <v>250</v>
      </c>
      <c r="B197" s="38">
        <v>142706060</v>
      </c>
      <c r="C197" s="38">
        <v>5540246188583</v>
      </c>
      <c r="D197" s="39">
        <v>44707</v>
      </c>
      <c r="E197" s="40">
        <v>2784</v>
      </c>
      <c r="F197" t="str">
        <f>+VLOOKUP(TableauRCP[[#This Row],[Article Commande]],Tableau1[],4,FALSE)</f>
        <v>BOULANGERIE</v>
      </c>
      <c r="G197" s="30">
        <f>YEAR(TableauRCP[[#This Row],[Date de Reception]])*100+MONTH(TableauRCP[[#This Row],[Date de Reception]])</f>
        <v>202205</v>
      </c>
      <c r="H197" t="str">
        <f>+CONCATENATE(TableauRCP[[#This Row],[Famille de produit]],TableauRCP[[#This Row],[Date2]])</f>
        <v>BOULANGERIE202205</v>
      </c>
    </row>
    <row r="198" spans="1:8" hidden="1" x14ac:dyDescent="0.25">
      <c r="A198" s="30" t="s">
        <v>250</v>
      </c>
      <c r="B198" s="38">
        <v>142706093</v>
      </c>
      <c r="C198" s="38">
        <v>5540246172978</v>
      </c>
      <c r="D198" s="39">
        <v>44707</v>
      </c>
      <c r="E198" s="40">
        <v>418</v>
      </c>
      <c r="F198" t="str">
        <f>+VLOOKUP(TableauRCP[[#This Row],[Article Commande]],Tableau1[],4,FALSE)</f>
        <v>CREMERIE</v>
      </c>
      <c r="G198" s="30">
        <f>YEAR(TableauRCP[[#This Row],[Date de Reception]])*100+MONTH(TableauRCP[[#This Row],[Date de Reception]])</f>
        <v>202205</v>
      </c>
      <c r="H198" t="str">
        <f>+CONCATENATE(TableauRCP[[#This Row],[Famille de produit]],TableauRCP[[#This Row],[Date2]])</f>
        <v>CREMERIE202205</v>
      </c>
    </row>
    <row r="199" spans="1:8" hidden="1" x14ac:dyDescent="0.25">
      <c r="A199" s="30" t="s">
        <v>250</v>
      </c>
      <c r="B199" s="41">
        <v>142706093</v>
      </c>
      <c r="C199" s="41">
        <v>5540246174174</v>
      </c>
      <c r="D199" s="42">
        <v>44707</v>
      </c>
      <c r="E199" s="43">
        <v>232</v>
      </c>
      <c r="F199" t="str">
        <f>+VLOOKUP(TableauRCP[[#This Row],[Article Commande]],Tableau1[],4,FALSE)</f>
        <v>CREMERIE</v>
      </c>
      <c r="G199" s="30">
        <f>YEAR(TableauRCP[[#This Row],[Date de Reception]])*100+MONTH(TableauRCP[[#This Row],[Date de Reception]])</f>
        <v>202205</v>
      </c>
      <c r="H199" t="str">
        <f>+CONCATENATE(TableauRCP[[#This Row],[Famille de produit]],TableauRCP[[#This Row],[Date2]])</f>
        <v>CREMERIE202205</v>
      </c>
    </row>
    <row r="200" spans="1:8" hidden="1" x14ac:dyDescent="0.25">
      <c r="A200" s="30" t="s">
        <v>250</v>
      </c>
      <c r="B200" s="38">
        <v>142706094</v>
      </c>
      <c r="C200" s="38">
        <v>5540246171933</v>
      </c>
      <c r="D200" s="39">
        <v>44707</v>
      </c>
      <c r="E200" s="40">
        <v>557</v>
      </c>
      <c r="F200" t="str">
        <f>+VLOOKUP(TableauRCP[[#This Row],[Article Commande]],Tableau1[],4,FALSE)</f>
        <v>CREMERIE</v>
      </c>
      <c r="G200" s="30">
        <f>YEAR(TableauRCP[[#This Row],[Date de Reception]])*100+MONTH(TableauRCP[[#This Row],[Date de Reception]])</f>
        <v>202205</v>
      </c>
      <c r="H200" t="str">
        <f>+CONCATENATE(TableauRCP[[#This Row],[Famille de produit]],TableauRCP[[#This Row],[Date2]])</f>
        <v>CREMERIE202205</v>
      </c>
    </row>
    <row r="201" spans="1:8" hidden="1" x14ac:dyDescent="0.25">
      <c r="A201" s="30" t="s">
        <v>250</v>
      </c>
      <c r="B201" s="38">
        <v>142706094</v>
      </c>
      <c r="C201" s="38">
        <v>5540246187987</v>
      </c>
      <c r="D201" s="39">
        <v>44707</v>
      </c>
      <c r="E201" s="40">
        <v>2228</v>
      </c>
      <c r="F201" t="str">
        <f>+VLOOKUP(TableauRCP[[#This Row],[Article Commande]],Tableau1[],4,FALSE)</f>
        <v>CREMERIE</v>
      </c>
      <c r="G201" s="30">
        <f>YEAR(TableauRCP[[#This Row],[Date de Reception]])*100+MONTH(TableauRCP[[#This Row],[Date de Reception]])</f>
        <v>202205</v>
      </c>
      <c r="H201" t="str">
        <f>+CONCATENATE(TableauRCP[[#This Row],[Famille de produit]],TableauRCP[[#This Row],[Date2]])</f>
        <v>CREMERIE202205</v>
      </c>
    </row>
    <row r="202" spans="1:8" hidden="1" x14ac:dyDescent="0.25">
      <c r="A202" s="30" t="s">
        <v>250</v>
      </c>
      <c r="B202" s="41">
        <v>142706058</v>
      </c>
      <c r="C202" s="41">
        <v>5540246171759</v>
      </c>
      <c r="D202" s="42">
        <v>44708</v>
      </c>
      <c r="E202" s="43">
        <v>5012</v>
      </c>
      <c r="F202" t="str">
        <f>+VLOOKUP(TableauRCP[[#This Row],[Article Commande]],Tableau1[],4,FALSE)</f>
        <v>MIX LEGUMES</v>
      </c>
      <c r="G202" s="30">
        <f>YEAR(TableauRCP[[#This Row],[Date de Reception]])*100+MONTH(TableauRCP[[#This Row],[Date de Reception]])</f>
        <v>202205</v>
      </c>
      <c r="H202" t="str">
        <f>+CONCATENATE(TableauRCP[[#This Row],[Famille de produit]],TableauRCP[[#This Row],[Date2]])</f>
        <v>MIX LEGUMES202205</v>
      </c>
    </row>
    <row r="203" spans="1:8" hidden="1" x14ac:dyDescent="0.25">
      <c r="A203" s="30" t="s">
        <v>250</v>
      </c>
      <c r="B203" s="38">
        <v>142706058</v>
      </c>
      <c r="C203" s="38">
        <v>5540246177132</v>
      </c>
      <c r="D203" s="39">
        <v>44708</v>
      </c>
      <c r="E203" s="40">
        <v>7424</v>
      </c>
      <c r="F203" t="str">
        <f>+VLOOKUP(TableauRCP[[#This Row],[Article Commande]],Tableau1[],4,FALSE)</f>
        <v>MIX LEGUMES</v>
      </c>
      <c r="G203" s="30">
        <f>YEAR(TableauRCP[[#This Row],[Date de Reception]])*100+MONTH(TableauRCP[[#This Row],[Date de Reception]])</f>
        <v>202205</v>
      </c>
      <c r="H203" t="str">
        <f>+CONCATENATE(TableauRCP[[#This Row],[Famille de produit]],TableauRCP[[#This Row],[Date2]])</f>
        <v>MIX LEGUMES202205</v>
      </c>
    </row>
    <row r="204" spans="1:8" hidden="1" x14ac:dyDescent="0.25">
      <c r="A204" s="30" t="s">
        <v>250</v>
      </c>
      <c r="B204" s="41">
        <v>142706058</v>
      </c>
      <c r="C204" s="41">
        <v>5540246177133</v>
      </c>
      <c r="D204" s="42">
        <v>44708</v>
      </c>
      <c r="E204" s="43">
        <v>8445</v>
      </c>
      <c r="F204" t="str">
        <f>+VLOOKUP(TableauRCP[[#This Row],[Article Commande]],Tableau1[],4,FALSE)</f>
        <v>MIX LEGUMES</v>
      </c>
      <c r="G204" s="30">
        <f>YEAR(TableauRCP[[#This Row],[Date de Reception]])*100+MONTH(TableauRCP[[#This Row],[Date de Reception]])</f>
        <v>202205</v>
      </c>
      <c r="H204" t="str">
        <f>+CONCATENATE(TableauRCP[[#This Row],[Famille de produit]],TableauRCP[[#This Row],[Date2]])</f>
        <v>MIX LEGUMES202205</v>
      </c>
    </row>
    <row r="205" spans="1:8" hidden="1" x14ac:dyDescent="0.25">
      <c r="A205" s="30" t="s">
        <v>250</v>
      </c>
      <c r="B205" s="41">
        <v>142706101</v>
      </c>
      <c r="C205" s="41">
        <v>5540246193999</v>
      </c>
      <c r="D205" s="42">
        <v>44708</v>
      </c>
      <c r="E205" s="43">
        <v>23490</v>
      </c>
      <c r="F205" t="str">
        <f>+VLOOKUP(TableauRCP[[#This Row],[Article Commande]],Tableau1[],4,FALSE)</f>
        <v>MIX LEGUMES</v>
      </c>
      <c r="G205" s="30">
        <f>YEAR(TableauRCP[[#This Row],[Date de Reception]])*100+MONTH(TableauRCP[[#This Row],[Date de Reception]])</f>
        <v>202205</v>
      </c>
      <c r="H205" t="str">
        <f>+CONCATENATE(TableauRCP[[#This Row],[Famille de produit]],TableauRCP[[#This Row],[Date2]])</f>
        <v>MIX LEGUMES202205</v>
      </c>
    </row>
    <row r="206" spans="1:8" hidden="1" x14ac:dyDescent="0.25">
      <c r="A206" s="30" t="s">
        <v>250</v>
      </c>
      <c r="B206" s="38">
        <v>142716118</v>
      </c>
      <c r="C206" s="38">
        <v>5540246172669</v>
      </c>
      <c r="D206" s="39">
        <v>44708</v>
      </c>
      <c r="E206" s="40">
        <v>557</v>
      </c>
      <c r="F206" t="str">
        <f>+VLOOKUP(TableauRCP[[#This Row],[Article Commande]],Tableau1[],4,FALSE)</f>
        <v>CREMERIE</v>
      </c>
      <c r="G206" s="30">
        <f>YEAR(TableauRCP[[#This Row],[Date de Reception]])*100+MONTH(TableauRCP[[#This Row],[Date de Reception]])</f>
        <v>202205</v>
      </c>
      <c r="H206" t="str">
        <f>+CONCATENATE(TableauRCP[[#This Row],[Famille de produit]],TableauRCP[[#This Row],[Date2]])</f>
        <v>CREMERIE202205</v>
      </c>
    </row>
    <row r="207" spans="1:8" hidden="1" x14ac:dyDescent="0.25">
      <c r="A207" s="30" t="s">
        <v>250</v>
      </c>
      <c r="B207" s="41">
        <v>142716118</v>
      </c>
      <c r="C207" s="41">
        <v>5540246188175</v>
      </c>
      <c r="D207" s="42">
        <v>44708</v>
      </c>
      <c r="E207" s="43">
        <v>232</v>
      </c>
      <c r="F207" t="str">
        <f>+VLOOKUP(TableauRCP[[#This Row],[Article Commande]],Tableau1[],4,FALSE)</f>
        <v>CREMERIE</v>
      </c>
      <c r="G207" s="30">
        <f>YEAR(TableauRCP[[#This Row],[Date de Reception]])*100+MONTH(TableauRCP[[#This Row],[Date de Reception]])</f>
        <v>202205</v>
      </c>
      <c r="H207" t="str">
        <f>+CONCATENATE(TableauRCP[[#This Row],[Famille de produit]],TableauRCP[[#This Row],[Date2]])</f>
        <v>CREMERIE202205</v>
      </c>
    </row>
    <row r="208" spans="1:8" hidden="1" x14ac:dyDescent="0.25">
      <c r="A208" s="30" t="s">
        <v>250</v>
      </c>
      <c r="B208" s="41">
        <v>142716119</v>
      </c>
      <c r="C208" s="41">
        <v>5540246188200</v>
      </c>
      <c r="D208" s="42">
        <v>44708</v>
      </c>
      <c r="E208" s="43">
        <v>743</v>
      </c>
      <c r="F208" t="str">
        <f>+VLOOKUP(TableauRCP[[#This Row],[Article Commande]],Tableau1[],4,FALSE)</f>
        <v>CREMERIE</v>
      </c>
      <c r="G208" s="30">
        <f>YEAR(TableauRCP[[#This Row],[Date de Reception]])*100+MONTH(TableauRCP[[#This Row],[Date de Reception]])</f>
        <v>202205</v>
      </c>
      <c r="H208" t="str">
        <f>+CONCATENATE(TableauRCP[[#This Row],[Famille de produit]],TableauRCP[[#This Row],[Date2]])</f>
        <v>CREMERIE202205</v>
      </c>
    </row>
    <row r="209" spans="1:8" hidden="1" x14ac:dyDescent="0.25">
      <c r="A209" s="30" t="s">
        <v>250</v>
      </c>
      <c r="B209" s="41">
        <v>142716122</v>
      </c>
      <c r="C209" s="41">
        <v>5540246185429</v>
      </c>
      <c r="D209" s="42">
        <v>44708</v>
      </c>
      <c r="E209" s="43">
        <v>140</v>
      </c>
      <c r="F209" t="str">
        <f>+VLOOKUP(TableauRCP[[#This Row],[Article Commande]],Tableau1[],4,FALSE)</f>
        <v>CREMERIE</v>
      </c>
      <c r="G209" s="30">
        <f>YEAR(TableauRCP[[#This Row],[Date de Reception]])*100+MONTH(TableauRCP[[#This Row],[Date de Reception]])</f>
        <v>202205</v>
      </c>
      <c r="H209" t="str">
        <f>+CONCATENATE(TableauRCP[[#This Row],[Famille de produit]],TableauRCP[[#This Row],[Date2]])</f>
        <v>CREMERIE202205</v>
      </c>
    </row>
    <row r="210" spans="1:8" hidden="1" x14ac:dyDescent="0.25">
      <c r="A210" s="30" t="s">
        <v>250</v>
      </c>
      <c r="B210" s="38">
        <v>142716122</v>
      </c>
      <c r="C210" s="38">
        <v>5540246186325</v>
      </c>
      <c r="D210" s="39">
        <v>44708</v>
      </c>
      <c r="E210" s="40">
        <v>279</v>
      </c>
      <c r="F210" t="str">
        <f>+VLOOKUP(TableauRCP[[#This Row],[Article Commande]],Tableau1[],4,FALSE)</f>
        <v>CREMERIE</v>
      </c>
      <c r="G210" s="30">
        <f>YEAR(TableauRCP[[#This Row],[Date de Reception]])*100+MONTH(TableauRCP[[#This Row],[Date de Reception]])</f>
        <v>202205</v>
      </c>
      <c r="H210" t="str">
        <f>+CONCATENATE(TableauRCP[[#This Row],[Famille de produit]],TableauRCP[[#This Row],[Date2]])</f>
        <v>CREMERIE202205</v>
      </c>
    </row>
    <row r="211" spans="1:8" hidden="1" x14ac:dyDescent="0.25">
      <c r="A211" s="30" t="s">
        <v>250</v>
      </c>
      <c r="B211" s="41">
        <v>142706024</v>
      </c>
      <c r="C211" s="41">
        <v>5540246175049</v>
      </c>
      <c r="D211" s="42">
        <v>44709</v>
      </c>
      <c r="E211" s="43">
        <v>557</v>
      </c>
      <c r="F211" t="str">
        <f>+VLOOKUP(TableauRCP[[#This Row],[Article Commande]],Tableau1[],4,FALSE)</f>
        <v>CREMERIE</v>
      </c>
      <c r="G211" s="30">
        <f>YEAR(TableauRCP[[#This Row],[Date de Reception]])*100+MONTH(TableauRCP[[#This Row],[Date de Reception]])</f>
        <v>202205</v>
      </c>
      <c r="H211" t="str">
        <f>+CONCATENATE(TableauRCP[[#This Row],[Famille de produit]],TableauRCP[[#This Row],[Date2]])</f>
        <v>CREMERIE202205</v>
      </c>
    </row>
    <row r="212" spans="1:8" hidden="1" x14ac:dyDescent="0.25">
      <c r="A212" s="30" t="s">
        <v>250</v>
      </c>
      <c r="B212" s="38">
        <v>142706024</v>
      </c>
      <c r="C212" s="38">
        <v>5540246175050</v>
      </c>
      <c r="D212" s="39">
        <v>44709</v>
      </c>
      <c r="E212" s="40">
        <v>557</v>
      </c>
      <c r="F212" t="str">
        <f>+VLOOKUP(TableauRCP[[#This Row],[Article Commande]],Tableau1[],4,FALSE)</f>
        <v>CREMERIE</v>
      </c>
      <c r="G212" s="30">
        <f>YEAR(TableauRCP[[#This Row],[Date de Reception]])*100+MONTH(TableauRCP[[#This Row],[Date de Reception]])</f>
        <v>202205</v>
      </c>
      <c r="H212" t="str">
        <f>+CONCATENATE(TableauRCP[[#This Row],[Famille de produit]],TableauRCP[[#This Row],[Date2]])</f>
        <v>CREMERIE202205</v>
      </c>
    </row>
    <row r="213" spans="1:8" hidden="1" x14ac:dyDescent="0.25">
      <c r="A213" s="30" t="s">
        <v>250</v>
      </c>
      <c r="B213" s="41">
        <v>142706024</v>
      </c>
      <c r="C213" s="41">
        <v>5540246190743</v>
      </c>
      <c r="D213" s="42">
        <v>44709</v>
      </c>
      <c r="E213" s="43">
        <v>557</v>
      </c>
      <c r="F213" t="str">
        <f>+VLOOKUP(TableauRCP[[#This Row],[Article Commande]],Tableau1[],4,FALSE)</f>
        <v>CREMERIE</v>
      </c>
      <c r="G213" s="30">
        <f>YEAR(TableauRCP[[#This Row],[Date de Reception]])*100+MONTH(TableauRCP[[#This Row],[Date de Reception]])</f>
        <v>202205</v>
      </c>
      <c r="H213" t="str">
        <f>+CONCATENATE(TableauRCP[[#This Row],[Famille de produit]],TableauRCP[[#This Row],[Date2]])</f>
        <v>CREMERIE202205</v>
      </c>
    </row>
    <row r="214" spans="1:8" hidden="1" x14ac:dyDescent="0.25">
      <c r="A214" s="30" t="s">
        <v>250</v>
      </c>
      <c r="B214" s="38">
        <v>142716150</v>
      </c>
      <c r="C214" s="38">
        <v>5540246172978</v>
      </c>
      <c r="D214" s="39">
        <v>44709</v>
      </c>
      <c r="E214" s="40">
        <v>1253</v>
      </c>
      <c r="F214" t="str">
        <f>+VLOOKUP(TableauRCP[[#This Row],[Article Commande]],Tableau1[],4,FALSE)</f>
        <v>CREMERIE</v>
      </c>
      <c r="G214" s="30">
        <f>YEAR(TableauRCP[[#This Row],[Date de Reception]])*100+MONTH(TableauRCP[[#This Row],[Date de Reception]])</f>
        <v>202205</v>
      </c>
      <c r="H214" t="str">
        <f>+CONCATENATE(TableauRCP[[#This Row],[Famille de produit]],TableauRCP[[#This Row],[Date2]])</f>
        <v>CREMERIE202205</v>
      </c>
    </row>
    <row r="215" spans="1:8" hidden="1" x14ac:dyDescent="0.25">
      <c r="A215" s="30" t="s">
        <v>250</v>
      </c>
      <c r="B215" s="38">
        <v>142716150</v>
      </c>
      <c r="C215" s="38">
        <v>5540246176699</v>
      </c>
      <c r="D215" s="39">
        <v>44709</v>
      </c>
      <c r="E215" s="40">
        <v>3132</v>
      </c>
      <c r="F215" t="str">
        <f>+VLOOKUP(TableauRCP[[#This Row],[Article Commande]],Tableau1[],4,FALSE)</f>
        <v>CREMERIE</v>
      </c>
      <c r="G215" s="30">
        <f>YEAR(TableauRCP[[#This Row],[Date de Reception]])*100+MONTH(TableauRCP[[#This Row],[Date de Reception]])</f>
        <v>202205</v>
      </c>
      <c r="H215" t="str">
        <f>+CONCATENATE(TableauRCP[[#This Row],[Famille de produit]],TableauRCP[[#This Row],[Date2]])</f>
        <v>CREMERIE202205</v>
      </c>
    </row>
    <row r="216" spans="1:8" hidden="1" x14ac:dyDescent="0.25">
      <c r="A216" s="30" t="s">
        <v>250</v>
      </c>
      <c r="B216" s="41">
        <v>142716150</v>
      </c>
      <c r="C216" s="41">
        <v>5540246192102</v>
      </c>
      <c r="D216" s="42">
        <v>44709</v>
      </c>
      <c r="E216" s="43">
        <v>4009</v>
      </c>
      <c r="F216" t="str">
        <f>+VLOOKUP(TableauRCP[[#This Row],[Article Commande]],Tableau1[],4,FALSE)</f>
        <v>CREMERIE</v>
      </c>
      <c r="G216" s="30">
        <f>YEAR(TableauRCP[[#This Row],[Date de Reception]])*100+MONTH(TableauRCP[[#This Row],[Date de Reception]])</f>
        <v>202205</v>
      </c>
      <c r="H216" t="str">
        <f>+CONCATENATE(TableauRCP[[#This Row],[Famille de produit]],TableauRCP[[#This Row],[Date2]])</f>
        <v>CREMERIE202205</v>
      </c>
    </row>
    <row r="217" spans="1:8" hidden="1" x14ac:dyDescent="0.25">
      <c r="A217" s="30" t="s">
        <v>250</v>
      </c>
      <c r="B217" s="38">
        <v>142716151</v>
      </c>
      <c r="C217" s="38">
        <v>5540246176294</v>
      </c>
      <c r="D217" s="39">
        <v>44709</v>
      </c>
      <c r="E217" s="40">
        <v>2228</v>
      </c>
      <c r="F217" t="str">
        <f>+VLOOKUP(TableauRCP[[#This Row],[Article Commande]],Tableau1[],4,FALSE)</f>
        <v>CREMERIE</v>
      </c>
      <c r="G217" s="30">
        <f>YEAR(TableauRCP[[#This Row],[Date de Reception]])*100+MONTH(TableauRCP[[#This Row],[Date de Reception]])</f>
        <v>202205</v>
      </c>
      <c r="H217" t="str">
        <f>+CONCATENATE(TableauRCP[[#This Row],[Famille de produit]],TableauRCP[[#This Row],[Date2]])</f>
        <v>CREMERIE202205</v>
      </c>
    </row>
    <row r="218" spans="1:8" hidden="1" x14ac:dyDescent="0.25">
      <c r="A218" s="30" t="s">
        <v>250</v>
      </c>
      <c r="B218" s="41">
        <v>142716151</v>
      </c>
      <c r="C218" s="41">
        <v>5540246176295</v>
      </c>
      <c r="D218" s="42">
        <v>44709</v>
      </c>
      <c r="E218" s="43">
        <v>7424</v>
      </c>
      <c r="F218" t="str">
        <f>+VLOOKUP(TableauRCP[[#This Row],[Article Commande]],Tableau1[],4,FALSE)</f>
        <v>CREMERIE</v>
      </c>
      <c r="G218" s="30">
        <f>YEAR(TableauRCP[[#This Row],[Date de Reception]])*100+MONTH(TableauRCP[[#This Row],[Date de Reception]])</f>
        <v>202205</v>
      </c>
      <c r="H218" t="str">
        <f>+CONCATENATE(TableauRCP[[#This Row],[Famille de produit]],TableauRCP[[#This Row],[Date2]])</f>
        <v>CREMERIE202205</v>
      </c>
    </row>
    <row r="219" spans="1:8" hidden="1" x14ac:dyDescent="0.25">
      <c r="A219" s="30" t="s">
        <v>250</v>
      </c>
      <c r="B219" s="41">
        <v>142716151</v>
      </c>
      <c r="C219" s="41">
        <v>5540246188200</v>
      </c>
      <c r="D219" s="42">
        <v>44709</v>
      </c>
      <c r="E219" s="43">
        <v>1485</v>
      </c>
      <c r="F219" t="str">
        <f>+VLOOKUP(TableauRCP[[#This Row],[Article Commande]],Tableau1[],4,FALSE)</f>
        <v>CREMERIE</v>
      </c>
      <c r="G219" s="30">
        <f>YEAR(TableauRCP[[#This Row],[Date de Reception]])*100+MONTH(TableauRCP[[#This Row],[Date de Reception]])</f>
        <v>202205</v>
      </c>
      <c r="H219" t="str">
        <f>+CONCATENATE(TableauRCP[[#This Row],[Famille de produit]],TableauRCP[[#This Row],[Date2]])</f>
        <v>CREMERIE202205</v>
      </c>
    </row>
    <row r="220" spans="1:8" hidden="1" x14ac:dyDescent="0.25">
      <c r="A220" s="30" t="s">
        <v>250</v>
      </c>
      <c r="B220" s="41">
        <v>142695856</v>
      </c>
      <c r="C220" s="41">
        <v>5540246170256</v>
      </c>
      <c r="D220" s="42">
        <v>44710</v>
      </c>
      <c r="E220" s="43">
        <v>2822</v>
      </c>
      <c r="F220" t="str">
        <f>+VLOOKUP(TableauRCP[[#This Row],[Article Commande]],Tableau1[],4,FALSE)</f>
        <v>BOULANGERIE</v>
      </c>
      <c r="G220" s="30">
        <f>YEAR(TableauRCP[[#This Row],[Date de Reception]])*100+MONTH(TableauRCP[[#This Row],[Date de Reception]])</f>
        <v>202205</v>
      </c>
      <c r="H220" t="str">
        <f>+CONCATENATE(TableauRCP[[#This Row],[Famille de produit]],TableauRCP[[#This Row],[Date2]])</f>
        <v>BOULANGERIE202205</v>
      </c>
    </row>
    <row r="221" spans="1:8" hidden="1" x14ac:dyDescent="0.25">
      <c r="A221" s="30" t="s">
        <v>250</v>
      </c>
      <c r="B221" s="38">
        <v>142695856</v>
      </c>
      <c r="C221" s="38">
        <v>5540246171888</v>
      </c>
      <c r="D221" s="39">
        <v>44710</v>
      </c>
      <c r="E221" s="40">
        <v>130</v>
      </c>
      <c r="F221" t="str">
        <f>+VLOOKUP(TableauRCP[[#This Row],[Article Commande]],Tableau1[],4,FALSE)</f>
        <v>BOULANGERIE</v>
      </c>
      <c r="G221" s="30">
        <f>YEAR(TableauRCP[[#This Row],[Date de Reception]])*100+MONTH(TableauRCP[[#This Row],[Date de Reception]])</f>
        <v>202205</v>
      </c>
      <c r="H221" t="str">
        <f>+CONCATENATE(TableauRCP[[#This Row],[Famille de produit]],TableauRCP[[#This Row],[Date2]])</f>
        <v>BOULANGERIE202205</v>
      </c>
    </row>
    <row r="222" spans="1:8" hidden="1" x14ac:dyDescent="0.25">
      <c r="A222" s="30" t="s">
        <v>250</v>
      </c>
      <c r="B222" s="38">
        <v>142695978</v>
      </c>
      <c r="C222" s="38">
        <v>5540246182684</v>
      </c>
      <c r="D222" s="39">
        <v>44710</v>
      </c>
      <c r="E222" s="40">
        <v>174</v>
      </c>
      <c r="F222" t="str">
        <f>+VLOOKUP(TableauRCP[[#This Row],[Article Commande]],Tableau1[],4,FALSE)</f>
        <v>BOULANGERIE</v>
      </c>
      <c r="G222" s="30">
        <f>YEAR(TableauRCP[[#This Row],[Date de Reception]])*100+MONTH(TableauRCP[[#This Row],[Date de Reception]])</f>
        <v>202205</v>
      </c>
      <c r="H222" t="str">
        <f>+CONCATENATE(TableauRCP[[#This Row],[Famille de produit]],TableauRCP[[#This Row],[Date2]])</f>
        <v>BOULANGERIE202205</v>
      </c>
    </row>
    <row r="223" spans="1:8" hidden="1" x14ac:dyDescent="0.25">
      <c r="A223" s="30" t="s">
        <v>250</v>
      </c>
      <c r="B223" s="41">
        <v>142695978</v>
      </c>
      <c r="C223" s="41">
        <v>5540246183844</v>
      </c>
      <c r="D223" s="42">
        <v>44710</v>
      </c>
      <c r="E223" s="43">
        <v>140</v>
      </c>
      <c r="F223" t="str">
        <f>+VLOOKUP(TableauRCP[[#This Row],[Article Commande]],Tableau1[],4,FALSE)</f>
        <v>BOULANGERIE</v>
      </c>
      <c r="G223" s="30">
        <f>YEAR(TableauRCP[[#This Row],[Date de Reception]])*100+MONTH(TableauRCP[[#This Row],[Date de Reception]])</f>
        <v>202205</v>
      </c>
      <c r="H223" t="str">
        <f>+CONCATENATE(TableauRCP[[#This Row],[Famille de produit]],TableauRCP[[#This Row],[Date2]])</f>
        <v>BOULANGERIE202205</v>
      </c>
    </row>
    <row r="224" spans="1:8" hidden="1" x14ac:dyDescent="0.25">
      <c r="A224" s="30" t="s">
        <v>250</v>
      </c>
      <c r="B224" s="41">
        <v>142706048</v>
      </c>
      <c r="C224" s="41">
        <v>5540246190097</v>
      </c>
      <c r="D224" s="42">
        <v>44710</v>
      </c>
      <c r="E224" s="43">
        <v>2909</v>
      </c>
      <c r="F224" t="str">
        <f>+VLOOKUP(TableauRCP[[#This Row],[Article Commande]],Tableau1[],4,FALSE)</f>
        <v>VOLAILLE</v>
      </c>
      <c r="G224" s="30">
        <f>YEAR(TableauRCP[[#This Row],[Date de Reception]])*100+MONTH(TableauRCP[[#This Row],[Date de Reception]])</f>
        <v>202205</v>
      </c>
      <c r="H224" t="str">
        <f>+CONCATENATE(TableauRCP[[#This Row],[Famille de produit]],TableauRCP[[#This Row],[Date2]])</f>
        <v>VOLAILLE202205</v>
      </c>
    </row>
    <row r="225" spans="1:8" hidden="1" x14ac:dyDescent="0.25">
      <c r="A225" s="30" t="s">
        <v>250</v>
      </c>
      <c r="B225" s="38">
        <v>142706106</v>
      </c>
      <c r="C225" s="38">
        <v>5540246183130</v>
      </c>
      <c r="D225" s="39">
        <v>44710</v>
      </c>
      <c r="E225" s="40">
        <v>1128</v>
      </c>
      <c r="F225" t="str">
        <f>+VLOOKUP(TableauRCP[[#This Row],[Article Commande]],Tableau1[],4,FALSE)</f>
        <v>MIX LEGUMES</v>
      </c>
      <c r="G225" s="30">
        <f>YEAR(TableauRCP[[#This Row],[Date de Reception]])*100+MONTH(TableauRCP[[#This Row],[Date de Reception]])</f>
        <v>202205</v>
      </c>
      <c r="H225" t="str">
        <f>+CONCATENATE(TableauRCP[[#This Row],[Famille de produit]],TableauRCP[[#This Row],[Date2]])</f>
        <v>MIX LEGUMES202205</v>
      </c>
    </row>
    <row r="226" spans="1:8" hidden="1" x14ac:dyDescent="0.25">
      <c r="A226" s="30" t="s">
        <v>250</v>
      </c>
      <c r="B226" s="41">
        <v>142706106</v>
      </c>
      <c r="C226" s="41">
        <v>5540246183455</v>
      </c>
      <c r="D226" s="42">
        <v>44710</v>
      </c>
      <c r="E226" s="43">
        <v>1044</v>
      </c>
      <c r="F226" t="str">
        <f>+VLOOKUP(TableauRCP[[#This Row],[Article Commande]],Tableau1[],4,FALSE)</f>
        <v>MIX LEGUMES</v>
      </c>
      <c r="G226" s="30">
        <f>YEAR(TableauRCP[[#This Row],[Date de Reception]])*100+MONTH(TableauRCP[[#This Row],[Date de Reception]])</f>
        <v>202205</v>
      </c>
      <c r="H226" t="str">
        <f>+CONCATENATE(TableauRCP[[#This Row],[Famille de produit]],TableauRCP[[#This Row],[Date2]])</f>
        <v>MIX LEGUMES202205</v>
      </c>
    </row>
    <row r="227" spans="1:8" hidden="1" x14ac:dyDescent="0.25">
      <c r="A227" s="30" t="s">
        <v>250</v>
      </c>
      <c r="B227" s="38">
        <v>142716170</v>
      </c>
      <c r="C227" s="38">
        <v>5540246176295</v>
      </c>
      <c r="D227" s="39">
        <v>44710</v>
      </c>
      <c r="E227" s="40">
        <v>7424</v>
      </c>
      <c r="F227" t="str">
        <f>+VLOOKUP(TableauRCP[[#This Row],[Article Commande]],Tableau1[],4,FALSE)</f>
        <v>CREMERIE</v>
      </c>
      <c r="G227" s="30">
        <f>YEAR(TableauRCP[[#This Row],[Date de Reception]])*100+MONTH(TableauRCP[[#This Row],[Date de Reception]])</f>
        <v>202205</v>
      </c>
      <c r="H227" t="str">
        <f>+CONCATENATE(TableauRCP[[#This Row],[Famille de produit]],TableauRCP[[#This Row],[Date2]])</f>
        <v>CREMERIE202205</v>
      </c>
    </row>
    <row r="228" spans="1:8" hidden="1" x14ac:dyDescent="0.25">
      <c r="A228" s="30" t="s">
        <v>250</v>
      </c>
      <c r="B228" s="41">
        <v>142716170</v>
      </c>
      <c r="C228" s="41">
        <v>5540246187987</v>
      </c>
      <c r="D228" s="42">
        <v>44710</v>
      </c>
      <c r="E228" s="43">
        <v>2228</v>
      </c>
      <c r="F228" t="str">
        <f>+VLOOKUP(TableauRCP[[#This Row],[Article Commande]],Tableau1[],4,FALSE)</f>
        <v>CREMERIE</v>
      </c>
      <c r="G228" s="30">
        <f>YEAR(TableauRCP[[#This Row],[Date de Reception]])*100+MONTH(TableauRCP[[#This Row],[Date de Reception]])</f>
        <v>202205</v>
      </c>
      <c r="H228" t="str">
        <f>+CONCATENATE(TableauRCP[[#This Row],[Famille de produit]],TableauRCP[[#This Row],[Date2]])</f>
        <v>CREMERIE202205</v>
      </c>
    </row>
    <row r="229" spans="1:8" hidden="1" x14ac:dyDescent="0.25">
      <c r="A229" s="30" t="s">
        <v>250</v>
      </c>
      <c r="B229" s="38">
        <v>142695981</v>
      </c>
      <c r="C229" s="38">
        <v>5540246184036</v>
      </c>
      <c r="D229" s="39">
        <v>44711</v>
      </c>
      <c r="E229" s="40">
        <v>130</v>
      </c>
      <c r="F229" t="str">
        <f>+VLOOKUP(TableauRCP[[#This Row],[Article Commande]],Tableau1[],4,FALSE)</f>
        <v>BOULANGERIE</v>
      </c>
      <c r="G229" s="30">
        <f>YEAR(TableauRCP[[#This Row],[Date de Reception]])*100+MONTH(TableauRCP[[#This Row],[Date de Reception]])</f>
        <v>202205</v>
      </c>
      <c r="H229" t="str">
        <f>+CONCATENATE(TableauRCP[[#This Row],[Famille de produit]],TableauRCP[[#This Row],[Date2]])</f>
        <v>BOULANGERIE202205</v>
      </c>
    </row>
    <row r="230" spans="1:8" hidden="1" x14ac:dyDescent="0.25">
      <c r="A230" s="30" t="s">
        <v>250</v>
      </c>
      <c r="B230" s="41">
        <v>142695981</v>
      </c>
      <c r="C230" s="41">
        <v>5540246191596</v>
      </c>
      <c r="D230" s="42">
        <v>44711</v>
      </c>
      <c r="E230" s="43">
        <v>223</v>
      </c>
      <c r="F230" t="str">
        <f>+VLOOKUP(TableauRCP[[#This Row],[Article Commande]],Tableau1[],4,FALSE)</f>
        <v>BOULANGERIE</v>
      </c>
      <c r="G230" s="30">
        <f>YEAR(TableauRCP[[#This Row],[Date de Reception]])*100+MONTH(TableauRCP[[#This Row],[Date de Reception]])</f>
        <v>202205</v>
      </c>
      <c r="H230" t="str">
        <f>+CONCATENATE(TableauRCP[[#This Row],[Famille de produit]],TableauRCP[[#This Row],[Date2]])</f>
        <v>BOULANGERIE202205</v>
      </c>
    </row>
    <row r="231" spans="1:8" hidden="1" x14ac:dyDescent="0.25">
      <c r="A231" s="30" t="s">
        <v>250</v>
      </c>
      <c r="B231" s="38">
        <v>142695981</v>
      </c>
      <c r="C231" s="38">
        <v>5540246193505</v>
      </c>
      <c r="D231" s="39">
        <v>44711</v>
      </c>
      <c r="E231" s="40">
        <v>29696</v>
      </c>
      <c r="F231" t="str">
        <f>+VLOOKUP(TableauRCP[[#This Row],[Article Commande]],Tableau1[],4,FALSE)</f>
        <v>BOULANGERIE</v>
      </c>
      <c r="G231" s="30">
        <f>YEAR(TableauRCP[[#This Row],[Date de Reception]])*100+MONTH(TableauRCP[[#This Row],[Date de Reception]])</f>
        <v>202205</v>
      </c>
      <c r="H231" t="str">
        <f>+CONCATENATE(TableauRCP[[#This Row],[Famille de produit]],TableauRCP[[#This Row],[Date2]])</f>
        <v>BOULANGERIE202205</v>
      </c>
    </row>
    <row r="232" spans="1:8" hidden="1" x14ac:dyDescent="0.25">
      <c r="A232" s="30" t="s">
        <v>250</v>
      </c>
      <c r="B232" s="41">
        <v>142706056</v>
      </c>
      <c r="C232" s="41">
        <v>5540246183589</v>
      </c>
      <c r="D232" s="42">
        <v>44711</v>
      </c>
      <c r="E232" s="43">
        <v>1300</v>
      </c>
      <c r="F232" t="str">
        <f>+VLOOKUP(TableauRCP[[#This Row],[Article Commande]],Tableau1[],4,FALSE)</f>
        <v>MIX LEGUMES</v>
      </c>
      <c r="G232" s="30">
        <f>YEAR(TableauRCP[[#This Row],[Date de Reception]])*100+MONTH(TableauRCP[[#This Row],[Date de Reception]])</f>
        <v>202205</v>
      </c>
      <c r="H232" t="str">
        <f>+CONCATENATE(TableauRCP[[#This Row],[Famille de produit]],TableauRCP[[#This Row],[Date2]])</f>
        <v>MIX LEGUMES202205</v>
      </c>
    </row>
    <row r="233" spans="1:8" hidden="1" x14ac:dyDescent="0.25">
      <c r="A233" s="30" t="s">
        <v>250</v>
      </c>
      <c r="B233" s="38">
        <v>142706056</v>
      </c>
      <c r="C233" s="38">
        <v>5540246186351</v>
      </c>
      <c r="D233" s="39">
        <v>44711</v>
      </c>
      <c r="E233" s="40">
        <v>564</v>
      </c>
      <c r="F233" t="str">
        <f>+VLOOKUP(TableauRCP[[#This Row],[Article Commande]],Tableau1[],4,FALSE)</f>
        <v>MIX LEGUMES</v>
      </c>
      <c r="G233" s="30">
        <f>YEAR(TableauRCP[[#This Row],[Date de Reception]])*100+MONTH(TableauRCP[[#This Row],[Date de Reception]])</f>
        <v>202205</v>
      </c>
      <c r="H233" t="str">
        <f>+CONCATENATE(TableauRCP[[#This Row],[Famille de produit]],TableauRCP[[#This Row],[Date2]])</f>
        <v>MIX LEGUMES202205</v>
      </c>
    </row>
    <row r="234" spans="1:8" hidden="1" x14ac:dyDescent="0.25">
      <c r="A234" s="30" t="s">
        <v>250</v>
      </c>
      <c r="B234" s="41">
        <v>142706056</v>
      </c>
      <c r="C234" s="41">
        <v>5540246186352</v>
      </c>
      <c r="D234" s="42">
        <v>44711</v>
      </c>
      <c r="E234" s="43">
        <v>2819</v>
      </c>
      <c r="F234" t="str">
        <f>+VLOOKUP(TableauRCP[[#This Row],[Article Commande]],Tableau1[],4,FALSE)</f>
        <v>MIX LEGUMES</v>
      </c>
      <c r="G234" s="30">
        <f>YEAR(TableauRCP[[#This Row],[Date de Reception]])*100+MONTH(TableauRCP[[#This Row],[Date de Reception]])</f>
        <v>202205</v>
      </c>
      <c r="H234" t="str">
        <f>+CONCATENATE(TableauRCP[[#This Row],[Famille de produit]],TableauRCP[[#This Row],[Date2]])</f>
        <v>MIX LEGUMES202205</v>
      </c>
    </row>
    <row r="235" spans="1:8" hidden="1" x14ac:dyDescent="0.25">
      <c r="A235" s="30" t="s">
        <v>250</v>
      </c>
      <c r="B235" s="41">
        <v>142706111</v>
      </c>
      <c r="C235" s="41">
        <v>5540246171759</v>
      </c>
      <c r="D235" s="42">
        <v>44711</v>
      </c>
      <c r="E235" s="43">
        <v>2506</v>
      </c>
      <c r="F235" t="str">
        <f>+VLOOKUP(TableauRCP[[#This Row],[Article Commande]],Tableau1[],4,FALSE)</f>
        <v>MIX LEGUMES</v>
      </c>
      <c r="G235" s="30">
        <f>YEAR(TableauRCP[[#This Row],[Date de Reception]])*100+MONTH(TableauRCP[[#This Row],[Date de Reception]])</f>
        <v>202205</v>
      </c>
      <c r="H235" t="str">
        <f>+CONCATENATE(TableauRCP[[#This Row],[Famille de produit]],TableauRCP[[#This Row],[Date2]])</f>
        <v>MIX LEGUMES202205</v>
      </c>
    </row>
    <row r="236" spans="1:8" hidden="1" x14ac:dyDescent="0.25">
      <c r="A236" s="30" t="s">
        <v>250</v>
      </c>
      <c r="B236" s="38">
        <v>142706111</v>
      </c>
      <c r="C236" s="38">
        <v>5540246177132</v>
      </c>
      <c r="D236" s="39">
        <v>44711</v>
      </c>
      <c r="E236" s="40">
        <v>6496</v>
      </c>
      <c r="F236" t="str">
        <f>+VLOOKUP(TableauRCP[[#This Row],[Article Commande]],Tableau1[],4,FALSE)</f>
        <v>MIX LEGUMES</v>
      </c>
      <c r="G236" s="30">
        <f>YEAR(TableauRCP[[#This Row],[Date de Reception]])*100+MONTH(TableauRCP[[#This Row],[Date de Reception]])</f>
        <v>202205</v>
      </c>
      <c r="H236" t="str">
        <f>+CONCATENATE(TableauRCP[[#This Row],[Famille de produit]],TableauRCP[[#This Row],[Date2]])</f>
        <v>MIX LEGUMES202205</v>
      </c>
    </row>
    <row r="237" spans="1:8" hidden="1" x14ac:dyDescent="0.25">
      <c r="A237" s="30" t="s">
        <v>250</v>
      </c>
      <c r="B237" s="41">
        <v>142706111</v>
      </c>
      <c r="C237" s="41">
        <v>5540246183562</v>
      </c>
      <c r="D237" s="42">
        <v>44711</v>
      </c>
      <c r="E237" s="43">
        <v>2088</v>
      </c>
      <c r="F237" t="str">
        <f>+VLOOKUP(TableauRCP[[#This Row],[Article Commande]],Tableau1[],4,FALSE)</f>
        <v>MIX LEGUMES</v>
      </c>
      <c r="G237" s="30">
        <f>YEAR(TableauRCP[[#This Row],[Date de Reception]])*100+MONTH(TableauRCP[[#This Row],[Date de Reception]])</f>
        <v>202205</v>
      </c>
      <c r="H237" t="str">
        <f>+CONCATENATE(TableauRCP[[#This Row],[Famille de produit]],TableauRCP[[#This Row],[Date2]])</f>
        <v>MIX LEGUMES202205</v>
      </c>
    </row>
    <row r="238" spans="1:8" hidden="1" x14ac:dyDescent="0.25">
      <c r="A238" s="30" t="s">
        <v>250</v>
      </c>
      <c r="B238" s="41">
        <v>142716176</v>
      </c>
      <c r="C238" s="41">
        <v>5540246185429</v>
      </c>
      <c r="D238" s="42">
        <v>44711</v>
      </c>
      <c r="E238" s="43">
        <v>140</v>
      </c>
      <c r="F238" t="str">
        <f>+VLOOKUP(TableauRCP[[#This Row],[Article Commande]],Tableau1[],4,FALSE)</f>
        <v>CREMERIE</v>
      </c>
      <c r="G238" s="30">
        <f>YEAR(TableauRCP[[#This Row],[Date de Reception]])*100+MONTH(TableauRCP[[#This Row],[Date de Reception]])</f>
        <v>202205</v>
      </c>
      <c r="H238" t="str">
        <f>+CONCATENATE(TableauRCP[[#This Row],[Famille de produit]],TableauRCP[[#This Row],[Date2]])</f>
        <v>CREMERIE202205</v>
      </c>
    </row>
    <row r="239" spans="1:8" hidden="1" x14ac:dyDescent="0.25">
      <c r="A239" s="30" t="s">
        <v>250</v>
      </c>
      <c r="B239" s="41">
        <v>142716209</v>
      </c>
      <c r="C239" s="41">
        <v>5540246187987</v>
      </c>
      <c r="D239" s="42">
        <v>44711</v>
      </c>
      <c r="E239" s="43">
        <v>2228</v>
      </c>
      <c r="F239" t="str">
        <f>+VLOOKUP(TableauRCP[[#This Row],[Article Commande]],Tableau1[],4,FALSE)</f>
        <v>CREMERIE</v>
      </c>
      <c r="G239" s="30">
        <f>YEAR(TableauRCP[[#This Row],[Date de Reception]])*100+MONTH(TableauRCP[[#This Row],[Date de Reception]])</f>
        <v>202205</v>
      </c>
      <c r="H239" t="str">
        <f>+CONCATENATE(TableauRCP[[#This Row],[Famille de produit]],TableauRCP[[#This Row],[Date2]])</f>
        <v>CREMERIE202205</v>
      </c>
    </row>
    <row r="240" spans="1:8" hidden="1" x14ac:dyDescent="0.25">
      <c r="A240" s="30" t="s">
        <v>250</v>
      </c>
      <c r="B240" s="41">
        <v>142716210</v>
      </c>
      <c r="C240" s="41">
        <v>5540246176699</v>
      </c>
      <c r="D240" s="42">
        <v>44711</v>
      </c>
      <c r="E240" s="43">
        <v>1044</v>
      </c>
      <c r="F240" t="str">
        <f>+VLOOKUP(TableauRCP[[#This Row],[Article Commande]],Tableau1[],4,FALSE)</f>
        <v>CREMERIE</v>
      </c>
      <c r="G240" s="30">
        <f>YEAR(TableauRCP[[#This Row],[Date de Reception]])*100+MONTH(TableauRCP[[#This Row],[Date de Reception]])</f>
        <v>202205</v>
      </c>
      <c r="H240" t="str">
        <f>+CONCATENATE(TableauRCP[[#This Row],[Famille de produit]],TableauRCP[[#This Row],[Date2]])</f>
        <v>CREMERIE202205</v>
      </c>
    </row>
    <row r="241" spans="1:8" hidden="1" x14ac:dyDescent="0.25">
      <c r="A241" s="30" t="s">
        <v>250</v>
      </c>
      <c r="B241" s="38">
        <v>142716223</v>
      </c>
      <c r="C241" s="38">
        <v>5540246172978</v>
      </c>
      <c r="D241" s="39">
        <v>44711</v>
      </c>
      <c r="E241" s="40">
        <v>836</v>
      </c>
      <c r="F241" t="str">
        <f>+VLOOKUP(TableauRCP[[#This Row],[Article Commande]],Tableau1[],4,FALSE)</f>
        <v>CREMERIE</v>
      </c>
      <c r="G241" s="30">
        <f>YEAR(TableauRCP[[#This Row],[Date de Reception]])*100+MONTH(TableauRCP[[#This Row],[Date de Reception]])</f>
        <v>202205</v>
      </c>
      <c r="H241" t="str">
        <f>+CONCATENATE(TableauRCP[[#This Row],[Famille de produit]],TableauRCP[[#This Row],[Date2]])</f>
        <v>CREMERIE202205</v>
      </c>
    </row>
    <row r="242" spans="1:8" hidden="1" x14ac:dyDescent="0.25">
      <c r="A242" s="30" t="s">
        <v>250</v>
      </c>
      <c r="B242" s="41">
        <v>142716223</v>
      </c>
      <c r="C242" s="41">
        <v>5540246176699</v>
      </c>
      <c r="D242" s="42">
        <v>44711</v>
      </c>
      <c r="E242" s="43">
        <v>4176</v>
      </c>
      <c r="F242" t="str">
        <f>+VLOOKUP(TableauRCP[[#This Row],[Article Commande]],Tableau1[],4,FALSE)</f>
        <v>CREMERIE</v>
      </c>
      <c r="G242" s="30">
        <f>YEAR(TableauRCP[[#This Row],[Date de Reception]])*100+MONTH(TableauRCP[[#This Row],[Date de Reception]])</f>
        <v>202205</v>
      </c>
      <c r="H242" t="str">
        <f>+CONCATENATE(TableauRCP[[#This Row],[Famille de produit]],TableauRCP[[#This Row],[Date2]])</f>
        <v>CREMERIE202205</v>
      </c>
    </row>
    <row r="243" spans="1:8" hidden="1" x14ac:dyDescent="0.25">
      <c r="A243" s="30" t="s">
        <v>251</v>
      </c>
      <c r="B243" s="41">
        <v>142716225</v>
      </c>
      <c r="C243" s="41">
        <v>5540246171933</v>
      </c>
      <c r="D243" s="42">
        <v>44714</v>
      </c>
      <c r="E243" s="43">
        <v>1114</v>
      </c>
      <c r="F243" t="str">
        <f>+VLOOKUP(TableauRCP[[#This Row],[Article Commande]],Tableau1[],4,FALSE)</f>
        <v>CREMERIE</v>
      </c>
      <c r="G243" s="30">
        <f>YEAR(TableauRCP[[#This Row],[Date de Reception]])*100+MONTH(TableauRCP[[#This Row],[Date de Reception]])</f>
        <v>202206</v>
      </c>
      <c r="H243" t="str">
        <f>+CONCATENATE(TableauRCP[[#This Row],[Famille de produit]],TableauRCP[[#This Row],[Date2]])</f>
        <v>CREMERIE202206</v>
      </c>
    </row>
    <row r="244" spans="1:8" hidden="1" x14ac:dyDescent="0.25">
      <c r="A244" s="30" t="s">
        <v>251</v>
      </c>
      <c r="B244" s="38">
        <v>142716225</v>
      </c>
      <c r="C244" s="38">
        <v>5540246187987</v>
      </c>
      <c r="D244" s="39">
        <v>44714</v>
      </c>
      <c r="E244" s="40">
        <v>4455</v>
      </c>
      <c r="F244" t="str">
        <f>+VLOOKUP(TableauRCP[[#This Row],[Article Commande]],Tableau1[],4,FALSE)</f>
        <v>CREMERIE</v>
      </c>
      <c r="G244" s="30">
        <f>YEAR(TableauRCP[[#This Row],[Date de Reception]])*100+MONTH(TableauRCP[[#This Row],[Date de Reception]])</f>
        <v>202206</v>
      </c>
      <c r="H244" t="str">
        <f>+CONCATENATE(TableauRCP[[#This Row],[Famille de produit]],TableauRCP[[#This Row],[Date2]])</f>
        <v>CREMERIE202206</v>
      </c>
    </row>
    <row r="245" spans="1:8" hidden="1" x14ac:dyDescent="0.25">
      <c r="A245" s="30" t="s">
        <v>251</v>
      </c>
      <c r="B245" s="41">
        <v>142716225</v>
      </c>
      <c r="C245" s="41">
        <v>5540246188200</v>
      </c>
      <c r="D245" s="42">
        <v>44714</v>
      </c>
      <c r="E245" s="43">
        <v>2228</v>
      </c>
      <c r="F245" t="str">
        <f>+VLOOKUP(TableauRCP[[#This Row],[Article Commande]],Tableau1[],4,FALSE)</f>
        <v>CREMERIE</v>
      </c>
      <c r="G245" s="30">
        <f>YEAR(TableauRCP[[#This Row],[Date de Reception]])*100+MONTH(TableauRCP[[#This Row],[Date de Reception]])</f>
        <v>202206</v>
      </c>
      <c r="H245" t="str">
        <f>+CONCATENATE(TableauRCP[[#This Row],[Famille de produit]],TableauRCP[[#This Row],[Date2]])</f>
        <v>CREMERIE202206</v>
      </c>
    </row>
    <row r="246" spans="1:8" hidden="1" x14ac:dyDescent="0.25">
      <c r="A246" s="30" t="s">
        <v>251</v>
      </c>
      <c r="B246" s="41">
        <v>142716226</v>
      </c>
      <c r="C246" s="41">
        <v>5540246172978</v>
      </c>
      <c r="D246" s="42">
        <v>44714</v>
      </c>
      <c r="E246" s="43">
        <v>418</v>
      </c>
      <c r="F246" t="str">
        <f>+VLOOKUP(TableauRCP[[#This Row],[Article Commande]],Tableau1[],4,FALSE)</f>
        <v>CREMERIE</v>
      </c>
      <c r="G246" s="30">
        <f>YEAR(TableauRCP[[#This Row],[Date de Reception]])*100+MONTH(TableauRCP[[#This Row],[Date de Reception]])</f>
        <v>202206</v>
      </c>
      <c r="H246" t="str">
        <f>+CONCATENATE(TableauRCP[[#This Row],[Famille de produit]],TableauRCP[[#This Row],[Date2]])</f>
        <v>CREMERIE202206</v>
      </c>
    </row>
    <row r="247" spans="1:8" hidden="1" x14ac:dyDescent="0.25">
      <c r="A247" s="30" t="s">
        <v>251</v>
      </c>
      <c r="B247" s="41">
        <v>142716226</v>
      </c>
      <c r="C247" s="41">
        <v>5540246174174</v>
      </c>
      <c r="D247" s="42">
        <v>44714</v>
      </c>
      <c r="E247" s="43">
        <v>696</v>
      </c>
      <c r="F247" t="str">
        <f>+VLOOKUP(TableauRCP[[#This Row],[Article Commande]],Tableau1[],4,FALSE)</f>
        <v>CREMERIE</v>
      </c>
      <c r="G247" s="30">
        <f>YEAR(TableauRCP[[#This Row],[Date de Reception]])*100+MONTH(TableauRCP[[#This Row],[Date de Reception]])</f>
        <v>202206</v>
      </c>
      <c r="H247" t="str">
        <f>+CONCATENATE(TableauRCP[[#This Row],[Famille de produit]],TableauRCP[[#This Row],[Date2]])</f>
        <v>CREMERIE202206</v>
      </c>
    </row>
    <row r="248" spans="1:8" hidden="1" x14ac:dyDescent="0.25">
      <c r="A248" s="30" t="s">
        <v>251</v>
      </c>
      <c r="B248" s="41">
        <v>142716226</v>
      </c>
      <c r="C248" s="41">
        <v>5540246176699</v>
      </c>
      <c r="D248" s="42">
        <v>44714</v>
      </c>
      <c r="E248" s="43">
        <v>2088</v>
      </c>
      <c r="F248" t="str">
        <f>+VLOOKUP(TableauRCP[[#This Row],[Article Commande]],Tableau1[],4,FALSE)</f>
        <v>CREMERIE</v>
      </c>
      <c r="G248" s="30">
        <f>YEAR(TableauRCP[[#This Row],[Date de Reception]])*100+MONTH(TableauRCP[[#This Row],[Date de Reception]])</f>
        <v>202206</v>
      </c>
      <c r="H248" t="str">
        <f>+CONCATENATE(TableauRCP[[#This Row],[Famille de produit]],TableauRCP[[#This Row],[Date2]])</f>
        <v>CREMERIE202206</v>
      </c>
    </row>
    <row r="249" spans="1:8" hidden="1" x14ac:dyDescent="0.25">
      <c r="A249" s="30" t="s">
        <v>251</v>
      </c>
      <c r="B249" s="41">
        <v>142716226</v>
      </c>
      <c r="C249" s="41">
        <v>5540246188175</v>
      </c>
      <c r="D249" s="42">
        <v>44714</v>
      </c>
      <c r="E249" s="43">
        <v>232</v>
      </c>
      <c r="F249" t="str">
        <f>+VLOOKUP(TableauRCP[[#This Row],[Article Commande]],Tableau1[],4,FALSE)</f>
        <v>CREMERIE</v>
      </c>
      <c r="G249" s="30">
        <f>YEAR(TableauRCP[[#This Row],[Date de Reception]])*100+MONTH(TableauRCP[[#This Row],[Date de Reception]])</f>
        <v>202206</v>
      </c>
      <c r="H249" t="str">
        <f>+CONCATENATE(TableauRCP[[#This Row],[Famille de produit]],TableauRCP[[#This Row],[Date2]])</f>
        <v>CREMERIE202206</v>
      </c>
    </row>
    <row r="250" spans="1:8" hidden="1" x14ac:dyDescent="0.25">
      <c r="A250" s="30" t="s">
        <v>251</v>
      </c>
      <c r="B250" s="38">
        <v>142726264</v>
      </c>
      <c r="C250" s="38">
        <v>5540246171933</v>
      </c>
      <c r="D250" s="39">
        <v>44715</v>
      </c>
      <c r="E250" s="40">
        <v>1114</v>
      </c>
      <c r="F250" t="str">
        <f>+VLOOKUP(TableauRCP[[#This Row],[Article Commande]],Tableau1[],4,FALSE)</f>
        <v>CREMERIE</v>
      </c>
      <c r="G250" s="30">
        <f>YEAR(TableauRCP[[#This Row],[Date de Reception]])*100+MONTH(TableauRCP[[#This Row],[Date de Reception]])</f>
        <v>202206</v>
      </c>
      <c r="H250" t="str">
        <f>+CONCATENATE(TableauRCP[[#This Row],[Famille de produit]],TableauRCP[[#This Row],[Date2]])</f>
        <v>CREMERIE202206</v>
      </c>
    </row>
    <row r="251" spans="1:8" hidden="1" x14ac:dyDescent="0.25">
      <c r="A251" s="30" t="s">
        <v>251</v>
      </c>
      <c r="B251" s="41">
        <v>142726264</v>
      </c>
      <c r="C251" s="41">
        <v>5540246176294</v>
      </c>
      <c r="D251" s="42">
        <v>44715</v>
      </c>
      <c r="E251" s="43">
        <v>2228</v>
      </c>
      <c r="F251" t="str">
        <f>+VLOOKUP(TableauRCP[[#This Row],[Article Commande]],Tableau1[],4,FALSE)</f>
        <v>CREMERIE</v>
      </c>
      <c r="G251" s="30">
        <f>YEAR(TableauRCP[[#This Row],[Date de Reception]])*100+MONTH(TableauRCP[[#This Row],[Date de Reception]])</f>
        <v>202206</v>
      </c>
      <c r="H251" t="str">
        <f>+CONCATENATE(TableauRCP[[#This Row],[Famille de produit]],TableauRCP[[#This Row],[Date2]])</f>
        <v>CREMERIE202206</v>
      </c>
    </row>
    <row r="252" spans="1:8" hidden="1" x14ac:dyDescent="0.25">
      <c r="A252" s="30" t="s">
        <v>251</v>
      </c>
      <c r="B252" s="38">
        <v>142726264</v>
      </c>
      <c r="C252" s="38">
        <v>5540246176295</v>
      </c>
      <c r="D252" s="39">
        <v>44715</v>
      </c>
      <c r="E252" s="40">
        <v>4455</v>
      </c>
      <c r="F252" t="str">
        <f>+VLOOKUP(TableauRCP[[#This Row],[Article Commande]],Tableau1[],4,FALSE)</f>
        <v>CREMERIE</v>
      </c>
      <c r="G252" s="30">
        <f>YEAR(TableauRCP[[#This Row],[Date de Reception]])*100+MONTH(TableauRCP[[#This Row],[Date de Reception]])</f>
        <v>202206</v>
      </c>
      <c r="H252" t="str">
        <f>+CONCATENATE(TableauRCP[[#This Row],[Famille de produit]],TableauRCP[[#This Row],[Date2]])</f>
        <v>CREMERIE202206</v>
      </c>
    </row>
    <row r="253" spans="1:8" hidden="1" x14ac:dyDescent="0.25">
      <c r="A253" s="30" t="s">
        <v>251</v>
      </c>
      <c r="B253" s="41">
        <v>142726265</v>
      </c>
      <c r="C253" s="41">
        <v>5540246172539</v>
      </c>
      <c r="D253" s="42">
        <v>44715</v>
      </c>
      <c r="E253" s="43">
        <v>24</v>
      </c>
      <c r="F253" t="str">
        <f>+VLOOKUP(TableauRCP[[#This Row],[Article Commande]],Tableau1[],4,FALSE)</f>
        <v>CREMERIE</v>
      </c>
      <c r="G253" s="30">
        <f>YEAR(TableauRCP[[#This Row],[Date de Reception]])*100+MONTH(TableauRCP[[#This Row],[Date de Reception]])</f>
        <v>202206</v>
      </c>
      <c r="H253" t="str">
        <f>+CONCATENATE(TableauRCP[[#This Row],[Famille de produit]],TableauRCP[[#This Row],[Date2]])</f>
        <v>CREMERIE202206</v>
      </c>
    </row>
    <row r="254" spans="1:8" hidden="1" x14ac:dyDescent="0.25">
      <c r="A254" s="30" t="s">
        <v>251</v>
      </c>
      <c r="B254" s="41">
        <v>142726265</v>
      </c>
      <c r="C254" s="41">
        <v>5540246176699</v>
      </c>
      <c r="D254" s="42">
        <v>44715</v>
      </c>
      <c r="E254" s="43">
        <v>3132</v>
      </c>
      <c r="F254" t="str">
        <f>+VLOOKUP(TableauRCP[[#This Row],[Article Commande]],Tableau1[],4,FALSE)</f>
        <v>CREMERIE</v>
      </c>
      <c r="G254" s="30">
        <f>YEAR(TableauRCP[[#This Row],[Date de Reception]])*100+MONTH(TableauRCP[[#This Row],[Date de Reception]])</f>
        <v>202206</v>
      </c>
      <c r="H254" t="str">
        <f>+CONCATENATE(TableauRCP[[#This Row],[Famille de produit]],TableauRCP[[#This Row],[Date2]])</f>
        <v>CREMERIE202206</v>
      </c>
    </row>
    <row r="255" spans="1:8" hidden="1" x14ac:dyDescent="0.25">
      <c r="A255" s="30" t="s">
        <v>251</v>
      </c>
      <c r="B255" s="38">
        <v>142695848</v>
      </c>
      <c r="C255" s="38">
        <v>5540246180522</v>
      </c>
      <c r="D255" s="39">
        <v>44716</v>
      </c>
      <c r="E255" s="40">
        <v>891</v>
      </c>
      <c r="F255" t="str">
        <f>+VLOOKUP(TableauRCP[[#This Row],[Article Commande]],Tableau1[],4,FALSE)</f>
        <v>BOULANGERIE</v>
      </c>
      <c r="G255" s="30">
        <f>YEAR(TableauRCP[[#This Row],[Date de Reception]])*100+MONTH(TableauRCP[[#This Row],[Date de Reception]])</f>
        <v>202206</v>
      </c>
      <c r="H255" t="str">
        <f>+CONCATENATE(TableauRCP[[#This Row],[Famille de produit]],TableauRCP[[#This Row],[Date2]])</f>
        <v>BOULANGERIE202206</v>
      </c>
    </row>
    <row r="256" spans="1:8" hidden="1" x14ac:dyDescent="0.25">
      <c r="A256" s="30" t="s">
        <v>251</v>
      </c>
      <c r="B256" s="38">
        <v>142695952</v>
      </c>
      <c r="C256" s="38">
        <v>5540246193878</v>
      </c>
      <c r="D256" s="39">
        <v>44716</v>
      </c>
      <c r="E256" s="40">
        <v>11136</v>
      </c>
      <c r="F256" t="str">
        <f>+VLOOKUP(TableauRCP[[#This Row],[Article Commande]],Tableau1[],4,FALSE)</f>
        <v>VOLAILLE</v>
      </c>
      <c r="G256" s="30">
        <f>YEAR(TableauRCP[[#This Row],[Date de Reception]])*100+MONTH(TableauRCP[[#This Row],[Date de Reception]])</f>
        <v>202206</v>
      </c>
      <c r="H256" t="str">
        <f>+CONCATENATE(TableauRCP[[#This Row],[Famille de produit]],TableauRCP[[#This Row],[Date2]])</f>
        <v>VOLAILLE202206</v>
      </c>
    </row>
    <row r="257" spans="1:8" hidden="1" x14ac:dyDescent="0.25">
      <c r="A257" s="30" t="s">
        <v>251</v>
      </c>
      <c r="B257" s="38">
        <v>142716137</v>
      </c>
      <c r="C257" s="38">
        <v>5540246193878</v>
      </c>
      <c r="D257" s="39">
        <v>44716</v>
      </c>
      <c r="E257" s="40">
        <v>11136</v>
      </c>
      <c r="F257" t="str">
        <f>+VLOOKUP(TableauRCP[[#This Row],[Article Commande]],Tableau1[],4,FALSE)</f>
        <v>VOLAILLE</v>
      </c>
      <c r="G257" s="30">
        <f>YEAR(TableauRCP[[#This Row],[Date de Reception]])*100+MONTH(TableauRCP[[#This Row],[Date de Reception]])</f>
        <v>202206</v>
      </c>
      <c r="H257" t="str">
        <f>+CONCATENATE(TableauRCP[[#This Row],[Famille de produit]],TableauRCP[[#This Row],[Date2]])</f>
        <v>VOLAILLE202206</v>
      </c>
    </row>
    <row r="258" spans="1:8" hidden="1" x14ac:dyDescent="0.25">
      <c r="A258" s="30" t="s">
        <v>251</v>
      </c>
      <c r="B258" s="41">
        <v>142716182</v>
      </c>
      <c r="C258" s="41">
        <v>5540246171759</v>
      </c>
      <c r="D258" s="42">
        <v>44716</v>
      </c>
      <c r="E258" s="43">
        <v>2506</v>
      </c>
      <c r="F258" t="str">
        <f>+VLOOKUP(TableauRCP[[#This Row],[Article Commande]],Tableau1[],4,FALSE)</f>
        <v>MIX LEGUMES</v>
      </c>
      <c r="G258" s="30">
        <f>YEAR(TableauRCP[[#This Row],[Date de Reception]])*100+MONTH(TableauRCP[[#This Row],[Date de Reception]])</f>
        <v>202206</v>
      </c>
      <c r="H258" t="str">
        <f>+CONCATENATE(TableauRCP[[#This Row],[Famille de produit]],TableauRCP[[#This Row],[Date2]])</f>
        <v>MIX LEGUMES202206</v>
      </c>
    </row>
    <row r="259" spans="1:8" hidden="1" x14ac:dyDescent="0.25">
      <c r="A259" s="30" t="s">
        <v>251</v>
      </c>
      <c r="B259" s="38">
        <v>142716182</v>
      </c>
      <c r="C259" s="38">
        <v>5540246177132</v>
      </c>
      <c r="D259" s="39">
        <v>44716</v>
      </c>
      <c r="E259" s="40">
        <v>6960</v>
      </c>
      <c r="F259" t="str">
        <f>+VLOOKUP(TableauRCP[[#This Row],[Article Commande]],Tableau1[],4,FALSE)</f>
        <v>MIX LEGUMES</v>
      </c>
      <c r="G259" s="30">
        <f>YEAR(TableauRCP[[#This Row],[Date de Reception]])*100+MONTH(TableauRCP[[#This Row],[Date de Reception]])</f>
        <v>202206</v>
      </c>
      <c r="H259" t="str">
        <f>+CONCATENATE(TableauRCP[[#This Row],[Famille de produit]],TableauRCP[[#This Row],[Date2]])</f>
        <v>MIX LEGUMES202206</v>
      </c>
    </row>
    <row r="260" spans="1:8" hidden="1" x14ac:dyDescent="0.25">
      <c r="A260" s="30" t="s">
        <v>251</v>
      </c>
      <c r="B260" s="41">
        <v>142716182</v>
      </c>
      <c r="C260" s="41">
        <v>5540246183562</v>
      </c>
      <c r="D260" s="42">
        <v>44716</v>
      </c>
      <c r="E260" s="43">
        <v>696</v>
      </c>
      <c r="F260" t="str">
        <f>+VLOOKUP(TableauRCP[[#This Row],[Article Commande]],Tableau1[],4,FALSE)</f>
        <v>MIX LEGUMES</v>
      </c>
      <c r="G260" s="30">
        <f>YEAR(TableauRCP[[#This Row],[Date de Reception]])*100+MONTH(TableauRCP[[#This Row],[Date de Reception]])</f>
        <v>202206</v>
      </c>
      <c r="H260" t="str">
        <f>+CONCATENATE(TableauRCP[[#This Row],[Famille de produit]],TableauRCP[[#This Row],[Date2]])</f>
        <v>MIX LEGUMES202206</v>
      </c>
    </row>
    <row r="261" spans="1:8" hidden="1" x14ac:dyDescent="0.25">
      <c r="A261" s="30" t="s">
        <v>251</v>
      </c>
      <c r="B261" s="38">
        <v>142716182</v>
      </c>
      <c r="C261" s="38">
        <v>5540246192518</v>
      </c>
      <c r="D261" s="39">
        <v>44716</v>
      </c>
      <c r="E261" s="40">
        <v>8770</v>
      </c>
      <c r="F261" t="str">
        <f>+VLOOKUP(TableauRCP[[#This Row],[Article Commande]],Tableau1[],4,FALSE)</f>
        <v>MIX LEGUMES</v>
      </c>
      <c r="G261" s="30">
        <f>YEAR(TableauRCP[[#This Row],[Date de Reception]])*100+MONTH(TableauRCP[[#This Row],[Date de Reception]])</f>
        <v>202206</v>
      </c>
      <c r="H261" t="str">
        <f>+CONCATENATE(TableauRCP[[#This Row],[Famille de produit]],TableauRCP[[#This Row],[Date2]])</f>
        <v>MIX LEGUMES202206</v>
      </c>
    </row>
    <row r="262" spans="1:8" hidden="1" x14ac:dyDescent="0.25">
      <c r="A262" s="30" t="s">
        <v>251</v>
      </c>
      <c r="B262" s="41">
        <v>142716250</v>
      </c>
      <c r="C262" s="41">
        <v>5540246188583</v>
      </c>
      <c r="D262" s="42">
        <v>44716</v>
      </c>
      <c r="E262" s="43">
        <v>3898</v>
      </c>
      <c r="F262" t="str">
        <f>+VLOOKUP(TableauRCP[[#This Row],[Article Commande]],Tableau1[],4,FALSE)</f>
        <v>BOULANGERIE</v>
      </c>
      <c r="G262" s="30">
        <f>YEAR(TableauRCP[[#This Row],[Date de Reception]])*100+MONTH(TableauRCP[[#This Row],[Date de Reception]])</f>
        <v>202206</v>
      </c>
      <c r="H262" t="str">
        <f>+CONCATENATE(TableauRCP[[#This Row],[Famille de produit]],TableauRCP[[#This Row],[Date2]])</f>
        <v>BOULANGERIE202206</v>
      </c>
    </row>
    <row r="263" spans="1:8" hidden="1" x14ac:dyDescent="0.25">
      <c r="A263" s="30" t="s">
        <v>251</v>
      </c>
      <c r="B263" s="38">
        <v>142726298</v>
      </c>
      <c r="C263" s="38">
        <v>5540246172978</v>
      </c>
      <c r="D263" s="39">
        <v>44716</v>
      </c>
      <c r="E263" s="40">
        <v>418</v>
      </c>
      <c r="F263" t="str">
        <f>+VLOOKUP(TableauRCP[[#This Row],[Article Commande]],Tableau1[],4,FALSE)</f>
        <v>CREMERIE</v>
      </c>
      <c r="G263" s="30">
        <f>YEAR(TableauRCP[[#This Row],[Date de Reception]])*100+MONTH(TableauRCP[[#This Row],[Date de Reception]])</f>
        <v>202206</v>
      </c>
      <c r="H263" t="str">
        <f>+CONCATENATE(TableauRCP[[#This Row],[Famille de produit]],TableauRCP[[#This Row],[Date2]])</f>
        <v>CREMERIE202206</v>
      </c>
    </row>
    <row r="264" spans="1:8" hidden="1" x14ac:dyDescent="0.25">
      <c r="A264" s="30" t="s">
        <v>251</v>
      </c>
      <c r="B264" s="41">
        <v>142726298</v>
      </c>
      <c r="C264" s="41">
        <v>5540246174174</v>
      </c>
      <c r="D264" s="42">
        <v>44716</v>
      </c>
      <c r="E264" s="43">
        <v>464</v>
      </c>
      <c r="F264" t="str">
        <f>+VLOOKUP(TableauRCP[[#This Row],[Article Commande]],Tableau1[],4,FALSE)</f>
        <v>CREMERIE</v>
      </c>
      <c r="G264" s="30">
        <f>YEAR(TableauRCP[[#This Row],[Date de Reception]])*100+MONTH(TableauRCP[[#This Row],[Date de Reception]])</f>
        <v>202206</v>
      </c>
      <c r="H264" t="str">
        <f>+CONCATENATE(TableauRCP[[#This Row],[Famille de produit]],TableauRCP[[#This Row],[Date2]])</f>
        <v>CREMERIE202206</v>
      </c>
    </row>
    <row r="265" spans="1:8" hidden="1" x14ac:dyDescent="0.25">
      <c r="A265" s="30" t="s">
        <v>251</v>
      </c>
      <c r="B265" s="38">
        <v>142726299</v>
      </c>
      <c r="C265" s="38">
        <v>5540246171933</v>
      </c>
      <c r="D265" s="39">
        <v>44716</v>
      </c>
      <c r="E265" s="40">
        <v>836</v>
      </c>
      <c r="F265" t="str">
        <f>+VLOOKUP(TableauRCP[[#This Row],[Article Commande]],Tableau1[],4,FALSE)</f>
        <v>CREMERIE</v>
      </c>
      <c r="G265" s="30">
        <f>YEAR(TableauRCP[[#This Row],[Date de Reception]])*100+MONTH(TableauRCP[[#This Row],[Date de Reception]])</f>
        <v>202206</v>
      </c>
      <c r="H265" t="str">
        <f>+CONCATENATE(TableauRCP[[#This Row],[Famille de produit]],TableauRCP[[#This Row],[Date2]])</f>
        <v>CREMERIE202206</v>
      </c>
    </row>
    <row r="266" spans="1:8" hidden="1" x14ac:dyDescent="0.25">
      <c r="A266" s="30" t="s">
        <v>251</v>
      </c>
      <c r="B266" s="41">
        <v>142726299</v>
      </c>
      <c r="C266" s="41">
        <v>5540246176294</v>
      </c>
      <c r="D266" s="42">
        <v>44716</v>
      </c>
      <c r="E266" s="43">
        <v>2970</v>
      </c>
      <c r="F266" t="str">
        <f>+VLOOKUP(TableauRCP[[#This Row],[Article Commande]],Tableau1[],4,FALSE)</f>
        <v>CREMERIE</v>
      </c>
      <c r="G266" s="30">
        <f>YEAR(TableauRCP[[#This Row],[Date de Reception]])*100+MONTH(TableauRCP[[#This Row],[Date de Reception]])</f>
        <v>202206</v>
      </c>
      <c r="H266" t="str">
        <f>+CONCATENATE(TableauRCP[[#This Row],[Famille de produit]],TableauRCP[[#This Row],[Date2]])</f>
        <v>CREMERIE202206</v>
      </c>
    </row>
    <row r="267" spans="1:8" hidden="1" x14ac:dyDescent="0.25">
      <c r="A267" s="30" t="s">
        <v>251</v>
      </c>
      <c r="B267" s="38">
        <v>142726299</v>
      </c>
      <c r="C267" s="38">
        <v>5540246176295</v>
      </c>
      <c r="D267" s="39">
        <v>44716</v>
      </c>
      <c r="E267" s="40">
        <v>7424</v>
      </c>
      <c r="F267" t="str">
        <f>+VLOOKUP(TableauRCP[[#This Row],[Article Commande]],Tableau1[],4,FALSE)</f>
        <v>CREMERIE</v>
      </c>
      <c r="G267" s="30">
        <f>YEAR(TableauRCP[[#This Row],[Date de Reception]])*100+MONTH(TableauRCP[[#This Row],[Date de Reception]])</f>
        <v>202206</v>
      </c>
      <c r="H267" t="str">
        <f>+CONCATENATE(TableauRCP[[#This Row],[Famille de produit]],TableauRCP[[#This Row],[Date2]])</f>
        <v>CREMERIE202206</v>
      </c>
    </row>
    <row r="268" spans="1:8" hidden="1" x14ac:dyDescent="0.25">
      <c r="A268" s="30" t="s">
        <v>251</v>
      </c>
      <c r="B268" s="41">
        <v>142726299</v>
      </c>
      <c r="C268" s="41">
        <v>5540246187987</v>
      </c>
      <c r="D268" s="42">
        <v>44716</v>
      </c>
      <c r="E268" s="43">
        <v>4455</v>
      </c>
      <c r="F268" t="str">
        <f>+VLOOKUP(TableauRCP[[#This Row],[Article Commande]],Tableau1[],4,FALSE)</f>
        <v>CREMERIE</v>
      </c>
      <c r="G268" s="30">
        <f>YEAR(TableauRCP[[#This Row],[Date de Reception]])*100+MONTH(TableauRCP[[#This Row],[Date de Reception]])</f>
        <v>202206</v>
      </c>
      <c r="H268" t="str">
        <f>+CONCATENATE(TableauRCP[[#This Row],[Famille de produit]],TableauRCP[[#This Row],[Date2]])</f>
        <v>CREMERIE202206</v>
      </c>
    </row>
    <row r="269" spans="1:8" hidden="1" x14ac:dyDescent="0.25">
      <c r="A269" s="30" t="s">
        <v>251</v>
      </c>
      <c r="B269" s="38">
        <v>142726299</v>
      </c>
      <c r="C269" s="38">
        <v>5540246188200</v>
      </c>
      <c r="D269" s="39">
        <v>44716</v>
      </c>
      <c r="E269" s="40">
        <v>743</v>
      </c>
      <c r="F269" t="str">
        <f>+VLOOKUP(TableauRCP[[#This Row],[Article Commande]],Tableau1[],4,FALSE)</f>
        <v>CREMERIE</v>
      </c>
      <c r="G269" s="30">
        <f>YEAR(TableauRCP[[#This Row],[Date de Reception]])*100+MONTH(TableauRCP[[#This Row],[Date de Reception]])</f>
        <v>202206</v>
      </c>
      <c r="H269" t="str">
        <f>+CONCATENATE(TableauRCP[[#This Row],[Famille de produit]],TableauRCP[[#This Row],[Date2]])</f>
        <v>CREMERIE202206</v>
      </c>
    </row>
    <row r="270" spans="1:8" hidden="1" x14ac:dyDescent="0.25">
      <c r="A270" s="30" t="s">
        <v>251</v>
      </c>
      <c r="B270" s="41">
        <v>142695940</v>
      </c>
      <c r="C270" s="41">
        <v>5540246173906</v>
      </c>
      <c r="D270" s="42">
        <v>44717</v>
      </c>
      <c r="E270" s="43">
        <v>2311</v>
      </c>
      <c r="F270" t="str">
        <f>+VLOOKUP(TableauRCP[[#This Row],[Article Commande]],Tableau1[],4,FALSE)</f>
        <v>VOLAILLE</v>
      </c>
      <c r="G270" s="30">
        <f>YEAR(TableauRCP[[#This Row],[Date de Reception]])*100+MONTH(TableauRCP[[#This Row],[Date de Reception]])</f>
        <v>202206</v>
      </c>
      <c r="H270" t="str">
        <f>+CONCATENATE(TableauRCP[[#This Row],[Famille de produit]],TableauRCP[[#This Row],[Date2]])</f>
        <v>VOLAILLE202206</v>
      </c>
    </row>
    <row r="271" spans="1:8" hidden="1" x14ac:dyDescent="0.25">
      <c r="A271" s="30" t="s">
        <v>251</v>
      </c>
      <c r="B271" s="38">
        <v>142695940</v>
      </c>
      <c r="C271" s="38">
        <v>5540246181016</v>
      </c>
      <c r="D271" s="39">
        <v>44717</v>
      </c>
      <c r="E271" s="40">
        <v>13364</v>
      </c>
      <c r="F271" t="str">
        <f>+VLOOKUP(TableauRCP[[#This Row],[Article Commande]],Tableau1[],4,FALSE)</f>
        <v>VOLAILLE</v>
      </c>
      <c r="G271" s="30">
        <f>YEAR(TableauRCP[[#This Row],[Date de Reception]])*100+MONTH(TableauRCP[[#This Row],[Date de Reception]])</f>
        <v>202206</v>
      </c>
      <c r="H271" t="str">
        <f>+CONCATENATE(TableauRCP[[#This Row],[Famille de produit]],TableauRCP[[#This Row],[Date2]])</f>
        <v>VOLAILLE202206</v>
      </c>
    </row>
    <row r="272" spans="1:8" hidden="1" x14ac:dyDescent="0.25">
      <c r="A272" s="30" t="s">
        <v>251</v>
      </c>
      <c r="B272" s="41">
        <v>142716239</v>
      </c>
      <c r="C272" s="41">
        <v>5540246173472</v>
      </c>
      <c r="D272" s="42">
        <v>44717</v>
      </c>
      <c r="E272" s="43">
        <v>279</v>
      </c>
      <c r="F272" t="str">
        <f>+VLOOKUP(TableauRCP[[#This Row],[Article Commande]],Tableau1[],4,FALSE)</f>
        <v>CREMERIE</v>
      </c>
      <c r="G272" s="30">
        <f>YEAR(TableauRCP[[#This Row],[Date de Reception]])*100+MONTH(TableauRCP[[#This Row],[Date de Reception]])</f>
        <v>202206</v>
      </c>
      <c r="H272" t="str">
        <f>+CONCATENATE(TableauRCP[[#This Row],[Famille de produit]],TableauRCP[[#This Row],[Date2]])</f>
        <v>CREMERIE202206</v>
      </c>
    </row>
    <row r="273" spans="1:8" hidden="1" x14ac:dyDescent="0.25">
      <c r="A273" s="30" t="s">
        <v>251</v>
      </c>
      <c r="B273" s="38">
        <v>142716239</v>
      </c>
      <c r="C273" s="38">
        <v>5540246174095</v>
      </c>
      <c r="D273" s="39">
        <v>44717</v>
      </c>
      <c r="E273" s="40">
        <v>70</v>
      </c>
      <c r="F273" t="str">
        <f>+VLOOKUP(TableauRCP[[#This Row],[Article Commande]],Tableau1[],4,FALSE)</f>
        <v>CREMERIE</v>
      </c>
      <c r="G273" s="30">
        <f>YEAR(TableauRCP[[#This Row],[Date de Reception]])*100+MONTH(TableauRCP[[#This Row],[Date de Reception]])</f>
        <v>202206</v>
      </c>
      <c r="H273" t="str">
        <f>+CONCATENATE(TableauRCP[[#This Row],[Famille de produit]],TableauRCP[[#This Row],[Date2]])</f>
        <v>CREMERIE202206</v>
      </c>
    </row>
    <row r="274" spans="1:8" hidden="1" x14ac:dyDescent="0.25">
      <c r="A274" s="30" t="s">
        <v>251</v>
      </c>
      <c r="B274" s="41">
        <v>142716239</v>
      </c>
      <c r="C274" s="41">
        <v>5540246175049</v>
      </c>
      <c r="D274" s="42">
        <v>44717</v>
      </c>
      <c r="E274" s="43">
        <v>836</v>
      </c>
      <c r="F274" t="str">
        <f>+VLOOKUP(TableauRCP[[#This Row],[Article Commande]],Tableau1[],4,FALSE)</f>
        <v>CREMERIE</v>
      </c>
      <c r="G274" s="30">
        <f>YEAR(TableauRCP[[#This Row],[Date de Reception]])*100+MONTH(TableauRCP[[#This Row],[Date de Reception]])</f>
        <v>202206</v>
      </c>
      <c r="H274" t="str">
        <f>+CONCATENATE(TableauRCP[[#This Row],[Famille de produit]],TableauRCP[[#This Row],[Date2]])</f>
        <v>CREMERIE202206</v>
      </c>
    </row>
    <row r="275" spans="1:8" hidden="1" x14ac:dyDescent="0.25">
      <c r="A275" s="30" t="s">
        <v>251</v>
      </c>
      <c r="B275" s="38">
        <v>142716239</v>
      </c>
      <c r="C275" s="38">
        <v>5540246175050</v>
      </c>
      <c r="D275" s="39">
        <v>44717</v>
      </c>
      <c r="E275" s="40">
        <v>557</v>
      </c>
      <c r="F275" t="str">
        <f>+VLOOKUP(TableauRCP[[#This Row],[Article Commande]],Tableau1[],4,FALSE)</f>
        <v>CREMERIE</v>
      </c>
      <c r="G275" s="30">
        <f>YEAR(TableauRCP[[#This Row],[Date de Reception]])*100+MONTH(TableauRCP[[#This Row],[Date de Reception]])</f>
        <v>202206</v>
      </c>
      <c r="H275" t="str">
        <f>+CONCATENATE(TableauRCP[[#This Row],[Famille de produit]],TableauRCP[[#This Row],[Date2]])</f>
        <v>CREMERIE202206</v>
      </c>
    </row>
    <row r="276" spans="1:8" hidden="1" x14ac:dyDescent="0.25">
      <c r="A276" s="30" t="s">
        <v>251</v>
      </c>
      <c r="B276" s="41">
        <v>142716242</v>
      </c>
      <c r="C276" s="41">
        <v>5540246171888</v>
      </c>
      <c r="D276" s="42">
        <v>44717</v>
      </c>
      <c r="E276" s="43">
        <v>650</v>
      </c>
      <c r="F276" t="str">
        <f>+VLOOKUP(TableauRCP[[#This Row],[Article Commande]],Tableau1[],4,FALSE)</f>
        <v>BOULANGERIE</v>
      </c>
      <c r="G276" s="30">
        <f>YEAR(TableauRCP[[#This Row],[Date de Reception]])*100+MONTH(TableauRCP[[#This Row],[Date de Reception]])</f>
        <v>202206</v>
      </c>
      <c r="H276" t="str">
        <f>+CONCATENATE(TableauRCP[[#This Row],[Famille de produit]],TableauRCP[[#This Row],[Date2]])</f>
        <v>BOULANGERIE202206</v>
      </c>
    </row>
    <row r="277" spans="1:8" hidden="1" x14ac:dyDescent="0.25">
      <c r="A277" s="30" t="s">
        <v>251</v>
      </c>
      <c r="B277" s="41">
        <v>142726301</v>
      </c>
      <c r="C277" s="41">
        <v>5540246185429</v>
      </c>
      <c r="D277" s="42">
        <v>44717</v>
      </c>
      <c r="E277" s="43">
        <v>140</v>
      </c>
      <c r="F277" t="str">
        <f>+VLOOKUP(TableauRCP[[#This Row],[Article Commande]],Tableau1[],4,FALSE)</f>
        <v>CREMERIE</v>
      </c>
      <c r="G277" s="30">
        <f>YEAR(TableauRCP[[#This Row],[Date de Reception]])*100+MONTH(TableauRCP[[#This Row],[Date de Reception]])</f>
        <v>202206</v>
      </c>
      <c r="H277" t="str">
        <f>+CONCATENATE(TableauRCP[[#This Row],[Famille de produit]],TableauRCP[[#This Row],[Date2]])</f>
        <v>CREMERIE202206</v>
      </c>
    </row>
    <row r="278" spans="1:8" hidden="1" x14ac:dyDescent="0.25">
      <c r="A278" s="30" t="s">
        <v>251</v>
      </c>
      <c r="B278" s="38">
        <v>142726301</v>
      </c>
      <c r="C278" s="38">
        <v>5540246186325</v>
      </c>
      <c r="D278" s="39">
        <v>44717</v>
      </c>
      <c r="E278" s="40">
        <v>279</v>
      </c>
      <c r="F278" t="str">
        <f>+VLOOKUP(TableauRCP[[#This Row],[Article Commande]],Tableau1[],4,FALSE)</f>
        <v>CREMERIE</v>
      </c>
      <c r="G278" s="30">
        <f>YEAR(TableauRCP[[#This Row],[Date de Reception]])*100+MONTH(TableauRCP[[#This Row],[Date de Reception]])</f>
        <v>202206</v>
      </c>
      <c r="H278" t="str">
        <f>+CONCATENATE(TableauRCP[[#This Row],[Famille de produit]],TableauRCP[[#This Row],[Date2]])</f>
        <v>CREMERIE202206</v>
      </c>
    </row>
    <row r="279" spans="1:8" hidden="1" x14ac:dyDescent="0.25">
      <c r="A279" s="30" t="s">
        <v>251</v>
      </c>
      <c r="B279" s="41">
        <v>142726322</v>
      </c>
      <c r="C279" s="41">
        <v>5540246172978</v>
      </c>
      <c r="D279" s="42">
        <v>44717</v>
      </c>
      <c r="E279" s="43">
        <v>1253</v>
      </c>
      <c r="F279" t="str">
        <f>+VLOOKUP(TableauRCP[[#This Row],[Article Commande]],Tableau1[],4,FALSE)</f>
        <v>CREMERIE</v>
      </c>
      <c r="G279" s="30">
        <f>YEAR(TableauRCP[[#This Row],[Date de Reception]])*100+MONTH(TableauRCP[[#This Row],[Date de Reception]])</f>
        <v>202206</v>
      </c>
      <c r="H279" t="str">
        <f>+CONCATENATE(TableauRCP[[#This Row],[Famille de produit]],TableauRCP[[#This Row],[Date2]])</f>
        <v>CREMERIE202206</v>
      </c>
    </row>
    <row r="280" spans="1:8" hidden="1" x14ac:dyDescent="0.25">
      <c r="A280" s="30" t="s">
        <v>251</v>
      </c>
      <c r="B280" s="41">
        <v>142726322</v>
      </c>
      <c r="C280" s="41">
        <v>5540246188175</v>
      </c>
      <c r="D280" s="42">
        <v>44717</v>
      </c>
      <c r="E280" s="43">
        <v>232</v>
      </c>
      <c r="F280" t="str">
        <f>+VLOOKUP(TableauRCP[[#This Row],[Article Commande]],Tableau1[],4,FALSE)</f>
        <v>CREMERIE</v>
      </c>
      <c r="G280" s="30">
        <f>YEAR(TableauRCP[[#This Row],[Date de Reception]])*100+MONTH(TableauRCP[[#This Row],[Date de Reception]])</f>
        <v>202206</v>
      </c>
      <c r="H280" t="str">
        <f>+CONCATENATE(TableauRCP[[#This Row],[Famille de produit]],TableauRCP[[#This Row],[Date2]])</f>
        <v>CREMERIE202206</v>
      </c>
    </row>
    <row r="281" spans="1:8" hidden="1" x14ac:dyDescent="0.25">
      <c r="A281" s="30" t="s">
        <v>251</v>
      </c>
      <c r="B281" s="38">
        <v>142726323</v>
      </c>
      <c r="C281" s="38">
        <v>5540246176294</v>
      </c>
      <c r="D281" s="39">
        <v>44717</v>
      </c>
      <c r="E281" s="40">
        <v>1485</v>
      </c>
      <c r="F281" t="str">
        <f>+VLOOKUP(TableauRCP[[#This Row],[Article Commande]],Tableau1[],4,FALSE)</f>
        <v>CREMERIE</v>
      </c>
      <c r="G281" s="30">
        <f>YEAR(TableauRCP[[#This Row],[Date de Reception]])*100+MONTH(TableauRCP[[#This Row],[Date de Reception]])</f>
        <v>202206</v>
      </c>
      <c r="H281" t="str">
        <f>+CONCATENATE(TableauRCP[[#This Row],[Famille de produit]],TableauRCP[[#This Row],[Date2]])</f>
        <v>CREMERIE202206</v>
      </c>
    </row>
    <row r="282" spans="1:8" hidden="1" x14ac:dyDescent="0.25">
      <c r="A282" s="30" t="s">
        <v>251</v>
      </c>
      <c r="B282" s="41">
        <v>142726323</v>
      </c>
      <c r="C282" s="41">
        <v>5540246176295</v>
      </c>
      <c r="D282" s="42">
        <v>44717</v>
      </c>
      <c r="E282" s="43">
        <v>5940</v>
      </c>
      <c r="F282" t="str">
        <f>+VLOOKUP(TableauRCP[[#This Row],[Article Commande]],Tableau1[],4,FALSE)</f>
        <v>CREMERIE</v>
      </c>
      <c r="G282" s="30">
        <f>YEAR(TableauRCP[[#This Row],[Date de Reception]])*100+MONTH(TableauRCP[[#This Row],[Date de Reception]])</f>
        <v>202206</v>
      </c>
      <c r="H282" t="str">
        <f>+CONCATENATE(TableauRCP[[#This Row],[Famille de produit]],TableauRCP[[#This Row],[Date2]])</f>
        <v>CREMERIE202206</v>
      </c>
    </row>
    <row r="283" spans="1:8" hidden="1" x14ac:dyDescent="0.25">
      <c r="A283" s="30" t="s">
        <v>251</v>
      </c>
      <c r="B283" s="38">
        <v>142726323</v>
      </c>
      <c r="C283" s="38">
        <v>5540246187987</v>
      </c>
      <c r="D283" s="39">
        <v>44717</v>
      </c>
      <c r="E283" s="40">
        <v>2228</v>
      </c>
      <c r="F283" t="str">
        <f>+VLOOKUP(TableauRCP[[#This Row],[Article Commande]],Tableau1[],4,FALSE)</f>
        <v>CREMERIE</v>
      </c>
      <c r="G283" s="30">
        <f>YEAR(TableauRCP[[#This Row],[Date de Reception]])*100+MONTH(TableauRCP[[#This Row],[Date de Reception]])</f>
        <v>202206</v>
      </c>
      <c r="H283" t="str">
        <f>+CONCATENATE(TableauRCP[[#This Row],[Famille de produit]],TableauRCP[[#This Row],[Date2]])</f>
        <v>CREMERIE202206</v>
      </c>
    </row>
    <row r="284" spans="1:8" hidden="1" x14ac:dyDescent="0.25">
      <c r="A284" s="30" t="s">
        <v>251</v>
      </c>
      <c r="B284" s="41">
        <v>142726323</v>
      </c>
      <c r="C284" s="41">
        <v>5540246188200</v>
      </c>
      <c r="D284" s="42">
        <v>44717</v>
      </c>
      <c r="E284" s="43">
        <v>372</v>
      </c>
      <c r="F284" t="str">
        <f>+VLOOKUP(TableauRCP[[#This Row],[Article Commande]],Tableau1[],4,FALSE)</f>
        <v>CREMERIE</v>
      </c>
      <c r="G284" s="30">
        <f>YEAR(TableauRCP[[#This Row],[Date de Reception]])*100+MONTH(TableauRCP[[#This Row],[Date de Reception]])</f>
        <v>202206</v>
      </c>
      <c r="H284" t="str">
        <f>+CONCATENATE(TableauRCP[[#This Row],[Famille de produit]],TableauRCP[[#This Row],[Date2]])</f>
        <v>CREMERIE202206</v>
      </c>
    </row>
    <row r="285" spans="1:8" hidden="1" x14ac:dyDescent="0.25">
      <c r="A285" s="30" t="s">
        <v>251</v>
      </c>
      <c r="B285" s="41">
        <v>142726344</v>
      </c>
      <c r="C285" s="41">
        <v>5540246176699</v>
      </c>
      <c r="D285" s="42">
        <v>44717</v>
      </c>
      <c r="E285" s="43">
        <v>4176</v>
      </c>
      <c r="F285" t="str">
        <f>+VLOOKUP(TableauRCP[[#This Row],[Article Commande]],Tableau1[],4,FALSE)</f>
        <v>CREMERIE</v>
      </c>
      <c r="G285" s="30">
        <f>YEAR(TableauRCP[[#This Row],[Date de Reception]])*100+MONTH(TableauRCP[[#This Row],[Date de Reception]])</f>
        <v>202206</v>
      </c>
      <c r="H285" t="str">
        <f>+CONCATENATE(TableauRCP[[#This Row],[Famille de produit]],TableauRCP[[#This Row],[Date2]])</f>
        <v>CREMERIE202206</v>
      </c>
    </row>
    <row r="286" spans="1:8" hidden="1" x14ac:dyDescent="0.25">
      <c r="A286" s="30" t="s">
        <v>251</v>
      </c>
      <c r="B286" s="38">
        <v>142726363</v>
      </c>
      <c r="C286" s="38">
        <v>5540246183547</v>
      </c>
      <c r="D286" s="39">
        <v>44717</v>
      </c>
      <c r="E286" s="40">
        <v>2228</v>
      </c>
      <c r="F286" t="str">
        <f>+VLOOKUP(TableauRCP[[#This Row],[Article Commande]],Tableau1[],4,FALSE)</f>
        <v>VOLAILLE</v>
      </c>
      <c r="G286" s="30">
        <f>YEAR(TableauRCP[[#This Row],[Date de Reception]])*100+MONTH(TableauRCP[[#This Row],[Date de Reception]])</f>
        <v>202206</v>
      </c>
      <c r="H286" t="str">
        <f>+CONCATENATE(TableauRCP[[#This Row],[Famille de produit]],TableauRCP[[#This Row],[Date2]])</f>
        <v>VOLAILLE202206</v>
      </c>
    </row>
    <row r="287" spans="1:8" hidden="1" x14ac:dyDescent="0.25">
      <c r="A287" s="30" t="s">
        <v>251</v>
      </c>
      <c r="B287" s="38">
        <v>142695931</v>
      </c>
      <c r="C287" s="38">
        <v>5540246181061</v>
      </c>
      <c r="D287" s="39">
        <v>44718</v>
      </c>
      <c r="E287" s="40">
        <v>2068</v>
      </c>
      <c r="F287" t="str">
        <f>+VLOOKUP(TableauRCP[[#This Row],[Article Commande]],Tableau1[],4,FALSE)</f>
        <v>VOLAILLE</v>
      </c>
      <c r="G287" s="30">
        <f>YEAR(TableauRCP[[#This Row],[Date de Reception]])*100+MONTH(TableauRCP[[#This Row],[Date de Reception]])</f>
        <v>202206</v>
      </c>
      <c r="H287" t="str">
        <f>+CONCATENATE(TableauRCP[[#This Row],[Famille de produit]],TableauRCP[[#This Row],[Date2]])</f>
        <v>VOLAILLE202206</v>
      </c>
    </row>
    <row r="288" spans="1:8" hidden="1" x14ac:dyDescent="0.25">
      <c r="A288" s="30" t="s">
        <v>251</v>
      </c>
      <c r="B288" s="41">
        <v>142695931</v>
      </c>
      <c r="C288" s="41">
        <v>5540246183547</v>
      </c>
      <c r="D288" s="42">
        <v>44718</v>
      </c>
      <c r="E288" s="43">
        <v>15591</v>
      </c>
      <c r="F288" t="str">
        <f>+VLOOKUP(TableauRCP[[#This Row],[Article Commande]],Tableau1[],4,FALSE)</f>
        <v>VOLAILLE</v>
      </c>
      <c r="G288" s="30">
        <f>YEAR(TableauRCP[[#This Row],[Date de Reception]])*100+MONTH(TableauRCP[[#This Row],[Date de Reception]])</f>
        <v>202206</v>
      </c>
      <c r="H288" t="str">
        <f>+CONCATENATE(TableauRCP[[#This Row],[Famille de produit]],TableauRCP[[#This Row],[Date2]])</f>
        <v>VOLAILLE202206</v>
      </c>
    </row>
    <row r="289" spans="1:8" hidden="1" x14ac:dyDescent="0.25">
      <c r="A289" s="30" t="s">
        <v>251</v>
      </c>
      <c r="B289" s="38">
        <v>142695931</v>
      </c>
      <c r="C289" s="38">
        <v>5540246185278</v>
      </c>
      <c r="D289" s="39">
        <v>44718</v>
      </c>
      <c r="E289" s="40">
        <v>1120</v>
      </c>
      <c r="F289" t="str">
        <f>+VLOOKUP(TableauRCP[[#This Row],[Article Commande]],Tableau1[],4,FALSE)</f>
        <v>VOLAILLE</v>
      </c>
      <c r="G289" s="30">
        <f>YEAR(TableauRCP[[#This Row],[Date de Reception]])*100+MONTH(TableauRCP[[#This Row],[Date de Reception]])</f>
        <v>202206</v>
      </c>
      <c r="H289" t="str">
        <f>+CONCATENATE(TableauRCP[[#This Row],[Famille de produit]],TableauRCP[[#This Row],[Date2]])</f>
        <v>VOLAILLE202206</v>
      </c>
    </row>
    <row r="290" spans="1:8" hidden="1" x14ac:dyDescent="0.25">
      <c r="A290" s="30" t="s">
        <v>251</v>
      </c>
      <c r="B290" s="38">
        <v>142726329</v>
      </c>
      <c r="C290" s="38">
        <v>5540246177132</v>
      </c>
      <c r="D290" s="39">
        <v>44718</v>
      </c>
      <c r="E290" s="40">
        <v>15312</v>
      </c>
      <c r="F290" t="str">
        <f>+VLOOKUP(TableauRCP[[#This Row],[Article Commande]],Tableau1[],4,FALSE)</f>
        <v>MIX LEGUMES</v>
      </c>
      <c r="G290" s="30">
        <f>YEAR(TableauRCP[[#This Row],[Date de Reception]])*100+MONTH(TableauRCP[[#This Row],[Date de Reception]])</f>
        <v>202206</v>
      </c>
      <c r="H290" t="str">
        <f>+CONCATENATE(TableauRCP[[#This Row],[Famille de produit]],TableauRCP[[#This Row],[Date2]])</f>
        <v>MIX LEGUMES202206</v>
      </c>
    </row>
    <row r="291" spans="1:8" hidden="1" x14ac:dyDescent="0.25">
      <c r="A291" s="30" t="s">
        <v>251</v>
      </c>
      <c r="B291" s="41">
        <v>142726346</v>
      </c>
      <c r="C291" s="41">
        <v>5540246171933</v>
      </c>
      <c r="D291" s="42">
        <v>44718</v>
      </c>
      <c r="E291" s="43">
        <v>1114</v>
      </c>
      <c r="F291" t="str">
        <f>+VLOOKUP(TableauRCP[[#This Row],[Article Commande]],Tableau1[],4,FALSE)</f>
        <v>CREMERIE</v>
      </c>
      <c r="G291" s="30">
        <f>YEAR(TableauRCP[[#This Row],[Date de Reception]])*100+MONTH(TableauRCP[[#This Row],[Date de Reception]])</f>
        <v>202206</v>
      </c>
      <c r="H291" t="str">
        <f>+CONCATENATE(TableauRCP[[#This Row],[Famille de produit]],TableauRCP[[#This Row],[Date2]])</f>
        <v>CREMERIE202206</v>
      </c>
    </row>
    <row r="292" spans="1:8" hidden="1" x14ac:dyDescent="0.25">
      <c r="A292" s="30" t="s">
        <v>251</v>
      </c>
      <c r="B292" s="38">
        <v>142726346</v>
      </c>
      <c r="C292" s="38">
        <v>5540246176294</v>
      </c>
      <c r="D292" s="39">
        <v>44718</v>
      </c>
      <c r="E292" s="40">
        <v>4455</v>
      </c>
      <c r="F292" t="str">
        <f>+VLOOKUP(TableauRCP[[#This Row],[Article Commande]],Tableau1[],4,FALSE)</f>
        <v>CREMERIE</v>
      </c>
      <c r="G292" s="30">
        <f>YEAR(TableauRCP[[#This Row],[Date de Reception]])*100+MONTH(TableauRCP[[#This Row],[Date de Reception]])</f>
        <v>202206</v>
      </c>
      <c r="H292" t="str">
        <f>+CONCATENATE(TableauRCP[[#This Row],[Famille de produit]],TableauRCP[[#This Row],[Date2]])</f>
        <v>CREMERIE202206</v>
      </c>
    </row>
    <row r="293" spans="1:8" hidden="1" x14ac:dyDescent="0.25">
      <c r="A293" s="30" t="s">
        <v>251</v>
      </c>
      <c r="B293" s="41">
        <v>142726346</v>
      </c>
      <c r="C293" s="41">
        <v>5540246176295</v>
      </c>
      <c r="D293" s="42">
        <v>44718</v>
      </c>
      <c r="E293" s="43">
        <v>14848</v>
      </c>
      <c r="F293" t="str">
        <f>+VLOOKUP(TableauRCP[[#This Row],[Article Commande]],Tableau1[],4,FALSE)</f>
        <v>CREMERIE</v>
      </c>
      <c r="G293" s="30">
        <f>YEAR(TableauRCP[[#This Row],[Date de Reception]])*100+MONTH(TableauRCP[[#This Row],[Date de Reception]])</f>
        <v>202206</v>
      </c>
      <c r="H293" t="str">
        <f>+CONCATENATE(TableauRCP[[#This Row],[Famille de produit]],TableauRCP[[#This Row],[Date2]])</f>
        <v>CREMERIE202206</v>
      </c>
    </row>
    <row r="294" spans="1:8" hidden="1" x14ac:dyDescent="0.25">
      <c r="A294" s="30" t="s">
        <v>251</v>
      </c>
      <c r="B294" s="41">
        <v>142726346</v>
      </c>
      <c r="C294" s="41">
        <v>5540246187987</v>
      </c>
      <c r="D294" s="42">
        <v>44718</v>
      </c>
      <c r="E294" s="43">
        <v>6682</v>
      </c>
      <c r="F294" t="str">
        <f>+VLOOKUP(TableauRCP[[#This Row],[Article Commande]],Tableau1[],4,FALSE)</f>
        <v>CREMERIE</v>
      </c>
      <c r="G294" s="30">
        <f>YEAR(TableauRCP[[#This Row],[Date de Reception]])*100+MONTH(TableauRCP[[#This Row],[Date de Reception]])</f>
        <v>202206</v>
      </c>
      <c r="H294" t="str">
        <f>+CONCATENATE(TableauRCP[[#This Row],[Famille de produit]],TableauRCP[[#This Row],[Date2]])</f>
        <v>CREMERIE202206</v>
      </c>
    </row>
    <row r="295" spans="1:8" hidden="1" x14ac:dyDescent="0.25">
      <c r="A295" s="30" t="s">
        <v>251</v>
      </c>
      <c r="B295" s="38">
        <v>142726346</v>
      </c>
      <c r="C295" s="38">
        <v>5540246188200</v>
      </c>
      <c r="D295" s="39">
        <v>44718</v>
      </c>
      <c r="E295" s="40">
        <v>1114</v>
      </c>
      <c r="F295" t="str">
        <f>+VLOOKUP(TableauRCP[[#This Row],[Article Commande]],Tableau1[],4,FALSE)</f>
        <v>CREMERIE</v>
      </c>
      <c r="G295" s="30">
        <f>YEAR(TableauRCP[[#This Row],[Date de Reception]])*100+MONTH(TableauRCP[[#This Row],[Date de Reception]])</f>
        <v>202206</v>
      </c>
      <c r="H295" t="str">
        <f>+CONCATENATE(TableauRCP[[#This Row],[Famille de produit]],TableauRCP[[#This Row],[Date2]])</f>
        <v>CREMERIE202206</v>
      </c>
    </row>
    <row r="296" spans="1:8" hidden="1" x14ac:dyDescent="0.25">
      <c r="A296" s="30" t="s">
        <v>251</v>
      </c>
      <c r="B296" s="41">
        <v>142726347</v>
      </c>
      <c r="C296" s="41">
        <v>5540246172978</v>
      </c>
      <c r="D296" s="42">
        <v>44718</v>
      </c>
      <c r="E296" s="43">
        <v>1671</v>
      </c>
      <c r="F296" t="str">
        <f>+VLOOKUP(TableauRCP[[#This Row],[Article Commande]],Tableau1[],4,FALSE)</f>
        <v>CREMERIE</v>
      </c>
      <c r="G296" s="30">
        <f>YEAR(TableauRCP[[#This Row],[Date de Reception]])*100+MONTH(TableauRCP[[#This Row],[Date de Reception]])</f>
        <v>202206</v>
      </c>
      <c r="H296" t="str">
        <f>+CONCATENATE(TableauRCP[[#This Row],[Famille de produit]],TableauRCP[[#This Row],[Date2]])</f>
        <v>CREMERIE202206</v>
      </c>
    </row>
    <row r="297" spans="1:8" hidden="1" x14ac:dyDescent="0.25">
      <c r="A297" s="30" t="s">
        <v>251</v>
      </c>
      <c r="B297" s="38">
        <v>142726347</v>
      </c>
      <c r="C297" s="38">
        <v>5540246174174</v>
      </c>
      <c r="D297" s="39">
        <v>44718</v>
      </c>
      <c r="E297" s="40">
        <v>464</v>
      </c>
      <c r="F297" t="str">
        <f>+VLOOKUP(TableauRCP[[#This Row],[Article Commande]],Tableau1[],4,FALSE)</f>
        <v>CREMERIE</v>
      </c>
      <c r="G297" s="30">
        <f>YEAR(TableauRCP[[#This Row],[Date de Reception]])*100+MONTH(TableauRCP[[#This Row],[Date de Reception]])</f>
        <v>202206</v>
      </c>
      <c r="H297" t="str">
        <f>+CONCATENATE(TableauRCP[[#This Row],[Famille de produit]],TableauRCP[[#This Row],[Date2]])</f>
        <v>CREMERIE202206</v>
      </c>
    </row>
    <row r="298" spans="1:8" hidden="1" x14ac:dyDescent="0.25">
      <c r="A298" s="30" t="s">
        <v>251</v>
      </c>
      <c r="B298" s="38">
        <v>142726347</v>
      </c>
      <c r="C298" s="38">
        <v>5540246176699</v>
      </c>
      <c r="D298" s="39">
        <v>44718</v>
      </c>
      <c r="E298" s="40">
        <v>4176</v>
      </c>
      <c r="F298" t="str">
        <f>+VLOOKUP(TableauRCP[[#This Row],[Article Commande]],Tableau1[],4,FALSE)</f>
        <v>CREMERIE</v>
      </c>
      <c r="G298" s="30">
        <f>YEAR(TableauRCP[[#This Row],[Date de Reception]])*100+MONTH(TableauRCP[[#This Row],[Date de Reception]])</f>
        <v>202206</v>
      </c>
      <c r="H298" t="str">
        <f>+CONCATENATE(TableauRCP[[#This Row],[Famille de produit]],TableauRCP[[#This Row],[Date2]])</f>
        <v>CREMERIE202206</v>
      </c>
    </row>
    <row r="299" spans="1:8" hidden="1" x14ac:dyDescent="0.25">
      <c r="A299" s="30" t="s">
        <v>251</v>
      </c>
      <c r="B299" s="38">
        <v>142685811</v>
      </c>
      <c r="C299" s="38">
        <v>5540246192264</v>
      </c>
      <c r="D299" s="39">
        <v>44721</v>
      </c>
      <c r="E299" s="40">
        <v>483</v>
      </c>
      <c r="F299" t="str">
        <f>+VLOOKUP(TableauRCP[[#This Row],[Article Commande]],Tableau1[],4,FALSE)</f>
        <v>CREMERIE</v>
      </c>
      <c r="G299" s="30">
        <f>YEAR(TableauRCP[[#This Row],[Date de Reception]])*100+MONTH(TableauRCP[[#This Row],[Date de Reception]])</f>
        <v>202206</v>
      </c>
      <c r="H299" t="str">
        <f>+CONCATENATE(TableauRCP[[#This Row],[Famille de produit]],TableauRCP[[#This Row],[Date2]])</f>
        <v>CREMERIE202206</v>
      </c>
    </row>
    <row r="300" spans="1:8" hidden="1" x14ac:dyDescent="0.25">
      <c r="A300" s="30" t="s">
        <v>251</v>
      </c>
      <c r="B300" s="41">
        <v>142685811</v>
      </c>
      <c r="C300" s="41">
        <v>5540246192265</v>
      </c>
      <c r="D300" s="42">
        <v>44721</v>
      </c>
      <c r="E300" s="43">
        <v>1300</v>
      </c>
      <c r="F300" t="str">
        <f>+VLOOKUP(TableauRCP[[#This Row],[Article Commande]],Tableau1[],4,FALSE)</f>
        <v>CREMERIE</v>
      </c>
      <c r="G300" s="30">
        <f>YEAR(TableauRCP[[#This Row],[Date de Reception]])*100+MONTH(TableauRCP[[#This Row],[Date de Reception]])</f>
        <v>202206</v>
      </c>
      <c r="H300" t="str">
        <f>+CONCATENATE(TableauRCP[[#This Row],[Famille de produit]],TableauRCP[[#This Row],[Date2]])</f>
        <v>CREMERIE202206</v>
      </c>
    </row>
    <row r="301" spans="1:8" hidden="1" x14ac:dyDescent="0.25">
      <c r="A301" s="30" t="s">
        <v>251</v>
      </c>
      <c r="B301" s="38">
        <v>142716131</v>
      </c>
      <c r="C301" s="38">
        <v>5540246183558</v>
      </c>
      <c r="D301" s="39">
        <v>44721</v>
      </c>
      <c r="E301" s="40">
        <v>3898</v>
      </c>
      <c r="F301" t="str">
        <f>+VLOOKUP(TableauRCP[[#This Row],[Article Commande]],Tableau1[],4,FALSE)</f>
        <v>MIX LEGUMES</v>
      </c>
      <c r="G301" s="30">
        <f>YEAR(TableauRCP[[#This Row],[Date de Reception]])*100+MONTH(TableauRCP[[#This Row],[Date de Reception]])</f>
        <v>202206</v>
      </c>
      <c r="H301" t="str">
        <f>+CONCATENATE(TableauRCP[[#This Row],[Famille de produit]],TableauRCP[[#This Row],[Date2]])</f>
        <v>MIX LEGUMES202206</v>
      </c>
    </row>
    <row r="302" spans="1:8" hidden="1" x14ac:dyDescent="0.25">
      <c r="A302" s="30" t="s">
        <v>251</v>
      </c>
      <c r="B302" s="38">
        <v>142726370</v>
      </c>
      <c r="C302" s="38">
        <v>5540246171933</v>
      </c>
      <c r="D302" s="39">
        <v>44721</v>
      </c>
      <c r="E302" s="40">
        <v>1114</v>
      </c>
      <c r="F302" t="str">
        <f>+VLOOKUP(TableauRCP[[#This Row],[Article Commande]],Tableau1[],4,FALSE)</f>
        <v>CREMERIE</v>
      </c>
      <c r="G302" s="30">
        <f>YEAR(TableauRCP[[#This Row],[Date de Reception]])*100+MONTH(TableauRCP[[#This Row],[Date de Reception]])</f>
        <v>202206</v>
      </c>
      <c r="H302" t="str">
        <f>+CONCATENATE(TableauRCP[[#This Row],[Famille de produit]],TableauRCP[[#This Row],[Date2]])</f>
        <v>CREMERIE202206</v>
      </c>
    </row>
    <row r="303" spans="1:8" hidden="1" x14ac:dyDescent="0.25">
      <c r="A303" s="30" t="s">
        <v>251</v>
      </c>
      <c r="B303" s="41">
        <v>142726370</v>
      </c>
      <c r="C303" s="41">
        <v>5540246176294</v>
      </c>
      <c r="D303" s="42">
        <v>44721</v>
      </c>
      <c r="E303" s="43">
        <v>1485</v>
      </c>
      <c r="F303" t="str">
        <f>+VLOOKUP(TableauRCP[[#This Row],[Article Commande]],Tableau1[],4,FALSE)</f>
        <v>CREMERIE</v>
      </c>
      <c r="G303" s="30">
        <f>YEAR(TableauRCP[[#This Row],[Date de Reception]])*100+MONTH(TableauRCP[[#This Row],[Date de Reception]])</f>
        <v>202206</v>
      </c>
      <c r="H303" t="str">
        <f>+CONCATENATE(TableauRCP[[#This Row],[Famille de produit]],TableauRCP[[#This Row],[Date2]])</f>
        <v>CREMERIE202206</v>
      </c>
    </row>
    <row r="304" spans="1:8" hidden="1" x14ac:dyDescent="0.25">
      <c r="A304" s="30" t="s">
        <v>251</v>
      </c>
      <c r="B304" s="38">
        <v>142726370</v>
      </c>
      <c r="C304" s="38">
        <v>5540246176295</v>
      </c>
      <c r="D304" s="39">
        <v>44721</v>
      </c>
      <c r="E304" s="40">
        <v>11136</v>
      </c>
      <c r="F304" t="str">
        <f>+VLOOKUP(TableauRCP[[#This Row],[Article Commande]],Tableau1[],4,FALSE)</f>
        <v>CREMERIE</v>
      </c>
      <c r="G304" s="30">
        <f>YEAR(TableauRCP[[#This Row],[Date de Reception]])*100+MONTH(TableauRCP[[#This Row],[Date de Reception]])</f>
        <v>202206</v>
      </c>
      <c r="H304" t="str">
        <f>+CONCATENATE(TableauRCP[[#This Row],[Famille de produit]],TableauRCP[[#This Row],[Date2]])</f>
        <v>CREMERIE202206</v>
      </c>
    </row>
    <row r="305" spans="1:8" hidden="1" x14ac:dyDescent="0.25">
      <c r="A305" s="30" t="s">
        <v>251</v>
      </c>
      <c r="B305" s="41">
        <v>142726370</v>
      </c>
      <c r="C305" s="41">
        <v>5540246187987</v>
      </c>
      <c r="D305" s="42">
        <v>44721</v>
      </c>
      <c r="E305" s="43">
        <v>4455</v>
      </c>
      <c r="F305" t="str">
        <f>+VLOOKUP(TableauRCP[[#This Row],[Article Commande]],Tableau1[],4,FALSE)</f>
        <v>CREMERIE</v>
      </c>
      <c r="G305" s="30">
        <f>YEAR(TableauRCP[[#This Row],[Date de Reception]])*100+MONTH(TableauRCP[[#This Row],[Date de Reception]])</f>
        <v>202206</v>
      </c>
      <c r="H305" t="str">
        <f>+CONCATENATE(TableauRCP[[#This Row],[Famille de produit]],TableauRCP[[#This Row],[Date2]])</f>
        <v>CREMERIE202206</v>
      </c>
    </row>
    <row r="306" spans="1:8" hidden="1" x14ac:dyDescent="0.25">
      <c r="A306" s="30" t="s">
        <v>251</v>
      </c>
      <c r="B306" s="38">
        <v>142726370</v>
      </c>
      <c r="C306" s="38">
        <v>5540246188200</v>
      </c>
      <c r="D306" s="39">
        <v>44721</v>
      </c>
      <c r="E306" s="40">
        <v>743</v>
      </c>
      <c r="F306" t="str">
        <f>+VLOOKUP(TableauRCP[[#This Row],[Article Commande]],Tableau1[],4,FALSE)</f>
        <v>CREMERIE</v>
      </c>
      <c r="G306" s="30">
        <f>YEAR(TableauRCP[[#This Row],[Date de Reception]])*100+MONTH(TableauRCP[[#This Row],[Date de Reception]])</f>
        <v>202206</v>
      </c>
      <c r="H306" t="str">
        <f>+CONCATENATE(TableauRCP[[#This Row],[Famille de produit]],TableauRCP[[#This Row],[Date2]])</f>
        <v>CREMERIE202206</v>
      </c>
    </row>
    <row r="307" spans="1:8" hidden="1" x14ac:dyDescent="0.25">
      <c r="A307" s="30" t="s">
        <v>251</v>
      </c>
      <c r="B307" s="41">
        <v>142726371</v>
      </c>
      <c r="C307" s="41">
        <v>5540246172539</v>
      </c>
      <c r="D307" s="42">
        <v>44721</v>
      </c>
      <c r="E307" s="43">
        <v>47</v>
      </c>
      <c r="F307" t="str">
        <f>+VLOOKUP(TableauRCP[[#This Row],[Article Commande]],Tableau1[],4,FALSE)</f>
        <v>CREMERIE</v>
      </c>
      <c r="G307" s="30">
        <f>YEAR(TableauRCP[[#This Row],[Date de Reception]])*100+MONTH(TableauRCP[[#This Row],[Date de Reception]])</f>
        <v>202206</v>
      </c>
      <c r="H307" t="str">
        <f>+CONCATENATE(TableauRCP[[#This Row],[Famille de produit]],TableauRCP[[#This Row],[Date2]])</f>
        <v>CREMERIE202206</v>
      </c>
    </row>
    <row r="308" spans="1:8" hidden="1" x14ac:dyDescent="0.25">
      <c r="A308" s="30" t="s">
        <v>251</v>
      </c>
      <c r="B308" s="38">
        <v>142726371</v>
      </c>
      <c r="C308" s="38">
        <v>5540246172978</v>
      </c>
      <c r="D308" s="39">
        <v>44721</v>
      </c>
      <c r="E308" s="40">
        <v>2506</v>
      </c>
      <c r="F308" t="str">
        <f>+VLOOKUP(TableauRCP[[#This Row],[Article Commande]],Tableau1[],4,FALSE)</f>
        <v>CREMERIE</v>
      </c>
      <c r="G308" s="30">
        <f>YEAR(TableauRCP[[#This Row],[Date de Reception]])*100+MONTH(TableauRCP[[#This Row],[Date de Reception]])</f>
        <v>202206</v>
      </c>
      <c r="H308" t="str">
        <f>+CONCATENATE(TableauRCP[[#This Row],[Famille de produit]],TableauRCP[[#This Row],[Date2]])</f>
        <v>CREMERIE202206</v>
      </c>
    </row>
    <row r="309" spans="1:8" hidden="1" x14ac:dyDescent="0.25">
      <c r="A309" s="30" t="s">
        <v>251</v>
      </c>
      <c r="B309" s="41">
        <v>142726371</v>
      </c>
      <c r="C309" s="41">
        <v>5540246176699</v>
      </c>
      <c r="D309" s="42">
        <v>44721</v>
      </c>
      <c r="E309" s="43">
        <v>2088</v>
      </c>
      <c r="F309" t="str">
        <f>+VLOOKUP(TableauRCP[[#This Row],[Article Commande]],Tableau1[],4,FALSE)</f>
        <v>CREMERIE</v>
      </c>
      <c r="G309" s="30">
        <f>YEAR(TableauRCP[[#This Row],[Date de Reception]])*100+MONTH(TableauRCP[[#This Row],[Date de Reception]])</f>
        <v>202206</v>
      </c>
      <c r="H309" t="str">
        <f>+CONCATENATE(TableauRCP[[#This Row],[Famille de produit]],TableauRCP[[#This Row],[Date2]])</f>
        <v>CREMERIE202206</v>
      </c>
    </row>
    <row r="310" spans="1:8" hidden="1" x14ac:dyDescent="0.25">
      <c r="A310" s="30" t="s">
        <v>251</v>
      </c>
      <c r="B310" s="41">
        <v>142695857</v>
      </c>
      <c r="C310" s="41">
        <v>5540246170256</v>
      </c>
      <c r="D310" s="42">
        <v>44722</v>
      </c>
      <c r="E310" s="43">
        <v>2822</v>
      </c>
      <c r="F310" t="str">
        <f>+VLOOKUP(TableauRCP[[#This Row],[Article Commande]],Tableau1[],4,FALSE)</f>
        <v>BOULANGERIE</v>
      </c>
      <c r="G310" s="30">
        <f>YEAR(TableauRCP[[#This Row],[Date de Reception]])*100+MONTH(TableauRCP[[#This Row],[Date de Reception]])</f>
        <v>202206</v>
      </c>
      <c r="H310" t="str">
        <f>+CONCATENATE(TableauRCP[[#This Row],[Famille de produit]],TableauRCP[[#This Row],[Date2]])</f>
        <v>BOULANGERIE202206</v>
      </c>
    </row>
    <row r="311" spans="1:8" hidden="1" x14ac:dyDescent="0.25">
      <c r="A311" s="30" t="s">
        <v>251</v>
      </c>
      <c r="B311" s="38">
        <v>142695857</v>
      </c>
      <c r="C311" s="38">
        <v>5540246171888</v>
      </c>
      <c r="D311" s="39">
        <v>44722</v>
      </c>
      <c r="E311" s="40">
        <v>780</v>
      </c>
      <c r="F311" t="str">
        <f>+VLOOKUP(TableauRCP[[#This Row],[Article Commande]],Tableau1[],4,FALSE)</f>
        <v>BOULANGERIE</v>
      </c>
      <c r="G311" s="30">
        <f>YEAR(TableauRCP[[#This Row],[Date de Reception]])*100+MONTH(TableauRCP[[#This Row],[Date de Reception]])</f>
        <v>202206</v>
      </c>
      <c r="H311" t="str">
        <f>+CONCATENATE(TableauRCP[[#This Row],[Famille de produit]],TableauRCP[[#This Row],[Date2]])</f>
        <v>BOULANGERIE202206</v>
      </c>
    </row>
    <row r="312" spans="1:8" hidden="1" x14ac:dyDescent="0.25">
      <c r="A312" s="30" t="s">
        <v>251</v>
      </c>
      <c r="B312" s="38">
        <v>142695914</v>
      </c>
      <c r="C312" s="38">
        <v>5540246188512</v>
      </c>
      <c r="D312" s="39">
        <v>44722</v>
      </c>
      <c r="E312" s="40">
        <v>232</v>
      </c>
      <c r="F312" t="str">
        <f>+VLOOKUP(TableauRCP[[#This Row],[Article Commande]],Tableau1[],4,FALSE)</f>
        <v>EMBALLAGES</v>
      </c>
      <c r="G312" s="30">
        <f>YEAR(TableauRCP[[#This Row],[Date de Reception]])*100+MONTH(TableauRCP[[#This Row],[Date de Reception]])</f>
        <v>202206</v>
      </c>
      <c r="H312" t="str">
        <f>+CONCATENATE(TableauRCP[[#This Row],[Famille de produit]],TableauRCP[[#This Row],[Date2]])</f>
        <v>EMBALLAGES202206</v>
      </c>
    </row>
    <row r="313" spans="1:8" hidden="1" x14ac:dyDescent="0.25">
      <c r="A313" s="30" t="s">
        <v>251</v>
      </c>
      <c r="B313" s="41">
        <v>142695914</v>
      </c>
      <c r="C313" s="41">
        <v>5540246190092</v>
      </c>
      <c r="D313" s="42">
        <v>44722</v>
      </c>
      <c r="E313" s="43">
        <v>116</v>
      </c>
      <c r="F313" t="str">
        <f>+VLOOKUP(TableauRCP[[#This Row],[Article Commande]],Tableau1[],4,FALSE)</f>
        <v>EMBALLAGES</v>
      </c>
      <c r="G313" s="30">
        <f>YEAR(TableauRCP[[#This Row],[Date de Reception]])*100+MONTH(TableauRCP[[#This Row],[Date de Reception]])</f>
        <v>202206</v>
      </c>
      <c r="H313" t="str">
        <f>+CONCATENATE(TableauRCP[[#This Row],[Famille de produit]],TableauRCP[[#This Row],[Date2]])</f>
        <v>EMBALLAGES202206</v>
      </c>
    </row>
    <row r="314" spans="1:8" hidden="1" x14ac:dyDescent="0.25">
      <c r="A314" s="30" t="s">
        <v>251</v>
      </c>
      <c r="B314" s="41">
        <v>142716138</v>
      </c>
      <c r="C314" s="41">
        <v>5540246186352</v>
      </c>
      <c r="D314" s="42">
        <v>44722</v>
      </c>
      <c r="E314" s="43">
        <v>8457</v>
      </c>
      <c r="F314" t="str">
        <f>+VLOOKUP(TableauRCP[[#This Row],[Article Commande]],Tableau1[],4,FALSE)</f>
        <v>MIX LEGUMES</v>
      </c>
      <c r="G314" s="30">
        <f>YEAR(TableauRCP[[#This Row],[Date de Reception]])*100+MONTH(TableauRCP[[#This Row],[Date de Reception]])</f>
        <v>202206</v>
      </c>
      <c r="H314" t="str">
        <f>+CONCATENATE(TableauRCP[[#This Row],[Famille de produit]],TableauRCP[[#This Row],[Date2]])</f>
        <v>MIX LEGUMES202206</v>
      </c>
    </row>
    <row r="315" spans="1:8" hidden="1" x14ac:dyDescent="0.25">
      <c r="A315" s="30" t="s">
        <v>251</v>
      </c>
      <c r="B315" s="38">
        <v>142726368</v>
      </c>
      <c r="C315" s="38">
        <v>5540246171759</v>
      </c>
      <c r="D315" s="39">
        <v>44722</v>
      </c>
      <c r="E315" s="40">
        <v>2506</v>
      </c>
      <c r="F315" t="str">
        <f>+VLOOKUP(TableauRCP[[#This Row],[Article Commande]],Tableau1[],4,FALSE)</f>
        <v>MIX LEGUMES</v>
      </c>
      <c r="G315" s="30">
        <f>YEAR(TableauRCP[[#This Row],[Date de Reception]])*100+MONTH(TableauRCP[[#This Row],[Date de Reception]])</f>
        <v>202206</v>
      </c>
      <c r="H315" t="str">
        <f>+CONCATENATE(TableauRCP[[#This Row],[Famille de produit]],TableauRCP[[#This Row],[Date2]])</f>
        <v>MIX LEGUMES202206</v>
      </c>
    </row>
    <row r="316" spans="1:8" hidden="1" x14ac:dyDescent="0.25">
      <c r="A316" s="30" t="s">
        <v>251</v>
      </c>
      <c r="B316" s="41">
        <v>142726368</v>
      </c>
      <c r="C316" s="41">
        <v>5540246177132</v>
      </c>
      <c r="D316" s="42">
        <v>44722</v>
      </c>
      <c r="E316" s="43">
        <v>10208</v>
      </c>
      <c r="F316" t="str">
        <f>+VLOOKUP(TableauRCP[[#This Row],[Article Commande]],Tableau1[],4,FALSE)</f>
        <v>MIX LEGUMES</v>
      </c>
      <c r="G316" s="30">
        <f>YEAR(TableauRCP[[#This Row],[Date de Reception]])*100+MONTH(TableauRCP[[#This Row],[Date de Reception]])</f>
        <v>202206</v>
      </c>
      <c r="H316" t="str">
        <f>+CONCATENATE(TableauRCP[[#This Row],[Famille de produit]],TableauRCP[[#This Row],[Date2]])</f>
        <v>MIX LEGUMES202206</v>
      </c>
    </row>
    <row r="317" spans="1:8" hidden="1" x14ac:dyDescent="0.25">
      <c r="A317" s="30" t="s">
        <v>251</v>
      </c>
      <c r="B317" s="38">
        <v>142726368</v>
      </c>
      <c r="C317" s="38">
        <v>5540246177133</v>
      </c>
      <c r="D317" s="39">
        <v>44722</v>
      </c>
      <c r="E317" s="40">
        <v>3341</v>
      </c>
      <c r="F317" t="str">
        <f>+VLOOKUP(TableauRCP[[#This Row],[Article Commande]],Tableau1[],4,FALSE)</f>
        <v>MIX LEGUMES</v>
      </c>
      <c r="G317" s="30">
        <f>YEAR(TableauRCP[[#This Row],[Date de Reception]])*100+MONTH(TableauRCP[[#This Row],[Date de Reception]])</f>
        <v>202206</v>
      </c>
      <c r="H317" t="str">
        <f>+CONCATENATE(TableauRCP[[#This Row],[Famille de produit]],TableauRCP[[#This Row],[Date2]])</f>
        <v>MIX LEGUMES202206</v>
      </c>
    </row>
    <row r="318" spans="1:8" hidden="1" x14ac:dyDescent="0.25">
      <c r="A318" s="30" t="s">
        <v>251</v>
      </c>
      <c r="B318" s="38">
        <v>142736392</v>
      </c>
      <c r="C318" s="38">
        <v>5540246176295</v>
      </c>
      <c r="D318" s="39">
        <v>44722</v>
      </c>
      <c r="E318" s="40">
        <v>4455</v>
      </c>
      <c r="F318" t="str">
        <f>+VLOOKUP(TableauRCP[[#This Row],[Article Commande]],Tableau1[],4,FALSE)</f>
        <v>CREMERIE</v>
      </c>
      <c r="G318" s="30">
        <f>YEAR(TableauRCP[[#This Row],[Date de Reception]])*100+MONTH(TableauRCP[[#This Row],[Date de Reception]])</f>
        <v>202206</v>
      </c>
      <c r="H318" t="str">
        <f>+CONCATENATE(TableauRCP[[#This Row],[Famille de produit]],TableauRCP[[#This Row],[Date2]])</f>
        <v>CREMERIE202206</v>
      </c>
    </row>
    <row r="319" spans="1:8" hidden="1" x14ac:dyDescent="0.25">
      <c r="A319" s="30" t="s">
        <v>251</v>
      </c>
      <c r="B319" s="38">
        <v>142736392</v>
      </c>
      <c r="C319" s="38">
        <v>5540246187987</v>
      </c>
      <c r="D319" s="39">
        <v>44722</v>
      </c>
      <c r="E319" s="40">
        <v>2228</v>
      </c>
      <c r="F319" t="str">
        <f>+VLOOKUP(TableauRCP[[#This Row],[Article Commande]],Tableau1[],4,FALSE)</f>
        <v>CREMERIE</v>
      </c>
      <c r="G319" s="30">
        <f>YEAR(TableauRCP[[#This Row],[Date de Reception]])*100+MONTH(TableauRCP[[#This Row],[Date de Reception]])</f>
        <v>202206</v>
      </c>
      <c r="H319" t="str">
        <f>+CONCATENATE(TableauRCP[[#This Row],[Famille de produit]],TableauRCP[[#This Row],[Date2]])</f>
        <v>CREMERIE202206</v>
      </c>
    </row>
    <row r="320" spans="1:8" hidden="1" x14ac:dyDescent="0.25">
      <c r="A320" s="30" t="s">
        <v>251</v>
      </c>
      <c r="B320" s="41">
        <v>142736392</v>
      </c>
      <c r="C320" s="41">
        <v>5540246188200</v>
      </c>
      <c r="D320" s="42">
        <v>44722</v>
      </c>
      <c r="E320" s="43">
        <v>743</v>
      </c>
      <c r="F320" t="str">
        <f>+VLOOKUP(TableauRCP[[#This Row],[Article Commande]],Tableau1[],4,FALSE)</f>
        <v>CREMERIE</v>
      </c>
      <c r="G320" s="30">
        <f>YEAR(TableauRCP[[#This Row],[Date de Reception]])*100+MONTH(TableauRCP[[#This Row],[Date de Reception]])</f>
        <v>202206</v>
      </c>
      <c r="H320" t="str">
        <f>+CONCATENATE(TableauRCP[[#This Row],[Famille de produit]],TableauRCP[[#This Row],[Date2]])</f>
        <v>CREMERIE202206</v>
      </c>
    </row>
    <row r="321" spans="1:8" hidden="1" x14ac:dyDescent="0.25">
      <c r="A321" s="30" t="s">
        <v>251</v>
      </c>
      <c r="B321" s="38">
        <v>142736394</v>
      </c>
      <c r="C321" s="38">
        <v>5540246188175</v>
      </c>
      <c r="D321" s="39">
        <v>44722</v>
      </c>
      <c r="E321" s="40">
        <v>93</v>
      </c>
      <c r="F321" t="str">
        <f>+VLOOKUP(TableauRCP[[#This Row],[Article Commande]],Tableau1[],4,FALSE)</f>
        <v>CREMERIE</v>
      </c>
      <c r="G321" s="30">
        <f>YEAR(TableauRCP[[#This Row],[Date de Reception]])*100+MONTH(TableauRCP[[#This Row],[Date de Reception]])</f>
        <v>202206</v>
      </c>
      <c r="H321" t="str">
        <f>+CONCATENATE(TableauRCP[[#This Row],[Famille de produit]],TableauRCP[[#This Row],[Date2]])</f>
        <v>CREMERIE202206</v>
      </c>
    </row>
    <row r="322" spans="1:8" hidden="1" x14ac:dyDescent="0.25">
      <c r="A322" s="30" t="s">
        <v>251</v>
      </c>
      <c r="B322" s="41">
        <v>142685722</v>
      </c>
      <c r="C322" s="41">
        <v>5540246173686</v>
      </c>
      <c r="D322" s="42">
        <v>44723</v>
      </c>
      <c r="E322" s="43">
        <v>279</v>
      </c>
      <c r="F322" t="str">
        <f>+VLOOKUP(TableauRCP[[#This Row],[Article Commande]],Tableau1[],4,FALSE)</f>
        <v>EMBALLAGES</v>
      </c>
      <c r="G322" s="30">
        <f>YEAR(TableauRCP[[#This Row],[Date de Reception]])*100+MONTH(TableauRCP[[#This Row],[Date de Reception]])</f>
        <v>202206</v>
      </c>
      <c r="H322" t="str">
        <f>+CONCATENATE(TableauRCP[[#This Row],[Famille de produit]],TableauRCP[[#This Row],[Date2]])</f>
        <v>EMBALLAGES202206</v>
      </c>
    </row>
    <row r="323" spans="1:8" hidden="1" x14ac:dyDescent="0.25">
      <c r="A323" s="30" t="s">
        <v>251</v>
      </c>
      <c r="B323" s="41">
        <v>142726281</v>
      </c>
      <c r="C323" s="41">
        <v>5540246183130</v>
      </c>
      <c r="D323" s="42">
        <v>44723</v>
      </c>
      <c r="E323" s="43">
        <v>3007</v>
      </c>
      <c r="F323" t="str">
        <f>+VLOOKUP(TableauRCP[[#This Row],[Article Commande]],Tableau1[],4,FALSE)</f>
        <v>MIX LEGUMES</v>
      </c>
      <c r="G323" s="30">
        <f>YEAR(TableauRCP[[#This Row],[Date de Reception]])*100+MONTH(TableauRCP[[#This Row],[Date de Reception]])</f>
        <v>202206</v>
      </c>
      <c r="H323" t="str">
        <f>+CONCATENATE(TableauRCP[[#This Row],[Famille de produit]],TableauRCP[[#This Row],[Date2]])</f>
        <v>MIX LEGUMES202206</v>
      </c>
    </row>
    <row r="324" spans="1:8" hidden="1" x14ac:dyDescent="0.25">
      <c r="A324" s="30" t="s">
        <v>251</v>
      </c>
      <c r="B324" s="38">
        <v>142726281</v>
      </c>
      <c r="C324" s="38">
        <v>5540246183455</v>
      </c>
      <c r="D324" s="39">
        <v>44723</v>
      </c>
      <c r="E324" s="40">
        <v>1044</v>
      </c>
      <c r="F324" t="str">
        <f>+VLOOKUP(TableauRCP[[#This Row],[Article Commande]],Tableau1[],4,FALSE)</f>
        <v>MIX LEGUMES</v>
      </c>
      <c r="G324" s="30">
        <f>YEAR(TableauRCP[[#This Row],[Date de Reception]])*100+MONTH(TableauRCP[[#This Row],[Date de Reception]])</f>
        <v>202206</v>
      </c>
      <c r="H324" t="str">
        <f>+CONCATENATE(TableauRCP[[#This Row],[Famille de produit]],TableauRCP[[#This Row],[Date2]])</f>
        <v>MIX LEGUMES202206</v>
      </c>
    </row>
    <row r="325" spans="1:8" hidden="1" x14ac:dyDescent="0.25">
      <c r="A325" s="30" t="s">
        <v>251</v>
      </c>
      <c r="B325" s="41">
        <v>142726281</v>
      </c>
      <c r="C325" s="41">
        <v>5540246183538</v>
      </c>
      <c r="D325" s="42">
        <v>44723</v>
      </c>
      <c r="E325" s="43">
        <v>919</v>
      </c>
      <c r="F325" t="str">
        <f>+VLOOKUP(TableauRCP[[#This Row],[Article Commande]],Tableau1[],4,FALSE)</f>
        <v>MIX LEGUMES</v>
      </c>
      <c r="G325" s="30">
        <f>YEAR(TableauRCP[[#This Row],[Date de Reception]])*100+MONTH(TableauRCP[[#This Row],[Date de Reception]])</f>
        <v>202206</v>
      </c>
      <c r="H325" t="str">
        <f>+CONCATENATE(TableauRCP[[#This Row],[Famille de produit]],TableauRCP[[#This Row],[Date2]])</f>
        <v>MIX LEGUMES202206</v>
      </c>
    </row>
    <row r="326" spans="1:8" hidden="1" x14ac:dyDescent="0.25">
      <c r="A326" s="30" t="s">
        <v>251</v>
      </c>
      <c r="B326" s="38">
        <v>142726281</v>
      </c>
      <c r="C326" s="38">
        <v>5540246192571</v>
      </c>
      <c r="D326" s="39">
        <v>44723</v>
      </c>
      <c r="E326" s="40">
        <v>452</v>
      </c>
      <c r="F326" t="str">
        <f>+VLOOKUP(TableauRCP[[#This Row],[Article Commande]],Tableau1[],4,FALSE)</f>
        <v>MIX LEGUMES</v>
      </c>
      <c r="G326" s="30">
        <f>YEAR(TableauRCP[[#This Row],[Date de Reception]])*100+MONTH(TableauRCP[[#This Row],[Date de Reception]])</f>
        <v>202206</v>
      </c>
      <c r="H326" t="str">
        <f>+CONCATENATE(TableauRCP[[#This Row],[Famille de produit]],TableauRCP[[#This Row],[Date2]])</f>
        <v>MIX LEGUMES202206</v>
      </c>
    </row>
    <row r="327" spans="1:8" hidden="1" x14ac:dyDescent="0.25">
      <c r="A327" s="30" t="s">
        <v>251</v>
      </c>
      <c r="B327" s="41">
        <v>142726302</v>
      </c>
      <c r="C327" s="41">
        <v>5540246173472</v>
      </c>
      <c r="D327" s="42">
        <v>44723</v>
      </c>
      <c r="E327" s="43">
        <v>557</v>
      </c>
      <c r="F327" t="str">
        <f>+VLOOKUP(TableauRCP[[#This Row],[Article Commande]],Tableau1[],4,FALSE)</f>
        <v>CREMERIE</v>
      </c>
      <c r="G327" s="30">
        <f>YEAR(TableauRCP[[#This Row],[Date de Reception]])*100+MONTH(TableauRCP[[#This Row],[Date de Reception]])</f>
        <v>202206</v>
      </c>
      <c r="H327" t="str">
        <f>+CONCATENATE(TableauRCP[[#This Row],[Famille de produit]],TableauRCP[[#This Row],[Date2]])</f>
        <v>CREMERIE202206</v>
      </c>
    </row>
    <row r="328" spans="1:8" hidden="1" x14ac:dyDescent="0.25">
      <c r="A328" s="30" t="s">
        <v>251</v>
      </c>
      <c r="B328" s="38">
        <v>142726302</v>
      </c>
      <c r="C328" s="38">
        <v>5540246175049</v>
      </c>
      <c r="D328" s="39">
        <v>44723</v>
      </c>
      <c r="E328" s="40">
        <v>557</v>
      </c>
      <c r="F328" t="str">
        <f>+VLOOKUP(TableauRCP[[#This Row],[Article Commande]],Tableau1[],4,FALSE)</f>
        <v>CREMERIE</v>
      </c>
      <c r="G328" s="30">
        <f>YEAR(TableauRCP[[#This Row],[Date de Reception]])*100+MONTH(TableauRCP[[#This Row],[Date de Reception]])</f>
        <v>202206</v>
      </c>
      <c r="H328" t="str">
        <f>+CONCATENATE(TableauRCP[[#This Row],[Famille de produit]],TableauRCP[[#This Row],[Date2]])</f>
        <v>CREMERIE202206</v>
      </c>
    </row>
    <row r="329" spans="1:8" hidden="1" x14ac:dyDescent="0.25">
      <c r="A329" s="30" t="s">
        <v>251</v>
      </c>
      <c r="B329" s="41">
        <v>142726302</v>
      </c>
      <c r="C329" s="41">
        <v>5540246175050</v>
      </c>
      <c r="D329" s="42">
        <v>44723</v>
      </c>
      <c r="E329" s="43">
        <v>557</v>
      </c>
      <c r="F329" t="str">
        <f>+VLOOKUP(TableauRCP[[#This Row],[Article Commande]],Tableau1[],4,FALSE)</f>
        <v>CREMERIE</v>
      </c>
      <c r="G329" s="30">
        <f>YEAR(TableauRCP[[#This Row],[Date de Reception]])*100+MONTH(TableauRCP[[#This Row],[Date de Reception]])</f>
        <v>202206</v>
      </c>
      <c r="H329" t="str">
        <f>+CONCATENATE(TableauRCP[[#This Row],[Famille de produit]],TableauRCP[[#This Row],[Date2]])</f>
        <v>CREMERIE202206</v>
      </c>
    </row>
    <row r="330" spans="1:8" hidden="1" x14ac:dyDescent="0.25">
      <c r="A330" s="30" t="s">
        <v>251</v>
      </c>
      <c r="B330" s="38">
        <v>142726334</v>
      </c>
      <c r="C330" s="38">
        <v>5540246183541</v>
      </c>
      <c r="D330" s="39">
        <v>44723</v>
      </c>
      <c r="E330" s="40">
        <v>2088</v>
      </c>
      <c r="F330" t="str">
        <f>+VLOOKUP(TableauRCP[[#This Row],[Article Commande]],Tableau1[],4,FALSE)</f>
        <v>MIX LEGUMES</v>
      </c>
      <c r="G330" s="30">
        <f>YEAR(TableauRCP[[#This Row],[Date de Reception]])*100+MONTH(TableauRCP[[#This Row],[Date de Reception]])</f>
        <v>202206</v>
      </c>
      <c r="H330" t="str">
        <f>+CONCATENATE(TableauRCP[[#This Row],[Famille de produit]],TableauRCP[[#This Row],[Date2]])</f>
        <v>MIX LEGUMES202206</v>
      </c>
    </row>
    <row r="331" spans="1:8" hidden="1" x14ac:dyDescent="0.25">
      <c r="A331" s="30" t="s">
        <v>251</v>
      </c>
      <c r="B331" s="41">
        <v>142736424</v>
      </c>
      <c r="C331" s="41">
        <v>5540246176294</v>
      </c>
      <c r="D331" s="42">
        <v>44723</v>
      </c>
      <c r="E331" s="43">
        <v>2228</v>
      </c>
      <c r="F331" t="str">
        <f>+VLOOKUP(TableauRCP[[#This Row],[Article Commande]],Tableau1[],4,FALSE)</f>
        <v>CREMERIE</v>
      </c>
      <c r="G331" s="30">
        <f>YEAR(TableauRCP[[#This Row],[Date de Reception]])*100+MONTH(TableauRCP[[#This Row],[Date de Reception]])</f>
        <v>202206</v>
      </c>
      <c r="H331" t="str">
        <f>+CONCATENATE(TableauRCP[[#This Row],[Famille de produit]],TableauRCP[[#This Row],[Date2]])</f>
        <v>CREMERIE202206</v>
      </c>
    </row>
    <row r="332" spans="1:8" hidden="1" x14ac:dyDescent="0.25">
      <c r="A332" s="30" t="s">
        <v>251</v>
      </c>
      <c r="B332" s="38">
        <v>142736424</v>
      </c>
      <c r="C332" s="38">
        <v>5540246176295</v>
      </c>
      <c r="D332" s="39">
        <v>44723</v>
      </c>
      <c r="E332" s="40">
        <v>3712</v>
      </c>
      <c r="F332" t="str">
        <f>+VLOOKUP(TableauRCP[[#This Row],[Article Commande]],Tableau1[],4,FALSE)</f>
        <v>CREMERIE</v>
      </c>
      <c r="G332" s="30">
        <f>YEAR(TableauRCP[[#This Row],[Date de Reception]])*100+MONTH(TableauRCP[[#This Row],[Date de Reception]])</f>
        <v>202206</v>
      </c>
      <c r="H332" t="str">
        <f>+CONCATENATE(TableauRCP[[#This Row],[Famille de produit]],TableauRCP[[#This Row],[Date2]])</f>
        <v>CREMERIE202206</v>
      </c>
    </row>
    <row r="333" spans="1:8" hidden="1" x14ac:dyDescent="0.25">
      <c r="A333" s="30" t="s">
        <v>251</v>
      </c>
      <c r="B333" s="38">
        <v>142736425</v>
      </c>
      <c r="C333" s="38">
        <v>5540246172978</v>
      </c>
      <c r="D333" s="39">
        <v>44723</v>
      </c>
      <c r="E333" s="40">
        <v>1504</v>
      </c>
      <c r="F333" t="str">
        <f>+VLOOKUP(TableauRCP[[#This Row],[Article Commande]],Tableau1[],4,FALSE)</f>
        <v>CREMERIE</v>
      </c>
      <c r="G333" s="30">
        <f>YEAR(TableauRCP[[#This Row],[Date de Reception]])*100+MONTH(TableauRCP[[#This Row],[Date de Reception]])</f>
        <v>202206</v>
      </c>
      <c r="H333" t="str">
        <f>+CONCATENATE(TableauRCP[[#This Row],[Famille de produit]],TableauRCP[[#This Row],[Date2]])</f>
        <v>CREMERIE202206</v>
      </c>
    </row>
    <row r="334" spans="1:8" hidden="1" x14ac:dyDescent="0.25">
      <c r="A334" s="30" t="s">
        <v>251</v>
      </c>
      <c r="B334" s="41">
        <v>142736425</v>
      </c>
      <c r="C334" s="41">
        <v>5540246176699</v>
      </c>
      <c r="D334" s="42">
        <v>44723</v>
      </c>
      <c r="E334" s="43">
        <v>2088</v>
      </c>
      <c r="F334" t="str">
        <f>+VLOOKUP(TableauRCP[[#This Row],[Article Commande]],Tableau1[],4,FALSE)</f>
        <v>CREMERIE</v>
      </c>
      <c r="G334" s="30">
        <f>YEAR(TableauRCP[[#This Row],[Date de Reception]])*100+MONTH(TableauRCP[[#This Row],[Date de Reception]])</f>
        <v>202206</v>
      </c>
      <c r="H334" t="str">
        <f>+CONCATENATE(TableauRCP[[#This Row],[Famille de produit]],TableauRCP[[#This Row],[Date2]])</f>
        <v>CREMERIE202206</v>
      </c>
    </row>
    <row r="335" spans="1:8" hidden="1" x14ac:dyDescent="0.25">
      <c r="A335" s="30" t="s">
        <v>251</v>
      </c>
      <c r="B335" s="38">
        <v>142736425</v>
      </c>
      <c r="C335" s="38">
        <v>5540246192102</v>
      </c>
      <c r="D335" s="39">
        <v>44723</v>
      </c>
      <c r="E335" s="40">
        <v>4009</v>
      </c>
      <c r="F335" t="str">
        <f>+VLOOKUP(TableauRCP[[#This Row],[Article Commande]],Tableau1[],4,FALSE)</f>
        <v>CREMERIE</v>
      </c>
      <c r="G335" s="30">
        <f>YEAR(TableauRCP[[#This Row],[Date de Reception]])*100+MONTH(TableauRCP[[#This Row],[Date de Reception]])</f>
        <v>202206</v>
      </c>
      <c r="H335" t="str">
        <f>+CONCATENATE(TableauRCP[[#This Row],[Famille de produit]],TableauRCP[[#This Row],[Date2]])</f>
        <v>CREMERIE202206</v>
      </c>
    </row>
    <row r="336" spans="1:8" hidden="1" x14ac:dyDescent="0.25">
      <c r="A336" s="30" t="s">
        <v>251</v>
      </c>
      <c r="B336" s="38">
        <v>142736427</v>
      </c>
      <c r="C336" s="38">
        <v>5540246185429</v>
      </c>
      <c r="D336" s="39">
        <v>44723</v>
      </c>
      <c r="E336" s="40">
        <v>70</v>
      </c>
      <c r="F336" t="str">
        <f>+VLOOKUP(TableauRCP[[#This Row],[Article Commande]],Tableau1[],4,FALSE)</f>
        <v>CREMERIE</v>
      </c>
      <c r="G336" s="30">
        <f>YEAR(TableauRCP[[#This Row],[Date de Reception]])*100+MONTH(TableauRCP[[#This Row],[Date de Reception]])</f>
        <v>202206</v>
      </c>
      <c r="H336" t="str">
        <f>+CONCATENATE(TableauRCP[[#This Row],[Famille de produit]],TableauRCP[[#This Row],[Date2]])</f>
        <v>CREMERIE202206</v>
      </c>
    </row>
    <row r="337" spans="1:8" hidden="1" x14ac:dyDescent="0.25">
      <c r="A337" s="30" t="s">
        <v>251</v>
      </c>
      <c r="B337" s="41">
        <v>142736427</v>
      </c>
      <c r="C337" s="41">
        <v>5540246185562</v>
      </c>
      <c r="D337" s="42">
        <v>44723</v>
      </c>
      <c r="E337" s="43">
        <v>279</v>
      </c>
      <c r="F337" t="str">
        <f>+VLOOKUP(TableauRCP[[#This Row],[Article Commande]],Tableau1[],4,FALSE)</f>
        <v>CREMERIE</v>
      </c>
      <c r="G337" s="30">
        <f>YEAR(TableauRCP[[#This Row],[Date de Reception]])*100+MONTH(TableauRCP[[#This Row],[Date de Reception]])</f>
        <v>202206</v>
      </c>
      <c r="H337" t="str">
        <f>+CONCATENATE(TableauRCP[[#This Row],[Famille de produit]],TableauRCP[[#This Row],[Date2]])</f>
        <v>CREMERIE202206</v>
      </c>
    </row>
    <row r="338" spans="1:8" hidden="1" x14ac:dyDescent="0.25">
      <c r="A338" s="30" t="s">
        <v>251</v>
      </c>
      <c r="B338" s="41">
        <v>142716134</v>
      </c>
      <c r="C338" s="41">
        <v>5540246188224</v>
      </c>
      <c r="D338" s="42">
        <v>44724</v>
      </c>
      <c r="E338" s="43">
        <v>2413</v>
      </c>
      <c r="F338" t="str">
        <f>+VLOOKUP(TableauRCP[[#This Row],[Article Commande]],Tableau1[],4,FALSE)</f>
        <v>VOLAILLE</v>
      </c>
      <c r="G338" s="30">
        <f>YEAR(TableauRCP[[#This Row],[Date de Reception]])*100+MONTH(TableauRCP[[#This Row],[Date de Reception]])</f>
        <v>202206</v>
      </c>
      <c r="H338" t="str">
        <f>+CONCATENATE(TableauRCP[[#This Row],[Famille de produit]],TableauRCP[[#This Row],[Date2]])</f>
        <v>VOLAILLE202206</v>
      </c>
    </row>
    <row r="339" spans="1:8" hidden="1" x14ac:dyDescent="0.25">
      <c r="A339" s="30" t="s">
        <v>251</v>
      </c>
      <c r="B339" s="38">
        <v>142716248</v>
      </c>
      <c r="C339" s="38">
        <v>5540246184036</v>
      </c>
      <c r="D339" s="39">
        <v>44724</v>
      </c>
      <c r="E339" s="40">
        <v>130</v>
      </c>
      <c r="F339" t="str">
        <f>+VLOOKUP(TableauRCP[[#This Row],[Article Commande]],Tableau1[],4,FALSE)</f>
        <v>BOULANGERIE</v>
      </c>
      <c r="G339" s="30">
        <f>YEAR(TableauRCP[[#This Row],[Date de Reception]])*100+MONTH(TableauRCP[[#This Row],[Date de Reception]])</f>
        <v>202206</v>
      </c>
      <c r="H339" t="str">
        <f>+CONCATENATE(TableauRCP[[#This Row],[Famille de produit]],TableauRCP[[#This Row],[Date2]])</f>
        <v>BOULANGERIE202206</v>
      </c>
    </row>
    <row r="340" spans="1:8" hidden="1" x14ac:dyDescent="0.25">
      <c r="A340" s="30" t="s">
        <v>251</v>
      </c>
      <c r="B340" s="41">
        <v>142716248</v>
      </c>
      <c r="C340" s="41">
        <v>5540246191596</v>
      </c>
      <c r="D340" s="42">
        <v>44724</v>
      </c>
      <c r="E340" s="43">
        <v>223</v>
      </c>
      <c r="F340" t="str">
        <f>+VLOOKUP(TableauRCP[[#This Row],[Article Commande]],Tableau1[],4,FALSE)</f>
        <v>BOULANGERIE</v>
      </c>
      <c r="G340" s="30">
        <f>YEAR(TableauRCP[[#This Row],[Date de Reception]])*100+MONTH(TableauRCP[[#This Row],[Date de Reception]])</f>
        <v>202206</v>
      </c>
      <c r="H340" t="str">
        <f>+CONCATENATE(TableauRCP[[#This Row],[Famille de produit]],TableauRCP[[#This Row],[Date2]])</f>
        <v>BOULANGERIE202206</v>
      </c>
    </row>
    <row r="341" spans="1:8" hidden="1" x14ac:dyDescent="0.25">
      <c r="A341" s="30" t="s">
        <v>251</v>
      </c>
      <c r="B341" s="38">
        <v>142716248</v>
      </c>
      <c r="C341" s="38">
        <v>5540246193505</v>
      </c>
      <c r="D341" s="39">
        <v>44724</v>
      </c>
      <c r="E341" s="40">
        <v>26727</v>
      </c>
      <c r="F341" t="str">
        <f>+VLOOKUP(TableauRCP[[#This Row],[Article Commande]],Tableau1[],4,FALSE)</f>
        <v>BOULANGERIE</v>
      </c>
      <c r="G341" s="30">
        <f>YEAR(TableauRCP[[#This Row],[Date de Reception]])*100+MONTH(TableauRCP[[#This Row],[Date de Reception]])</f>
        <v>202206</v>
      </c>
      <c r="H341" t="str">
        <f>+CONCATENATE(TableauRCP[[#This Row],[Famille de produit]],TableauRCP[[#This Row],[Date2]])</f>
        <v>BOULANGERIE202206</v>
      </c>
    </row>
    <row r="342" spans="1:8" hidden="1" x14ac:dyDescent="0.25">
      <c r="A342" s="30" t="s">
        <v>251</v>
      </c>
      <c r="B342" s="41">
        <v>142736449</v>
      </c>
      <c r="C342" s="41">
        <v>5540246187987</v>
      </c>
      <c r="D342" s="42">
        <v>44724</v>
      </c>
      <c r="E342" s="43">
        <v>2228</v>
      </c>
      <c r="F342" t="str">
        <f>+VLOOKUP(TableauRCP[[#This Row],[Article Commande]],Tableau1[],4,FALSE)</f>
        <v>CREMERIE</v>
      </c>
      <c r="G342" s="30">
        <f>YEAR(TableauRCP[[#This Row],[Date de Reception]])*100+MONTH(TableauRCP[[#This Row],[Date de Reception]])</f>
        <v>202206</v>
      </c>
      <c r="H342" t="str">
        <f>+CONCATENATE(TableauRCP[[#This Row],[Famille de produit]],TableauRCP[[#This Row],[Date2]])</f>
        <v>CREMERIE202206</v>
      </c>
    </row>
    <row r="343" spans="1:8" hidden="1" x14ac:dyDescent="0.25">
      <c r="A343" s="30" t="s">
        <v>251</v>
      </c>
      <c r="B343" s="41">
        <v>142736474</v>
      </c>
      <c r="C343" s="41">
        <v>5540246188200</v>
      </c>
      <c r="D343" s="42">
        <v>44724</v>
      </c>
      <c r="E343" s="43">
        <v>483</v>
      </c>
      <c r="F343" t="str">
        <f>+VLOOKUP(TableauRCP[[#This Row],[Article Commande]],Tableau1[],4,FALSE)</f>
        <v>CREMERIE</v>
      </c>
      <c r="G343" s="30">
        <f>YEAR(TableauRCP[[#This Row],[Date de Reception]])*100+MONTH(TableauRCP[[#This Row],[Date de Reception]])</f>
        <v>202206</v>
      </c>
      <c r="H343" t="str">
        <f>+CONCATENATE(TableauRCP[[#This Row],[Famille de produit]],TableauRCP[[#This Row],[Date2]])</f>
        <v>CREMERIE202206</v>
      </c>
    </row>
    <row r="344" spans="1:8" hidden="1" x14ac:dyDescent="0.25">
      <c r="A344" s="30" t="s">
        <v>251</v>
      </c>
      <c r="B344" s="38">
        <v>142716113</v>
      </c>
      <c r="C344" s="38">
        <v>5540246190097</v>
      </c>
      <c r="D344" s="39">
        <v>44725</v>
      </c>
      <c r="E344" s="40">
        <v>5769</v>
      </c>
      <c r="F344" t="str">
        <f>+VLOOKUP(TableauRCP[[#This Row],[Article Commande]],Tableau1[],4,FALSE)</f>
        <v>VOLAILLE</v>
      </c>
      <c r="G344" s="30">
        <f>YEAR(TableauRCP[[#This Row],[Date de Reception]])*100+MONTH(TableauRCP[[#This Row],[Date de Reception]])</f>
        <v>202206</v>
      </c>
      <c r="H344" t="str">
        <f>+CONCATENATE(TableauRCP[[#This Row],[Famille de produit]],TableauRCP[[#This Row],[Date2]])</f>
        <v>VOLAILLE202206</v>
      </c>
    </row>
    <row r="345" spans="1:8" hidden="1" x14ac:dyDescent="0.25">
      <c r="A345" s="30" t="s">
        <v>251</v>
      </c>
      <c r="B345" s="38">
        <v>142736414</v>
      </c>
      <c r="C345" s="38">
        <v>5540246193316</v>
      </c>
      <c r="D345" s="39">
        <v>44725</v>
      </c>
      <c r="E345" s="40">
        <v>223</v>
      </c>
      <c r="F345" t="str">
        <f>+VLOOKUP(TableauRCP[[#This Row],[Article Commande]],Tableau1[],4,FALSE)</f>
        <v>BOULANGERIE</v>
      </c>
      <c r="G345" s="30">
        <f>YEAR(TableauRCP[[#This Row],[Date de Reception]])*100+MONTH(TableauRCP[[#This Row],[Date de Reception]])</f>
        <v>202206</v>
      </c>
      <c r="H345" t="str">
        <f>+CONCATENATE(TableauRCP[[#This Row],[Famille de produit]],TableauRCP[[#This Row],[Date2]])</f>
        <v>BOULANGERIE202206</v>
      </c>
    </row>
    <row r="346" spans="1:8" hidden="1" x14ac:dyDescent="0.25">
      <c r="A346" s="30" t="s">
        <v>251</v>
      </c>
      <c r="B346" s="38">
        <v>142736417</v>
      </c>
      <c r="C346" s="38">
        <v>5540246177132</v>
      </c>
      <c r="D346" s="39">
        <v>44725</v>
      </c>
      <c r="E346" s="40">
        <v>6032</v>
      </c>
      <c r="F346" t="str">
        <f>+VLOOKUP(TableauRCP[[#This Row],[Article Commande]],Tableau1[],4,FALSE)</f>
        <v>MIX LEGUMES</v>
      </c>
      <c r="G346" s="30">
        <f>YEAR(TableauRCP[[#This Row],[Date de Reception]])*100+MONTH(TableauRCP[[#This Row],[Date de Reception]])</f>
        <v>202206</v>
      </c>
      <c r="H346" t="str">
        <f>+CONCATENATE(TableauRCP[[#This Row],[Famille de produit]],TableauRCP[[#This Row],[Date2]])</f>
        <v>MIX LEGUMES202206</v>
      </c>
    </row>
    <row r="347" spans="1:8" hidden="1" x14ac:dyDescent="0.25">
      <c r="A347" s="30" t="s">
        <v>251</v>
      </c>
      <c r="B347" s="41">
        <v>142736417</v>
      </c>
      <c r="C347" s="41">
        <v>5540246177133</v>
      </c>
      <c r="D347" s="42">
        <v>44725</v>
      </c>
      <c r="E347" s="43">
        <v>9466</v>
      </c>
      <c r="F347" t="str">
        <f>+VLOOKUP(TableauRCP[[#This Row],[Article Commande]],Tableau1[],4,FALSE)</f>
        <v>MIX LEGUMES</v>
      </c>
      <c r="G347" s="30">
        <f>YEAR(TableauRCP[[#This Row],[Date de Reception]])*100+MONTH(TableauRCP[[#This Row],[Date de Reception]])</f>
        <v>202206</v>
      </c>
      <c r="H347" t="str">
        <f>+CONCATENATE(TableauRCP[[#This Row],[Famille de produit]],TableauRCP[[#This Row],[Date2]])</f>
        <v>MIX LEGUMES202206</v>
      </c>
    </row>
    <row r="348" spans="1:8" hidden="1" x14ac:dyDescent="0.25">
      <c r="A348" s="30" t="s">
        <v>251</v>
      </c>
      <c r="B348" s="41">
        <v>142736471</v>
      </c>
      <c r="C348" s="41">
        <v>5540246176295</v>
      </c>
      <c r="D348" s="42">
        <v>44725</v>
      </c>
      <c r="E348" s="43">
        <v>7424</v>
      </c>
      <c r="F348" t="str">
        <f>+VLOOKUP(TableauRCP[[#This Row],[Article Commande]],Tableau1[],4,FALSE)</f>
        <v>CREMERIE</v>
      </c>
      <c r="G348" s="30">
        <f>YEAR(TableauRCP[[#This Row],[Date de Reception]])*100+MONTH(TableauRCP[[#This Row],[Date de Reception]])</f>
        <v>202206</v>
      </c>
      <c r="H348" t="str">
        <f>+CONCATENATE(TableauRCP[[#This Row],[Famille de produit]],TableauRCP[[#This Row],[Date2]])</f>
        <v>CREMERIE202206</v>
      </c>
    </row>
    <row r="349" spans="1:8" hidden="1" x14ac:dyDescent="0.25">
      <c r="A349" s="30" t="s">
        <v>251</v>
      </c>
      <c r="B349" s="41">
        <v>142736471</v>
      </c>
      <c r="C349" s="41">
        <v>5540246187987</v>
      </c>
      <c r="D349" s="42">
        <v>44725</v>
      </c>
      <c r="E349" s="43">
        <v>3341</v>
      </c>
      <c r="F349" t="str">
        <f>+VLOOKUP(TableauRCP[[#This Row],[Article Commande]],Tableau1[],4,FALSE)</f>
        <v>CREMERIE</v>
      </c>
      <c r="G349" s="30">
        <f>YEAR(TableauRCP[[#This Row],[Date de Reception]])*100+MONTH(TableauRCP[[#This Row],[Date de Reception]])</f>
        <v>202206</v>
      </c>
      <c r="H349" t="str">
        <f>+CONCATENATE(TableauRCP[[#This Row],[Famille de produit]],TableauRCP[[#This Row],[Date2]])</f>
        <v>CREMERIE202206</v>
      </c>
    </row>
    <row r="350" spans="1:8" hidden="1" x14ac:dyDescent="0.25">
      <c r="A350" s="30" t="s">
        <v>251</v>
      </c>
      <c r="B350" s="38">
        <v>142736471</v>
      </c>
      <c r="C350" s="38">
        <v>5540246188200</v>
      </c>
      <c r="D350" s="39">
        <v>44725</v>
      </c>
      <c r="E350" s="40">
        <v>2228</v>
      </c>
      <c r="F350" t="str">
        <f>+VLOOKUP(TableauRCP[[#This Row],[Article Commande]],Tableau1[],4,FALSE)</f>
        <v>CREMERIE</v>
      </c>
      <c r="G350" s="30">
        <f>YEAR(TableauRCP[[#This Row],[Date de Reception]])*100+MONTH(TableauRCP[[#This Row],[Date de Reception]])</f>
        <v>202206</v>
      </c>
      <c r="H350" t="str">
        <f>+CONCATENATE(TableauRCP[[#This Row],[Famille de produit]],TableauRCP[[#This Row],[Date2]])</f>
        <v>CREMERIE202206</v>
      </c>
    </row>
    <row r="351" spans="1:8" hidden="1" x14ac:dyDescent="0.25">
      <c r="A351" s="30" t="s">
        <v>251</v>
      </c>
      <c r="B351" s="41">
        <v>142736472</v>
      </c>
      <c r="C351" s="41">
        <v>5540246172978</v>
      </c>
      <c r="D351" s="42">
        <v>44725</v>
      </c>
      <c r="E351" s="43">
        <v>836</v>
      </c>
      <c r="F351" t="str">
        <f>+VLOOKUP(TableauRCP[[#This Row],[Article Commande]],Tableau1[],4,FALSE)</f>
        <v>CREMERIE</v>
      </c>
      <c r="G351" s="30">
        <f>YEAR(TableauRCP[[#This Row],[Date de Reception]])*100+MONTH(TableauRCP[[#This Row],[Date de Reception]])</f>
        <v>202206</v>
      </c>
      <c r="H351" t="str">
        <f>+CONCATENATE(TableauRCP[[#This Row],[Famille de produit]],TableauRCP[[#This Row],[Date2]])</f>
        <v>CREMERIE202206</v>
      </c>
    </row>
    <row r="352" spans="1:8" hidden="1" x14ac:dyDescent="0.25">
      <c r="A352" s="30" t="s">
        <v>251</v>
      </c>
      <c r="B352" s="38">
        <v>142685812</v>
      </c>
      <c r="C352" s="38">
        <v>5540246192264</v>
      </c>
      <c r="D352" s="39">
        <v>44728</v>
      </c>
      <c r="E352" s="40">
        <v>928</v>
      </c>
      <c r="F352" t="str">
        <f>+VLOOKUP(TableauRCP[[#This Row],[Article Commande]],Tableau1[],4,FALSE)</f>
        <v>CREMERIE</v>
      </c>
      <c r="G352" s="30">
        <f>YEAR(TableauRCP[[#This Row],[Date de Reception]])*100+MONTH(TableauRCP[[#This Row],[Date de Reception]])</f>
        <v>202206</v>
      </c>
      <c r="H352" t="str">
        <f>+CONCATENATE(TableauRCP[[#This Row],[Famille de produit]],TableauRCP[[#This Row],[Date2]])</f>
        <v>CREMERIE202206</v>
      </c>
    </row>
    <row r="353" spans="1:8" hidden="1" x14ac:dyDescent="0.25">
      <c r="A353" s="30" t="s">
        <v>251</v>
      </c>
      <c r="B353" s="41">
        <v>142685812</v>
      </c>
      <c r="C353" s="41">
        <v>5540246192265</v>
      </c>
      <c r="D353" s="42">
        <v>44728</v>
      </c>
      <c r="E353" s="43">
        <v>854</v>
      </c>
      <c r="F353" t="str">
        <f>+VLOOKUP(TableauRCP[[#This Row],[Article Commande]],Tableau1[],4,FALSE)</f>
        <v>CREMERIE</v>
      </c>
      <c r="G353" s="30">
        <f>YEAR(TableauRCP[[#This Row],[Date de Reception]])*100+MONTH(TableauRCP[[#This Row],[Date de Reception]])</f>
        <v>202206</v>
      </c>
      <c r="H353" t="str">
        <f>+CONCATENATE(TableauRCP[[#This Row],[Famille de produit]],TableauRCP[[#This Row],[Date2]])</f>
        <v>CREMERIE202206</v>
      </c>
    </row>
    <row r="354" spans="1:8" hidden="1" x14ac:dyDescent="0.25">
      <c r="A354" s="30" t="s">
        <v>251</v>
      </c>
      <c r="B354" s="41">
        <v>142716192</v>
      </c>
      <c r="C354" s="41">
        <v>5540246181061</v>
      </c>
      <c r="D354" s="42">
        <v>44728</v>
      </c>
      <c r="E354" s="43">
        <v>6615</v>
      </c>
      <c r="F354" t="str">
        <f>+VLOOKUP(TableauRCP[[#This Row],[Article Commande]],Tableau1[],4,FALSE)</f>
        <v>VOLAILLE</v>
      </c>
      <c r="G354" s="30">
        <f>YEAR(TableauRCP[[#This Row],[Date de Reception]])*100+MONTH(TableauRCP[[#This Row],[Date de Reception]])</f>
        <v>202206</v>
      </c>
      <c r="H354" t="str">
        <f>+CONCATENATE(TableauRCP[[#This Row],[Famille de produit]],TableauRCP[[#This Row],[Date2]])</f>
        <v>VOLAILLE202206</v>
      </c>
    </row>
    <row r="355" spans="1:8" hidden="1" x14ac:dyDescent="0.25">
      <c r="A355" s="30" t="s">
        <v>251</v>
      </c>
      <c r="B355" s="38">
        <v>142716192</v>
      </c>
      <c r="C355" s="38">
        <v>5540246183547</v>
      </c>
      <c r="D355" s="39">
        <v>44728</v>
      </c>
      <c r="E355" s="40">
        <v>10023</v>
      </c>
      <c r="F355" t="str">
        <f>+VLOOKUP(TableauRCP[[#This Row],[Article Commande]],Tableau1[],4,FALSE)</f>
        <v>VOLAILLE</v>
      </c>
      <c r="G355" s="30">
        <f>YEAR(TableauRCP[[#This Row],[Date de Reception]])*100+MONTH(TableauRCP[[#This Row],[Date de Reception]])</f>
        <v>202206</v>
      </c>
      <c r="H355" t="str">
        <f>+CONCATENATE(TableauRCP[[#This Row],[Famille de produit]],TableauRCP[[#This Row],[Date2]])</f>
        <v>VOLAILLE202206</v>
      </c>
    </row>
    <row r="356" spans="1:8" hidden="1" x14ac:dyDescent="0.25">
      <c r="A356" s="30" t="s">
        <v>251</v>
      </c>
      <c r="B356" s="41">
        <v>142716192</v>
      </c>
      <c r="C356" s="41">
        <v>5540246185278</v>
      </c>
      <c r="D356" s="42">
        <v>44728</v>
      </c>
      <c r="E356" s="43">
        <v>1120</v>
      </c>
      <c r="F356" t="str">
        <f>+VLOOKUP(TableauRCP[[#This Row],[Article Commande]],Tableau1[],4,FALSE)</f>
        <v>VOLAILLE</v>
      </c>
      <c r="G356" s="30">
        <f>YEAR(TableauRCP[[#This Row],[Date de Reception]])*100+MONTH(TableauRCP[[#This Row],[Date de Reception]])</f>
        <v>202206</v>
      </c>
      <c r="H356" t="str">
        <f>+CONCATENATE(TableauRCP[[#This Row],[Famille de produit]],TableauRCP[[#This Row],[Date2]])</f>
        <v>VOLAILLE202206</v>
      </c>
    </row>
    <row r="357" spans="1:8" hidden="1" x14ac:dyDescent="0.25">
      <c r="A357" s="30" t="s">
        <v>251</v>
      </c>
      <c r="B357" s="41">
        <v>142726364</v>
      </c>
      <c r="C357" s="41">
        <v>5540246173472</v>
      </c>
      <c r="D357" s="42">
        <v>44728</v>
      </c>
      <c r="E357" s="43">
        <v>84</v>
      </c>
      <c r="F357" t="str">
        <f>+VLOOKUP(TableauRCP[[#This Row],[Article Commande]],Tableau1[],4,FALSE)</f>
        <v>CREMERIE</v>
      </c>
      <c r="G357" s="30">
        <f>YEAR(TableauRCP[[#This Row],[Date de Reception]])*100+MONTH(TableauRCP[[#This Row],[Date de Reception]])</f>
        <v>202206</v>
      </c>
      <c r="H357" t="str">
        <f>+CONCATENATE(TableauRCP[[#This Row],[Famille de produit]],TableauRCP[[#This Row],[Date2]])</f>
        <v>CREMERIE202206</v>
      </c>
    </row>
    <row r="358" spans="1:8" hidden="1" x14ac:dyDescent="0.25">
      <c r="A358" s="30" t="s">
        <v>251</v>
      </c>
      <c r="B358" s="38">
        <v>142726364</v>
      </c>
      <c r="C358" s="38">
        <v>5540246174095</v>
      </c>
      <c r="D358" s="39">
        <v>44728</v>
      </c>
      <c r="E358" s="40">
        <v>70</v>
      </c>
      <c r="F358" t="str">
        <f>+VLOOKUP(TableauRCP[[#This Row],[Article Commande]],Tableau1[],4,FALSE)</f>
        <v>CREMERIE</v>
      </c>
      <c r="G358" s="30">
        <f>YEAR(TableauRCP[[#This Row],[Date de Reception]])*100+MONTH(TableauRCP[[#This Row],[Date de Reception]])</f>
        <v>202206</v>
      </c>
      <c r="H358" t="str">
        <f>+CONCATENATE(TableauRCP[[#This Row],[Famille de produit]],TableauRCP[[#This Row],[Date2]])</f>
        <v>CREMERIE202206</v>
      </c>
    </row>
    <row r="359" spans="1:8" hidden="1" x14ac:dyDescent="0.25">
      <c r="A359" s="30" t="s">
        <v>251</v>
      </c>
      <c r="B359" s="41">
        <v>142726364</v>
      </c>
      <c r="C359" s="41">
        <v>5540246175047</v>
      </c>
      <c r="D359" s="42">
        <v>44728</v>
      </c>
      <c r="E359" s="43">
        <v>140</v>
      </c>
      <c r="F359" t="str">
        <f>+VLOOKUP(TableauRCP[[#This Row],[Article Commande]],Tableau1[],4,FALSE)</f>
        <v>CREMERIE</v>
      </c>
      <c r="G359" s="30">
        <f>YEAR(TableauRCP[[#This Row],[Date de Reception]])*100+MONTH(TableauRCP[[#This Row],[Date de Reception]])</f>
        <v>202206</v>
      </c>
      <c r="H359" t="str">
        <f>+CONCATENATE(TableauRCP[[#This Row],[Famille de produit]],TableauRCP[[#This Row],[Date2]])</f>
        <v>CREMERIE202206</v>
      </c>
    </row>
    <row r="360" spans="1:8" hidden="1" x14ac:dyDescent="0.25">
      <c r="A360" s="30" t="s">
        <v>251</v>
      </c>
      <c r="B360" s="38">
        <v>142726364</v>
      </c>
      <c r="C360" s="38">
        <v>5540246175049</v>
      </c>
      <c r="D360" s="39">
        <v>44728</v>
      </c>
      <c r="E360" s="40">
        <v>279</v>
      </c>
      <c r="F360" t="str">
        <f>+VLOOKUP(TableauRCP[[#This Row],[Article Commande]],Tableau1[],4,FALSE)</f>
        <v>CREMERIE</v>
      </c>
      <c r="G360" s="30">
        <f>YEAR(TableauRCP[[#This Row],[Date de Reception]])*100+MONTH(TableauRCP[[#This Row],[Date de Reception]])</f>
        <v>202206</v>
      </c>
      <c r="H360" t="str">
        <f>+CONCATENATE(TableauRCP[[#This Row],[Famille de produit]],TableauRCP[[#This Row],[Date2]])</f>
        <v>CREMERIE202206</v>
      </c>
    </row>
    <row r="361" spans="1:8" hidden="1" x14ac:dyDescent="0.25">
      <c r="A361" s="30" t="s">
        <v>251</v>
      </c>
      <c r="B361" s="41">
        <v>142726364</v>
      </c>
      <c r="C361" s="41">
        <v>5540246175050</v>
      </c>
      <c r="D361" s="42">
        <v>44728</v>
      </c>
      <c r="E361" s="43">
        <v>836</v>
      </c>
      <c r="F361" t="str">
        <f>+VLOOKUP(TableauRCP[[#This Row],[Article Commande]],Tableau1[],4,FALSE)</f>
        <v>CREMERIE</v>
      </c>
      <c r="G361" s="30">
        <f>YEAR(TableauRCP[[#This Row],[Date de Reception]])*100+MONTH(TableauRCP[[#This Row],[Date de Reception]])</f>
        <v>202206</v>
      </c>
      <c r="H361" t="str">
        <f>+CONCATENATE(TableauRCP[[#This Row],[Famille de produit]],TableauRCP[[#This Row],[Date2]])</f>
        <v>CREMERIE202206</v>
      </c>
    </row>
    <row r="362" spans="1:8" hidden="1" x14ac:dyDescent="0.25">
      <c r="A362" s="30" t="s">
        <v>251</v>
      </c>
      <c r="B362" s="41">
        <v>142736462</v>
      </c>
      <c r="C362" s="41">
        <v>5540246171759</v>
      </c>
      <c r="D362" s="42">
        <v>44728</v>
      </c>
      <c r="E362" s="43">
        <v>2506</v>
      </c>
      <c r="F362" t="str">
        <f>+VLOOKUP(TableauRCP[[#This Row],[Article Commande]],Tableau1[],4,FALSE)</f>
        <v>MIX LEGUMES</v>
      </c>
      <c r="G362" s="30">
        <f>YEAR(TableauRCP[[#This Row],[Date de Reception]])*100+MONTH(TableauRCP[[#This Row],[Date de Reception]])</f>
        <v>202206</v>
      </c>
      <c r="H362" t="str">
        <f>+CONCATENATE(TableauRCP[[#This Row],[Famille de produit]],TableauRCP[[#This Row],[Date2]])</f>
        <v>MIX LEGUMES202206</v>
      </c>
    </row>
    <row r="363" spans="1:8" hidden="1" x14ac:dyDescent="0.25">
      <c r="A363" s="30" t="s">
        <v>251</v>
      </c>
      <c r="B363" s="38">
        <v>142736462</v>
      </c>
      <c r="C363" s="38">
        <v>5540246177132</v>
      </c>
      <c r="D363" s="39">
        <v>44728</v>
      </c>
      <c r="E363" s="40">
        <v>7888</v>
      </c>
      <c r="F363" t="str">
        <f>+VLOOKUP(TableauRCP[[#This Row],[Article Commande]],Tableau1[],4,FALSE)</f>
        <v>MIX LEGUMES</v>
      </c>
      <c r="G363" s="30">
        <f>YEAR(TableauRCP[[#This Row],[Date de Reception]])*100+MONTH(TableauRCP[[#This Row],[Date de Reception]])</f>
        <v>202206</v>
      </c>
      <c r="H363" t="str">
        <f>+CONCATENATE(TableauRCP[[#This Row],[Famille de produit]],TableauRCP[[#This Row],[Date2]])</f>
        <v>MIX LEGUMES202206</v>
      </c>
    </row>
    <row r="364" spans="1:8" hidden="1" x14ac:dyDescent="0.25">
      <c r="A364" s="30" t="s">
        <v>251</v>
      </c>
      <c r="B364" s="41">
        <v>142736462</v>
      </c>
      <c r="C364" s="41">
        <v>5540246177133</v>
      </c>
      <c r="D364" s="42">
        <v>44728</v>
      </c>
      <c r="E364" s="43">
        <v>3341</v>
      </c>
      <c r="F364" t="str">
        <f>+VLOOKUP(TableauRCP[[#This Row],[Article Commande]],Tableau1[],4,FALSE)</f>
        <v>MIX LEGUMES</v>
      </c>
      <c r="G364" s="30">
        <f>YEAR(TableauRCP[[#This Row],[Date de Reception]])*100+MONTH(TableauRCP[[#This Row],[Date de Reception]])</f>
        <v>202206</v>
      </c>
      <c r="H364" t="str">
        <f>+CONCATENATE(TableauRCP[[#This Row],[Famille de produit]],TableauRCP[[#This Row],[Date2]])</f>
        <v>MIX LEGUMES202206</v>
      </c>
    </row>
    <row r="365" spans="1:8" hidden="1" x14ac:dyDescent="0.25">
      <c r="A365" s="30" t="s">
        <v>251</v>
      </c>
      <c r="B365" s="38">
        <v>142736462</v>
      </c>
      <c r="C365" s="38">
        <v>5540246192518</v>
      </c>
      <c r="D365" s="39">
        <v>44728</v>
      </c>
      <c r="E365" s="40">
        <v>3828</v>
      </c>
      <c r="F365" t="str">
        <f>+VLOOKUP(TableauRCP[[#This Row],[Article Commande]],Tableau1[],4,FALSE)</f>
        <v>MIX LEGUMES</v>
      </c>
      <c r="G365" s="30">
        <f>YEAR(TableauRCP[[#This Row],[Date de Reception]])*100+MONTH(TableauRCP[[#This Row],[Date de Reception]])</f>
        <v>202206</v>
      </c>
      <c r="H365" t="str">
        <f>+CONCATENATE(TableauRCP[[#This Row],[Famille de produit]],TableauRCP[[#This Row],[Date2]])</f>
        <v>MIX LEGUMES202206</v>
      </c>
    </row>
    <row r="366" spans="1:8" hidden="1" x14ac:dyDescent="0.25">
      <c r="A366" s="30" t="s">
        <v>251</v>
      </c>
      <c r="B366" s="41">
        <v>142736489</v>
      </c>
      <c r="C366" s="41">
        <v>5540246176295</v>
      </c>
      <c r="D366" s="42">
        <v>44728</v>
      </c>
      <c r="E366" s="43">
        <v>7387</v>
      </c>
      <c r="F366" t="str">
        <f>+VLOOKUP(TableauRCP[[#This Row],[Article Commande]],Tableau1[],4,FALSE)</f>
        <v>CREMERIE</v>
      </c>
      <c r="G366" s="30">
        <f>YEAR(TableauRCP[[#This Row],[Date de Reception]])*100+MONTH(TableauRCP[[#This Row],[Date de Reception]])</f>
        <v>202206</v>
      </c>
      <c r="H366" t="str">
        <f>+CONCATENATE(TableauRCP[[#This Row],[Famille de produit]],TableauRCP[[#This Row],[Date2]])</f>
        <v>CREMERIE202206</v>
      </c>
    </row>
    <row r="367" spans="1:8" hidden="1" x14ac:dyDescent="0.25">
      <c r="A367" s="30" t="s">
        <v>251</v>
      </c>
      <c r="B367" s="38">
        <v>142736489</v>
      </c>
      <c r="C367" s="38">
        <v>5540246187987</v>
      </c>
      <c r="D367" s="39">
        <v>44728</v>
      </c>
      <c r="E367" s="40">
        <v>4455</v>
      </c>
      <c r="F367" t="str">
        <f>+VLOOKUP(TableauRCP[[#This Row],[Article Commande]],Tableau1[],4,FALSE)</f>
        <v>CREMERIE</v>
      </c>
      <c r="G367" s="30">
        <f>YEAR(TableauRCP[[#This Row],[Date de Reception]])*100+MONTH(TableauRCP[[#This Row],[Date de Reception]])</f>
        <v>202206</v>
      </c>
      <c r="H367" t="str">
        <f>+CONCATENATE(TableauRCP[[#This Row],[Famille de produit]],TableauRCP[[#This Row],[Date2]])</f>
        <v>CREMERIE202206</v>
      </c>
    </row>
    <row r="368" spans="1:8" hidden="1" x14ac:dyDescent="0.25">
      <c r="A368" s="30" t="s">
        <v>251</v>
      </c>
      <c r="B368" s="38">
        <v>142736490</v>
      </c>
      <c r="C368" s="38">
        <v>5540246172669</v>
      </c>
      <c r="D368" s="39">
        <v>44728</v>
      </c>
      <c r="E368" s="40">
        <v>279</v>
      </c>
      <c r="F368" t="str">
        <f>+VLOOKUP(TableauRCP[[#This Row],[Article Commande]],Tableau1[],4,FALSE)</f>
        <v>CREMERIE</v>
      </c>
      <c r="G368" s="30">
        <f>YEAR(TableauRCP[[#This Row],[Date de Reception]])*100+MONTH(TableauRCP[[#This Row],[Date de Reception]])</f>
        <v>202206</v>
      </c>
      <c r="H368" t="str">
        <f>+CONCATENATE(TableauRCP[[#This Row],[Famille de produit]],TableauRCP[[#This Row],[Date2]])</f>
        <v>CREMERIE202206</v>
      </c>
    </row>
    <row r="369" spans="1:8" hidden="1" x14ac:dyDescent="0.25">
      <c r="A369" s="30" t="s">
        <v>251</v>
      </c>
      <c r="B369" s="38">
        <v>142736490</v>
      </c>
      <c r="C369" s="38">
        <v>5540246174174</v>
      </c>
      <c r="D369" s="39">
        <v>44728</v>
      </c>
      <c r="E369" s="40">
        <v>464</v>
      </c>
      <c r="F369" t="str">
        <f>+VLOOKUP(TableauRCP[[#This Row],[Article Commande]],Tableau1[],4,FALSE)</f>
        <v>CREMERIE</v>
      </c>
      <c r="G369" s="30">
        <f>YEAR(TableauRCP[[#This Row],[Date de Reception]])*100+MONTH(TableauRCP[[#This Row],[Date de Reception]])</f>
        <v>202206</v>
      </c>
      <c r="H369" t="str">
        <f>+CONCATENATE(TableauRCP[[#This Row],[Famille de produit]],TableauRCP[[#This Row],[Date2]])</f>
        <v>CREMERIE202206</v>
      </c>
    </row>
    <row r="370" spans="1:8" hidden="1" x14ac:dyDescent="0.25">
      <c r="A370" s="30" t="s">
        <v>251</v>
      </c>
      <c r="B370" s="41">
        <v>142736490</v>
      </c>
      <c r="C370" s="41">
        <v>5540246176699</v>
      </c>
      <c r="D370" s="42">
        <v>44728</v>
      </c>
      <c r="E370" s="43">
        <v>2088</v>
      </c>
      <c r="F370" t="str">
        <f>+VLOOKUP(TableauRCP[[#This Row],[Article Commande]],Tableau1[],4,FALSE)</f>
        <v>CREMERIE</v>
      </c>
      <c r="G370" s="30">
        <f>YEAR(TableauRCP[[#This Row],[Date de Reception]])*100+MONTH(TableauRCP[[#This Row],[Date de Reception]])</f>
        <v>202206</v>
      </c>
      <c r="H370" t="str">
        <f>+CONCATENATE(TableauRCP[[#This Row],[Famille de produit]],TableauRCP[[#This Row],[Date2]])</f>
        <v>CREMERIE202206</v>
      </c>
    </row>
    <row r="371" spans="1:8" hidden="1" x14ac:dyDescent="0.25">
      <c r="A371" s="30" t="s">
        <v>251</v>
      </c>
      <c r="B371" s="38">
        <v>142736490</v>
      </c>
      <c r="C371" s="38">
        <v>5540246188175</v>
      </c>
      <c r="D371" s="39">
        <v>44728</v>
      </c>
      <c r="E371" s="40">
        <v>116</v>
      </c>
      <c r="F371" t="str">
        <f>+VLOOKUP(TableauRCP[[#This Row],[Article Commande]],Tableau1[],4,FALSE)</f>
        <v>CREMERIE</v>
      </c>
      <c r="G371" s="30">
        <f>YEAR(TableauRCP[[#This Row],[Date de Reception]])*100+MONTH(TableauRCP[[#This Row],[Date de Reception]])</f>
        <v>202206</v>
      </c>
      <c r="H371" t="str">
        <f>+CONCATENATE(TableauRCP[[#This Row],[Famille de produit]],TableauRCP[[#This Row],[Date2]])</f>
        <v>CREMERIE202206</v>
      </c>
    </row>
    <row r="372" spans="1:8" hidden="1" x14ac:dyDescent="0.25">
      <c r="A372" s="30" t="s">
        <v>251</v>
      </c>
      <c r="B372" s="38">
        <v>142736493</v>
      </c>
      <c r="C372" s="38">
        <v>5540246185429</v>
      </c>
      <c r="D372" s="39">
        <v>44728</v>
      </c>
      <c r="E372" s="40">
        <v>70</v>
      </c>
      <c r="F372" t="str">
        <f>+VLOOKUP(TableauRCP[[#This Row],[Article Commande]],Tableau1[],4,FALSE)</f>
        <v>CREMERIE</v>
      </c>
      <c r="G372" s="30">
        <f>YEAR(TableauRCP[[#This Row],[Date de Reception]])*100+MONTH(TableauRCP[[#This Row],[Date de Reception]])</f>
        <v>202206</v>
      </c>
      <c r="H372" t="str">
        <f>+CONCATENATE(TableauRCP[[#This Row],[Famille de produit]],TableauRCP[[#This Row],[Date2]])</f>
        <v>CREMERIE202206</v>
      </c>
    </row>
    <row r="373" spans="1:8" hidden="1" x14ac:dyDescent="0.25">
      <c r="A373" s="30" t="s">
        <v>251</v>
      </c>
      <c r="B373" s="41">
        <v>142736493</v>
      </c>
      <c r="C373" s="41">
        <v>5540246186325</v>
      </c>
      <c r="D373" s="42">
        <v>44728</v>
      </c>
      <c r="E373" s="43">
        <v>279</v>
      </c>
      <c r="F373" t="str">
        <f>+VLOOKUP(TableauRCP[[#This Row],[Article Commande]],Tableau1[],4,FALSE)</f>
        <v>CREMERIE</v>
      </c>
      <c r="G373" s="30">
        <f>YEAR(TableauRCP[[#This Row],[Date de Reception]])*100+MONTH(TableauRCP[[#This Row],[Date de Reception]])</f>
        <v>202206</v>
      </c>
      <c r="H373" t="str">
        <f>+CONCATENATE(TableauRCP[[#This Row],[Famille de produit]],TableauRCP[[#This Row],[Date2]])</f>
        <v>CREMERIE202206</v>
      </c>
    </row>
    <row r="374" spans="1:8" hidden="1" x14ac:dyDescent="0.25">
      <c r="A374" s="30" t="s">
        <v>251</v>
      </c>
      <c r="B374" s="38">
        <v>142746542</v>
      </c>
      <c r="C374" s="38">
        <v>5540246192907</v>
      </c>
      <c r="D374" s="39">
        <v>44728</v>
      </c>
      <c r="E374" s="40">
        <v>2228</v>
      </c>
      <c r="F374" t="str">
        <f>+VLOOKUP(TableauRCP[[#This Row],[Article Commande]],Tableau1[],4,FALSE)</f>
        <v>VOLAILLE</v>
      </c>
      <c r="G374" s="30">
        <f>YEAR(TableauRCP[[#This Row],[Date de Reception]])*100+MONTH(TableauRCP[[#This Row],[Date de Reception]])</f>
        <v>202206</v>
      </c>
      <c r="H374" t="str">
        <f>+CONCATENATE(TableauRCP[[#This Row],[Famille de produit]],TableauRCP[[#This Row],[Date2]])</f>
        <v>VOLAILLE202206</v>
      </c>
    </row>
    <row r="375" spans="1:8" hidden="1" x14ac:dyDescent="0.25">
      <c r="A375" s="30" t="s">
        <v>251</v>
      </c>
      <c r="B375" s="41">
        <v>142726276</v>
      </c>
      <c r="C375" s="41">
        <v>5540246183587</v>
      </c>
      <c r="D375" s="42">
        <v>44729</v>
      </c>
      <c r="E375" s="43">
        <v>502</v>
      </c>
      <c r="F375" t="str">
        <f>+VLOOKUP(TableauRCP[[#This Row],[Article Commande]],Tableau1[],4,FALSE)</f>
        <v>MIX LEGUMES</v>
      </c>
      <c r="G375" s="30">
        <f>YEAR(TableauRCP[[#This Row],[Date de Reception]])*100+MONTH(TableauRCP[[#This Row],[Date de Reception]])</f>
        <v>202206</v>
      </c>
      <c r="H375" t="str">
        <f>+CONCATENATE(TableauRCP[[#This Row],[Famille de produit]],TableauRCP[[#This Row],[Date2]])</f>
        <v>MIX LEGUMES202206</v>
      </c>
    </row>
    <row r="376" spans="1:8" hidden="1" x14ac:dyDescent="0.25">
      <c r="A376" s="30" t="s">
        <v>251</v>
      </c>
      <c r="B376" s="38">
        <v>142726276</v>
      </c>
      <c r="C376" s="38">
        <v>5540246183589</v>
      </c>
      <c r="D376" s="39">
        <v>44729</v>
      </c>
      <c r="E376" s="40">
        <v>1949</v>
      </c>
      <c r="F376" t="str">
        <f>+VLOOKUP(TableauRCP[[#This Row],[Article Commande]],Tableau1[],4,FALSE)</f>
        <v>MIX LEGUMES</v>
      </c>
      <c r="G376" s="30">
        <f>YEAR(TableauRCP[[#This Row],[Date de Reception]])*100+MONTH(TableauRCP[[#This Row],[Date de Reception]])</f>
        <v>202206</v>
      </c>
      <c r="H376" t="str">
        <f>+CONCATENATE(TableauRCP[[#This Row],[Famille de produit]],TableauRCP[[#This Row],[Date2]])</f>
        <v>MIX LEGUMES202206</v>
      </c>
    </row>
    <row r="377" spans="1:8" hidden="1" x14ac:dyDescent="0.25">
      <c r="A377" s="30" t="s">
        <v>251</v>
      </c>
      <c r="B377" s="41">
        <v>142726276</v>
      </c>
      <c r="C377" s="41">
        <v>5540246186351</v>
      </c>
      <c r="D377" s="42">
        <v>44729</v>
      </c>
      <c r="E377" s="43">
        <v>564</v>
      </c>
      <c r="F377" t="str">
        <f>+VLOOKUP(TableauRCP[[#This Row],[Article Commande]],Tableau1[],4,FALSE)</f>
        <v>MIX LEGUMES</v>
      </c>
      <c r="G377" s="30">
        <f>YEAR(TableauRCP[[#This Row],[Date de Reception]])*100+MONTH(TableauRCP[[#This Row],[Date de Reception]])</f>
        <v>202206</v>
      </c>
      <c r="H377" t="str">
        <f>+CONCATENATE(TableauRCP[[#This Row],[Famille de produit]],TableauRCP[[#This Row],[Date2]])</f>
        <v>MIX LEGUMES202206</v>
      </c>
    </row>
    <row r="378" spans="1:8" hidden="1" x14ac:dyDescent="0.25">
      <c r="A378" s="30" t="s">
        <v>251</v>
      </c>
      <c r="B378" s="38">
        <v>142726276</v>
      </c>
      <c r="C378" s="38">
        <v>5540246186352</v>
      </c>
      <c r="D378" s="39">
        <v>44729</v>
      </c>
      <c r="E378" s="40">
        <v>1880</v>
      </c>
      <c r="F378" t="str">
        <f>+VLOOKUP(TableauRCP[[#This Row],[Article Commande]],Tableau1[],4,FALSE)</f>
        <v>MIX LEGUMES</v>
      </c>
      <c r="G378" s="30">
        <f>YEAR(TableauRCP[[#This Row],[Date de Reception]])*100+MONTH(TableauRCP[[#This Row],[Date de Reception]])</f>
        <v>202206</v>
      </c>
      <c r="H378" t="str">
        <f>+CONCATENATE(TableauRCP[[#This Row],[Famille de produit]],TableauRCP[[#This Row],[Date2]])</f>
        <v>MIX LEGUMES202206</v>
      </c>
    </row>
    <row r="379" spans="1:8" hidden="1" x14ac:dyDescent="0.25">
      <c r="A379" s="30" t="s">
        <v>251</v>
      </c>
      <c r="B379" s="41">
        <v>142726276</v>
      </c>
      <c r="C379" s="41">
        <v>5540246191718</v>
      </c>
      <c r="D379" s="42">
        <v>44729</v>
      </c>
      <c r="E379" s="43">
        <v>2339</v>
      </c>
      <c r="F379" t="str">
        <f>+VLOOKUP(TableauRCP[[#This Row],[Article Commande]],Tableau1[],4,FALSE)</f>
        <v>MIX LEGUMES</v>
      </c>
      <c r="G379" s="30">
        <f>YEAR(TableauRCP[[#This Row],[Date de Reception]])*100+MONTH(TableauRCP[[#This Row],[Date de Reception]])</f>
        <v>202206</v>
      </c>
      <c r="H379" t="str">
        <f>+CONCATENATE(TableauRCP[[#This Row],[Famille de produit]],TableauRCP[[#This Row],[Date2]])</f>
        <v>MIX LEGUMES202206</v>
      </c>
    </row>
    <row r="380" spans="1:8" hidden="1" x14ac:dyDescent="0.25">
      <c r="A380" s="30" t="s">
        <v>251</v>
      </c>
      <c r="B380" s="41">
        <v>142726330</v>
      </c>
      <c r="C380" s="41">
        <v>5540246173906</v>
      </c>
      <c r="D380" s="42">
        <v>44729</v>
      </c>
      <c r="E380" s="43">
        <v>2450</v>
      </c>
      <c r="F380" t="str">
        <f>+VLOOKUP(TableauRCP[[#This Row],[Article Commande]],Tableau1[],4,FALSE)</f>
        <v>VOLAILLE</v>
      </c>
      <c r="G380" s="30">
        <f>YEAR(TableauRCP[[#This Row],[Date de Reception]])*100+MONTH(TableauRCP[[#This Row],[Date de Reception]])</f>
        <v>202206</v>
      </c>
      <c r="H380" t="str">
        <f>+CONCATENATE(TableauRCP[[#This Row],[Famille de produit]],TableauRCP[[#This Row],[Date2]])</f>
        <v>VOLAILLE202206</v>
      </c>
    </row>
    <row r="381" spans="1:8" hidden="1" x14ac:dyDescent="0.25">
      <c r="A381" s="30" t="s">
        <v>251</v>
      </c>
      <c r="B381" s="38">
        <v>142726330</v>
      </c>
      <c r="C381" s="38">
        <v>5540246181016</v>
      </c>
      <c r="D381" s="39">
        <v>44729</v>
      </c>
      <c r="E381" s="40">
        <v>8018</v>
      </c>
      <c r="F381" t="str">
        <f>+VLOOKUP(TableauRCP[[#This Row],[Article Commande]],Tableau1[],4,FALSE)</f>
        <v>VOLAILLE</v>
      </c>
      <c r="G381" s="30">
        <f>YEAR(TableauRCP[[#This Row],[Date de Reception]])*100+MONTH(TableauRCP[[#This Row],[Date de Reception]])</f>
        <v>202206</v>
      </c>
      <c r="H381" t="str">
        <f>+CONCATENATE(TableauRCP[[#This Row],[Famille de produit]],TableauRCP[[#This Row],[Date2]])</f>
        <v>VOLAILLE202206</v>
      </c>
    </row>
    <row r="382" spans="1:8" hidden="1" x14ac:dyDescent="0.25">
      <c r="A382" s="30" t="s">
        <v>251</v>
      </c>
      <c r="B382" s="38">
        <v>142746514</v>
      </c>
      <c r="C382" s="38">
        <v>5540246176699</v>
      </c>
      <c r="D382" s="39">
        <v>44729</v>
      </c>
      <c r="E382" s="40">
        <v>4176</v>
      </c>
      <c r="F382" t="str">
        <f>+VLOOKUP(TableauRCP[[#This Row],[Article Commande]],Tableau1[],4,FALSE)</f>
        <v>CREMERIE</v>
      </c>
      <c r="G382" s="30">
        <f>YEAR(TableauRCP[[#This Row],[Date de Reception]])*100+MONTH(TableauRCP[[#This Row],[Date de Reception]])</f>
        <v>202206</v>
      </c>
      <c r="H382" t="str">
        <f>+CONCATENATE(TableauRCP[[#This Row],[Famille de produit]],TableauRCP[[#This Row],[Date2]])</f>
        <v>CREMERIE202206</v>
      </c>
    </row>
    <row r="383" spans="1:8" hidden="1" x14ac:dyDescent="0.25">
      <c r="A383" s="30" t="s">
        <v>251</v>
      </c>
      <c r="B383" s="41">
        <v>142746514</v>
      </c>
      <c r="C383" s="41">
        <v>5540246188175</v>
      </c>
      <c r="D383" s="42">
        <v>44729</v>
      </c>
      <c r="E383" s="43">
        <v>93</v>
      </c>
      <c r="F383" t="str">
        <f>+VLOOKUP(TableauRCP[[#This Row],[Article Commande]],Tableau1[],4,FALSE)</f>
        <v>CREMERIE</v>
      </c>
      <c r="G383" s="30">
        <f>YEAR(TableauRCP[[#This Row],[Date de Reception]])*100+MONTH(TableauRCP[[#This Row],[Date de Reception]])</f>
        <v>202206</v>
      </c>
      <c r="H383" t="str">
        <f>+CONCATENATE(TableauRCP[[#This Row],[Famille de produit]],TableauRCP[[#This Row],[Date2]])</f>
        <v>CREMERIE202206</v>
      </c>
    </row>
    <row r="384" spans="1:8" hidden="1" x14ac:dyDescent="0.25">
      <c r="A384" s="30" t="s">
        <v>251</v>
      </c>
      <c r="B384" s="38">
        <v>142746515</v>
      </c>
      <c r="C384" s="38">
        <v>5540246171933</v>
      </c>
      <c r="D384" s="39">
        <v>44729</v>
      </c>
      <c r="E384" s="40">
        <v>557</v>
      </c>
      <c r="F384" t="str">
        <f>+VLOOKUP(TableauRCP[[#This Row],[Article Commande]],Tableau1[],4,FALSE)</f>
        <v>CREMERIE</v>
      </c>
      <c r="G384" s="30">
        <f>YEAR(TableauRCP[[#This Row],[Date de Reception]])*100+MONTH(TableauRCP[[#This Row],[Date de Reception]])</f>
        <v>202206</v>
      </c>
      <c r="H384" t="str">
        <f>+CONCATENATE(TableauRCP[[#This Row],[Famille de produit]],TableauRCP[[#This Row],[Date2]])</f>
        <v>CREMERIE202206</v>
      </c>
    </row>
    <row r="385" spans="1:8" hidden="1" x14ac:dyDescent="0.25">
      <c r="A385" s="30" t="s">
        <v>251</v>
      </c>
      <c r="B385" s="41">
        <v>142685793</v>
      </c>
      <c r="C385" s="41">
        <v>5540246190092</v>
      </c>
      <c r="D385" s="42">
        <v>44730</v>
      </c>
      <c r="E385" s="43">
        <v>116</v>
      </c>
      <c r="F385" t="str">
        <f>+VLOOKUP(TableauRCP[[#This Row],[Article Commande]],Tableau1[],4,FALSE)</f>
        <v>EMBALLAGES</v>
      </c>
      <c r="G385" s="30">
        <f>YEAR(TableauRCP[[#This Row],[Date de Reception]])*100+MONTH(TableauRCP[[#This Row],[Date de Reception]])</f>
        <v>202206</v>
      </c>
      <c r="H385" t="str">
        <f>+CONCATENATE(TableauRCP[[#This Row],[Famille de produit]],TableauRCP[[#This Row],[Date2]])</f>
        <v>EMBALLAGES202206</v>
      </c>
    </row>
    <row r="386" spans="1:8" hidden="1" x14ac:dyDescent="0.25">
      <c r="A386" s="30" t="s">
        <v>251</v>
      </c>
      <c r="B386" s="41">
        <v>142695858</v>
      </c>
      <c r="C386" s="41">
        <v>5540246170256</v>
      </c>
      <c r="D386" s="42">
        <v>44730</v>
      </c>
      <c r="E386" s="43">
        <v>1940</v>
      </c>
      <c r="F386" t="str">
        <f>+VLOOKUP(TableauRCP[[#This Row],[Article Commande]],Tableau1[],4,FALSE)</f>
        <v>BOULANGERIE</v>
      </c>
      <c r="G386" s="30">
        <f>YEAR(TableauRCP[[#This Row],[Date de Reception]])*100+MONTH(TableauRCP[[#This Row],[Date de Reception]])</f>
        <v>202206</v>
      </c>
      <c r="H386" t="str">
        <f>+CONCATENATE(TableauRCP[[#This Row],[Famille de produit]],TableauRCP[[#This Row],[Date2]])</f>
        <v>BOULANGERIE202206</v>
      </c>
    </row>
    <row r="387" spans="1:8" hidden="1" x14ac:dyDescent="0.25">
      <c r="A387" s="30" t="s">
        <v>251</v>
      </c>
      <c r="B387" s="38">
        <v>142695858</v>
      </c>
      <c r="C387" s="38">
        <v>5540246171888</v>
      </c>
      <c r="D387" s="39">
        <v>44730</v>
      </c>
      <c r="E387" s="40">
        <v>520</v>
      </c>
      <c r="F387" t="str">
        <f>+VLOOKUP(TableauRCP[[#This Row],[Article Commande]],Tableau1[],4,FALSE)</f>
        <v>BOULANGERIE</v>
      </c>
      <c r="G387" s="30">
        <f>YEAR(TableauRCP[[#This Row],[Date de Reception]])*100+MONTH(TableauRCP[[#This Row],[Date de Reception]])</f>
        <v>202206</v>
      </c>
      <c r="H387" t="str">
        <f>+CONCATENATE(TableauRCP[[#This Row],[Famille de produit]],TableauRCP[[#This Row],[Date2]])</f>
        <v>BOULANGERIE202206</v>
      </c>
    </row>
    <row r="388" spans="1:8" hidden="1" x14ac:dyDescent="0.25">
      <c r="A388" s="30" t="s">
        <v>251</v>
      </c>
      <c r="B388" s="41">
        <v>142706012</v>
      </c>
      <c r="C388" s="41">
        <v>5540246187995</v>
      </c>
      <c r="D388" s="42">
        <v>44730</v>
      </c>
      <c r="E388" s="43">
        <v>928</v>
      </c>
      <c r="F388" t="str">
        <f>+VLOOKUP(TableauRCP[[#This Row],[Article Commande]],Tableau1[],4,FALSE)</f>
        <v>EMBALLAGES</v>
      </c>
      <c r="G388" s="30">
        <f>YEAR(TableauRCP[[#This Row],[Date de Reception]])*100+MONTH(TableauRCP[[#This Row],[Date de Reception]])</f>
        <v>202206</v>
      </c>
      <c r="H388" t="str">
        <f>+CONCATENATE(TableauRCP[[#This Row],[Famille de produit]],TableauRCP[[#This Row],[Date2]])</f>
        <v>EMBALLAGES202206</v>
      </c>
    </row>
    <row r="389" spans="1:8" hidden="1" x14ac:dyDescent="0.25">
      <c r="A389" s="30" t="s">
        <v>251</v>
      </c>
      <c r="B389" s="38">
        <v>142726278</v>
      </c>
      <c r="C389" s="38">
        <v>5540246183558</v>
      </c>
      <c r="D389" s="39">
        <v>44730</v>
      </c>
      <c r="E389" s="40">
        <v>3898</v>
      </c>
      <c r="F389" t="str">
        <f>+VLOOKUP(TableauRCP[[#This Row],[Article Commande]],Tableau1[],4,FALSE)</f>
        <v>MIX LEGUMES</v>
      </c>
      <c r="G389" s="30">
        <f>YEAR(TableauRCP[[#This Row],[Date de Reception]])*100+MONTH(TableauRCP[[#This Row],[Date de Reception]])</f>
        <v>202206</v>
      </c>
      <c r="H389" t="str">
        <f>+CONCATENATE(TableauRCP[[#This Row],[Famille de produit]],TableauRCP[[#This Row],[Date2]])</f>
        <v>MIX LEGUMES202206</v>
      </c>
    </row>
    <row r="390" spans="1:8" hidden="1" x14ac:dyDescent="0.25">
      <c r="A390" s="30" t="s">
        <v>251</v>
      </c>
      <c r="B390" s="41">
        <v>142726278</v>
      </c>
      <c r="C390" s="41">
        <v>5540246183560</v>
      </c>
      <c r="D390" s="42">
        <v>44730</v>
      </c>
      <c r="E390" s="43">
        <v>223</v>
      </c>
      <c r="F390" t="str">
        <f>+VLOOKUP(TableauRCP[[#This Row],[Article Commande]],Tableau1[],4,FALSE)</f>
        <v>MIX LEGUMES</v>
      </c>
      <c r="G390" s="30">
        <f>YEAR(TableauRCP[[#This Row],[Date de Reception]])*100+MONTH(TableauRCP[[#This Row],[Date de Reception]])</f>
        <v>202206</v>
      </c>
      <c r="H390" t="str">
        <f>+CONCATENATE(TableauRCP[[#This Row],[Famille de produit]],TableauRCP[[#This Row],[Date2]])</f>
        <v>MIX LEGUMES202206</v>
      </c>
    </row>
    <row r="391" spans="1:8" hidden="1" x14ac:dyDescent="0.25">
      <c r="A391" s="30" t="s">
        <v>251</v>
      </c>
      <c r="B391" s="38">
        <v>142726278</v>
      </c>
      <c r="C391" s="38">
        <v>5540246192209</v>
      </c>
      <c r="D391" s="39">
        <v>44730</v>
      </c>
      <c r="E391" s="40">
        <v>1114</v>
      </c>
      <c r="F391" t="str">
        <f>+VLOOKUP(TableauRCP[[#This Row],[Article Commande]],Tableau1[],4,FALSE)</f>
        <v>MIX LEGUMES</v>
      </c>
      <c r="G391" s="30">
        <f>YEAR(TableauRCP[[#This Row],[Date de Reception]])*100+MONTH(TableauRCP[[#This Row],[Date de Reception]])</f>
        <v>202206</v>
      </c>
      <c r="H391" t="str">
        <f>+CONCATENATE(TableauRCP[[#This Row],[Famille de produit]],TableauRCP[[#This Row],[Date2]])</f>
        <v>MIX LEGUMES202206</v>
      </c>
    </row>
    <row r="392" spans="1:8" hidden="1" x14ac:dyDescent="0.25">
      <c r="A392" s="30" t="s">
        <v>251</v>
      </c>
      <c r="B392" s="41">
        <v>142726278</v>
      </c>
      <c r="C392" s="41">
        <v>5540246192462</v>
      </c>
      <c r="D392" s="42">
        <v>44730</v>
      </c>
      <c r="E392" s="43">
        <v>1114</v>
      </c>
      <c r="F392" t="str">
        <f>+VLOOKUP(TableauRCP[[#This Row],[Article Commande]],Tableau1[],4,FALSE)</f>
        <v>MIX LEGUMES</v>
      </c>
      <c r="G392" s="30">
        <f>YEAR(TableauRCP[[#This Row],[Date de Reception]])*100+MONTH(TableauRCP[[#This Row],[Date de Reception]])</f>
        <v>202206</v>
      </c>
      <c r="H392" t="str">
        <f>+CONCATENATE(TableauRCP[[#This Row],[Famille de produit]],TableauRCP[[#This Row],[Date2]])</f>
        <v>MIX LEGUMES202206</v>
      </c>
    </row>
    <row r="393" spans="1:8" hidden="1" x14ac:dyDescent="0.25">
      <c r="A393" s="30" t="s">
        <v>251</v>
      </c>
      <c r="B393" s="38">
        <v>142746545</v>
      </c>
      <c r="C393" s="38">
        <v>5540246171933</v>
      </c>
      <c r="D393" s="39">
        <v>44730</v>
      </c>
      <c r="E393" s="40">
        <v>557</v>
      </c>
      <c r="F393" t="str">
        <f>+VLOOKUP(TableauRCP[[#This Row],[Article Commande]],Tableau1[],4,FALSE)</f>
        <v>CREMERIE</v>
      </c>
      <c r="G393" s="30">
        <f>YEAR(TableauRCP[[#This Row],[Date de Reception]])*100+MONTH(TableauRCP[[#This Row],[Date de Reception]])</f>
        <v>202206</v>
      </c>
      <c r="H393" t="str">
        <f>+CONCATENATE(TableauRCP[[#This Row],[Famille de produit]],TableauRCP[[#This Row],[Date2]])</f>
        <v>CREMERIE202206</v>
      </c>
    </row>
    <row r="394" spans="1:8" hidden="1" x14ac:dyDescent="0.25">
      <c r="A394" s="30" t="s">
        <v>251</v>
      </c>
      <c r="B394" s="41">
        <v>142746545</v>
      </c>
      <c r="C394" s="41">
        <v>5540246176294</v>
      </c>
      <c r="D394" s="42">
        <v>44730</v>
      </c>
      <c r="E394" s="43">
        <v>2970</v>
      </c>
      <c r="F394" t="str">
        <f>+VLOOKUP(TableauRCP[[#This Row],[Article Commande]],Tableau1[],4,FALSE)</f>
        <v>CREMERIE</v>
      </c>
      <c r="G394" s="30">
        <f>YEAR(TableauRCP[[#This Row],[Date de Reception]])*100+MONTH(TableauRCP[[#This Row],[Date de Reception]])</f>
        <v>202206</v>
      </c>
      <c r="H394" t="str">
        <f>+CONCATENATE(TableauRCP[[#This Row],[Famille de produit]],TableauRCP[[#This Row],[Date2]])</f>
        <v>CREMERIE202206</v>
      </c>
    </row>
    <row r="395" spans="1:8" hidden="1" x14ac:dyDescent="0.25">
      <c r="A395" s="30" t="s">
        <v>251</v>
      </c>
      <c r="B395" s="38">
        <v>142746545</v>
      </c>
      <c r="C395" s="38">
        <v>5540246176295</v>
      </c>
      <c r="D395" s="39">
        <v>44730</v>
      </c>
      <c r="E395" s="40">
        <v>7424</v>
      </c>
      <c r="F395" t="str">
        <f>+VLOOKUP(TableauRCP[[#This Row],[Article Commande]],Tableau1[],4,FALSE)</f>
        <v>CREMERIE</v>
      </c>
      <c r="G395" s="30">
        <f>YEAR(TableauRCP[[#This Row],[Date de Reception]])*100+MONTH(TableauRCP[[#This Row],[Date de Reception]])</f>
        <v>202206</v>
      </c>
      <c r="H395" t="str">
        <f>+CONCATENATE(TableauRCP[[#This Row],[Famille de produit]],TableauRCP[[#This Row],[Date2]])</f>
        <v>CREMERIE202206</v>
      </c>
    </row>
    <row r="396" spans="1:8" hidden="1" x14ac:dyDescent="0.25">
      <c r="A396" s="30" t="s">
        <v>251</v>
      </c>
      <c r="B396" s="41">
        <v>142746545</v>
      </c>
      <c r="C396" s="41">
        <v>5540246187987</v>
      </c>
      <c r="D396" s="42">
        <v>44730</v>
      </c>
      <c r="E396" s="43">
        <v>2228</v>
      </c>
      <c r="F396" t="str">
        <f>+VLOOKUP(TableauRCP[[#This Row],[Article Commande]],Tableau1[],4,FALSE)</f>
        <v>CREMERIE</v>
      </c>
      <c r="G396" s="30">
        <f>YEAR(TableauRCP[[#This Row],[Date de Reception]])*100+MONTH(TableauRCP[[#This Row],[Date de Reception]])</f>
        <v>202206</v>
      </c>
      <c r="H396" t="str">
        <f>+CONCATENATE(TableauRCP[[#This Row],[Famille de produit]],TableauRCP[[#This Row],[Date2]])</f>
        <v>CREMERIE202206</v>
      </c>
    </row>
    <row r="397" spans="1:8" hidden="1" x14ac:dyDescent="0.25">
      <c r="A397" s="30" t="s">
        <v>251</v>
      </c>
      <c r="B397" s="38">
        <v>142746545</v>
      </c>
      <c r="C397" s="38">
        <v>5540246188200</v>
      </c>
      <c r="D397" s="39">
        <v>44730</v>
      </c>
      <c r="E397" s="40">
        <v>743</v>
      </c>
      <c r="F397" t="str">
        <f>+VLOOKUP(TableauRCP[[#This Row],[Article Commande]],Tableau1[],4,FALSE)</f>
        <v>CREMERIE</v>
      </c>
      <c r="G397" s="30">
        <f>YEAR(TableauRCP[[#This Row],[Date de Reception]])*100+MONTH(TableauRCP[[#This Row],[Date de Reception]])</f>
        <v>202206</v>
      </c>
      <c r="H397" t="str">
        <f>+CONCATENATE(TableauRCP[[#This Row],[Famille de produit]],TableauRCP[[#This Row],[Date2]])</f>
        <v>CREMERIE202206</v>
      </c>
    </row>
    <row r="398" spans="1:8" hidden="1" x14ac:dyDescent="0.25">
      <c r="A398" s="30" t="s">
        <v>251</v>
      </c>
      <c r="B398" s="38">
        <v>142746546</v>
      </c>
      <c r="C398" s="38">
        <v>5540246176699</v>
      </c>
      <c r="D398" s="39">
        <v>44730</v>
      </c>
      <c r="E398" s="40">
        <v>4176</v>
      </c>
      <c r="F398" t="str">
        <f>+VLOOKUP(TableauRCP[[#This Row],[Article Commande]],Tableau1[],4,FALSE)</f>
        <v>CREMERIE</v>
      </c>
      <c r="G398" s="30">
        <f>YEAR(TableauRCP[[#This Row],[Date de Reception]])*100+MONTH(TableauRCP[[#This Row],[Date de Reception]])</f>
        <v>202206</v>
      </c>
      <c r="H398" t="str">
        <f>+CONCATENATE(TableauRCP[[#This Row],[Famille de produit]],TableauRCP[[#This Row],[Date2]])</f>
        <v>CREMERIE202206</v>
      </c>
    </row>
    <row r="399" spans="1:8" hidden="1" x14ac:dyDescent="0.25">
      <c r="A399" s="30" t="s">
        <v>251</v>
      </c>
      <c r="B399" s="41">
        <v>142695962</v>
      </c>
      <c r="C399" s="41">
        <v>5540246186010</v>
      </c>
      <c r="D399" s="42">
        <v>44731</v>
      </c>
      <c r="E399" s="43">
        <v>84</v>
      </c>
      <c r="F399" t="str">
        <f>+VLOOKUP(TableauRCP[[#This Row],[Article Commande]],Tableau1[],4,FALSE)</f>
        <v>EMBALLAGES</v>
      </c>
      <c r="G399" s="30">
        <f>YEAR(TableauRCP[[#This Row],[Date de Reception]])*100+MONTH(TableauRCP[[#This Row],[Date de Reception]])</f>
        <v>202206</v>
      </c>
      <c r="H399" t="str">
        <f>+CONCATENATE(TableauRCP[[#This Row],[Famille de produit]],TableauRCP[[#This Row],[Date2]])</f>
        <v>EMBALLAGES202206</v>
      </c>
    </row>
    <row r="400" spans="1:8" hidden="1" x14ac:dyDescent="0.25">
      <c r="A400" s="30" t="s">
        <v>251</v>
      </c>
      <c r="B400" s="38">
        <v>142695962</v>
      </c>
      <c r="C400" s="38">
        <v>5540246186011</v>
      </c>
      <c r="D400" s="39">
        <v>44731</v>
      </c>
      <c r="E400" s="40">
        <v>3</v>
      </c>
      <c r="F400" t="str">
        <f>+VLOOKUP(TableauRCP[[#This Row],[Article Commande]],Tableau1[],4,FALSE)</f>
        <v>EMBALLAGES</v>
      </c>
      <c r="G400" s="30">
        <f>YEAR(TableauRCP[[#This Row],[Date de Reception]])*100+MONTH(TableauRCP[[#This Row],[Date de Reception]])</f>
        <v>202206</v>
      </c>
      <c r="H400" t="str">
        <f>+CONCATENATE(TableauRCP[[#This Row],[Famille de produit]],TableauRCP[[#This Row],[Date2]])</f>
        <v>EMBALLAGES202206</v>
      </c>
    </row>
    <row r="401" spans="1:8" hidden="1" x14ac:dyDescent="0.25">
      <c r="A401" s="30" t="s">
        <v>251</v>
      </c>
      <c r="B401" s="41">
        <v>142695962</v>
      </c>
      <c r="C401" s="41">
        <v>5540246186017</v>
      </c>
      <c r="D401" s="42">
        <v>44731</v>
      </c>
      <c r="E401" s="43">
        <v>63</v>
      </c>
      <c r="F401" t="str">
        <f>+VLOOKUP(TableauRCP[[#This Row],[Article Commande]],Tableau1[],4,FALSE)</f>
        <v>EMBALLAGES</v>
      </c>
      <c r="G401" s="30">
        <f>YEAR(TableauRCP[[#This Row],[Date de Reception]])*100+MONTH(TableauRCP[[#This Row],[Date de Reception]])</f>
        <v>202206</v>
      </c>
      <c r="H401" t="str">
        <f>+CONCATENATE(TableauRCP[[#This Row],[Famille de produit]],TableauRCP[[#This Row],[Date2]])</f>
        <v>EMBALLAGES202206</v>
      </c>
    </row>
    <row r="402" spans="1:8" hidden="1" x14ac:dyDescent="0.25">
      <c r="A402" s="30" t="s">
        <v>251</v>
      </c>
      <c r="B402" s="38">
        <v>142716251</v>
      </c>
      <c r="C402" s="38">
        <v>5540246188583</v>
      </c>
      <c r="D402" s="39">
        <v>44731</v>
      </c>
      <c r="E402" s="40">
        <v>3898</v>
      </c>
      <c r="F402" t="str">
        <f>+VLOOKUP(TableauRCP[[#This Row],[Article Commande]],Tableau1[],4,FALSE)</f>
        <v>BOULANGERIE</v>
      </c>
      <c r="G402" s="30">
        <f>YEAR(TableauRCP[[#This Row],[Date de Reception]])*100+MONTH(TableauRCP[[#This Row],[Date de Reception]])</f>
        <v>202206</v>
      </c>
      <c r="H402" t="str">
        <f>+CONCATENATE(TableauRCP[[#This Row],[Famille de produit]],TableauRCP[[#This Row],[Date2]])</f>
        <v>BOULANGERIE202206</v>
      </c>
    </row>
    <row r="403" spans="1:8" hidden="1" x14ac:dyDescent="0.25">
      <c r="A403" s="30" t="s">
        <v>251</v>
      </c>
      <c r="B403" s="41">
        <v>142736412</v>
      </c>
      <c r="C403" s="41">
        <v>5540246182684</v>
      </c>
      <c r="D403" s="42">
        <v>44731</v>
      </c>
      <c r="E403" s="43">
        <v>140</v>
      </c>
      <c r="F403" t="str">
        <f>+VLOOKUP(TableauRCP[[#This Row],[Article Commande]],Tableau1[],4,FALSE)</f>
        <v>BOULANGERIE</v>
      </c>
      <c r="G403" s="30">
        <f>YEAR(TableauRCP[[#This Row],[Date de Reception]])*100+MONTH(TableauRCP[[#This Row],[Date de Reception]])</f>
        <v>202206</v>
      </c>
      <c r="H403" t="str">
        <f>+CONCATENATE(TableauRCP[[#This Row],[Famille de produit]],TableauRCP[[#This Row],[Date2]])</f>
        <v>BOULANGERIE202206</v>
      </c>
    </row>
    <row r="404" spans="1:8" hidden="1" x14ac:dyDescent="0.25">
      <c r="A404" s="30" t="s">
        <v>251</v>
      </c>
      <c r="B404" s="38">
        <v>142736412</v>
      </c>
      <c r="C404" s="38">
        <v>5540246183844</v>
      </c>
      <c r="D404" s="39">
        <v>44731</v>
      </c>
      <c r="E404" s="40">
        <v>186</v>
      </c>
      <c r="F404" t="str">
        <f>+VLOOKUP(TableauRCP[[#This Row],[Article Commande]],Tableau1[],4,FALSE)</f>
        <v>BOULANGERIE</v>
      </c>
      <c r="G404" s="30">
        <f>YEAR(TableauRCP[[#This Row],[Date de Reception]])*100+MONTH(TableauRCP[[#This Row],[Date de Reception]])</f>
        <v>202206</v>
      </c>
      <c r="H404" t="str">
        <f>+CONCATENATE(TableauRCP[[#This Row],[Famille de produit]],TableauRCP[[#This Row],[Date2]])</f>
        <v>BOULANGERIE202206</v>
      </c>
    </row>
    <row r="405" spans="1:8" hidden="1" x14ac:dyDescent="0.25">
      <c r="A405" s="30" t="s">
        <v>251</v>
      </c>
      <c r="B405" s="38">
        <v>142746517</v>
      </c>
      <c r="C405" s="38">
        <v>5540246183562</v>
      </c>
      <c r="D405" s="39">
        <v>44731</v>
      </c>
      <c r="E405" s="40">
        <v>12528</v>
      </c>
      <c r="F405" t="str">
        <f>+VLOOKUP(TableauRCP[[#This Row],[Article Commande]],Tableau1[],4,FALSE)</f>
        <v>MIX LEGUMES</v>
      </c>
      <c r="G405" s="30">
        <f>YEAR(TableauRCP[[#This Row],[Date de Reception]])*100+MONTH(TableauRCP[[#This Row],[Date de Reception]])</f>
        <v>202206</v>
      </c>
      <c r="H405" t="str">
        <f>+CONCATENATE(TableauRCP[[#This Row],[Famille de produit]],TableauRCP[[#This Row],[Date2]])</f>
        <v>MIX LEGUMES202206</v>
      </c>
    </row>
    <row r="406" spans="1:8" hidden="1" x14ac:dyDescent="0.25">
      <c r="A406" s="30" t="s">
        <v>251</v>
      </c>
      <c r="B406" s="38">
        <v>142746569</v>
      </c>
      <c r="C406" s="38">
        <v>5540246172978</v>
      </c>
      <c r="D406" s="39">
        <v>44731</v>
      </c>
      <c r="E406" s="40">
        <v>836</v>
      </c>
      <c r="F406" t="str">
        <f>+VLOOKUP(TableauRCP[[#This Row],[Article Commande]],Tableau1[],4,FALSE)</f>
        <v>CREMERIE</v>
      </c>
      <c r="G406" s="30">
        <f>YEAR(TableauRCP[[#This Row],[Date de Reception]])*100+MONTH(TableauRCP[[#This Row],[Date de Reception]])</f>
        <v>202206</v>
      </c>
      <c r="H406" t="str">
        <f>+CONCATENATE(TableauRCP[[#This Row],[Famille de produit]],TableauRCP[[#This Row],[Date2]])</f>
        <v>CREMERIE202206</v>
      </c>
    </row>
    <row r="407" spans="1:8" hidden="1" x14ac:dyDescent="0.25">
      <c r="A407" s="30" t="s">
        <v>251</v>
      </c>
      <c r="B407" s="38">
        <v>142746570</v>
      </c>
      <c r="C407" s="38">
        <v>5540246176295</v>
      </c>
      <c r="D407" s="39">
        <v>44731</v>
      </c>
      <c r="E407" s="40">
        <v>7424</v>
      </c>
      <c r="F407" t="str">
        <f>+VLOOKUP(TableauRCP[[#This Row],[Article Commande]],Tableau1[],4,FALSE)</f>
        <v>CREMERIE</v>
      </c>
      <c r="G407" s="30">
        <f>YEAR(TableauRCP[[#This Row],[Date de Reception]])*100+MONTH(TableauRCP[[#This Row],[Date de Reception]])</f>
        <v>202206</v>
      </c>
      <c r="H407" t="str">
        <f>+CONCATENATE(TableauRCP[[#This Row],[Famille de produit]],TableauRCP[[#This Row],[Date2]])</f>
        <v>CREMERIE202206</v>
      </c>
    </row>
    <row r="408" spans="1:8" hidden="1" x14ac:dyDescent="0.25">
      <c r="A408" s="30" t="s">
        <v>251</v>
      </c>
      <c r="B408" s="38">
        <v>142746570</v>
      </c>
      <c r="C408" s="38">
        <v>5540246187987</v>
      </c>
      <c r="D408" s="39">
        <v>44731</v>
      </c>
      <c r="E408" s="40">
        <v>2228</v>
      </c>
      <c r="F408" t="str">
        <f>+VLOOKUP(TableauRCP[[#This Row],[Article Commande]],Tableau1[],4,FALSE)</f>
        <v>CREMERIE</v>
      </c>
      <c r="G408" s="30">
        <f>YEAR(TableauRCP[[#This Row],[Date de Reception]])*100+MONTH(TableauRCP[[#This Row],[Date de Reception]])</f>
        <v>202206</v>
      </c>
      <c r="H408" t="str">
        <f>+CONCATENATE(TableauRCP[[#This Row],[Famille de produit]],TableauRCP[[#This Row],[Date2]])</f>
        <v>CREMERIE202206</v>
      </c>
    </row>
    <row r="409" spans="1:8" hidden="1" x14ac:dyDescent="0.25">
      <c r="A409" s="30" t="s">
        <v>251</v>
      </c>
      <c r="B409" s="41">
        <v>142746570</v>
      </c>
      <c r="C409" s="41">
        <v>5540246188200</v>
      </c>
      <c r="D409" s="42">
        <v>44731</v>
      </c>
      <c r="E409" s="43">
        <v>743</v>
      </c>
      <c r="F409" t="str">
        <f>+VLOOKUP(TableauRCP[[#This Row],[Article Commande]],Tableau1[],4,FALSE)</f>
        <v>CREMERIE</v>
      </c>
      <c r="G409" s="30">
        <f>YEAR(TableauRCP[[#This Row],[Date de Reception]])*100+MONTH(TableauRCP[[#This Row],[Date de Reception]])</f>
        <v>202206</v>
      </c>
      <c r="H409" t="str">
        <f>+CONCATENATE(TableauRCP[[#This Row],[Famille de produit]],TableauRCP[[#This Row],[Date2]])</f>
        <v>CREMERIE202206</v>
      </c>
    </row>
    <row r="410" spans="1:8" hidden="1" x14ac:dyDescent="0.25">
      <c r="A410" s="30" t="s">
        <v>251</v>
      </c>
      <c r="B410" s="41">
        <v>142736435</v>
      </c>
      <c r="C410" s="41">
        <v>5540246188583</v>
      </c>
      <c r="D410" s="42">
        <v>44732</v>
      </c>
      <c r="E410" s="43">
        <v>4455</v>
      </c>
      <c r="F410" t="str">
        <f>+VLOOKUP(TableauRCP[[#This Row],[Article Commande]],Tableau1[],4,FALSE)</f>
        <v>BOULANGERIE</v>
      </c>
      <c r="G410" s="30">
        <f>YEAR(TableauRCP[[#This Row],[Date de Reception]])*100+MONTH(TableauRCP[[#This Row],[Date de Reception]])</f>
        <v>202206</v>
      </c>
      <c r="H410" t="str">
        <f>+CONCATENATE(TableauRCP[[#This Row],[Famille de produit]],TableauRCP[[#This Row],[Date2]])</f>
        <v>BOULANGERIE202206</v>
      </c>
    </row>
    <row r="411" spans="1:8" hidden="1" x14ac:dyDescent="0.25">
      <c r="A411" s="30" t="s">
        <v>251</v>
      </c>
      <c r="B411" s="38">
        <v>142746516</v>
      </c>
      <c r="C411" s="38">
        <v>5540246171759</v>
      </c>
      <c r="D411" s="39">
        <v>44732</v>
      </c>
      <c r="E411" s="40">
        <v>2506</v>
      </c>
      <c r="F411" t="str">
        <f>+VLOOKUP(TableauRCP[[#This Row],[Article Commande]],Tableau1[],4,FALSE)</f>
        <v>MIX LEGUMES</v>
      </c>
      <c r="G411" s="30">
        <f>YEAR(TableauRCP[[#This Row],[Date de Reception]])*100+MONTH(TableauRCP[[#This Row],[Date de Reception]])</f>
        <v>202206</v>
      </c>
      <c r="H411" t="str">
        <f>+CONCATENATE(TableauRCP[[#This Row],[Famille de produit]],TableauRCP[[#This Row],[Date2]])</f>
        <v>MIX LEGUMES202206</v>
      </c>
    </row>
    <row r="412" spans="1:8" hidden="1" x14ac:dyDescent="0.25">
      <c r="A412" s="30" t="s">
        <v>251</v>
      </c>
      <c r="B412" s="41">
        <v>142746516</v>
      </c>
      <c r="C412" s="41">
        <v>5540246177132</v>
      </c>
      <c r="D412" s="42">
        <v>44732</v>
      </c>
      <c r="E412" s="43">
        <v>6960</v>
      </c>
      <c r="F412" t="str">
        <f>+VLOOKUP(TableauRCP[[#This Row],[Article Commande]],Tableau1[],4,FALSE)</f>
        <v>MIX LEGUMES</v>
      </c>
      <c r="G412" s="30">
        <f>YEAR(TableauRCP[[#This Row],[Date de Reception]])*100+MONTH(TableauRCP[[#This Row],[Date de Reception]])</f>
        <v>202206</v>
      </c>
      <c r="H412" t="str">
        <f>+CONCATENATE(TableauRCP[[#This Row],[Famille de produit]],TableauRCP[[#This Row],[Date2]])</f>
        <v>MIX LEGUMES202206</v>
      </c>
    </row>
    <row r="413" spans="1:8" hidden="1" x14ac:dyDescent="0.25">
      <c r="A413" s="30" t="s">
        <v>251</v>
      </c>
      <c r="B413" s="38">
        <v>142746516</v>
      </c>
      <c r="C413" s="38">
        <v>5540246177133</v>
      </c>
      <c r="D413" s="39">
        <v>44732</v>
      </c>
      <c r="E413" s="40">
        <v>7796</v>
      </c>
      <c r="F413" t="str">
        <f>+VLOOKUP(TableauRCP[[#This Row],[Article Commande]],Tableau1[],4,FALSE)</f>
        <v>MIX LEGUMES</v>
      </c>
      <c r="G413" s="30">
        <f>YEAR(TableauRCP[[#This Row],[Date de Reception]])*100+MONTH(TableauRCP[[#This Row],[Date de Reception]])</f>
        <v>202206</v>
      </c>
      <c r="H413" t="str">
        <f>+CONCATENATE(TableauRCP[[#This Row],[Famille de produit]],TableauRCP[[#This Row],[Date2]])</f>
        <v>MIX LEGUMES202206</v>
      </c>
    </row>
    <row r="414" spans="1:8" hidden="1" x14ac:dyDescent="0.25">
      <c r="A414" s="30" t="s">
        <v>251</v>
      </c>
      <c r="B414" s="41">
        <v>142746588</v>
      </c>
      <c r="C414" s="41">
        <v>5540246172978</v>
      </c>
      <c r="D414" s="42">
        <v>44732</v>
      </c>
      <c r="E414" s="43">
        <v>418</v>
      </c>
      <c r="F414" t="str">
        <f>+VLOOKUP(TableauRCP[[#This Row],[Article Commande]],Tableau1[],4,FALSE)</f>
        <v>CREMERIE</v>
      </c>
      <c r="G414" s="30">
        <f>YEAR(TableauRCP[[#This Row],[Date de Reception]])*100+MONTH(TableauRCP[[#This Row],[Date de Reception]])</f>
        <v>202206</v>
      </c>
      <c r="H414" t="str">
        <f>+CONCATENATE(TableauRCP[[#This Row],[Famille de produit]],TableauRCP[[#This Row],[Date2]])</f>
        <v>CREMERIE202206</v>
      </c>
    </row>
    <row r="415" spans="1:8" hidden="1" x14ac:dyDescent="0.25">
      <c r="A415" s="30" t="s">
        <v>251</v>
      </c>
      <c r="B415" s="38">
        <v>142746588</v>
      </c>
      <c r="C415" s="38">
        <v>5540246174174</v>
      </c>
      <c r="D415" s="39">
        <v>44732</v>
      </c>
      <c r="E415" s="40">
        <v>232</v>
      </c>
      <c r="F415" t="str">
        <f>+VLOOKUP(TableauRCP[[#This Row],[Article Commande]],Tableau1[],4,FALSE)</f>
        <v>CREMERIE</v>
      </c>
      <c r="G415" s="30">
        <f>YEAR(TableauRCP[[#This Row],[Date de Reception]])*100+MONTH(TableauRCP[[#This Row],[Date de Reception]])</f>
        <v>202206</v>
      </c>
      <c r="H415" t="str">
        <f>+CONCATENATE(TableauRCP[[#This Row],[Famille de produit]],TableauRCP[[#This Row],[Date2]])</f>
        <v>CREMERIE202206</v>
      </c>
    </row>
    <row r="416" spans="1:8" hidden="1" x14ac:dyDescent="0.25">
      <c r="A416" s="30" t="s">
        <v>251</v>
      </c>
      <c r="B416" s="38">
        <v>142746588</v>
      </c>
      <c r="C416" s="38">
        <v>5540246176699</v>
      </c>
      <c r="D416" s="39">
        <v>44732</v>
      </c>
      <c r="E416" s="40">
        <v>4176</v>
      </c>
      <c r="F416" t="str">
        <f>+VLOOKUP(TableauRCP[[#This Row],[Article Commande]],Tableau1[],4,FALSE)</f>
        <v>CREMERIE</v>
      </c>
      <c r="G416" s="30">
        <f>YEAR(TableauRCP[[#This Row],[Date de Reception]])*100+MONTH(TableauRCP[[#This Row],[Date de Reception]])</f>
        <v>202206</v>
      </c>
      <c r="H416" t="str">
        <f>+CONCATENATE(TableauRCP[[#This Row],[Famille de produit]],TableauRCP[[#This Row],[Date2]])</f>
        <v>CREMERIE202206</v>
      </c>
    </row>
    <row r="417" spans="1:8" hidden="1" x14ac:dyDescent="0.25">
      <c r="A417" s="30" t="s">
        <v>251</v>
      </c>
      <c r="B417" s="41">
        <v>142746588</v>
      </c>
      <c r="C417" s="41">
        <v>5540246188175</v>
      </c>
      <c r="D417" s="42">
        <v>44732</v>
      </c>
      <c r="E417" s="43">
        <v>93</v>
      </c>
      <c r="F417" t="str">
        <f>+VLOOKUP(TableauRCP[[#This Row],[Article Commande]],Tableau1[],4,FALSE)</f>
        <v>CREMERIE</v>
      </c>
      <c r="G417" s="30">
        <f>YEAR(TableauRCP[[#This Row],[Date de Reception]])*100+MONTH(TableauRCP[[#This Row],[Date de Reception]])</f>
        <v>202206</v>
      </c>
      <c r="H417" t="str">
        <f>+CONCATENATE(TableauRCP[[#This Row],[Famille de produit]],TableauRCP[[#This Row],[Date2]])</f>
        <v>CREMERIE202206</v>
      </c>
    </row>
    <row r="418" spans="1:8" hidden="1" x14ac:dyDescent="0.25">
      <c r="A418" s="30" t="s">
        <v>251</v>
      </c>
      <c r="B418" s="38">
        <v>142746590</v>
      </c>
      <c r="C418" s="38">
        <v>5540246176295</v>
      </c>
      <c r="D418" s="39">
        <v>44732</v>
      </c>
      <c r="E418" s="40">
        <v>7424</v>
      </c>
      <c r="F418" t="str">
        <f>+VLOOKUP(TableauRCP[[#This Row],[Article Commande]],Tableau1[],4,FALSE)</f>
        <v>CREMERIE</v>
      </c>
      <c r="G418" s="30">
        <f>YEAR(TableauRCP[[#This Row],[Date de Reception]])*100+MONTH(TableauRCP[[#This Row],[Date de Reception]])</f>
        <v>202206</v>
      </c>
      <c r="H418" t="str">
        <f>+CONCATENATE(TableauRCP[[#This Row],[Famille de produit]],TableauRCP[[#This Row],[Date2]])</f>
        <v>CREMERIE202206</v>
      </c>
    </row>
    <row r="419" spans="1:8" hidden="1" x14ac:dyDescent="0.25">
      <c r="A419" s="30" t="s">
        <v>251</v>
      </c>
      <c r="B419" s="38">
        <v>142746590</v>
      </c>
      <c r="C419" s="38">
        <v>5540246187987</v>
      </c>
      <c r="D419" s="39">
        <v>44732</v>
      </c>
      <c r="E419" s="40">
        <v>4455</v>
      </c>
      <c r="F419" t="str">
        <f>+VLOOKUP(TableauRCP[[#This Row],[Article Commande]],Tableau1[],4,FALSE)</f>
        <v>CREMERIE</v>
      </c>
      <c r="G419" s="30">
        <f>YEAR(TableauRCP[[#This Row],[Date de Reception]])*100+MONTH(TableauRCP[[#This Row],[Date de Reception]])</f>
        <v>202206</v>
      </c>
      <c r="H419" t="str">
        <f>+CONCATENATE(TableauRCP[[#This Row],[Famille de produit]],TableauRCP[[#This Row],[Date2]])</f>
        <v>CREMERIE202206</v>
      </c>
    </row>
    <row r="420" spans="1:8" hidden="1" x14ac:dyDescent="0.25">
      <c r="A420" s="30" t="s">
        <v>251</v>
      </c>
      <c r="B420" s="41">
        <v>142746590</v>
      </c>
      <c r="C420" s="41">
        <v>5540246188200</v>
      </c>
      <c r="D420" s="42">
        <v>44732</v>
      </c>
      <c r="E420" s="43">
        <v>743</v>
      </c>
      <c r="F420" t="str">
        <f>+VLOOKUP(TableauRCP[[#This Row],[Article Commande]],Tableau1[],4,FALSE)</f>
        <v>CREMERIE</v>
      </c>
      <c r="G420" s="30">
        <f>YEAR(TableauRCP[[#This Row],[Date de Reception]])*100+MONTH(TableauRCP[[#This Row],[Date de Reception]])</f>
        <v>202206</v>
      </c>
      <c r="H420" t="str">
        <f>+CONCATENATE(TableauRCP[[#This Row],[Famille de produit]],TableauRCP[[#This Row],[Date2]])</f>
        <v>CREMERIE202206</v>
      </c>
    </row>
    <row r="421" spans="1:8" hidden="1" x14ac:dyDescent="0.25">
      <c r="A421" s="30" t="s">
        <v>251</v>
      </c>
      <c r="B421" s="41">
        <v>142716168</v>
      </c>
      <c r="C421" s="41">
        <v>5540246192264</v>
      </c>
      <c r="D421" s="42">
        <v>44735</v>
      </c>
      <c r="E421" s="43">
        <v>372</v>
      </c>
      <c r="F421" t="str">
        <f>+VLOOKUP(TableauRCP[[#This Row],[Article Commande]],Tableau1[],4,FALSE)</f>
        <v>CREMERIE</v>
      </c>
      <c r="G421" s="30">
        <f>YEAR(TableauRCP[[#This Row],[Date de Reception]])*100+MONTH(TableauRCP[[#This Row],[Date de Reception]])</f>
        <v>202206</v>
      </c>
      <c r="H421" t="str">
        <f>+CONCATENATE(TableauRCP[[#This Row],[Famille de produit]],TableauRCP[[#This Row],[Date2]])</f>
        <v>CREMERIE202206</v>
      </c>
    </row>
    <row r="422" spans="1:8" hidden="1" x14ac:dyDescent="0.25">
      <c r="A422" s="30" t="s">
        <v>251</v>
      </c>
      <c r="B422" s="38">
        <v>142716168</v>
      </c>
      <c r="C422" s="38">
        <v>5540246192265</v>
      </c>
      <c r="D422" s="39">
        <v>44735</v>
      </c>
      <c r="E422" s="40">
        <v>1411</v>
      </c>
      <c r="F422" t="str">
        <f>+VLOOKUP(TableauRCP[[#This Row],[Article Commande]],Tableau1[],4,FALSE)</f>
        <v>CREMERIE</v>
      </c>
      <c r="G422" s="30">
        <f>YEAR(TableauRCP[[#This Row],[Date de Reception]])*100+MONTH(TableauRCP[[#This Row],[Date de Reception]])</f>
        <v>202206</v>
      </c>
      <c r="H422" t="str">
        <f>+CONCATENATE(TableauRCP[[#This Row],[Famille de produit]],TableauRCP[[#This Row],[Date2]])</f>
        <v>CREMERIE202206</v>
      </c>
    </row>
    <row r="423" spans="1:8" hidden="1" x14ac:dyDescent="0.25">
      <c r="A423" s="30" t="s">
        <v>251</v>
      </c>
      <c r="B423" s="41">
        <v>142736459</v>
      </c>
      <c r="C423" s="41">
        <v>5540246180522</v>
      </c>
      <c r="D423" s="42">
        <v>44735</v>
      </c>
      <c r="E423" s="43">
        <v>279</v>
      </c>
      <c r="F423" t="str">
        <f>+VLOOKUP(TableauRCP[[#This Row],[Article Commande]],Tableau1[],4,FALSE)</f>
        <v>BOULANGERIE</v>
      </c>
      <c r="G423" s="30">
        <f>YEAR(TableauRCP[[#This Row],[Date de Reception]])*100+MONTH(TableauRCP[[#This Row],[Date de Reception]])</f>
        <v>202206</v>
      </c>
      <c r="H423" t="str">
        <f>+CONCATENATE(TableauRCP[[#This Row],[Famille de produit]],TableauRCP[[#This Row],[Date2]])</f>
        <v>BOULANGERIE202206</v>
      </c>
    </row>
    <row r="424" spans="1:8" hidden="1" x14ac:dyDescent="0.25">
      <c r="A424" s="30" t="s">
        <v>251</v>
      </c>
      <c r="B424" s="38">
        <v>142736459</v>
      </c>
      <c r="C424" s="38">
        <v>5540246193409</v>
      </c>
      <c r="D424" s="39">
        <v>44735</v>
      </c>
      <c r="E424" s="40">
        <v>65</v>
      </c>
      <c r="F424" t="str">
        <f>+VLOOKUP(TableauRCP[[#This Row],[Article Commande]],Tableau1[],4,FALSE)</f>
        <v>BOULANGERIE</v>
      </c>
      <c r="G424" s="30">
        <f>YEAR(TableauRCP[[#This Row],[Date de Reception]])*100+MONTH(TableauRCP[[#This Row],[Date de Reception]])</f>
        <v>202206</v>
      </c>
      <c r="H424" t="str">
        <f>+CONCATENATE(TableauRCP[[#This Row],[Famille de produit]],TableauRCP[[#This Row],[Date2]])</f>
        <v>BOULANGERIE202206</v>
      </c>
    </row>
    <row r="425" spans="1:8" hidden="1" x14ac:dyDescent="0.25">
      <c r="A425" s="30" t="s">
        <v>251</v>
      </c>
      <c r="B425" s="41">
        <v>142746606</v>
      </c>
      <c r="C425" s="41">
        <v>5540246172978</v>
      </c>
      <c r="D425" s="42">
        <v>44735</v>
      </c>
      <c r="E425" s="43">
        <v>418</v>
      </c>
      <c r="F425" t="str">
        <f>+VLOOKUP(TableauRCP[[#This Row],[Article Commande]],Tableau1[],4,FALSE)</f>
        <v>CREMERIE</v>
      </c>
      <c r="G425" s="30">
        <f>YEAR(TableauRCP[[#This Row],[Date de Reception]])*100+MONTH(TableauRCP[[#This Row],[Date de Reception]])</f>
        <v>202206</v>
      </c>
      <c r="H425" t="str">
        <f>+CONCATENATE(TableauRCP[[#This Row],[Famille de produit]],TableauRCP[[#This Row],[Date2]])</f>
        <v>CREMERIE202206</v>
      </c>
    </row>
    <row r="426" spans="1:8" hidden="1" x14ac:dyDescent="0.25">
      <c r="A426" s="30" t="s">
        <v>251</v>
      </c>
      <c r="B426" s="38">
        <v>142746606</v>
      </c>
      <c r="C426" s="38">
        <v>5540246174174</v>
      </c>
      <c r="D426" s="39">
        <v>44735</v>
      </c>
      <c r="E426" s="40">
        <v>232</v>
      </c>
      <c r="F426" t="str">
        <f>+VLOOKUP(TableauRCP[[#This Row],[Article Commande]],Tableau1[],4,FALSE)</f>
        <v>CREMERIE</v>
      </c>
      <c r="G426" s="30">
        <f>YEAR(TableauRCP[[#This Row],[Date de Reception]])*100+MONTH(TableauRCP[[#This Row],[Date de Reception]])</f>
        <v>202206</v>
      </c>
      <c r="H426" t="str">
        <f>+CONCATENATE(TableauRCP[[#This Row],[Famille de produit]],TableauRCP[[#This Row],[Date2]])</f>
        <v>CREMERIE202206</v>
      </c>
    </row>
    <row r="427" spans="1:8" hidden="1" x14ac:dyDescent="0.25">
      <c r="A427" s="30" t="s">
        <v>251</v>
      </c>
      <c r="B427" s="41">
        <v>142746608</v>
      </c>
      <c r="C427" s="41">
        <v>5540246171933</v>
      </c>
      <c r="D427" s="42">
        <v>44735</v>
      </c>
      <c r="E427" s="43">
        <v>279</v>
      </c>
      <c r="F427" t="str">
        <f>+VLOOKUP(TableauRCP[[#This Row],[Article Commande]],Tableau1[],4,FALSE)</f>
        <v>CREMERIE</v>
      </c>
      <c r="G427" s="30">
        <f>YEAR(TableauRCP[[#This Row],[Date de Reception]])*100+MONTH(TableauRCP[[#This Row],[Date de Reception]])</f>
        <v>202206</v>
      </c>
      <c r="H427" t="str">
        <f>+CONCATENATE(TableauRCP[[#This Row],[Famille de produit]],TableauRCP[[#This Row],[Date2]])</f>
        <v>CREMERIE202206</v>
      </c>
    </row>
    <row r="428" spans="1:8" hidden="1" x14ac:dyDescent="0.25">
      <c r="A428" s="30" t="s">
        <v>251</v>
      </c>
      <c r="B428" s="38">
        <v>142746608</v>
      </c>
      <c r="C428" s="38">
        <v>5540246176294</v>
      </c>
      <c r="D428" s="39">
        <v>44735</v>
      </c>
      <c r="E428" s="40">
        <v>1485</v>
      </c>
      <c r="F428" t="str">
        <f>+VLOOKUP(TableauRCP[[#This Row],[Article Commande]],Tableau1[],4,FALSE)</f>
        <v>CREMERIE</v>
      </c>
      <c r="G428" s="30">
        <f>YEAR(TableauRCP[[#This Row],[Date de Reception]])*100+MONTH(TableauRCP[[#This Row],[Date de Reception]])</f>
        <v>202206</v>
      </c>
      <c r="H428" t="str">
        <f>+CONCATENATE(TableauRCP[[#This Row],[Famille de produit]],TableauRCP[[#This Row],[Date2]])</f>
        <v>CREMERIE202206</v>
      </c>
    </row>
    <row r="429" spans="1:8" hidden="1" x14ac:dyDescent="0.25">
      <c r="A429" s="30" t="s">
        <v>251</v>
      </c>
      <c r="B429" s="41">
        <v>142746608</v>
      </c>
      <c r="C429" s="41">
        <v>5540246176295</v>
      </c>
      <c r="D429" s="42">
        <v>44735</v>
      </c>
      <c r="E429" s="43">
        <v>7424</v>
      </c>
      <c r="F429" t="str">
        <f>+VLOOKUP(TableauRCP[[#This Row],[Article Commande]],Tableau1[],4,FALSE)</f>
        <v>CREMERIE</v>
      </c>
      <c r="G429" s="30">
        <f>YEAR(TableauRCP[[#This Row],[Date de Reception]])*100+MONTH(TableauRCP[[#This Row],[Date de Reception]])</f>
        <v>202206</v>
      </c>
      <c r="H429" t="str">
        <f>+CONCATENATE(TableauRCP[[#This Row],[Famille de produit]],TableauRCP[[#This Row],[Date2]])</f>
        <v>CREMERIE202206</v>
      </c>
    </row>
    <row r="430" spans="1:8" hidden="1" x14ac:dyDescent="0.25">
      <c r="A430" s="30" t="s">
        <v>251</v>
      </c>
      <c r="B430" s="38">
        <v>142746608</v>
      </c>
      <c r="C430" s="38">
        <v>5540246187987</v>
      </c>
      <c r="D430" s="39">
        <v>44735</v>
      </c>
      <c r="E430" s="40">
        <v>2228</v>
      </c>
      <c r="F430" t="str">
        <f>+VLOOKUP(TableauRCP[[#This Row],[Article Commande]],Tableau1[],4,FALSE)</f>
        <v>CREMERIE</v>
      </c>
      <c r="G430" s="30">
        <f>YEAR(TableauRCP[[#This Row],[Date de Reception]])*100+MONTH(TableauRCP[[#This Row],[Date de Reception]])</f>
        <v>202206</v>
      </c>
      <c r="H430" t="str">
        <f>+CONCATENATE(TableauRCP[[#This Row],[Famille de produit]],TableauRCP[[#This Row],[Date2]])</f>
        <v>CREMERIE202206</v>
      </c>
    </row>
    <row r="431" spans="1:8" hidden="1" x14ac:dyDescent="0.25">
      <c r="A431" s="30" t="s">
        <v>251</v>
      </c>
      <c r="B431" s="41">
        <v>142736499</v>
      </c>
      <c r="C431" s="41">
        <v>5540246173906</v>
      </c>
      <c r="D431" s="42">
        <v>44736</v>
      </c>
      <c r="E431" s="43">
        <v>1634</v>
      </c>
      <c r="F431" t="str">
        <f>+VLOOKUP(TableauRCP[[#This Row],[Article Commande]],Tableau1[],4,FALSE)</f>
        <v>VOLAILLE</v>
      </c>
      <c r="G431" s="30">
        <f>YEAR(TableauRCP[[#This Row],[Date de Reception]])*100+MONTH(TableauRCP[[#This Row],[Date de Reception]])</f>
        <v>202206</v>
      </c>
      <c r="H431" t="str">
        <f>+CONCATENATE(TableauRCP[[#This Row],[Famille de produit]],TableauRCP[[#This Row],[Date2]])</f>
        <v>VOLAILLE202206</v>
      </c>
    </row>
    <row r="432" spans="1:8" hidden="1" x14ac:dyDescent="0.25">
      <c r="A432" s="30" t="s">
        <v>251</v>
      </c>
      <c r="B432" s="38">
        <v>142736499</v>
      </c>
      <c r="C432" s="38">
        <v>5540246181016</v>
      </c>
      <c r="D432" s="39">
        <v>44736</v>
      </c>
      <c r="E432" s="40">
        <v>6237</v>
      </c>
      <c r="F432" t="str">
        <f>+VLOOKUP(TableauRCP[[#This Row],[Article Commande]],Tableau1[],4,FALSE)</f>
        <v>VOLAILLE</v>
      </c>
      <c r="G432" s="30">
        <f>YEAR(TableauRCP[[#This Row],[Date de Reception]])*100+MONTH(TableauRCP[[#This Row],[Date de Reception]])</f>
        <v>202206</v>
      </c>
      <c r="H432" t="str">
        <f>+CONCATENATE(TableauRCP[[#This Row],[Famille de produit]],TableauRCP[[#This Row],[Date2]])</f>
        <v>VOLAILLE202206</v>
      </c>
    </row>
    <row r="433" spans="1:8" hidden="1" x14ac:dyDescent="0.25">
      <c r="A433" s="30" t="s">
        <v>251</v>
      </c>
      <c r="B433" s="41">
        <v>142746611</v>
      </c>
      <c r="C433" s="41">
        <v>5540246185429</v>
      </c>
      <c r="D433" s="42">
        <v>44736</v>
      </c>
      <c r="E433" s="43">
        <v>140</v>
      </c>
      <c r="F433" t="str">
        <f>+VLOOKUP(TableauRCP[[#This Row],[Article Commande]],Tableau1[],4,FALSE)</f>
        <v>CREMERIE</v>
      </c>
      <c r="G433" s="30">
        <f>YEAR(TableauRCP[[#This Row],[Date de Reception]])*100+MONTH(TableauRCP[[#This Row],[Date de Reception]])</f>
        <v>202206</v>
      </c>
      <c r="H433" t="str">
        <f>+CONCATENATE(TableauRCP[[#This Row],[Famille de produit]],TableauRCP[[#This Row],[Date2]])</f>
        <v>CREMERIE202206</v>
      </c>
    </row>
    <row r="434" spans="1:8" hidden="1" x14ac:dyDescent="0.25">
      <c r="A434" s="30" t="s">
        <v>251</v>
      </c>
      <c r="B434" s="38">
        <v>142746611</v>
      </c>
      <c r="C434" s="38">
        <v>5540246186325</v>
      </c>
      <c r="D434" s="39">
        <v>44736</v>
      </c>
      <c r="E434" s="40">
        <v>140</v>
      </c>
      <c r="F434" t="str">
        <f>+VLOOKUP(TableauRCP[[#This Row],[Article Commande]],Tableau1[],4,FALSE)</f>
        <v>CREMERIE</v>
      </c>
      <c r="G434" s="30">
        <f>YEAR(TableauRCP[[#This Row],[Date de Reception]])*100+MONTH(TableauRCP[[#This Row],[Date de Reception]])</f>
        <v>202206</v>
      </c>
      <c r="H434" t="str">
        <f>+CONCATENATE(TableauRCP[[#This Row],[Famille de produit]],TableauRCP[[#This Row],[Date2]])</f>
        <v>CREMERIE202206</v>
      </c>
    </row>
    <row r="435" spans="1:8" hidden="1" x14ac:dyDescent="0.25">
      <c r="A435" s="30" t="s">
        <v>251</v>
      </c>
      <c r="B435" s="41">
        <v>142756621</v>
      </c>
      <c r="C435" s="41">
        <v>5540246176699</v>
      </c>
      <c r="D435" s="42">
        <v>44736</v>
      </c>
      <c r="E435" s="43">
        <v>2088</v>
      </c>
      <c r="F435" t="str">
        <f>+VLOOKUP(TableauRCP[[#This Row],[Article Commande]],Tableau1[],4,FALSE)</f>
        <v>CREMERIE</v>
      </c>
      <c r="G435" s="30">
        <f>YEAR(TableauRCP[[#This Row],[Date de Reception]])*100+MONTH(TableauRCP[[#This Row],[Date de Reception]])</f>
        <v>202206</v>
      </c>
      <c r="H435" t="str">
        <f>+CONCATENATE(TableauRCP[[#This Row],[Famille de produit]],TableauRCP[[#This Row],[Date2]])</f>
        <v>CREMERIE202206</v>
      </c>
    </row>
    <row r="436" spans="1:8" hidden="1" x14ac:dyDescent="0.25">
      <c r="A436" s="30" t="s">
        <v>251</v>
      </c>
      <c r="B436" s="38">
        <v>142736464</v>
      </c>
      <c r="C436" s="38">
        <v>5540246190097</v>
      </c>
      <c r="D436" s="39">
        <v>44737</v>
      </c>
      <c r="E436" s="40">
        <v>2559</v>
      </c>
      <c r="F436" t="str">
        <f>+VLOOKUP(TableauRCP[[#This Row],[Article Commande]],Tableau1[],4,FALSE)</f>
        <v>VOLAILLE</v>
      </c>
      <c r="G436" s="30">
        <f>YEAR(TableauRCP[[#This Row],[Date de Reception]])*100+MONTH(TableauRCP[[#This Row],[Date de Reception]])</f>
        <v>202206</v>
      </c>
      <c r="H436" t="str">
        <f>+CONCATENATE(TableauRCP[[#This Row],[Famille de produit]],TableauRCP[[#This Row],[Date2]])</f>
        <v>VOLAILLE202206</v>
      </c>
    </row>
    <row r="437" spans="1:8" hidden="1" x14ac:dyDescent="0.25">
      <c r="A437" s="30" t="s">
        <v>251</v>
      </c>
      <c r="B437" s="38">
        <v>142756629</v>
      </c>
      <c r="C437" s="38">
        <v>5540246171933</v>
      </c>
      <c r="D437" s="39">
        <v>44737</v>
      </c>
      <c r="E437" s="40">
        <v>557</v>
      </c>
      <c r="F437" t="str">
        <f>+VLOOKUP(TableauRCP[[#This Row],[Article Commande]],Tableau1[],4,FALSE)</f>
        <v>CREMERIE</v>
      </c>
      <c r="G437" s="30">
        <f>YEAR(TableauRCP[[#This Row],[Date de Reception]])*100+MONTH(TableauRCP[[#This Row],[Date de Reception]])</f>
        <v>202206</v>
      </c>
      <c r="H437" t="str">
        <f>+CONCATENATE(TableauRCP[[#This Row],[Famille de produit]],TableauRCP[[#This Row],[Date2]])</f>
        <v>CREMERIE202206</v>
      </c>
    </row>
    <row r="438" spans="1:8" hidden="1" x14ac:dyDescent="0.25">
      <c r="A438" s="30" t="s">
        <v>251</v>
      </c>
      <c r="B438" s="38">
        <v>142716247</v>
      </c>
      <c r="C438" s="38">
        <v>5540246170256</v>
      </c>
      <c r="D438" s="39">
        <v>44738</v>
      </c>
      <c r="E438" s="40">
        <v>1235</v>
      </c>
      <c r="F438" t="str">
        <f>+VLOOKUP(TableauRCP[[#This Row],[Article Commande]],Tableau1[],4,FALSE)</f>
        <v>BOULANGERIE</v>
      </c>
      <c r="G438" s="30">
        <f>YEAR(TableauRCP[[#This Row],[Date de Reception]])*100+MONTH(TableauRCP[[#This Row],[Date de Reception]])</f>
        <v>202206</v>
      </c>
      <c r="H438" t="str">
        <f>+CONCATENATE(TableauRCP[[#This Row],[Famille de produit]],TableauRCP[[#This Row],[Date2]])</f>
        <v>BOULANGERIE202206</v>
      </c>
    </row>
    <row r="439" spans="1:8" hidden="1" x14ac:dyDescent="0.25">
      <c r="A439" s="30" t="s">
        <v>251</v>
      </c>
      <c r="B439" s="41">
        <v>142716247</v>
      </c>
      <c r="C439" s="41">
        <v>5540246171888</v>
      </c>
      <c r="D439" s="42">
        <v>44738</v>
      </c>
      <c r="E439" s="43">
        <v>260</v>
      </c>
      <c r="F439" t="str">
        <f>+VLOOKUP(TableauRCP[[#This Row],[Article Commande]],Tableau1[],4,FALSE)</f>
        <v>BOULANGERIE</v>
      </c>
      <c r="G439" s="30">
        <f>YEAR(TableauRCP[[#This Row],[Date de Reception]])*100+MONTH(TableauRCP[[#This Row],[Date de Reception]])</f>
        <v>202206</v>
      </c>
      <c r="H439" t="str">
        <f>+CONCATENATE(TableauRCP[[#This Row],[Famille de produit]],TableauRCP[[#This Row],[Date2]])</f>
        <v>BOULANGERIE202206</v>
      </c>
    </row>
    <row r="440" spans="1:8" hidden="1" x14ac:dyDescent="0.25">
      <c r="A440" s="30" t="s">
        <v>251</v>
      </c>
      <c r="B440" s="41">
        <v>142746612</v>
      </c>
      <c r="C440" s="41">
        <v>5540246174095</v>
      </c>
      <c r="D440" s="42">
        <v>44738</v>
      </c>
      <c r="E440" s="43">
        <v>140</v>
      </c>
      <c r="F440" t="str">
        <f>+VLOOKUP(TableauRCP[[#This Row],[Article Commande]],Tableau1[],4,FALSE)</f>
        <v>CREMERIE</v>
      </c>
      <c r="G440" s="30">
        <f>YEAR(TableauRCP[[#This Row],[Date de Reception]])*100+MONTH(TableauRCP[[#This Row],[Date de Reception]])</f>
        <v>202206</v>
      </c>
      <c r="H440" t="str">
        <f>+CONCATENATE(TableauRCP[[#This Row],[Famille de produit]],TableauRCP[[#This Row],[Date2]])</f>
        <v>CREMERIE202206</v>
      </c>
    </row>
    <row r="441" spans="1:8" hidden="1" x14ac:dyDescent="0.25">
      <c r="A441" s="30" t="s">
        <v>251</v>
      </c>
      <c r="B441" s="38">
        <v>142746612</v>
      </c>
      <c r="C441" s="38">
        <v>5540246175050</v>
      </c>
      <c r="D441" s="39">
        <v>44738</v>
      </c>
      <c r="E441" s="40">
        <v>279</v>
      </c>
      <c r="F441" t="str">
        <f>+VLOOKUP(TableauRCP[[#This Row],[Article Commande]],Tableau1[],4,FALSE)</f>
        <v>CREMERIE</v>
      </c>
      <c r="G441" s="30">
        <f>YEAR(TableauRCP[[#This Row],[Date de Reception]])*100+MONTH(TableauRCP[[#This Row],[Date de Reception]])</f>
        <v>202206</v>
      </c>
      <c r="H441" t="str">
        <f>+CONCATENATE(TableauRCP[[#This Row],[Famille de produit]],TableauRCP[[#This Row],[Date2]])</f>
        <v>CREMERIE202206</v>
      </c>
    </row>
    <row r="442" spans="1:8" hidden="1" x14ac:dyDescent="0.25">
      <c r="A442" s="30" t="s">
        <v>251</v>
      </c>
      <c r="B442" s="38">
        <v>142756639</v>
      </c>
      <c r="C442" s="38">
        <v>5540246171933</v>
      </c>
      <c r="D442" s="39">
        <v>44738</v>
      </c>
      <c r="E442" s="40">
        <v>557</v>
      </c>
      <c r="F442" t="str">
        <f>+VLOOKUP(TableauRCP[[#This Row],[Article Commande]],Tableau1[],4,FALSE)</f>
        <v>CREMERIE</v>
      </c>
      <c r="G442" s="30">
        <f>YEAR(TableauRCP[[#This Row],[Date de Reception]])*100+MONTH(TableauRCP[[#This Row],[Date de Reception]])</f>
        <v>202206</v>
      </c>
      <c r="H442" t="str">
        <f>+CONCATENATE(TableauRCP[[#This Row],[Famille de produit]],TableauRCP[[#This Row],[Date2]])</f>
        <v>CREMERIE202206</v>
      </c>
    </row>
    <row r="443" spans="1:8" hidden="1" x14ac:dyDescent="0.25">
      <c r="A443" s="30" t="s">
        <v>251</v>
      </c>
      <c r="B443" s="38">
        <v>142756639</v>
      </c>
      <c r="C443" s="38">
        <v>5540246176294</v>
      </c>
      <c r="D443" s="39">
        <v>44738</v>
      </c>
      <c r="E443" s="40">
        <v>1448</v>
      </c>
      <c r="F443" t="str">
        <f>+VLOOKUP(TableauRCP[[#This Row],[Article Commande]],Tableau1[],4,FALSE)</f>
        <v>CREMERIE</v>
      </c>
      <c r="G443" s="30">
        <f>YEAR(TableauRCP[[#This Row],[Date de Reception]])*100+MONTH(TableauRCP[[#This Row],[Date de Reception]])</f>
        <v>202206</v>
      </c>
      <c r="H443" t="str">
        <f>+CONCATENATE(TableauRCP[[#This Row],[Famille de produit]],TableauRCP[[#This Row],[Date2]])</f>
        <v>CREMERIE202206</v>
      </c>
    </row>
    <row r="444" spans="1:8" hidden="1" x14ac:dyDescent="0.25">
      <c r="A444" s="30" t="s">
        <v>251</v>
      </c>
      <c r="B444" s="41">
        <v>142756639</v>
      </c>
      <c r="C444" s="41">
        <v>5540246176295</v>
      </c>
      <c r="D444" s="42">
        <v>44738</v>
      </c>
      <c r="E444" s="43">
        <v>5568</v>
      </c>
      <c r="F444" t="str">
        <f>+VLOOKUP(TableauRCP[[#This Row],[Article Commande]],Tableau1[],4,FALSE)</f>
        <v>CREMERIE</v>
      </c>
      <c r="G444" s="30">
        <f>YEAR(TableauRCP[[#This Row],[Date de Reception]])*100+MONTH(TableauRCP[[#This Row],[Date de Reception]])</f>
        <v>202206</v>
      </c>
      <c r="H444" t="str">
        <f>+CONCATENATE(TableauRCP[[#This Row],[Famille de produit]],TableauRCP[[#This Row],[Date2]])</f>
        <v>CREMERIE202206</v>
      </c>
    </row>
    <row r="445" spans="1:8" hidden="1" x14ac:dyDescent="0.25">
      <c r="A445" s="30" t="s">
        <v>251</v>
      </c>
      <c r="B445" s="41">
        <v>142756639</v>
      </c>
      <c r="C445" s="41">
        <v>5540246187987</v>
      </c>
      <c r="D445" s="42">
        <v>44738</v>
      </c>
      <c r="E445" s="43">
        <v>1114</v>
      </c>
      <c r="F445" t="str">
        <f>+VLOOKUP(TableauRCP[[#This Row],[Article Commande]],Tableau1[],4,FALSE)</f>
        <v>CREMERIE</v>
      </c>
      <c r="G445" s="30">
        <f>YEAR(TableauRCP[[#This Row],[Date de Reception]])*100+MONTH(TableauRCP[[#This Row],[Date de Reception]])</f>
        <v>202206</v>
      </c>
      <c r="H445" t="str">
        <f>+CONCATENATE(TableauRCP[[#This Row],[Famille de produit]],TableauRCP[[#This Row],[Date2]])</f>
        <v>CREMERIE202206</v>
      </c>
    </row>
    <row r="446" spans="1:8" hidden="1" x14ac:dyDescent="0.25">
      <c r="A446" s="30" t="s">
        <v>251</v>
      </c>
      <c r="B446" s="38">
        <v>142756639</v>
      </c>
      <c r="C446" s="38">
        <v>5540246188200</v>
      </c>
      <c r="D446" s="39">
        <v>44738</v>
      </c>
      <c r="E446" s="40">
        <v>1485</v>
      </c>
      <c r="F446" t="str">
        <f>+VLOOKUP(TableauRCP[[#This Row],[Article Commande]],Tableau1[],4,FALSE)</f>
        <v>CREMERIE</v>
      </c>
      <c r="G446" s="30">
        <f>YEAR(TableauRCP[[#This Row],[Date de Reception]])*100+MONTH(TableauRCP[[#This Row],[Date de Reception]])</f>
        <v>202206</v>
      </c>
      <c r="H446" t="str">
        <f>+CONCATENATE(TableauRCP[[#This Row],[Famille de produit]],TableauRCP[[#This Row],[Date2]])</f>
        <v>CREMERIE202206</v>
      </c>
    </row>
    <row r="447" spans="1:8" hidden="1" x14ac:dyDescent="0.25">
      <c r="A447" s="30" t="s">
        <v>251</v>
      </c>
      <c r="B447" s="41">
        <v>142756640</v>
      </c>
      <c r="C447" s="41">
        <v>5540246172978</v>
      </c>
      <c r="D447" s="42">
        <v>44738</v>
      </c>
      <c r="E447" s="43">
        <v>418</v>
      </c>
      <c r="F447" t="str">
        <f>+VLOOKUP(TableauRCP[[#This Row],[Article Commande]],Tableau1[],4,FALSE)</f>
        <v>CREMERIE</v>
      </c>
      <c r="G447" s="30">
        <f>YEAR(TableauRCP[[#This Row],[Date de Reception]])*100+MONTH(TableauRCP[[#This Row],[Date de Reception]])</f>
        <v>202206</v>
      </c>
      <c r="H447" t="str">
        <f>+CONCATENATE(TableauRCP[[#This Row],[Famille de produit]],TableauRCP[[#This Row],[Date2]])</f>
        <v>CREMERIE202206</v>
      </c>
    </row>
    <row r="448" spans="1:8" hidden="1" x14ac:dyDescent="0.25">
      <c r="A448" s="30" t="s">
        <v>251</v>
      </c>
      <c r="B448" s="41">
        <v>142756640</v>
      </c>
      <c r="C448" s="41">
        <v>5540246174174</v>
      </c>
      <c r="D448" s="42">
        <v>44738</v>
      </c>
      <c r="E448" s="43">
        <v>232</v>
      </c>
      <c r="F448" t="str">
        <f>+VLOOKUP(TableauRCP[[#This Row],[Article Commande]],Tableau1[],4,FALSE)</f>
        <v>CREMERIE</v>
      </c>
      <c r="G448" s="30">
        <f>YEAR(TableauRCP[[#This Row],[Date de Reception]])*100+MONTH(TableauRCP[[#This Row],[Date de Reception]])</f>
        <v>202206</v>
      </c>
      <c r="H448" t="str">
        <f>+CONCATENATE(TableauRCP[[#This Row],[Famille de produit]],TableauRCP[[#This Row],[Date2]])</f>
        <v>CREMERIE202206</v>
      </c>
    </row>
    <row r="449" spans="1:8" hidden="1" x14ac:dyDescent="0.25">
      <c r="A449" s="30" t="s">
        <v>251</v>
      </c>
      <c r="B449" s="41">
        <v>142756640</v>
      </c>
      <c r="C449" s="41">
        <v>5540246176699</v>
      </c>
      <c r="D449" s="42">
        <v>44738</v>
      </c>
      <c r="E449" s="43">
        <v>2088</v>
      </c>
      <c r="F449" t="str">
        <f>+VLOOKUP(TableauRCP[[#This Row],[Article Commande]],Tableau1[],4,FALSE)</f>
        <v>CREMERIE</v>
      </c>
      <c r="G449" s="30">
        <f>YEAR(TableauRCP[[#This Row],[Date de Reception]])*100+MONTH(TableauRCP[[#This Row],[Date de Reception]])</f>
        <v>202206</v>
      </c>
      <c r="H449" t="str">
        <f>+CONCATENATE(TableauRCP[[#This Row],[Famille de produit]],TableauRCP[[#This Row],[Date2]])</f>
        <v>CREMERIE202206</v>
      </c>
    </row>
    <row r="450" spans="1:8" hidden="1" x14ac:dyDescent="0.25">
      <c r="A450" s="30" t="s">
        <v>251</v>
      </c>
      <c r="B450" s="38">
        <v>142756623</v>
      </c>
      <c r="C450" s="38">
        <v>5540246171759</v>
      </c>
      <c r="D450" s="39">
        <v>44739</v>
      </c>
      <c r="E450" s="40">
        <v>3759</v>
      </c>
      <c r="F450" t="str">
        <f>+VLOOKUP(TableauRCP[[#This Row],[Article Commande]],Tableau1[],4,FALSE)</f>
        <v>MIX LEGUMES</v>
      </c>
      <c r="G450" s="30">
        <f>YEAR(TableauRCP[[#This Row],[Date de Reception]])*100+MONTH(TableauRCP[[#This Row],[Date de Reception]])</f>
        <v>202206</v>
      </c>
      <c r="H450" t="str">
        <f>+CONCATENATE(TableauRCP[[#This Row],[Famille de produit]],TableauRCP[[#This Row],[Date2]])</f>
        <v>MIX LEGUMES202206</v>
      </c>
    </row>
    <row r="451" spans="1:8" hidden="1" x14ac:dyDescent="0.25">
      <c r="A451" s="30" t="s">
        <v>251</v>
      </c>
      <c r="B451" s="41">
        <v>142756623</v>
      </c>
      <c r="C451" s="41">
        <v>5540246177132</v>
      </c>
      <c r="D451" s="42">
        <v>44739</v>
      </c>
      <c r="E451" s="43">
        <v>7424</v>
      </c>
      <c r="F451" t="str">
        <f>+VLOOKUP(TableauRCP[[#This Row],[Article Commande]],Tableau1[],4,FALSE)</f>
        <v>MIX LEGUMES</v>
      </c>
      <c r="G451" s="30">
        <f>YEAR(TableauRCP[[#This Row],[Date de Reception]])*100+MONTH(TableauRCP[[#This Row],[Date de Reception]])</f>
        <v>202206</v>
      </c>
      <c r="H451" t="str">
        <f>+CONCATENATE(TableauRCP[[#This Row],[Famille de produit]],TableauRCP[[#This Row],[Date2]])</f>
        <v>MIX LEGUMES202206</v>
      </c>
    </row>
    <row r="452" spans="1:8" hidden="1" x14ac:dyDescent="0.25">
      <c r="A452" s="30" t="s">
        <v>251</v>
      </c>
      <c r="B452" s="38">
        <v>142756623</v>
      </c>
      <c r="C452" s="38">
        <v>5540246177133</v>
      </c>
      <c r="D452" s="39">
        <v>44739</v>
      </c>
      <c r="E452" s="40">
        <v>2784</v>
      </c>
      <c r="F452" t="str">
        <f>+VLOOKUP(TableauRCP[[#This Row],[Article Commande]],Tableau1[],4,FALSE)</f>
        <v>MIX LEGUMES</v>
      </c>
      <c r="G452" s="30">
        <f>YEAR(TableauRCP[[#This Row],[Date de Reception]])*100+MONTH(TableauRCP[[#This Row],[Date de Reception]])</f>
        <v>202206</v>
      </c>
      <c r="H452" t="str">
        <f>+CONCATENATE(TableauRCP[[#This Row],[Famille de produit]],TableauRCP[[#This Row],[Date2]])</f>
        <v>MIX LEGUMES202206</v>
      </c>
    </row>
    <row r="453" spans="1:8" hidden="1" x14ac:dyDescent="0.25">
      <c r="A453" s="30" t="s">
        <v>251</v>
      </c>
      <c r="B453" s="41">
        <v>142756623</v>
      </c>
      <c r="C453" s="41">
        <v>5540246183542</v>
      </c>
      <c r="D453" s="42">
        <v>44739</v>
      </c>
      <c r="E453" s="43">
        <v>1253</v>
      </c>
      <c r="F453" t="str">
        <f>+VLOOKUP(TableauRCP[[#This Row],[Article Commande]],Tableau1[],4,FALSE)</f>
        <v>MIX LEGUMES</v>
      </c>
      <c r="G453" s="30">
        <f>YEAR(TableauRCP[[#This Row],[Date de Reception]])*100+MONTH(TableauRCP[[#This Row],[Date de Reception]])</f>
        <v>202206</v>
      </c>
      <c r="H453" t="str">
        <f>+CONCATENATE(TableauRCP[[#This Row],[Famille de produit]],TableauRCP[[#This Row],[Date2]])</f>
        <v>MIX LEGUMES202206</v>
      </c>
    </row>
    <row r="454" spans="1:8" hidden="1" x14ac:dyDescent="0.25">
      <c r="A454" s="30" t="s">
        <v>251</v>
      </c>
      <c r="B454" s="38">
        <v>142756623</v>
      </c>
      <c r="C454" s="38">
        <v>5540246192518</v>
      </c>
      <c r="D454" s="39">
        <v>44739</v>
      </c>
      <c r="E454" s="40">
        <v>5847</v>
      </c>
      <c r="F454" t="str">
        <f>+VLOOKUP(TableauRCP[[#This Row],[Article Commande]],Tableau1[],4,FALSE)</f>
        <v>MIX LEGUMES</v>
      </c>
      <c r="G454" s="30">
        <f>YEAR(TableauRCP[[#This Row],[Date de Reception]])*100+MONTH(TableauRCP[[#This Row],[Date de Reception]])</f>
        <v>202206</v>
      </c>
      <c r="H454" t="str">
        <f>+CONCATENATE(TableauRCP[[#This Row],[Famille de produit]],TableauRCP[[#This Row],[Date2]])</f>
        <v>MIX LEGUMES202206</v>
      </c>
    </row>
    <row r="455" spans="1:8" hidden="1" x14ac:dyDescent="0.25">
      <c r="A455" s="30" t="s">
        <v>251</v>
      </c>
      <c r="B455" s="38">
        <v>142756658</v>
      </c>
      <c r="C455" s="38">
        <v>5540246171933</v>
      </c>
      <c r="D455" s="39">
        <v>44739</v>
      </c>
      <c r="E455" s="40">
        <v>1114</v>
      </c>
      <c r="F455" t="str">
        <f>+VLOOKUP(TableauRCP[[#This Row],[Article Commande]],Tableau1[],4,FALSE)</f>
        <v>CREMERIE</v>
      </c>
      <c r="G455" s="30">
        <f>YEAR(TableauRCP[[#This Row],[Date de Reception]])*100+MONTH(TableauRCP[[#This Row],[Date de Reception]])</f>
        <v>202206</v>
      </c>
      <c r="H455" t="str">
        <f>+CONCATENATE(TableauRCP[[#This Row],[Famille de produit]],TableauRCP[[#This Row],[Date2]])</f>
        <v>CREMERIE202206</v>
      </c>
    </row>
    <row r="456" spans="1:8" hidden="1" x14ac:dyDescent="0.25">
      <c r="A456" s="30" t="s">
        <v>251</v>
      </c>
      <c r="B456" s="41">
        <v>142756658</v>
      </c>
      <c r="C456" s="41">
        <v>5540246176294</v>
      </c>
      <c r="D456" s="42">
        <v>44739</v>
      </c>
      <c r="E456" s="43">
        <v>2228</v>
      </c>
      <c r="F456" t="str">
        <f>+VLOOKUP(TableauRCP[[#This Row],[Article Commande]],Tableau1[],4,FALSE)</f>
        <v>CREMERIE</v>
      </c>
      <c r="G456" s="30">
        <f>YEAR(TableauRCP[[#This Row],[Date de Reception]])*100+MONTH(TableauRCP[[#This Row],[Date de Reception]])</f>
        <v>202206</v>
      </c>
      <c r="H456" t="str">
        <f>+CONCATENATE(TableauRCP[[#This Row],[Famille de produit]],TableauRCP[[#This Row],[Date2]])</f>
        <v>CREMERIE202206</v>
      </c>
    </row>
    <row r="457" spans="1:8" hidden="1" x14ac:dyDescent="0.25">
      <c r="A457" s="30" t="s">
        <v>251</v>
      </c>
      <c r="B457" s="38">
        <v>142756658</v>
      </c>
      <c r="C457" s="38">
        <v>5540246176295</v>
      </c>
      <c r="D457" s="39">
        <v>44739</v>
      </c>
      <c r="E457" s="40">
        <v>11136</v>
      </c>
      <c r="F457" t="str">
        <f>+VLOOKUP(TableauRCP[[#This Row],[Article Commande]],Tableau1[],4,FALSE)</f>
        <v>CREMERIE</v>
      </c>
      <c r="G457" s="30">
        <f>YEAR(TableauRCP[[#This Row],[Date de Reception]])*100+MONTH(TableauRCP[[#This Row],[Date de Reception]])</f>
        <v>202206</v>
      </c>
      <c r="H457" t="str">
        <f>+CONCATENATE(TableauRCP[[#This Row],[Famille de produit]],TableauRCP[[#This Row],[Date2]])</f>
        <v>CREMERIE202206</v>
      </c>
    </row>
    <row r="458" spans="1:8" hidden="1" x14ac:dyDescent="0.25">
      <c r="A458" s="30" t="s">
        <v>251</v>
      </c>
      <c r="B458" s="38">
        <v>142756658</v>
      </c>
      <c r="C458" s="38">
        <v>5540246187987</v>
      </c>
      <c r="D458" s="39">
        <v>44739</v>
      </c>
      <c r="E458" s="40">
        <v>5568</v>
      </c>
      <c r="F458" t="str">
        <f>+VLOOKUP(TableauRCP[[#This Row],[Article Commande]],Tableau1[],4,FALSE)</f>
        <v>CREMERIE</v>
      </c>
      <c r="G458" s="30">
        <f>YEAR(TableauRCP[[#This Row],[Date de Reception]])*100+MONTH(TableauRCP[[#This Row],[Date de Reception]])</f>
        <v>202206</v>
      </c>
      <c r="H458" t="str">
        <f>+CONCATENATE(TableauRCP[[#This Row],[Famille de produit]],TableauRCP[[#This Row],[Date2]])</f>
        <v>CREMERIE202206</v>
      </c>
    </row>
    <row r="459" spans="1:8" hidden="1" x14ac:dyDescent="0.25">
      <c r="A459" s="30" t="s">
        <v>251</v>
      </c>
      <c r="B459" s="41">
        <v>142756658</v>
      </c>
      <c r="C459" s="41">
        <v>5540246188200</v>
      </c>
      <c r="D459" s="42">
        <v>44739</v>
      </c>
      <c r="E459" s="43">
        <v>743</v>
      </c>
      <c r="F459" t="str">
        <f>+VLOOKUP(TableauRCP[[#This Row],[Article Commande]],Tableau1[],4,FALSE)</f>
        <v>CREMERIE</v>
      </c>
      <c r="G459" s="30">
        <f>YEAR(TableauRCP[[#This Row],[Date de Reception]])*100+MONTH(TableauRCP[[#This Row],[Date de Reception]])</f>
        <v>202206</v>
      </c>
      <c r="H459" t="str">
        <f>+CONCATENATE(TableauRCP[[#This Row],[Famille de produit]],TableauRCP[[#This Row],[Date2]])</f>
        <v>CREMERIE202206</v>
      </c>
    </row>
    <row r="460" spans="1:8" hidden="1" x14ac:dyDescent="0.25">
      <c r="A460" s="30" t="s">
        <v>251</v>
      </c>
      <c r="B460" s="38">
        <v>142756659</v>
      </c>
      <c r="C460" s="38">
        <v>5540246172539</v>
      </c>
      <c r="D460" s="39">
        <v>44739</v>
      </c>
      <c r="E460" s="40">
        <v>35</v>
      </c>
      <c r="F460" t="str">
        <f>+VLOOKUP(TableauRCP[[#This Row],[Article Commande]],Tableau1[],4,FALSE)</f>
        <v>CREMERIE</v>
      </c>
      <c r="G460" s="30">
        <f>YEAR(TableauRCP[[#This Row],[Date de Reception]])*100+MONTH(TableauRCP[[#This Row],[Date de Reception]])</f>
        <v>202206</v>
      </c>
      <c r="H460" t="str">
        <f>+CONCATENATE(TableauRCP[[#This Row],[Famille de produit]],TableauRCP[[#This Row],[Date2]])</f>
        <v>CREMERIE202206</v>
      </c>
    </row>
    <row r="461" spans="1:8" hidden="1" x14ac:dyDescent="0.25">
      <c r="A461" s="30" t="s">
        <v>251</v>
      </c>
      <c r="B461" s="41">
        <v>142756659</v>
      </c>
      <c r="C461" s="41">
        <v>5540246172669</v>
      </c>
      <c r="D461" s="42">
        <v>44739</v>
      </c>
      <c r="E461" s="43">
        <v>140</v>
      </c>
      <c r="F461" t="str">
        <f>+VLOOKUP(TableauRCP[[#This Row],[Article Commande]],Tableau1[],4,FALSE)</f>
        <v>CREMERIE</v>
      </c>
      <c r="G461" s="30">
        <f>YEAR(TableauRCP[[#This Row],[Date de Reception]])*100+MONTH(TableauRCP[[#This Row],[Date de Reception]])</f>
        <v>202206</v>
      </c>
      <c r="H461" t="str">
        <f>+CONCATENATE(TableauRCP[[#This Row],[Famille de produit]],TableauRCP[[#This Row],[Date2]])</f>
        <v>CREMERIE202206</v>
      </c>
    </row>
    <row r="462" spans="1:8" hidden="1" x14ac:dyDescent="0.25">
      <c r="A462" s="30" t="s">
        <v>251</v>
      </c>
      <c r="B462" s="38">
        <v>142756659</v>
      </c>
      <c r="C462" s="38">
        <v>5540246172978</v>
      </c>
      <c r="D462" s="39">
        <v>44739</v>
      </c>
      <c r="E462" s="40">
        <v>836</v>
      </c>
      <c r="F462" t="str">
        <f>+VLOOKUP(TableauRCP[[#This Row],[Article Commande]],Tableau1[],4,FALSE)</f>
        <v>CREMERIE</v>
      </c>
      <c r="G462" s="30">
        <f>YEAR(TableauRCP[[#This Row],[Date de Reception]])*100+MONTH(TableauRCP[[#This Row],[Date de Reception]])</f>
        <v>202206</v>
      </c>
      <c r="H462" t="str">
        <f>+CONCATENATE(TableauRCP[[#This Row],[Famille de produit]],TableauRCP[[#This Row],[Date2]])</f>
        <v>CREMERIE202206</v>
      </c>
    </row>
    <row r="463" spans="1:8" hidden="1" x14ac:dyDescent="0.25">
      <c r="A463" s="30" t="s">
        <v>251</v>
      </c>
      <c r="B463" s="38">
        <v>142756659</v>
      </c>
      <c r="C463" s="38">
        <v>5540246174174</v>
      </c>
      <c r="D463" s="39">
        <v>44739</v>
      </c>
      <c r="E463" s="40">
        <v>464</v>
      </c>
      <c r="F463" t="str">
        <f>+VLOOKUP(TableauRCP[[#This Row],[Article Commande]],Tableau1[],4,FALSE)</f>
        <v>CREMERIE</v>
      </c>
      <c r="G463" s="30">
        <f>YEAR(TableauRCP[[#This Row],[Date de Reception]])*100+MONTH(TableauRCP[[#This Row],[Date de Reception]])</f>
        <v>202206</v>
      </c>
      <c r="H463" t="str">
        <f>+CONCATENATE(TableauRCP[[#This Row],[Famille de produit]],TableauRCP[[#This Row],[Date2]])</f>
        <v>CREMERIE202206</v>
      </c>
    </row>
    <row r="464" spans="1:8" hidden="1" x14ac:dyDescent="0.25">
      <c r="A464" s="30" t="s">
        <v>251</v>
      </c>
      <c r="B464" s="38">
        <v>142756659</v>
      </c>
      <c r="C464" s="38">
        <v>5540246176699</v>
      </c>
      <c r="D464" s="39">
        <v>44739</v>
      </c>
      <c r="E464" s="40">
        <v>4176</v>
      </c>
      <c r="F464" t="str">
        <f>+VLOOKUP(TableauRCP[[#This Row],[Article Commande]],Tableau1[],4,FALSE)</f>
        <v>CREMERIE</v>
      </c>
      <c r="G464" s="30">
        <f>YEAR(TableauRCP[[#This Row],[Date de Reception]])*100+MONTH(TableauRCP[[#This Row],[Date de Reception]])</f>
        <v>202206</v>
      </c>
      <c r="H464" t="str">
        <f>+CONCATENATE(TableauRCP[[#This Row],[Famille de produit]],TableauRCP[[#This Row],[Date2]])</f>
        <v>CREMERIE202206</v>
      </c>
    </row>
    <row r="465" spans="1:8" hidden="1" x14ac:dyDescent="0.25">
      <c r="A465" s="30" t="s">
        <v>251</v>
      </c>
      <c r="B465" s="41">
        <v>142756659</v>
      </c>
      <c r="C465" s="41">
        <v>5540246188175</v>
      </c>
      <c r="D465" s="42">
        <v>44739</v>
      </c>
      <c r="E465" s="43">
        <v>232</v>
      </c>
      <c r="F465" t="str">
        <f>+VLOOKUP(TableauRCP[[#This Row],[Article Commande]],Tableau1[],4,FALSE)</f>
        <v>CREMERIE</v>
      </c>
      <c r="G465" s="30">
        <f>YEAR(TableauRCP[[#This Row],[Date de Reception]])*100+MONTH(TableauRCP[[#This Row],[Date de Reception]])</f>
        <v>202206</v>
      </c>
      <c r="H465" t="str">
        <f>+CONCATENATE(TableauRCP[[#This Row],[Famille de produit]],TableauRCP[[#This Row],[Date2]])</f>
        <v>CREMERIE202206</v>
      </c>
    </row>
    <row r="466" spans="1:8" hidden="1" x14ac:dyDescent="0.25">
      <c r="A466" s="30" t="s">
        <v>251</v>
      </c>
      <c r="B466" s="41">
        <v>142756659</v>
      </c>
      <c r="C466" s="41">
        <v>5540246192102</v>
      </c>
      <c r="D466" s="42">
        <v>44739</v>
      </c>
      <c r="E466" s="43">
        <v>2005</v>
      </c>
      <c r="F466" t="str">
        <f>+VLOOKUP(TableauRCP[[#This Row],[Article Commande]],Tableau1[],4,FALSE)</f>
        <v>CREMERIE</v>
      </c>
      <c r="G466" s="30">
        <f>YEAR(TableauRCP[[#This Row],[Date de Reception]])*100+MONTH(TableauRCP[[#This Row],[Date de Reception]])</f>
        <v>202206</v>
      </c>
      <c r="H466" t="str">
        <f>+CONCATENATE(TableauRCP[[#This Row],[Famille de produit]],TableauRCP[[#This Row],[Date2]])</f>
        <v>CREMERIE202206</v>
      </c>
    </row>
    <row r="467" spans="1:8" hidden="1" x14ac:dyDescent="0.25">
      <c r="A467" s="30" t="s">
        <v>251</v>
      </c>
      <c r="B467" s="38">
        <v>142746524</v>
      </c>
      <c r="C467" s="38">
        <v>5540246181061</v>
      </c>
      <c r="D467" s="39">
        <v>44742</v>
      </c>
      <c r="E467" s="40">
        <v>3308</v>
      </c>
      <c r="F467" t="str">
        <f>+VLOOKUP(TableauRCP[[#This Row],[Article Commande]],Tableau1[],4,FALSE)</f>
        <v>VOLAILLE</v>
      </c>
      <c r="G467" s="30">
        <f>YEAR(TableauRCP[[#This Row],[Date de Reception]])*100+MONTH(TableauRCP[[#This Row],[Date de Reception]])</f>
        <v>202206</v>
      </c>
      <c r="H467" t="str">
        <f>+CONCATENATE(TableauRCP[[#This Row],[Famille de produit]],TableauRCP[[#This Row],[Date2]])</f>
        <v>VOLAILLE202206</v>
      </c>
    </row>
    <row r="468" spans="1:8" hidden="1" x14ac:dyDescent="0.25">
      <c r="A468" s="30" t="s">
        <v>251</v>
      </c>
      <c r="B468" s="41">
        <v>142746524</v>
      </c>
      <c r="C468" s="41">
        <v>5540246183547</v>
      </c>
      <c r="D468" s="42">
        <v>44742</v>
      </c>
      <c r="E468" s="43">
        <v>1114</v>
      </c>
      <c r="F468" t="str">
        <f>+VLOOKUP(TableauRCP[[#This Row],[Article Commande]],Tableau1[],4,FALSE)</f>
        <v>VOLAILLE</v>
      </c>
      <c r="G468" s="30">
        <f>YEAR(TableauRCP[[#This Row],[Date de Reception]])*100+MONTH(TableauRCP[[#This Row],[Date de Reception]])</f>
        <v>202206</v>
      </c>
      <c r="H468" t="str">
        <f>+CONCATENATE(TableauRCP[[#This Row],[Famille de produit]],TableauRCP[[#This Row],[Date2]])</f>
        <v>VOLAILLE202206</v>
      </c>
    </row>
    <row r="469" spans="1:8" hidden="1" x14ac:dyDescent="0.25">
      <c r="A469" s="30" t="s">
        <v>251</v>
      </c>
      <c r="B469" s="38">
        <v>142746524</v>
      </c>
      <c r="C469" s="38">
        <v>5540246185278</v>
      </c>
      <c r="D469" s="39">
        <v>44742</v>
      </c>
      <c r="E469" s="40">
        <v>2239</v>
      </c>
      <c r="F469" t="str">
        <f>+VLOOKUP(TableauRCP[[#This Row],[Article Commande]],Tableau1[],4,FALSE)</f>
        <v>VOLAILLE</v>
      </c>
      <c r="G469" s="30">
        <f>YEAR(TableauRCP[[#This Row],[Date de Reception]])*100+MONTH(TableauRCP[[#This Row],[Date de Reception]])</f>
        <v>202206</v>
      </c>
      <c r="H469" t="str">
        <f>+CONCATENATE(TableauRCP[[#This Row],[Famille de produit]],TableauRCP[[#This Row],[Date2]])</f>
        <v>VOLAILLE202206</v>
      </c>
    </row>
    <row r="470" spans="1:8" hidden="1" x14ac:dyDescent="0.25">
      <c r="A470" s="30" t="s">
        <v>251</v>
      </c>
      <c r="B470" s="41">
        <v>142756672</v>
      </c>
      <c r="C470" s="41">
        <v>5540246171933</v>
      </c>
      <c r="D470" s="42">
        <v>44742</v>
      </c>
      <c r="E470" s="43">
        <v>557</v>
      </c>
      <c r="F470" t="str">
        <f>+VLOOKUP(TableauRCP[[#This Row],[Article Commande]],Tableau1[],4,FALSE)</f>
        <v>CREMERIE</v>
      </c>
      <c r="G470" s="30">
        <f>YEAR(TableauRCP[[#This Row],[Date de Reception]])*100+MONTH(TableauRCP[[#This Row],[Date de Reception]])</f>
        <v>202206</v>
      </c>
      <c r="H470" t="str">
        <f>+CONCATENATE(TableauRCP[[#This Row],[Famille de produit]],TableauRCP[[#This Row],[Date2]])</f>
        <v>CREMERIE202206</v>
      </c>
    </row>
    <row r="471" spans="1:8" hidden="1" x14ac:dyDescent="0.25">
      <c r="A471" s="30" t="s">
        <v>251</v>
      </c>
      <c r="B471" s="38">
        <v>142756672</v>
      </c>
      <c r="C471" s="38">
        <v>5540246176294</v>
      </c>
      <c r="D471" s="39">
        <v>44742</v>
      </c>
      <c r="E471" s="40">
        <v>2970</v>
      </c>
      <c r="F471" t="str">
        <f>+VLOOKUP(TableauRCP[[#This Row],[Article Commande]],Tableau1[],4,FALSE)</f>
        <v>CREMERIE</v>
      </c>
      <c r="G471" s="30">
        <f>YEAR(TableauRCP[[#This Row],[Date de Reception]])*100+MONTH(TableauRCP[[#This Row],[Date de Reception]])</f>
        <v>202206</v>
      </c>
      <c r="H471" t="str">
        <f>+CONCATENATE(TableauRCP[[#This Row],[Famille de produit]],TableauRCP[[#This Row],[Date2]])</f>
        <v>CREMERIE202206</v>
      </c>
    </row>
    <row r="472" spans="1:8" hidden="1" x14ac:dyDescent="0.25">
      <c r="A472" s="30" t="s">
        <v>251</v>
      </c>
      <c r="B472" s="41">
        <v>142756672</v>
      </c>
      <c r="C472" s="41">
        <v>5540246176295</v>
      </c>
      <c r="D472" s="42">
        <v>44742</v>
      </c>
      <c r="E472" s="43">
        <v>7424</v>
      </c>
      <c r="F472" t="str">
        <f>+VLOOKUP(TableauRCP[[#This Row],[Article Commande]],Tableau1[],4,FALSE)</f>
        <v>CREMERIE</v>
      </c>
      <c r="G472" s="30">
        <f>YEAR(TableauRCP[[#This Row],[Date de Reception]])*100+MONTH(TableauRCP[[#This Row],[Date de Reception]])</f>
        <v>202206</v>
      </c>
      <c r="H472" t="str">
        <f>+CONCATENATE(TableauRCP[[#This Row],[Famille de produit]],TableauRCP[[#This Row],[Date2]])</f>
        <v>CREMERIE202206</v>
      </c>
    </row>
    <row r="473" spans="1:8" hidden="1" x14ac:dyDescent="0.25">
      <c r="A473" s="30" t="s">
        <v>251</v>
      </c>
      <c r="B473" s="41">
        <v>142756672</v>
      </c>
      <c r="C473" s="41">
        <v>5540246187987</v>
      </c>
      <c r="D473" s="42">
        <v>44742</v>
      </c>
      <c r="E473" s="43">
        <v>6682</v>
      </c>
      <c r="F473" t="str">
        <f>+VLOOKUP(TableauRCP[[#This Row],[Article Commande]],Tableau1[],4,FALSE)</f>
        <v>CREMERIE</v>
      </c>
      <c r="G473" s="30">
        <f>YEAR(TableauRCP[[#This Row],[Date de Reception]])*100+MONTH(TableauRCP[[#This Row],[Date de Reception]])</f>
        <v>202206</v>
      </c>
      <c r="H473" t="str">
        <f>+CONCATENATE(TableauRCP[[#This Row],[Famille de produit]],TableauRCP[[#This Row],[Date2]])</f>
        <v>CREMERIE202206</v>
      </c>
    </row>
    <row r="474" spans="1:8" hidden="1" x14ac:dyDescent="0.25">
      <c r="A474" s="30" t="s">
        <v>251</v>
      </c>
      <c r="B474" s="38">
        <v>142756672</v>
      </c>
      <c r="C474" s="38">
        <v>5540246188200</v>
      </c>
      <c r="D474" s="39">
        <v>44742</v>
      </c>
      <c r="E474" s="40">
        <v>1485</v>
      </c>
      <c r="F474" t="str">
        <f>+VLOOKUP(TableauRCP[[#This Row],[Article Commande]],Tableau1[],4,FALSE)</f>
        <v>CREMERIE</v>
      </c>
      <c r="G474" s="30">
        <f>YEAR(TableauRCP[[#This Row],[Date de Reception]])*100+MONTH(TableauRCP[[#This Row],[Date de Reception]])</f>
        <v>202206</v>
      </c>
      <c r="H474" t="str">
        <f>+CONCATENATE(TableauRCP[[#This Row],[Famille de produit]],TableauRCP[[#This Row],[Date2]])</f>
        <v>CREMERIE202206</v>
      </c>
    </row>
    <row r="475" spans="1:8" hidden="1" x14ac:dyDescent="0.25">
      <c r="A475" s="30" t="s">
        <v>251</v>
      </c>
      <c r="B475" s="41">
        <v>142756674</v>
      </c>
      <c r="C475" s="41">
        <v>5540246172978</v>
      </c>
      <c r="D475" s="42">
        <v>44742</v>
      </c>
      <c r="E475" s="43">
        <v>836</v>
      </c>
      <c r="F475" t="str">
        <f>+VLOOKUP(TableauRCP[[#This Row],[Article Commande]],Tableau1[],4,FALSE)</f>
        <v>CREMERIE</v>
      </c>
      <c r="G475" s="30">
        <f>YEAR(TableauRCP[[#This Row],[Date de Reception]])*100+MONTH(TableauRCP[[#This Row],[Date de Reception]])</f>
        <v>202206</v>
      </c>
      <c r="H475" t="str">
        <f>+CONCATENATE(TableauRCP[[#This Row],[Famille de produit]],TableauRCP[[#This Row],[Date2]])</f>
        <v>CREMERIE202206</v>
      </c>
    </row>
    <row r="476" spans="1:8" hidden="1" x14ac:dyDescent="0.25">
      <c r="A476" s="30" t="s">
        <v>251</v>
      </c>
      <c r="B476" s="38">
        <v>142756674</v>
      </c>
      <c r="C476" s="38">
        <v>5540246174174</v>
      </c>
      <c r="D476" s="39">
        <v>44742</v>
      </c>
      <c r="E476" s="40">
        <v>464</v>
      </c>
      <c r="F476" t="str">
        <f>+VLOOKUP(TableauRCP[[#This Row],[Article Commande]],Tableau1[],4,FALSE)</f>
        <v>CREMERIE</v>
      </c>
      <c r="G476" s="30">
        <f>YEAR(TableauRCP[[#This Row],[Date de Reception]])*100+MONTH(TableauRCP[[#This Row],[Date de Reception]])</f>
        <v>202206</v>
      </c>
      <c r="H476" t="str">
        <f>+CONCATENATE(TableauRCP[[#This Row],[Famille de produit]],TableauRCP[[#This Row],[Date2]])</f>
        <v>CREMERIE202206</v>
      </c>
    </row>
    <row r="477" spans="1:8" hidden="1" x14ac:dyDescent="0.25">
      <c r="A477" s="30" t="s">
        <v>251</v>
      </c>
      <c r="B477" s="38">
        <v>142756674</v>
      </c>
      <c r="C477" s="38">
        <v>5540246176699</v>
      </c>
      <c r="D477" s="39">
        <v>44742</v>
      </c>
      <c r="E477" s="40">
        <v>3132</v>
      </c>
      <c r="F477" t="str">
        <f>+VLOOKUP(TableauRCP[[#This Row],[Article Commande]],Tableau1[],4,FALSE)</f>
        <v>CREMERIE</v>
      </c>
      <c r="G477" s="30">
        <f>YEAR(TableauRCP[[#This Row],[Date de Reception]])*100+MONTH(TableauRCP[[#This Row],[Date de Reception]])</f>
        <v>202206</v>
      </c>
      <c r="H477" t="str">
        <f>+CONCATENATE(TableauRCP[[#This Row],[Famille de produit]],TableauRCP[[#This Row],[Date2]])</f>
        <v>CREMERIE202206</v>
      </c>
    </row>
    <row r="478" spans="1:8" hidden="1" x14ac:dyDescent="0.25">
      <c r="A478" s="30" t="s">
        <v>252</v>
      </c>
      <c r="B478" s="41">
        <v>142716136</v>
      </c>
      <c r="C478" s="41">
        <v>5540246192907</v>
      </c>
      <c r="D478" s="42">
        <v>44743</v>
      </c>
      <c r="E478" s="43">
        <v>8909</v>
      </c>
      <c r="F478" t="str">
        <f>+VLOOKUP(TableauRCP[[#This Row],[Article Commande]],Tableau1[],4,FALSE)</f>
        <v>VOLAILLE</v>
      </c>
      <c r="G478" s="30">
        <f>YEAR(TableauRCP[[#This Row],[Date de Reception]])*100+MONTH(TableauRCP[[#This Row],[Date de Reception]])</f>
        <v>202207</v>
      </c>
      <c r="H478" t="str">
        <f>+CONCATENATE(TableauRCP[[#This Row],[Famille de produit]],TableauRCP[[#This Row],[Date2]])</f>
        <v>VOLAILLE202207</v>
      </c>
    </row>
    <row r="479" spans="1:8" hidden="1" x14ac:dyDescent="0.25">
      <c r="A479" s="30" t="s">
        <v>252</v>
      </c>
      <c r="B479" s="38">
        <v>142736502</v>
      </c>
      <c r="C479" s="38">
        <v>5540246177376</v>
      </c>
      <c r="D479" s="39">
        <v>44743</v>
      </c>
      <c r="E479" s="40">
        <v>1420</v>
      </c>
      <c r="F479" t="str">
        <f>+VLOOKUP(TableauRCP[[#This Row],[Article Commande]],Tableau1[],4,FALSE)</f>
        <v>BOULANGERIE</v>
      </c>
      <c r="G479" s="30">
        <f>YEAR(TableauRCP[[#This Row],[Date de Reception]])*100+MONTH(TableauRCP[[#This Row],[Date de Reception]])</f>
        <v>202207</v>
      </c>
      <c r="H479" t="str">
        <f>+CONCATENATE(TableauRCP[[#This Row],[Famille de produit]],TableauRCP[[#This Row],[Date2]])</f>
        <v>BOULANGERIE202207</v>
      </c>
    </row>
    <row r="480" spans="1:8" hidden="1" x14ac:dyDescent="0.25">
      <c r="A480" s="30" t="s">
        <v>252</v>
      </c>
      <c r="B480" s="41">
        <v>142756677</v>
      </c>
      <c r="C480" s="41">
        <v>5540246185429</v>
      </c>
      <c r="D480" s="42">
        <v>44743</v>
      </c>
      <c r="E480" s="43">
        <v>140</v>
      </c>
      <c r="F480" t="str">
        <f>+VLOOKUP(TableauRCP[[#This Row],[Article Commande]],Tableau1[],4,FALSE)</f>
        <v>CREMERIE</v>
      </c>
      <c r="G480" s="30">
        <f>YEAR(TableauRCP[[#This Row],[Date de Reception]])*100+MONTH(TableauRCP[[#This Row],[Date de Reception]])</f>
        <v>202207</v>
      </c>
      <c r="H480" t="str">
        <f>+CONCATENATE(TableauRCP[[#This Row],[Famille de produit]],TableauRCP[[#This Row],[Date2]])</f>
        <v>CREMERIE202207</v>
      </c>
    </row>
    <row r="481" spans="1:8" hidden="1" x14ac:dyDescent="0.25">
      <c r="A481" s="30" t="s">
        <v>252</v>
      </c>
      <c r="B481" s="38">
        <v>142756677</v>
      </c>
      <c r="C481" s="38">
        <v>5540246186325</v>
      </c>
      <c r="D481" s="39">
        <v>44743</v>
      </c>
      <c r="E481" s="40">
        <v>140</v>
      </c>
      <c r="F481" t="str">
        <f>+VLOOKUP(TableauRCP[[#This Row],[Article Commande]],Tableau1[],4,FALSE)</f>
        <v>CREMERIE</v>
      </c>
      <c r="G481" s="30">
        <f>YEAR(TableauRCP[[#This Row],[Date de Reception]])*100+MONTH(TableauRCP[[#This Row],[Date de Reception]])</f>
        <v>202207</v>
      </c>
      <c r="H481" t="str">
        <f>+CONCATENATE(TableauRCP[[#This Row],[Famille de produit]],TableauRCP[[#This Row],[Date2]])</f>
        <v>CREMERIE202207</v>
      </c>
    </row>
    <row r="482" spans="1:8" hidden="1" x14ac:dyDescent="0.25">
      <c r="A482" s="30" t="s">
        <v>252</v>
      </c>
      <c r="B482" s="38">
        <v>142766701</v>
      </c>
      <c r="C482" s="38">
        <v>5540246172669</v>
      </c>
      <c r="D482" s="39">
        <v>44743</v>
      </c>
      <c r="E482" s="40">
        <v>140</v>
      </c>
      <c r="F482" t="str">
        <f>+VLOOKUP(TableauRCP[[#This Row],[Article Commande]],Tableau1[],4,FALSE)</f>
        <v>CREMERIE</v>
      </c>
      <c r="G482" s="30">
        <f>YEAR(TableauRCP[[#This Row],[Date de Reception]])*100+MONTH(TableauRCP[[#This Row],[Date de Reception]])</f>
        <v>202207</v>
      </c>
      <c r="H482" t="str">
        <f>+CONCATENATE(TableauRCP[[#This Row],[Famille de produit]],TableauRCP[[#This Row],[Date2]])</f>
        <v>CREMERIE202207</v>
      </c>
    </row>
    <row r="483" spans="1:8" hidden="1" x14ac:dyDescent="0.25">
      <c r="A483" s="30" t="s">
        <v>252</v>
      </c>
      <c r="B483" s="41">
        <v>142766701</v>
      </c>
      <c r="C483" s="41">
        <v>5540246174174</v>
      </c>
      <c r="D483" s="42">
        <v>44743</v>
      </c>
      <c r="E483" s="43">
        <v>232</v>
      </c>
      <c r="F483" t="str">
        <f>+VLOOKUP(TableauRCP[[#This Row],[Article Commande]],Tableau1[],4,FALSE)</f>
        <v>CREMERIE</v>
      </c>
      <c r="G483" s="30">
        <f>YEAR(TableauRCP[[#This Row],[Date de Reception]])*100+MONTH(TableauRCP[[#This Row],[Date de Reception]])</f>
        <v>202207</v>
      </c>
      <c r="H483" t="str">
        <f>+CONCATENATE(TableauRCP[[#This Row],[Famille de produit]],TableauRCP[[#This Row],[Date2]])</f>
        <v>CREMERIE202207</v>
      </c>
    </row>
    <row r="484" spans="1:8" hidden="1" x14ac:dyDescent="0.25">
      <c r="A484" s="30" t="s">
        <v>252</v>
      </c>
      <c r="B484" s="41">
        <v>142766701</v>
      </c>
      <c r="C484" s="41">
        <v>5540246176699</v>
      </c>
      <c r="D484" s="42">
        <v>44743</v>
      </c>
      <c r="E484" s="43">
        <v>4176</v>
      </c>
      <c r="F484" t="str">
        <f>+VLOOKUP(TableauRCP[[#This Row],[Article Commande]],Tableau1[],4,FALSE)</f>
        <v>CREMERIE</v>
      </c>
      <c r="G484" s="30">
        <f>YEAR(TableauRCP[[#This Row],[Date de Reception]])*100+MONTH(TableauRCP[[#This Row],[Date de Reception]])</f>
        <v>202207</v>
      </c>
      <c r="H484" t="str">
        <f>+CONCATENATE(TableauRCP[[#This Row],[Famille de produit]],TableauRCP[[#This Row],[Date2]])</f>
        <v>CREMERIE202207</v>
      </c>
    </row>
    <row r="485" spans="1:8" hidden="1" x14ac:dyDescent="0.25">
      <c r="A485" s="30" t="s">
        <v>252</v>
      </c>
      <c r="B485" s="41">
        <v>142766701</v>
      </c>
      <c r="C485" s="41">
        <v>5540246188175</v>
      </c>
      <c r="D485" s="42">
        <v>44743</v>
      </c>
      <c r="E485" s="43">
        <v>116</v>
      </c>
      <c r="F485" t="str">
        <f>+VLOOKUP(TableauRCP[[#This Row],[Article Commande]],Tableau1[],4,FALSE)</f>
        <v>CREMERIE</v>
      </c>
      <c r="G485" s="30">
        <f>YEAR(TableauRCP[[#This Row],[Date de Reception]])*100+MONTH(TableauRCP[[#This Row],[Date de Reception]])</f>
        <v>202207</v>
      </c>
      <c r="H485" t="str">
        <f>+CONCATENATE(TableauRCP[[#This Row],[Famille de produit]],TableauRCP[[#This Row],[Date2]])</f>
        <v>CREMERIE202207</v>
      </c>
    </row>
    <row r="486" spans="1:8" hidden="1" x14ac:dyDescent="0.25">
      <c r="A486" s="30" t="s">
        <v>252</v>
      </c>
      <c r="B486" s="38">
        <v>142766702</v>
      </c>
      <c r="C486" s="38">
        <v>5540246176295</v>
      </c>
      <c r="D486" s="39">
        <v>44743</v>
      </c>
      <c r="E486" s="40">
        <v>4455</v>
      </c>
      <c r="F486" t="str">
        <f>+VLOOKUP(TableauRCP[[#This Row],[Article Commande]],Tableau1[],4,FALSE)</f>
        <v>CREMERIE</v>
      </c>
      <c r="G486" s="30">
        <f>YEAR(TableauRCP[[#This Row],[Date de Reception]])*100+MONTH(TableauRCP[[#This Row],[Date de Reception]])</f>
        <v>202207</v>
      </c>
      <c r="H486" t="str">
        <f>+CONCATENATE(TableauRCP[[#This Row],[Famille de produit]],TableauRCP[[#This Row],[Date2]])</f>
        <v>CREMERIE202207</v>
      </c>
    </row>
    <row r="487" spans="1:8" hidden="1" x14ac:dyDescent="0.25">
      <c r="A487" s="30" t="s">
        <v>252</v>
      </c>
      <c r="B487" s="41">
        <v>142766702</v>
      </c>
      <c r="C487" s="41">
        <v>5540246187987</v>
      </c>
      <c r="D487" s="42">
        <v>44743</v>
      </c>
      <c r="E487" s="43">
        <v>4455</v>
      </c>
      <c r="F487" t="str">
        <f>+VLOOKUP(TableauRCP[[#This Row],[Article Commande]],Tableau1[],4,FALSE)</f>
        <v>CREMERIE</v>
      </c>
      <c r="G487" s="30">
        <f>YEAR(TableauRCP[[#This Row],[Date de Reception]])*100+MONTH(TableauRCP[[#This Row],[Date de Reception]])</f>
        <v>202207</v>
      </c>
      <c r="H487" t="str">
        <f>+CONCATENATE(TableauRCP[[#This Row],[Famille de produit]],TableauRCP[[#This Row],[Date2]])</f>
        <v>CREMERIE202207</v>
      </c>
    </row>
    <row r="488" spans="1:8" hidden="1" x14ac:dyDescent="0.25">
      <c r="A488" s="30" t="s">
        <v>252</v>
      </c>
      <c r="B488" s="38">
        <v>142766702</v>
      </c>
      <c r="C488" s="38">
        <v>5540246188200</v>
      </c>
      <c r="D488" s="39">
        <v>44743</v>
      </c>
      <c r="E488" s="40">
        <v>743</v>
      </c>
      <c r="F488" t="str">
        <f>+VLOOKUP(TableauRCP[[#This Row],[Article Commande]],Tableau1[],4,FALSE)</f>
        <v>CREMERIE</v>
      </c>
      <c r="G488" s="30">
        <f>YEAR(TableauRCP[[#This Row],[Date de Reception]])*100+MONTH(TableauRCP[[#This Row],[Date de Reception]])</f>
        <v>202207</v>
      </c>
      <c r="H488" t="str">
        <f>+CONCATENATE(TableauRCP[[#This Row],[Famille de produit]],TableauRCP[[#This Row],[Date2]])</f>
        <v>CREMERIE202207</v>
      </c>
    </row>
    <row r="489" spans="1:8" hidden="1" x14ac:dyDescent="0.25">
      <c r="A489" s="30" t="s">
        <v>252</v>
      </c>
      <c r="B489" s="41">
        <v>142766705</v>
      </c>
      <c r="C489" s="41">
        <v>5540246177132</v>
      </c>
      <c r="D489" s="42">
        <v>44743</v>
      </c>
      <c r="E489" s="43">
        <v>3225</v>
      </c>
      <c r="F489" t="str">
        <f>+VLOOKUP(TableauRCP[[#This Row],[Article Commande]],Tableau1[],4,FALSE)</f>
        <v>MIX LEGUMES</v>
      </c>
      <c r="G489" s="30">
        <f>YEAR(TableauRCP[[#This Row],[Date de Reception]])*100+MONTH(TableauRCP[[#This Row],[Date de Reception]])</f>
        <v>202207</v>
      </c>
      <c r="H489" t="str">
        <f>+CONCATENATE(TableauRCP[[#This Row],[Famille de produit]],TableauRCP[[#This Row],[Date2]])</f>
        <v>MIX LEGUMES202207</v>
      </c>
    </row>
    <row r="490" spans="1:8" hidden="1" x14ac:dyDescent="0.25">
      <c r="A490" s="30" t="s">
        <v>252</v>
      </c>
      <c r="B490" s="38">
        <v>142766705</v>
      </c>
      <c r="C490" s="38">
        <v>5540246177133</v>
      </c>
      <c r="D490" s="39">
        <v>44743</v>
      </c>
      <c r="E490" s="40">
        <v>4455</v>
      </c>
      <c r="F490" t="str">
        <f>+VLOOKUP(TableauRCP[[#This Row],[Article Commande]],Tableau1[],4,FALSE)</f>
        <v>MIX LEGUMES</v>
      </c>
      <c r="G490" s="30">
        <f>YEAR(TableauRCP[[#This Row],[Date de Reception]])*100+MONTH(TableauRCP[[#This Row],[Date de Reception]])</f>
        <v>202207</v>
      </c>
      <c r="H490" t="str">
        <f>+CONCATENATE(TableauRCP[[#This Row],[Famille de produit]],TableauRCP[[#This Row],[Date2]])</f>
        <v>MIX LEGUMES202207</v>
      </c>
    </row>
    <row r="491" spans="1:8" hidden="1" x14ac:dyDescent="0.25">
      <c r="A491" s="30" t="s">
        <v>252</v>
      </c>
      <c r="B491" s="41">
        <v>142766705</v>
      </c>
      <c r="C491" s="41">
        <v>5540246183542</v>
      </c>
      <c r="D491" s="42">
        <v>44743</v>
      </c>
      <c r="E491" s="43">
        <v>1253</v>
      </c>
      <c r="F491" t="str">
        <f>+VLOOKUP(TableauRCP[[#This Row],[Article Commande]],Tableau1[],4,FALSE)</f>
        <v>MIX LEGUMES</v>
      </c>
      <c r="G491" s="30">
        <f>YEAR(TableauRCP[[#This Row],[Date de Reception]])*100+MONTH(TableauRCP[[#This Row],[Date de Reception]])</f>
        <v>202207</v>
      </c>
      <c r="H491" t="str">
        <f>+CONCATENATE(TableauRCP[[#This Row],[Famille de produit]],TableauRCP[[#This Row],[Date2]])</f>
        <v>MIX LEGUMES202207</v>
      </c>
    </row>
    <row r="492" spans="1:8" hidden="1" x14ac:dyDescent="0.25">
      <c r="A492" s="30" t="s">
        <v>252</v>
      </c>
      <c r="B492" s="38">
        <v>142766705</v>
      </c>
      <c r="C492" s="38">
        <v>5540246192148</v>
      </c>
      <c r="D492" s="39">
        <v>44743</v>
      </c>
      <c r="E492" s="40">
        <v>5568</v>
      </c>
      <c r="F492" t="str">
        <f>+VLOOKUP(TableauRCP[[#This Row],[Article Commande]],Tableau1[],4,FALSE)</f>
        <v>MIX LEGUMES</v>
      </c>
      <c r="G492" s="30">
        <f>YEAR(TableauRCP[[#This Row],[Date de Reception]])*100+MONTH(TableauRCP[[#This Row],[Date de Reception]])</f>
        <v>202207</v>
      </c>
      <c r="H492" t="str">
        <f>+CONCATENATE(TableauRCP[[#This Row],[Famille de produit]],TableauRCP[[#This Row],[Date2]])</f>
        <v>MIX LEGUMES202207</v>
      </c>
    </row>
    <row r="493" spans="1:8" hidden="1" x14ac:dyDescent="0.25">
      <c r="A493" s="30" t="s">
        <v>252</v>
      </c>
      <c r="B493" s="41">
        <v>142766705</v>
      </c>
      <c r="C493" s="41">
        <v>5540246192518</v>
      </c>
      <c r="D493" s="42">
        <v>44743</v>
      </c>
      <c r="E493" s="43">
        <v>5847</v>
      </c>
      <c r="F493" t="str">
        <f>+VLOOKUP(TableauRCP[[#This Row],[Article Commande]],Tableau1[],4,FALSE)</f>
        <v>MIX LEGUMES</v>
      </c>
      <c r="G493" s="30">
        <f>YEAR(TableauRCP[[#This Row],[Date de Reception]])*100+MONTH(TableauRCP[[#This Row],[Date de Reception]])</f>
        <v>202207</v>
      </c>
      <c r="H493" t="str">
        <f>+CONCATENATE(TableauRCP[[#This Row],[Famille de produit]],TableauRCP[[#This Row],[Date2]])</f>
        <v>MIX LEGUMES202207</v>
      </c>
    </row>
    <row r="494" spans="1:8" hidden="1" x14ac:dyDescent="0.25">
      <c r="A494" s="30" t="s">
        <v>252</v>
      </c>
      <c r="B494" s="38">
        <v>142746575</v>
      </c>
      <c r="C494" s="38">
        <v>5540246170256</v>
      </c>
      <c r="D494" s="39">
        <v>44744</v>
      </c>
      <c r="E494" s="40">
        <v>2998</v>
      </c>
      <c r="F494" t="str">
        <f>+VLOOKUP(TableauRCP[[#This Row],[Article Commande]],Tableau1[],4,FALSE)</f>
        <v>BOULANGERIE</v>
      </c>
      <c r="G494" s="30">
        <f>YEAR(TableauRCP[[#This Row],[Date de Reception]])*100+MONTH(TableauRCP[[#This Row],[Date de Reception]])</f>
        <v>202207</v>
      </c>
      <c r="H494" t="str">
        <f>+CONCATENATE(TableauRCP[[#This Row],[Famille de produit]],TableauRCP[[#This Row],[Date2]])</f>
        <v>BOULANGERIE202207</v>
      </c>
    </row>
    <row r="495" spans="1:8" hidden="1" x14ac:dyDescent="0.25">
      <c r="A495" s="30" t="s">
        <v>252</v>
      </c>
      <c r="B495" s="41">
        <v>142746575</v>
      </c>
      <c r="C495" s="41">
        <v>5540246171888</v>
      </c>
      <c r="D495" s="42">
        <v>44744</v>
      </c>
      <c r="E495" s="43">
        <v>650</v>
      </c>
      <c r="F495" t="str">
        <f>+VLOOKUP(TableauRCP[[#This Row],[Article Commande]],Tableau1[],4,FALSE)</f>
        <v>BOULANGERIE</v>
      </c>
      <c r="G495" s="30">
        <f>YEAR(TableauRCP[[#This Row],[Date de Reception]])*100+MONTH(TableauRCP[[#This Row],[Date de Reception]])</f>
        <v>202207</v>
      </c>
      <c r="H495" t="str">
        <f>+CONCATENATE(TableauRCP[[#This Row],[Famille de produit]],TableauRCP[[#This Row],[Date2]])</f>
        <v>BOULANGERIE202207</v>
      </c>
    </row>
    <row r="496" spans="1:8" hidden="1" x14ac:dyDescent="0.25">
      <c r="A496" s="30" t="s">
        <v>252</v>
      </c>
      <c r="B496" s="38">
        <v>142756660</v>
      </c>
      <c r="C496" s="38">
        <v>5540246174095</v>
      </c>
      <c r="D496" s="39">
        <v>44744</v>
      </c>
      <c r="E496" s="40">
        <v>70</v>
      </c>
      <c r="F496" t="str">
        <f>+VLOOKUP(TableauRCP[[#This Row],[Article Commande]],Tableau1[],4,FALSE)</f>
        <v>CREMERIE</v>
      </c>
      <c r="G496" s="30">
        <f>YEAR(TableauRCP[[#This Row],[Date de Reception]])*100+MONTH(TableauRCP[[#This Row],[Date de Reception]])</f>
        <v>202207</v>
      </c>
      <c r="H496" t="str">
        <f>+CONCATENATE(TableauRCP[[#This Row],[Famille de produit]],TableauRCP[[#This Row],[Date2]])</f>
        <v>CREMERIE202207</v>
      </c>
    </row>
    <row r="497" spans="1:8" hidden="1" x14ac:dyDescent="0.25">
      <c r="A497" s="30" t="s">
        <v>252</v>
      </c>
      <c r="B497" s="41">
        <v>142756660</v>
      </c>
      <c r="C497" s="41">
        <v>5540246175047</v>
      </c>
      <c r="D497" s="42">
        <v>44744</v>
      </c>
      <c r="E497" s="43">
        <v>140</v>
      </c>
      <c r="F497" t="str">
        <f>+VLOOKUP(TableauRCP[[#This Row],[Article Commande]],Tableau1[],4,FALSE)</f>
        <v>CREMERIE</v>
      </c>
      <c r="G497" s="30">
        <f>YEAR(TableauRCP[[#This Row],[Date de Reception]])*100+MONTH(TableauRCP[[#This Row],[Date de Reception]])</f>
        <v>202207</v>
      </c>
      <c r="H497" t="str">
        <f>+CONCATENATE(TableauRCP[[#This Row],[Famille de produit]],TableauRCP[[#This Row],[Date2]])</f>
        <v>CREMERIE202207</v>
      </c>
    </row>
    <row r="498" spans="1:8" hidden="1" x14ac:dyDescent="0.25">
      <c r="A498" s="30" t="s">
        <v>252</v>
      </c>
      <c r="B498" s="38">
        <v>142756660</v>
      </c>
      <c r="C498" s="38">
        <v>5540246175049</v>
      </c>
      <c r="D498" s="39">
        <v>44744</v>
      </c>
      <c r="E498" s="40">
        <v>557</v>
      </c>
      <c r="F498" t="str">
        <f>+VLOOKUP(TableauRCP[[#This Row],[Article Commande]],Tableau1[],4,FALSE)</f>
        <v>CREMERIE</v>
      </c>
      <c r="G498" s="30">
        <f>YEAR(TableauRCP[[#This Row],[Date de Reception]])*100+MONTH(TableauRCP[[#This Row],[Date de Reception]])</f>
        <v>202207</v>
      </c>
      <c r="H498" t="str">
        <f>+CONCATENATE(TableauRCP[[#This Row],[Famille de produit]],TableauRCP[[#This Row],[Date2]])</f>
        <v>CREMERIE202207</v>
      </c>
    </row>
    <row r="499" spans="1:8" hidden="1" x14ac:dyDescent="0.25">
      <c r="A499" s="30" t="s">
        <v>252</v>
      </c>
      <c r="B499" s="41">
        <v>142756660</v>
      </c>
      <c r="C499" s="41">
        <v>5540246175050</v>
      </c>
      <c r="D499" s="42">
        <v>44744</v>
      </c>
      <c r="E499" s="43">
        <v>836</v>
      </c>
      <c r="F499" t="str">
        <f>+VLOOKUP(TableauRCP[[#This Row],[Article Commande]],Tableau1[],4,FALSE)</f>
        <v>CREMERIE</v>
      </c>
      <c r="G499" s="30">
        <f>YEAR(TableauRCP[[#This Row],[Date de Reception]])*100+MONTH(TableauRCP[[#This Row],[Date de Reception]])</f>
        <v>202207</v>
      </c>
      <c r="H499" t="str">
        <f>+CONCATENATE(TableauRCP[[#This Row],[Famille de produit]],TableauRCP[[#This Row],[Date2]])</f>
        <v>CREMERIE202207</v>
      </c>
    </row>
    <row r="500" spans="1:8" hidden="1" x14ac:dyDescent="0.25">
      <c r="A500" s="30" t="s">
        <v>252</v>
      </c>
      <c r="B500" s="38">
        <v>142756660</v>
      </c>
      <c r="C500" s="38">
        <v>5540246190743</v>
      </c>
      <c r="D500" s="39">
        <v>44744</v>
      </c>
      <c r="E500" s="40">
        <v>140</v>
      </c>
      <c r="F500" t="str">
        <f>+VLOOKUP(TableauRCP[[#This Row],[Article Commande]],Tableau1[],4,FALSE)</f>
        <v>CREMERIE</v>
      </c>
      <c r="G500" s="30">
        <f>YEAR(TableauRCP[[#This Row],[Date de Reception]])*100+MONTH(TableauRCP[[#This Row],[Date de Reception]])</f>
        <v>202207</v>
      </c>
      <c r="H500" t="str">
        <f>+CONCATENATE(TableauRCP[[#This Row],[Famille de produit]],TableauRCP[[#This Row],[Date2]])</f>
        <v>CREMERIE202207</v>
      </c>
    </row>
    <row r="501" spans="1:8" hidden="1" x14ac:dyDescent="0.25">
      <c r="A501" s="30" t="s">
        <v>252</v>
      </c>
      <c r="B501" s="41">
        <v>143246714</v>
      </c>
      <c r="C501" s="41">
        <v>5540246171933</v>
      </c>
      <c r="D501" s="42">
        <v>44744</v>
      </c>
      <c r="E501" s="43">
        <v>836</v>
      </c>
      <c r="F501" t="str">
        <f>+VLOOKUP(TableauRCP[[#This Row],[Article Commande]],Tableau1[],4,FALSE)</f>
        <v>CREMERIE</v>
      </c>
      <c r="G501" s="30">
        <f>YEAR(TableauRCP[[#This Row],[Date de Reception]])*100+MONTH(TableauRCP[[#This Row],[Date de Reception]])</f>
        <v>202207</v>
      </c>
      <c r="H501" t="str">
        <f>+CONCATENATE(TableauRCP[[#This Row],[Famille de produit]],TableauRCP[[#This Row],[Date2]])</f>
        <v>CREMERIE202207</v>
      </c>
    </row>
    <row r="502" spans="1:8" hidden="1" x14ac:dyDescent="0.25">
      <c r="A502" s="30" t="s">
        <v>252</v>
      </c>
      <c r="B502" s="38">
        <v>143246714</v>
      </c>
      <c r="C502" s="38">
        <v>5540246176294</v>
      </c>
      <c r="D502" s="39">
        <v>44744</v>
      </c>
      <c r="E502" s="40">
        <v>1485</v>
      </c>
      <c r="F502" t="str">
        <f>+VLOOKUP(TableauRCP[[#This Row],[Article Commande]],Tableau1[],4,FALSE)</f>
        <v>CREMERIE</v>
      </c>
      <c r="G502" s="30">
        <f>YEAR(TableauRCP[[#This Row],[Date de Reception]])*100+MONTH(TableauRCP[[#This Row],[Date de Reception]])</f>
        <v>202207</v>
      </c>
      <c r="H502" t="str">
        <f>+CONCATENATE(TableauRCP[[#This Row],[Famille de produit]],TableauRCP[[#This Row],[Date2]])</f>
        <v>CREMERIE202207</v>
      </c>
    </row>
    <row r="503" spans="1:8" hidden="1" x14ac:dyDescent="0.25">
      <c r="A503" s="30" t="s">
        <v>252</v>
      </c>
      <c r="B503" s="41">
        <v>143246714</v>
      </c>
      <c r="C503" s="41">
        <v>5540246176295</v>
      </c>
      <c r="D503" s="42">
        <v>44744</v>
      </c>
      <c r="E503" s="43">
        <v>4455</v>
      </c>
      <c r="F503" t="str">
        <f>+VLOOKUP(TableauRCP[[#This Row],[Article Commande]],Tableau1[],4,FALSE)</f>
        <v>CREMERIE</v>
      </c>
      <c r="G503" s="30">
        <f>YEAR(TableauRCP[[#This Row],[Date de Reception]])*100+MONTH(TableauRCP[[#This Row],[Date de Reception]])</f>
        <v>202207</v>
      </c>
      <c r="H503" t="str">
        <f>+CONCATENATE(TableauRCP[[#This Row],[Famille de produit]],TableauRCP[[#This Row],[Date2]])</f>
        <v>CREMERIE202207</v>
      </c>
    </row>
    <row r="504" spans="1:8" hidden="1" x14ac:dyDescent="0.25">
      <c r="A504" s="30" t="s">
        <v>252</v>
      </c>
      <c r="B504" s="38">
        <v>143246714</v>
      </c>
      <c r="C504" s="38">
        <v>5540246188200</v>
      </c>
      <c r="D504" s="39">
        <v>44744</v>
      </c>
      <c r="E504" s="40">
        <v>743</v>
      </c>
      <c r="F504" t="str">
        <f>+VLOOKUP(TableauRCP[[#This Row],[Article Commande]],Tableau1[],4,FALSE)</f>
        <v>CREMERIE</v>
      </c>
      <c r="G504" s="30">
        <f>YEAR(TableauRCP[[#This Row],[Date de Reception]])*100+MONTH(TableauRCP[[#This Row],[Date de Reception]])</f>
        <v>202207</v>
      </c>
      <c r="H504" t="str">
        <f>+CONCATENATE(TableauRCP[[#This Row],[Famille de produit]],TableauRCP[[#This Row],[Date2]])</f>
        <v>CREMERIE202207</v>
      </c>
    </row>
    <row r="505" spans="1:8" hidden="1" x14ac:dyDescent="0.25">
      <c r="A505" s="30" t="s">
        <v>252</v>
      </c>
      <c r="B505" s="38">
        <v>143246715</v>
      </c>
      <c r="C505" s="38">
        <v>5540246172978</v>
      </c>
      <c r="D505" s="39">
        <v>44744</v>
      </c>
      <c r="E505" s="40">
        <v>836</v>
      </c>
      <c r="F505" t="str">
        <f>+VLOOKUP(TableauRCP[[#This Row],[Article Commande]],Tableau1[],4,FALSE)</f>
        <v>CREMERIE</v>
      </c>
      <c r="G505" s="30">
        <f>YEAR(TableauRCP[[#This Row],[Date de Reception]])*100+MONTH(TableauRCP[[#This Row],[Date de Reception]])</f>
        <v>202207</v>
      </c>
      <c r="H505" t="str">
        <f>+CONCATENATE(TableauRCP[[#This Row],[Famille de produit]],TableauRCP[[#This Row],[Date2]])</f>
        <v>CREMERIE202207</v>
      </c>
    </row>
    <row r="506" spans="1:8" hidden="1" x14ac:dyDescent="0.25">
      <c r="A506" s="30" t="s">
        <v>252</v>
      </c>
      <c r="B506" s="38">
        <v>143246715</v>
      </c>
      <c r="C506" s="38">
        <v>5540246176699</v>
      </c>
      <c r="D506" s="39">
        <v>44744</v>
      </c>
      <c r="E506" s="40">
        <v>2088</v>
      </c>
      <c r="F506" t="str">
        <f>+VLOOKUP(TableauRCP[[#This Row],[Article Commande]],Tableau1[],4,FALSE)</f>
        <v>CREMERIE</v>
      </c>
      <c r="G506" s="30">
        <f>YEAR(TableauRCP[[#This Row],[Date de Reception]])*100+MONTH(TableauRCP[[#This Row],[Date de Reception]])</f>
        <v>202207</v>
      </c>
      <c r="H506" t="str">
        <f>+CONCATENATE(TableauRCP[[#This Row],[Famille de produit]],TableauRCP[[#This Row],[Date2]])</f>
        <v>CREMERIE202207</v>
      </c>
    </row>
    <row r="507" spans="1:8" hidden="1" x14ac:dyDescent="0.25">
      <c r="A507" s="30" t="s">
        <v>252</v>
      </c>
      <c r="B507" s="41">
        <v>143246731</v>
      </c>
      <c r="C507" s="41">
        <v>5540246172669</v>
      </c>
      <c r="D507" s="42">
        <v>44745</v>
      </c>
      <c r="E507" s="43">
        <v>140</v>
      </c>
      <c r="F507" t="str">
        <f>+VLOOKUP(TableauRCP[[#This Row],[Article Commande]],Tableau1[],4,FALSE)</f>
        <v>CREMERIE</v>
      </c>
      <c r="G507" s="30">
        <f>YEAR(TableauRCP[[#This Row],[Date de Reception]])*100+MONTH(TableauRCP[[#This Row],[Date de Reception]])</f>
        <v>202207</v>
      </c>
      <c r="H507" t="str">
        <f>+CONCATENATE(TableauRCP[[#This Row],[Famille de produit]],TableauRCP[[#This Row],[Date2]])</f>
        <v>CREMERIE202207</v>
      </c>
    </row>
    <row r="508" spans="1:8" hidden="1" x14ac:dyDescent="0.25">
      <c r="A508" s="30" t="s">
        <v>252</v>
      </c>
      <c r="B508" s="38">
        <v>143246731</v>
      </c>
      <c r="C508" s="38">
        <v>5540246188175</v>
      </c>
      <c r="D508" s="39">
        <v>44745</v>
      </c>
      <c r="E508" s="40">
        <v>116</v>
      </c>
      <c r="F508" t="str">
        <f>+VLOOKUP(TableauRCP[[#This Row],[Article Commande]],Tableau1[],4,FALSE)</f>
        <v>CREMERIE</v>
      </c>
      <c r="G508" s="30">
        <f>YEAR(TableauRCP[[#This Row],[Date de Reception]])*100+MONTH(TableauRCP[[#This Row],[Date de Reception]])</f>
        <v>202207</v>
      </c>
      <c r="H508" t="str">
        <f>+CONCATENATE(TableauRCP[[#This Row],[Famille de produit]],TableauRCP[[#This Row],[Date2]])</f>
        <v>CREMERIE202207</v>
      </c>
    </row>
    <row r="509" spans="1:8" hidden="1" x14ac:dyDescent="0.25">
      <c r="A509" s="30" t="s">
        <v>252</v>
      </c>
      <c r="B509" s="38">
        <v>143246732</v>
      </c>
      <c r="C509" s="38">
        <v>5540246171933</v>
      </c>
      <c r="D509" s="39">
        <v>44745</v>
      </c>
      <c r="E509" s="40">
        <v>279</v>
      </c>
      <c r="F509" t="str">
        <f>+VLOOKUP(TableauRCP[[#This Row],[Article Commande]],Tableau1[],4,FALSE)</f>
        <v>CREMERIE</v>
      </c>
      <c r="G509" s="30">
        <f>YEAR(TableauRCP[[#This Row],[Date de Reception]])*100+MONTH(TableauRCP[[#This Row],[Date de Reception]])</f>
        <v>202207</v>
      </c>
      <c r="H509" t="str">
        <f>+CONCATENATE(TableauRCP[[#This Row],[Famille de produit]],TableauRCP[[#This Row],[Date2]])</f>
        <v>CREMERIE202207</v>
      </c>
    </row>
    <row r="510" spans="1:8" hidden="1" x14ac:dyDescent="0.25">
      <c r="A510" s="30" t="s">
        <v>252</v>
      </c>
      <c r="B510" s="38">
        <v>143246732</v>
      </c>
      <c r="C510" s="38">
        <v>5540246187987</v>
      </c>
      <c r="D510" s="39">
        <v>44745</v>
      </c>
      <c r="E510" s="40">
        <v>2228</v>
      </c>
      <c r="F510" t="str">
        <f>+VLOOKUP(TableauRCP[[#This Row],[Article Commande]],Tableau1[],4,FALSE)</f>
        <v>CREMERIE</v>
      </c>
      <c r="G510" s="30">
        <f>YEAR(TableauRCP[[#This Row],[Date de Reception]])*100+MONTH(TableauRCP[[#This Row],[Date de Reception]])</f>
        <v>202207</v>
      </c>
      <c r="H510" t="str">
        <f>+CONCATENATE(TableauRCP[[#This Row],[Famille de produit]],TableauRCP[[#This Row],[Date2]])</f>
        <v>CREMERIE202207</v>
      </c>
    </row>
    <row r="511" spans="1:8" hidden="1" x14ac:dyDescent="0.25">
      <c r="A511" s="30" t="s">
        <v>252</v>
      </c>
      <c r="B511" s="41">
        <v>143246732</v>
      </c>
      <c r="C511" s="41">
        <v>5540246188200</v>
      </c>
      <c r="D511" s="42">
        <v>44745</v>
      </c>
      <c r="E511" s="43">
        <v>743</v>
      </c>
      <c r="F511" t="str">
        <f>+VLOOKUP(TableauRCP[[#This Row],[Article Commande]],Tableau1[],4,FALSE)</f>
        <v>CREMERIE</v>
      </c>
      <c r="G511" s="30">
        <f>YEAR(TableauRCP[[#This Row],[Date de Reception]])*100+MONTH(TableauRCP[[#This Row],[Date de Reception]])</f>
        <v>202207</v>
      </c>
      <c r="H511" t="str">
        <f>+CONCATENATE(TableauRCP[[#This Row],[Famille de produit]],TableauRCP[[#This Row],[Date2]])</f>
        <v>CREMERIE202207</v>
      </c>
    </row>
    <row r="512" spans="1:8" hidden="1" x14ac:dyDescent="0.25">
      <c r="A512" s="30" t="s">
        <v>252</v>
      </c>
      <c r="B512" s="41">
        <v>142736463</v>
      </c>
      <c r="C512" s="41">
        <v>5540246183587</v>
      </c>
      <c r="D512" s="42">
        <v>44746</v>
      </c>
      <c r="E512" s="43">
        <v>502</v>
      </c>
      <c r="F512" t="str">
        <f>+VLOOKUP(TableauRCP[[#This Row],[Article Commande]],Tableau1[],4,FALSE)</f>
        <v>MIX LEGUMES</v>
      </c>
      <c r="G512" s="30">
        <f>YEAR(TableauRCP[[#This Row],[Date de Reception]])*100+MONTH(TableauRCP[[#This Row],[Date de Reception]])</f>
        <v>202207</v>
      </c>
      <c r="H512" t="str">
        <f>+CONCATENATE(TableauRCP[[#This Row],[Famille de produit]],TableauRCP[[#This Row],[Date2]])</f>
        <v>MIX LEGUMES202207</v>
      </c>
    </row>
    <row r="513" spans="1:8" hidden="1" x14ac:dyDescent="0.25">
      <c r="A513" s="30" t="s">
        <v>252</v>
      </c>
      <c r="B513" s="41">
        <v>142756694</v>
      </c>
      <c r="C513" s="41">
        <v>5540246182684</v>
      </c>
      <c r="D513" s="42">
        <v>44746</v>
      </c>
      <c r="E513" s="43">
        <v>325</v>
      </c>
      <c r="F513" t="str">
        <f>+VLOOKUP(TableauRCP[[#This Row],[Article Commande]],Tableau1[],4,FALSE)</f>
        <v>BOULANGERIE</v>
      </c>
      <c r="G513" s="30">
        <f>YEAR(TableauRCP[[#This Row],[Date de Reception]])*100+MONTH(TableauRCP[[#This Row],[Date de Reception]])</f>
        <v>202207</v>
      </c>
      <c r="H513" t="str">
        <f>+CONCATENATE(TableauRCP[[#This Row],[Famille de produit]],TableauRCP[[#This Row],[Date2]])</f>
        <v>BOULANGERIE202207</v>
      </c>
    </row>
    <row r="514" spans="1:8" hidden="1" x14ac:dyDescent="0.25">
      <c r="A514" s="30" t="s">
        <v>252</v>
      </c>
      <c r="B514" s="38">
        <v>142756694</v>
      </c>
      <c r="C514" s="38">
        <v>5540246183844</v>
      </c>
      <c r="D514" s="39">
        <v>44746</v>
      </c>
      <c r="E514" s="40">
        <v>93</v>
      </c>
      <c r="F514" t="str">
        <f>+VLOOKUP(TableauRCP[[#This Row],[Article Commande]],Tableau1[],4,FALSE)</f>
        <v>BOULANGERIE</v>
      </c>
      <c r="G514" s="30">
        <f>YEAR(TableauRCP[[#This Row],[Date de Reception]])*100+MONTH(TableauRCP[[#This Row],[Date de Reception]])</f>
        <v>202207</v>
      </c>
      <c r="H514" t="str">
        <f>+CONCATENATE(TableauRCP[[#This Row],[Famille de produit]],TableauRCP[[#This Row],[Date2]])</f>
        <v>BOULANGERIE202207</v>
      </c>
    </row>
    <row r="515" spans="1:8" hidden="1" x14ac:dyDescent="0.25">
      <c r="A515" s="30" t="s">
        <v>252</v>
      </c>
      <c r="B515" s="41">
        <v>142756696</v>
      </c>
      <c r="C515" s="41">
        <v>5540246192209</v>
      </c>
      <c r="D515" s="42">
        <v>44746</v>
      </c>
      <c r="E515" s="43">
        <v>1114</v>
      </c>
      <c r="F515" t="str">
        <f>+VLOOKUP(TableauRCP[[#This Row],[Article Commande]],Tableau1[],4,FALSE)</f>
        <v>MIX LEGUMES</v>
      </c>
      <c r="G515" s="30">
        <f>YEAR(TableauRCP[[#This Row],[Date de Reception]])*100+MONTH(TableauRCP[[#This Row],[Date de Reception]])</f>
        <v>202207</v>
      </c>
      <c r="H515" t="str">
        <f>+CONCATENATE(TableauRCP[[#This Row],[Famille de produit]],TableauRCP[[#This Row],[Date2]])</f>
        <v>MIX LEGUMES202207</v>
      </c>
    </row>
    <row r="516" spans="1:8" hidden="1" x14ac:dyDescent="0.25">
      <c r="A516" s="30" t="s">
        <v>252</v>
      </c>
      <c r="B516" s="38">
        <v>142756696</v>
      </c>
      <c r="C516" s="38">
        <v>5540246192831</v>
      </c>
      <c r="D516" s="39">
        <v>44746</v>
      </c>
      <c r="E516" s="40">
        <v>1300</v>
      </c>
      <c r="F516" t="str">
        <f>+VLOOKUP(TableauRCP[[#This Row],[Article Commande]],Tableau1[],4,FALSE)</f>
        <v>MIX LEGUMES</v>
      </c>
      <c r="G516" s="30">
        <f>YEAR(TableauRCP[[#This Row],[Date de Reception]])*100+MONTH(TableauRCP[[#This Row],[Date de Reception]])</f>
        <v>202207</v>
      </c>
      <c r="H516" t="str">
        <f>+CONCATENATE(TableauRCP[[#This Row],[Famille de produit]],TableauRCP[[#This Row],[Date2]])</f>
        <v>MIX LEGUMES202207</v>
      </c>
    </row>
    <row r="517" spans="1:8" hidden="1" x14ac:dyDescent="0.25">
      <c r="A517" s="30" t="s">
        <v>252</v>
      </c>
      <c r="B517" s="41">
        <v>142766704</v>
      </c>
      <c r="C517" s="41">
        <v>5540246174095</v>
      </c>
      <c r="D517" s="42">
        <v>44746</v>
      </c>
      <c r="E517" s="43">
        <v>70</v>
      </c>
      <c r="F517" t="str">
        <f>+VLOOKUP(TableauRCP[[#This Row],[Article Commande]],Tableau1[],4,FALSE)</f>
        <v>CREMERIE</v>
      </c>
      <c r="G517" s="30">
        <f>YEAR(TableauRCP[[#This Row],[Date de Reception]])*100+MONTH(TableauRCP[[#This Row],[Date de Reception]])</f>
        <v>202207</v>
      </c>
      <c r="H517" t="str">
        <f>+CONCATENATE(TableauRCP[[#This Row],[Famille de produit]],TableauRCP[[#This Row],[Date2]])</f>
        <v>CREMERIE202207</v>
      </c>
    </row>
    <row r="518" spans="1:8" hidden="1" x14ac:dyDescent="0.25">
      <c r="A518" s="30" t="s">
        <v>252</v>
      </c>
      <c r="B518" s="38">
        <v>142766704</v>
      </c>
      <c r="C518" s="38">
        <v>5540246175047</v>
      </c>
      <c r="D518" s="39">
        <v>44746</v>
      </c>
      <c r="E518" s="40">
        <v>140</v>
      </c>
      <c r="F518" t="str">
        <f>+VLOOKUP(TableauRCP[[#This Row],[Article Commande]],Tableau1[],4,FALSE)</f>
        <v>CREMERIE</v>
      </c>
      <c r="G518" s="30">
        <f>YEAR(TableauRCP[[#This Row],[Date de Reception]])*100+MONTH(TableauRCP[[#This Row],[Date de Reception]])</f>
        <v>202207</v>
      </c>
      <c r="H518" t="str">
        <f>+CONCATENATE(TableauRCP[[#This Row],[Famille de produit]],TableauRCP[[#This Row],[Date2]])</f>
        <v>CREMERIE202207</v>
      </c>
    </row>
    <row r="519" spans="1:8" hidden="1" x14ac:dyDescent="0.25">
      <c r="A519" s="30" t="s">
        <v>252</v>
      </c>
      <c r="B519" s="41">
        <v>142766704</v>
      </c>
      <c r="C519" s="41">
        <v>5540246175049</v>
      </c>
      <c r="D519" s="42">
        <v>44746</v>
      </c>
      <c r="E519" s="43">
        <v>279</v>
      </c>
      <c r="F519" t="str">
        <f>+VLOOKUP(TableauRCP[[#This Row],[Article Commande]],Tableau1[],4,FALSE)</f>
        <v>CREMERIE</v>
      </c>
      <c r="G519" s="30">
        <f>YEAR(TableauRCP[[#This Row],[Date de Reception]])*100+MONTH(TableauRCP[[#This Row],[Date de Reception]])</f>
        <v>202207</v>
      </c>
      <c r="H519" t="str">
        <f>+CONCATENATE(TableauRCP[[#This Row],[Famille de produit]],TableauRCP[[#This Row],[Date2]])</f>
        <v>CREMERIE202207</v>
      </c>
    </row>
    <row r="520" spans="1:8" hidden="1" x14ac:dyDescent="0.25">
      <c r="A520" s="30" t="s">
        <v>252</v>
      </c>
      <c r="B520" s="38">
        <v>142766704</v>
      </c>
      <c r="C520" s="38">
        <v>5540246175050</v>
      </c>
      <c r="D520" s="39">
        <v>44746</v>
      </c>
      <c r="E520" s="40">
        <v>279</v>
      </c>
      <c r="F520" t="str">
        <f>+VLOOKUP(TableauRCP[[#This Row],[Article Commande]],Tableau1[],4,FALSE)</f>
        <v>CREMERIE</v>
      </c>
      <c r="G520" s="30">
        <f>YEAR(TableauRCP[[#This Row],[Date de Reception]])*100+MONTH(TableauRCP[[#This Row],[Date de Reception]])</f>
        <v>202207</v>
      </c>
      <c r="H520" t="str">
        <f>+CONCATENATE(TableauRCP[[#This Row],[Famille de produit]],TableauRCP[[#This Row],[Date2]])</f>
        <v>CREMERIE202207</v>
      </c>
    </row>
    <row r="521" spans="1:8" hidden="1" x14ac:dyDescent="0.25">
      <c r="A521" s="30" t="s">
        <v>252</v>
      </c>
      <c r="B521" s="41">
        <v>142766704</v>
      </c>
      <c r="C521" s="41">
        <v>5540246190743</v>
      </c>
      <c r="D521" s="42">
        <v>44746</v>
      </c>
      <c r="E521" s="43">
        <v>140</v>
      </c>
      <c r="F521" t="str">
        <f>+VLOOKUP(TableauRCP[[#This Row],[Article Commande]],Tableau1[],4,FALSE)</f>
        <v>CREMERIE</v>
      </c>
      <c r="G521" s="30">
        <f>YEAR(TableauRCP[[#This Row],[Date de Reception]])*100+MONTH(TableauRCP[[#This Row],[Date de Reception]])</f>
        <v>202207</v>
      </c>
      <c r="H521" t="str">
        <f>+CONCATENATE(TableauRCP[[#This Row],[Famille de produit]],TableauRCP[[#This Row],[Date2]])</f>
        <v>CREMERIE202207</v>
      </c>
    </row>
    <row r="522" spans="1:8" hidden="1" x14ac:dyDescent="0.25">
      <c r="A522" s="30" t="s">
        <v>252</v>
      </c>
      <c r="B522" s="41">
        <v>143246755</v>
      </c>
      <c r="C522" s="41">
        <v>5540246172978</v>
      </c>
      <c r="D522" s="42">
        <v>44746</v>
      </c>
      <c r="E522" s="43">
        <v>836</v>
      </c>
      <c r="F522" t="str">
        <f>+VLOOKUP(TableauRCP[[#This Row],[Article Commande]],Tableau1[],4,FALSE)</f>
        <v>CREMERIE</v>
      </c>
      <c r="G522" s="30">
        <f>YEAR(TableauRCP[[#This Row],[Date de Reception]])*100+MONTH(TableauRCP[[#This Row],[Date de Reception]])</f>
        <v>202207</v>
      </c>
      <c r="H522" t="str">
        <f>+CONCATENATE(TableauRCP[[#This Row],[Famille de produit]],TableauRCP[[#This Row],[Date2]])</f>
        <v>CREMERIE202207</v>
      </c>
    </row>
    <row r="523" spans="1:8" hidden="1" x14ac:dyDescent="0.25">
      <c r="A523" s="30" t="s">
        <v>252</v>
      </c>
      <c r="B523" s="41">
        <v>143246755</v>
      </c>
      <c r="C523" s="41">
        <v>5540246174174</v>
      </c>
      <c r="D523" s="42">
        <v>44746</v>
      </c>
      <c r="E523" s="43">
        <v>348</v>
      </c>
      <c r="F523" t="str">
        <f>+VLOOKUP(TableauRCP[[#This Row],[Article Commande]],Tableau1[],4,FALSE)</f>
        <v>CREMERIE</v>
      </c>
      <c r="G523" s="30">
        <f>YEAR(TableauRCP[[#This Row],[Date de Reception]])*100+MONTH(TableauRCP[[#This Row],[Date de Reception]])</f>
        <v>202207</v>
      </c>
      <c r="H523" t="str">
        <f>+CONCATENATE(TableauRCP[[#This Row],[Famille de produit]],TableauRCP[[#This Row],[Date2]])</f>
        <v>CREMERIE202207</v>
      </c>
    </row>
    <row r="524" spans="1:8" hidden="1" x14ac:dyDescent="0.25">
      <c r="A524" s="30" t="s">
        <v>252</v>
      </c>
      <c r="B524" s="41">
        <v>143246756</v>
      </c>
      <c r="C524" s="41">
        <v>5540246171933</v>
      </c>
      <c r="D524" s="42">
        <v>44746</v>
      </c>
      <c r="E524" s="43">
        <v>836</v>
      </c>
      <c r="F524" t="str">
        <f>+VLOOKUP(TableauRCP[[#This Row],[Article Commande]],Tableau1[],4,FALSE)</f>
        <v>CREMERIE</v>
      </c>
      <c r="G524" s="30">
        <f>YEAR(TableauRCP[[#This Row],[Date de Reception]])*100+MONTH(TableauRCP[[#This Row],[Date de Reception]])</f>
        <v>202207</v>
      </c>
      <c r="H524" t="str">
        <f>+CONCATENATE(TableauRCP[[#This Row],[Famille de produit]],TableauRCP[[#This Row],[Date2]])</f>
        <v>CREMERIE202207</v>
      </c>
    </row>
    <row r="525" spans="1:8" hidden="1" x14ac:dyDescent="0.25">
      <c r="A525" s="30" t="s">
        <v>252</v>
      </c>
      <c r="B525" s="38">
        <v>143246756</v>
      </c>
      <c r="C525" s="38">
        <v>5540246176294</v>
      </c>
      <c r="D525" s="39">
        <v>44746</v>
      </c>
      <c r="E525" s="40">
        <v>1485</v>
      </c>
      <c r="F525" t="str">
        <f>+VLOOKUP(TableauRCP[[#This Row],[Article Commande]],Tableau1[],4,FALSE)</f>
        <v>CREMERIE</v>
      </c>
      <c r="G525" s="30">
        <f>YEAR(TableauRCP[[#This Row],[Date de Reception]])*100+MONTH(TableauRCP[[#This Row],[Date de Reception]])</f>
        <v>202207</v>
      </c>
      <c r="H525" t="str">
        <f>+CONCATENATE(TableauRCP[[#This Row],[Famille de produit]],TableauRCP[[#This Row],[Date2]])</f>
        <v>CREMERIE202207</v>
      </c>
    </row>
    <row r="526" spans="1:8" hidden="1" x14ac:dyDescent="0.25">
      <c r="A526" s="30" t="s">
        <v>252</v>
      </c>
      <c r="B526" s="41">
        <v>143246756</v>
      </c>
      <c r="C526" s="41">
        <v>5540246176295</v>
      </c>
      <c r="D526" s="42">
        <v>44746</v>
      </c>
      <c r="E526" s="43">
        <v>3712</v>
      </c>
      <c r="F526" t="str">
        <f>+VLOOKUP(TableauRCP[[#This Row],[Article Commande]],Tableau1[],4,FALSE)</f>
        <v>CREMERIE</v>
      </c>
      <c r="G526" s="30">
        <f>YEAR(TableauRCP[[#This Row],[Date de Reception]])*100+MONTH(TableauRCP[[#This Row],[Date de Reception]])</f>
        <v>202207</v>
      </c>
      <c r="H526" t="str">
        <f>+CONCATENATE(TableauRCP[[#This Row],[Famille de produit]],TableauRCP[[#This Row],[Date2]])</f>
        <v>CREMERIE202207</v>
      </c>
    </row>
    <row r="527" spans="1:8" hidden="1" x14ac:dyDescent="0.25">
      <c r="A527" s="30" t="s">
        <v>252</v>
      </c>
      <c r="B527" s="38">
        <v>143246756</v>
      </c>
      <c r="C527" s="38">
        <v>5540246187987</v>
      </c>
      <c r="D527" s="39">
        <v>44746</v>
      </c>
      <c r="E527" s="40">
        <v>3341</v>
      </c>
      <c r="F527" t="str">
        <f>+VLOOKUP(TableauRCP[[#This Row],[Article Commande]],Tableau1[],4,FALSE)</f>
        <v>CREMERIE</v>
      </c>
      <c r="G527" s="30">
        <f>YEAR(TableauRCP[[#This Row],[Date de Reception]])*100+MONTH(TableauRCP[[#This Row],[Date de Reception]])</f>
        <v>202207</v>
      </c>
      <c r="H527" t="str">
        <f>+CONCATENATE(TableauRCP[[#This Row],[Famille de produit]],TableauRCP[[#This Row],[Date2]])</f>
        <v>CREMERIE202207</v>
      </c>
    </row>
    <row r="528" spans="1:8" hidden="1" x14ac:dyDescent="0.25">
      <c r="A528" s="30" t="s">
        <v>252</v>
      </c>
      <c r="B528" s="41">
        <v>143246756</v>
      </c>
      <c r="C528" s="41">
        <v>5540246188200</v>
      </c>
      <c r="D528" s="42">
        <v>44746</v>
      </c>
      <c r="E528" s="43">
        <v>743</v>
      </c>
      <c r="F528" t="str">
        <f>+VLOOKUP(TableauRCP[[#This Row],[Article Commande]],Tableau1[],4,FALSE)</f>
        <v>CREMERIE</v>
      </c>
      <c r="G528" s="30">
        <f>YEAR(TableauRCP[[#This Row],[Date de Reception]])*100+MONTH(TableauRCP[[#This Row],[Date de Reception]])</f>
        <v>202207</v>
      </c>
      <c r="H528" t="str">
        <f>+CONCATENATE(TableauRCP[[#This Row],[Famille de produit]],TableauRCP[[#This Row],[Date2]])</f>
        <v>CREMERIE202207</v>
      </c>
    </row>
    <row r="529" spans="1:8" hidden="1" x14ac:dyDescent="0.25">
      <c r="A529" s="30" t="s">
        <v>252</v>
      </c>
      <c r="B529" s="41">
        <v>143246823</v>
      </c>
      <c r="C529" s="41">
        <v>5540246176699</v>
      </c>
      <c r="D529" s="42">
        <v>44746</v>
      </c>
      <c r="E529" s="43">
        <v>5012</v>
      </c>
      <c r="F529" t="str">
        <f>+VLOOKUP(TableauRCP[[#This Row],[Article Commande]],Tableau1[],4,FALSE)</f>
        <v>CREMERIE</v>
      </c>
      <c r="G529" s="30">
        <f>YEAR(TableauRCP[[#This Row],[Date de Reception]])*100+MONTH(TableauRCP[[#This Row],[Date de Reception]])</f>
        <v>202207</v>
      </c>
      <c r="H529" t="str">
        <f>+CONCATENATE(TableauRCP[[#This Row],[Famille de produit]],TableauRCP[[#This Row],[Date2]])</f>
        <v>CREMERIE202207</v>
      </c>
    </row>
    <row r="530" spans="1:8" hidden="1" x14ac:dyDescent="0.25">
      <c r="A530" s="30" t="s">
        <v>252</v>
      </c>
      <c r="B530" s="41">
        <v>143246763</v>
      </c>
      <c r="C530" s="41">
        <v>5540246188583</v>
      </c>
      <c r="D530" s="42">
        <v>44749</v>
      </c>
      <c r="E530" s="43">
        <v>2228</v>
      </c>
      <c r="F530" t="str">
        <f>+VLOOKUP(TableauRCP[[#This Row],[Article Commande]],Tableau1[],4,FALSE)</f>
        <v>BOULANGERIE</v>
      </c>
      <c r="G530" s="30">
        <f>YEAR(TableauRCP[[#This Row],[Date de Reception]])*100+MONTH(TableauRCP[[#This Row],[Date de Reception]])</f>
        <v>202207</v>
      </c>
      <c r="H530" t="str">
        <f>+CONCATENATE(TableauRCP[[#This Row],[Famille de produit]],TableauRCP[[#This Row],[Date2]])</f>
        <v>BOULANGERIE202207</v>
      </c>
    </row>
    <row r="531" spans="1:8" hidden="1" x14ac:dyDescent="0.25">
      <c r="A531" s="30" t="s">
        <v>252</v>
      </c>
      <c r="B531" s="38">
        <v>143246775</v>
      </c>
      <c r="C531" s="38">
        <v>5540246177132</v>
      </c>
      <c r="D531" s="39">
        <v>44749</v>
      </c>
      <c r="E531" s="40">
        <v>3248</v>
      </c>
      <c r="F531" t="str">
        <f>+VLOOKUP(TableauRCP[[#This Row],[Article Commande]],Tableau1[],4,FALSE)</f>
        <v>MIX LEGUMES</v>
      </c>
      <c r="G531" s="30">
        <f>YEAR(TableauRCP[[#This Row],[Date de Reception]])*100+MONTH(TableauRCP[[#This Row],[Date de Reception]])</f>
        <v>202207</v>
      </c>
      <c r="H531" t="str">
        <f>+CONCATENATE(TableauRCP[[#This Row],[Famille de produit]],TableauRCP[[#This Row],[Date2]])</f>
        <v>MIX LEGUMES202207</v>
      </c>
    </row>
    <row r="532" spans="1:8" hidden="1" x14ac:dyDescent="0.25">
      <c r="A532" s="30" t="s">
        <v>252</v>
      </c>
      <c r="B532" s="41">
        <v>143246775</v>
      </c>
      <c r="C532" s="41">
        <v>5540246177133</v>
      </c>
      <c r="D532" s="42">
        <v>44749</v>
      </c>
      <c r="E532" s="43">
        <v>5568</v>
      </c>
      <c r="F532" t="str">
        <f>+VLOOKUP(TableauRCP[[#This Row],[Article Commande]],Tableau1[],4,FALSE)</f>
        <v>MIX LEGUMES</v>
      </c>
      <c r="G532" s="30">
        <f>YEAR(TableauRCP[[#This Row],[Date de Reception]])*100+MONTH(TableauRCP[[#This Row],[Date de Reception]])</f>
        <v>202207</v>
      </c>
      <c r="H532" t="str">
        <f>+CONCATENATE(TableauRCP[[#This Row],[Famille de produit]],TableauRCP[[#This Row],[Date2]])</f>
        <v>MIX LEGUMES202207</v>
      </c>
    </row>
    <row r="533" spans="1:8" hidden="1" x14ac:dyDescent="0.25">
      <c r="A533" s="30" t="s">
        <v>252</v>
      </c>
      <c r="B533" s="38">
        <v>143246775</v>
      </c>
      <c r="C533" s="38">
        <v>5540246192148</v>
      </c>
      <c r="D533" s="39">
        <v>44749</v>
      </c>
      <c r="E533" s="40">
        <v>11136</v>
      </c>
      <c r="F533" t="str">
        <f>+VLOOKUP(TableauRCP[[#This Row],[Article Commande]],Tableau1[],4,FALSE)</f>
        <v>MIX LEGUMES</v>
      </c>
      <c r="G533" s="30">
        <f>YEAR(TableauRCP[[#This Row],[Date de Reception]])*100+MONTH(TableauRCP[[#This Row],[Date de Reception]])</f>
        <v>202207</v>
      </c>
      <c r="H533" t="str">
        <f>+CONCATENATE(TableauRCP[[#This Row],[Famille de produit]],TableauRCP[[#This Row],[Date2]])</f>
        <v>MIX LEGUMES202207</v>
      </c>
    </row>
    <row r="534" spans="1:8" hidden="1" x14ac:dyDescent="0.25">
      <c r="A534" s="30" t="s">
        <v>252</v>
      </c>
      <c r="B534" s="41">
        <v>143246775</v>
      </c>
      <c r="C534" s="41">
        <v>5540246192518</v>
      </c>
      <c r="D534" s="42">
        <v>44749</v>
      </c>
      <c r="E534" s="43">
        <v>2924</v>
      </c>
      <c r="F534" t="str">
        <f>+VLOOKUP(TableauRCP[[#This Row],[Article Commande]],Tableau1[],4,FALSE)</f>
        <v>MIX LEGUMES</v>
      </c>
      <c r="G534" s="30">
        <f>YEAR(TableauRCP[[#This Row],[Date de Reception]])*100+MONTH(TableauRCP[[#This Row],[Date de Reception]])</f>
        <v>202207</v>
      </c>
      <c r="H534" t="str">
        <f>+CONCATENATE(TableauRCP[[#This Row],[Famille de produit]],TableauRCP[[#This Row],[Date2]])</f>
        <v>MIX LEGUMES202207</v>
      </c>
    </row>
    <row r="535" spans="1:8" hidden="1" x14ac:dyDescent="0.25">
      <c r="A535" s="30" t="s">
        <v>252</v>
      </c>
      <c r="B535" s="41">
        <v>143246791</v>
      </c>
      <c r="C535" s="41">
        <v>5540246171933</v>
      </c>
      <c r="D535" s="42">
        <v>44749</v>
      </c>
      <c r="E535" s="43">
        <v>1114</v>
      </c>
      <c r="F535" t="str">
        <f>+VLOOKUP(TableauRCP[[#This Row],[Article Commande]],Tableau1[],4,FALSE)</f>
        <v>CREMERIE</v>
      </c>
      <c r="G535" s="30">
        <f>YEAR(TableauRCP[[#This Row],[Date de Reception]])*100+MONTH(TableauRCP[[#This Row],[Date de Reception]])</f>
        <v>202207</v>
      </c>
      <c r="H535" t="str">
        <f>+CONCATENATE(TableauRCP[[#This Row],[Famille de produit]],TableauRCP[[#This Row],[Date2]])</f>
        <v>CREMERIE202207</v>
      </c>
    </row>
    <row r="536" spans="1:8" hidden="1" x14ac:dyDescent="0.25">
      <c r="A536" s="30" t="s">
        <v>252</v>
      </c>
      <c r="B536" s="41">
        <v>143246791</v>
      </c>
      <c r="C536" s="41">
        <v>5540246176294</v>
      </c>
      <c r="D536" s="42">
        <v>44749</v>
      </c>
      <c r="E536" s="43">
        <v>1485</v>
      </c>
      <c r="F536" t="str">
        <f>+VLOOKUP(TableauRCP[[#This Row],[Article Commande]],Tableau1[],4,FALSE)</f>
        <v>CREMERIE</v>
      </c>
      <c r="G536" s="30">
        <f>YEAR(TableauRCP[[#This Row],[Date de Reception]])*100+MONTH(TableauRCP[[#This Row],[Date de Reception]])</f>
        <v>202207</v>
      </c>
      <c r="H536" t="str">
        <f>+CONCATENATE(TableauRCP[[#This Row],[Famille de produit]],TableauRCP[[#This Row],[Date2]])</f>
        <v>CREMERIE202207</v>
      </c>
    </row>
    <row r="537" spans="1:8" hidden="1" x14ac:dyDescent="0.25">
      <c r="A537" s="30" t="s">
        <v>252</v>
      </c>
      <c r="B537" s="38">
        <v>143246791</v>
      </c>
      <c r="C537" s="38">
        <v>5540246176295</v>
      </c>
      <c r="D537" s="39">
        <v>44749</v>
      </c>
      <c r="E537" s="40">
        <v>4455</v>
      </c>
      <c r="F537" t="str">
        <f>+VLOOKUP(TableauRCP[[#This Row],[Article Commande]],Tableau1[],4,FALSE)</f>
        <v>CREMERIE</v>
      </c>
      <c r="G537" s="30">
        <f>YEAR(TableauRCP[[#This Row],[Date de Reception]])*100+MONTH(TableauRCP[[#This Row],[Date de Reception]])</f>
        <v>202207</v>
      </c>
      <c r="H537" t="str">
        <f>+CONCATENATE(TableauRCP[[#This Row],[Famille de produit]],TableauRCP[[#This Row],[Date2]])</f>
        <v>CREMERIE202207</v>
      </c>
    </row>
    <row r="538" spans="1:8" hidden="1" x14ac:dyDescent="0.25">
      <c r="A538" s="30" t="s">
        <v>252</v>
      </c>
      <c r="B538" s="41">
        <v>143246791</v>
      </c>
      <c r="C538" s="41">
        <v>5540246188200</v>
      </c>
      <c r="D538" s="42">
        <v>44749</v>
      </c>
      <c r="E538" s="43">
        <v>1448</v>
      </c>
      <c r="F538" t="str">
        <f>+VLOOKUP(TableauRCP[[#This Row],[Article Commande]],Tableau1[],4,FALSE)</f>
        <v>CREMERIE</v>
      </c>
      <c r="G538" s="30">
        <f>YEAR(TableauRCP[[#This Row],[Date de Reception]])*100+MONTH(TableauRCP[[#This Row],[Date de Reception]])</f>
        <v>202207</v>
      </c>
      <c r="H538" t="str">
        <f>+CONCATENATE(TableauRCP[[#This Row],[Famille de produit]],TableauRCP[[#This Row],[Date2]])</f>
        <v>CREMERIE202207</v>
      </c>
    </row>
    <row r="539" spans="1:8" hidden="1" x14ac:dyDescent="0.25">
      <c r="A539" s="30" t="s">
        <v>252</v>
      </c>
      <c r="B539" s="41">
        <v>143246793</v>
      </c>
      <c r="C539" s="41">
        <v>5540246172669</v>
      </c>
      <c r="D539" s="42">
        <v>44749</v>
      </c>
      <c r="E539" s="43">
        <v>279</v>
      </c>
      <c r="F539" t="str">
        <f>+VLOOKUP(TableauRCP[[#This Row],[Article Commande]],Tableau1[],4,FALSE)</f>
        <v>CREMERIE</v>
      </c>
      <c r="G539" s="30">
        <f>YEAR(TableauRCP[[#This Row],[Date de Reception]])*100+MONTH(TableauRCP[[#This Row],[Date de Reception]])</f>
        <v>202207</v>
      </c>
      <c r="H539" t="str">
        <f>+CONCATENATE(TableauRCP[[#This Row],[Famille de produit]],TableauRCP[[#This Row],[Date2]])</f>
        <v>CREMERIE202207</v>
      </c>
    </row>
    <row r="540" spans="1:8" hidden="1" x14ac:dyDescent="0.25">
      <c r="A540" s="30" t="s">
        <v>252</v>
      </c>
      <c r="B540" s="38">
        <v>143246793</v>
      </c>
      <c r="C540" s="38">
        <v>5540246174174</v>
      </c>
      <c r="D540" s="39">
        <v>44749</v>
      </c>
      <c r="E540" s="40">
        <v>464</v>
      </c>
      <c r="F540" t="str">
        <f>+VLOOKUP(TableauRCP[[#This Row],[Article Commande]],Tableau1[],4,FALSE)</f>
        <v>CREMERIE</v>
      </c>
      <c r="G540" s="30">
        <f>YEAR(TableauRCP[[#This Row],[Date de Reception]])*100+MONTH(TableauRCP[[#This Row],[Date de Reception]])</f>
        <v>202207</v>
      </c>
      <c r="H540" t="str">
        <f>+CONCATENATE(TableauRCP[[#This Row],[Famille de produit]],TableauRCP[[#This Row],[Date2]])</f>
        <v>CREMERIE202207</v>
      </c>
    </row>
    <row r="541" spans="1:8" hidden="1" x14ac:dyDescent="0.25">
      <c r="A541" s="30" t="s">
        <v>252</v>
      </c>
      <c r="B541" s="41">
        <v>143246793</v>
      </c>
      <c r="C541" s="41">
        <v>5540246188175</v>
      </c>
      <c r="D541" s="42">
        <v>44749</v>
      </c>
      <c r="E541" s="43">
        <v>116</v>
      </c>
      <c r="F541" t="str">
        <f>+VLOOKUP(TableauRCP[[#This Row],[Article Commande]],Tableau1[],4,FALSE)</f>
        <v>CREMERIE</v>
      </c>
      <c r="G541" s="30">
        <f>YEAR(TableauRCP[[#This Row],[Date de Reception]])*100+MONTH(TableauRCP[[#This Row],[Date de Reception]])</f>
        <v>202207</v>
      </c>
      <c r="H541" t="str">
        <f>+CONCATENATE(TableauRCP[[#This Row],[Famille de produit]],TableauRCP[[#This Row],[Date2]])</f>
        <v>CREMERIE202207</v>
      </c>
    </row>
    <row r="542" spans="1:8" hidden="1" x14ac:dyDescent="0.25">
      <c r="A542" s="30" t="s">
        <v>252</v>
      </c>
      <c r="B542" s="41">
        <v>143246802</v>
      </c>
      <c r="C542" s="41">
        <v>5540246180522</v>
      </c>
      <c r="D542" s="42">
        <v>44749</v>
      </c>
      <c r="E542" s="43">
        <v>557</v>
      </c>
      <c r="F542" t="str">
        <f>+VLOOKUP(TableauRCP[[#This Row],[Article Commande]],Tableau1[],4,FALSE)</f>
        <v>BOULANGERIE</v>
      </c>
      <c r="G542" s="30">
        <f>YEAR(TableauRCP[[#This Row],[Date de Reception]])*100+MONTH(TableauRCP[[#This Row],[Date de Reception]])</f>
        <v>202207</v>
      </c>
      <c r="H542" t="str">
        <f>+CONCATENATE(TableauRCP[[#This Row],[Famille de produit]],TableauRCP[[#This Row],[Date2]])</f>
        <v>BOULANGERIE202207</v>
      </c>
    </row>
    <row r="543" spans="1:8" hidden="1" x14ac:dyDescent="0.25">
      <c r="A543" s="30" t="s">
        <v>252</v>
      </c>
      <c r="B543" s="38">
        <v>143246741</v>
      </c>
      <c r="C543" s="38">
        <v>5540246183130</v>
      </c>
      <c r="D543" s="39">
        <v>44750</v>
      </c>
      <c r="E543" s="40">
        <v>1003</v>
      </c>
      <c r="F543" t="str">
        <f>+VLOOKUP(TableauRCP[[#This Row],[Article Commande]],Tableau1[],4,FALSE)</f>
        <v>MIX LEGUMES</v>
      </c>
      <c r="G543" s="30">
        <f>YEAR(TableauRCP[[#This Row],[Date de Reception]])*100+MONTH(TableauRCP[[#This Row],[Date de Reception]])</f>
        <v>202207</v>
      </c>
      <c r="H543" t="str">
        <f>+CONCATENATE(TableauRCP[[#This Row],[Famille de produit]],TableauRCP[[#This Row],[Date2]])</f>
        <v>MIX LEGUMES202207</v>
      </c>
    </row>
    <row r="544" spans="1:8" hidden="1" x14ac:dyDescent="0.25">
      <c r="A544" s="30" t="s">
        <v>252</v>
      </c>
      <c r="B544" s="41">
        <v>143246741</v>
      </c>
      <c r="C544" s="41">
        <v>5540246183537</v>
      </c>
      <c r="D544" s="42">
        <v>44750</v>
      </c>
      <c r="E544" s="43">
        <v>961</v>
      </c>
      <c r="F544" t="str">
        <f>+VLOOKUP(TableauRCP[[#This Row],[Article Commande]],Tableau1[],4,FALSE)</f>
        <v>MIX LEGUMES</v>
      </c>
      <c r="G544" s="30">
        <f>YEAR(TableauRCP[[#This Row],[Date de Reception]])*100+MONTH(TableauRCP[[#This Row],[Date de Reception]])</f>
        <v>202207</v>
      </c>
      <c r="H544" t="str">
        <f>+CONCATENATE(TableauRCP[[#This Row],[Famille de produit]],TableauRCP[[#This Row],[Date2]])</f>
        <v>MIX LEGUMES202207</v>
      </c>
    </row>
    <row r="545" spans="1:8" hidden="1" x14ac:dyDescent="0.25">
      <c r="A545" s="30" t="s">
        <v>252</v>
      </c>
      <c r="B545" s="38">
        <v>143246815</v>
      </c>
      <c r="C545" s="38">
        <v>5540246171933</v>
      </c>
      <c r="D545" s="39">
        <v>44750</v>
      </c>
      <c r="E545" s="40">
        <v>557</v>
      </c>
      <c r="F545" t="str">
        <f>+VLOOKUP(TableauRCP[[#This Row],[Article Commande]],Tableau1[],4,FALSE)</f>
        <v>CREMERIE</v>
      </c>
      <c r="G545" s="30">
        <f>YEAR(TableauRCP[[#This Row],[Date de Reception]])*100+MONTH(TableauRCP[[#This Row],[Date de Reception]])</f>
        <v>202207</v>
      </c>
      <c r="H545" t="str">
        <f>+CONCATENATE(TableauRCP[[#This Row],[Famille de produit]],TableauRCP[[#This Row],[Date2]])</f>
        <v>CREMERIE202207</v>
      </c>
    </row>
    <row r="546" spans="1:8" hidden="1" x14ac:dyDescent="0.25">
      <c r="A546" s="30" t="s">
        <v>252</v>
      </c>
      <c r="B546" s="41">
        <v>143246815</v>
      </c>
      <c r="C546" s="41">
        <v>5540246187987</v>
      </c>
      <c r="D546" s="42">
        <v>44750</v>
      </c>
      <c r="E546" s="43">
        <v>2228</v>
      </c>
      <c r="F546" t="str">
        <f>+VLOOKUP(TableauRCP[[#This Row],[Article Commande]],Tableau1[],4,FALSE)</f>
        <v>CREMERIE</v>
      </c>
      <c r="G546" s="30">
        <f>YEAR(TableauRCP[[#This Row],[Date de Reception]])*100+MONTH(TableauRCP[[#This Row],[Date de Reception]])</f>
        <v>202207</v>
      </c>
      <c r="H546" t="str">
        <f>+CONCATENATE(TableauRCP[[#This Row],[Famille de produit]],TableauRCP[[#This Row],[Date2]])</f>
        <v>CREMERIE202207</v>
      </c>
    </row>
    <row r="547" spans="1:8" hidden="1" x14ac:dyDescent="0.25">
      <c r="A547" s="30" t="s">
        <v>252</v>
      </c>
      <c r="B547" s="38">
        <v>143246815</v>
      </c>
      <c r="C547" s="38">
        <v>5540246188200</v>
      </c>
      <c r="D547" s="39">
        <v>44750</v>
      </c>
      <c r="E547" s="40">
        <v>1485</v>
      </c>
      <c r="F547" t="str">
        <f>+VLOOKUP(TableauRCP[[#This Row],[Article Commande]],Tableau1[],4,FALSE)</f>
        <v>CREMERIE</v>
      </c>
      <c r="G547" s="30">
        <f>YEAR(TableauRCP[[#This Row],[Date de Reception]])*100+MONTH(TableauRCP[[#This Row],[Date de Reception]])</f>
        <v>202207</v>
      </c>
      <c r="H547" t="str">
        <f>+CONCATENATE(TableauRCP[[#This Row],[Famille de produit]],TableauRCP[[#This Row],[Date2]])</f>
        <v>CREMERIE202207</v>
      </c>
    </row>
    <row r="548" spans="1:8" hidden="1" x14ac:dyDescent="0.25">
      <c r="A548" s="30" t="s">
        <v>252</v>
      </c>
      <c r="B548" s="38">
        <v>143246816</v>
      </c>
      <c r="C548" s="38">
        <v>5540246172539</v>
      </c>
      <c r="D548" s="39">
        <v>44750</v>
      </c>
      <c r="E548" s="40">
        <v>47</v>
      </c>
      <c r="F548" t="str">
        <f>+VLOOKUP(TableauRCP[[#This Row],[Article Commande]],Tableau1[],4,FALSE)</f>
        <v>CREMERIE</v>
      </c>
      <c r="G548" s="30">
        <f>YEAR(TableauRCP[[#This Row],[Date de Reception]])*100+MONTH(TableauRCP[[#This Row],[Date de Reception]])</f>
        <v>202207</v>
      </c>
      <c r="H548" t="str">
        <f>+CONCATENATE(TableauRCP[[#This Row],[Famille de produit]],TableauRCP[[#This Row],[Date2]])</f>
        <v>CREMERIE202207</v>
      </c>
    </row>
    <row r="549" spans="1:8" hidden="1" x14ac:dyDescent="0.25">
      <c r="A549" s="30" t="s">
        <v>252</v>
      </c>
      <c r="B549" s="41">
        <v>143246816</v>
      </c>
      <c r="C549" s="41">
        <v>5540246172669</v>
      </c>
      <c r="D549" s="42">
        <v>44750</v>
      </c>
      <c r="E549" s="43">
        <v>279</v>
      </c>
      <c r="F549" t="str">
        <f>+VLOOKUP(TableauRCP[[#This Row],[Article Commande]],Tableau1[],4,FALSE)</f>
        <v>CREMERIE</v>
      </c>
      <c r="G549" s="30">
        <f>YEAR(TableauRCP[[#This Row],[Date de Reception]])*100+MONTH(TableauRCP[[#This Row],[Date de Reception]])</f>
        <v>202207</v>
      </c>
      <c r="H549" t="str">
        <f>+CONCATENATE(TableauRCP[[#This Row],[Famille de produit]],TableauRCP[[#This Row],[Date2]])</f>
        <v>CREMERIE202207</v>
      </c>
    </row>
    <row r="550" spans="1:8" hidden="1" x14ac:dyDescent="0.25">
      <c r="A550" s="30" t="s">
        <v>252</v>
      </c>
      <c r="B550" s="38">
        <v>143246816</v>
      </c>
      <c r="C550" s="38">
        <v>5540246172978</v>
      </c>
      <c r="D550" s="39">
        <v>44750</v>
      </c>
      <c r="E550" s="40">
        <v>1671</v>
      </c>
      <c r="F550" t="str">
        <f>+VLOOKUP(TableauRCP[[#This Row],[Article Commande]],Tableau1[],4,FALSE)</f>
        <v>CREMERIE</v>
      </c>
      <c r="G550" s="30">
        <f>YEAR(TableauRCP[[#This Row],[Date de Reception]])*100+MONTH(TableauRCP[[#This Row],[Date de Reception]])</f>
        <v>202207</v>
      </c>
      <c r="H550" t="str">
        <f>+CONCATENATE(TableauRCP[[#This Row],[Famille de produit]],TableauRCP[[#This Row],[Date2]])</f>
        <v>CREMERIE202207</v>
      </c>
    </row>
    <row r="551" spans="1:8" hidden="1" x14ac:dyDescent="0.25">
      <c r="A551" s="30" t="s">
        <v>252</v>
      </c>
      <c r="B551" s="38">
        <v>143246816</v>
      </c>
      <c r="C551" s="38">
        <v>5540246174174</v>
      </c>
      <c r="D551" s="39">
        <v>44750</v>
      </c>
      <c r="E551" s="40">
        <v>464</v>
      </c>
      <c r="F551" t="str">
        <f>+VLOOKUP(TableauRCP[[#This Row],[Article Commande]],Tableau1[],4,FALSE)</f>
        <v>CREMERIE</v>
      </c>
      <c r="G551" s="30">
        <f>YEAR(TableauRCP[[#This Row],[Date de Reception]])*100+MONTH(TableauRCP[[#This Row],[Date de Reception]])</f>
        <v>202207</v>
      </c>
      <c r="H551" t="str">
        <f>+CONCATENATE(TableauRCP[[#This Row],[Famille de produit]],TableauRCP[[#This Row],[Date2]])</f>
        <v>CREMERIE202207</v>
      </c>
    </row>
    <row r="552" spans="1:8" hidden="1" x14ac:dyDescent="0.25">
      <c r="A552" s="30" t="s">
        <v>252</v>
      </c>
      <c r="B552" s="38">
        <v>143246816</v>
      </c>
      <c r="C552" s="38">
        <v>5540246176699</v>
      </c>
      <c r="D552" s="39">
        <v>44750</v>
      </c>
      <c r="E552" s="40">
        <v>6264</v>
      </c>
      <c r="F552" t="str">
        <f>+VLOOKUP(TableauRCP[[#This Row],[Article Commande]],Tableau1[],4,FALSE)</f>
        <v>CREMERIE</v>
      </c>
      <c r="G552" s="30">
        <f>YEAR(TableauRCP[[#This Row],[Date de Reception]])*100+MONTH(TableauRCP[[#This Row],[Date de Reception]])</f>
        <v>202207</v>
      </c>
      <c r="H552" t="str">
        <f>+CONCATENATE(TableauRCP[[#This Row],[Famille de produit]],TableauRCP[[#This Row],[Date2]])</f>
        <v>CREMERIE202207</v>
      </c>
    </row>
    <row r="553" spans="1:8" hidden="1" x14ac:dyDescent="0.25">
      <c r="A553" s="30" t="s">
        <v>252</v>
      </c>
      <c r="B553" s="41">
        <v>143246816</v>
      </c>
      <c r="C553" s="41">
        <v>5540246192102</v>
      </c>
      <c r="D553" s="42">
        <v>44750</v>
      </c>
      <c r="E553" s="43">
        <v>4009</v>
      </c>
      <c r="F553" t="str">
        <f>+VLOOKUP(TableauRCP[[#This Row],[Article Commande]],Tableau1[],4,FALSE)</f>
        <v>CREMERIE</v>
      </c>
      <c r="G553" s="30">
        <f>YEAR(TableauRCP[[#This Row],[Date de Reception]])*100+MONTH(TableauRCP[[#This Row],[Date de Reception]])</f>
        <v>202207</v>
      </c>
      <c r="H553" t="str">
        <f>+CONCATENATE(TableauRCP[[#This Row],[Famille de produit]],TableauRCP[[#This Row],[Date2]])</f>
        <v>CREMERIE202207</v>
      </c>
    </row>
    <row r="554" spans="1:8" hidden="1" x14ac:dyDescent="0.25">
      <c r="A554" s="30" t="s">
        <v>252</v>
      </c>
      <c r="B554" s="38">
        <v>143246742</v>
      </c>
      <c r="C554" s="38">
        <v>5540246170256</v>
      </c>
      <c r="D554" s="39">
        <v>44751</v>
      </c>
      <c r="E554" s="40">
        <v>3174</v>
      </c>
      <c r="F554" t="str">
        <f>+VLOOKUP(TableauRCP[[#This Row],[Article Commande]],Tableau1[],4,FALSE)</f>
        <v>BOULANGERIE</v>
      </c>
      <c r="G554" s="30">
        <f>YEAR(TableauRCP[[#This Row],[Date de Reception]])*100+MONTH(TableauRCP[[#This Row],[Date de Reception]])</f>
        <v>202207</v>
      </c>
      <c r="H554" t="str">
        <f>+CONCATENATE(TableauRCP[[#This Row],[Famille de produit]],TableauRCP[[#This Row],[Date2]])</f>
        <v>BOULANGERIE202207</v>
      </c>
    </row>
    <row r="555" spans="1:8" hidden="1" x14ac:dyDescent="0.25">
      <c r="A555" s="30" t="s">
        <v>252</v>
      </c>
      <c r="B555" s="41">
        <v>143246742</v>
      </c>
      <c r="C555" s="41">
        <v>5540246171888</v>
      </c>
      <c r="D555" s="42">
        <v>44751</v>
      </c>
      <c r="E555" s="43">
        <v>520</v>
      </c>
      <c r="F555" t="str">
        <f>+VLOOKUP(TableauRCP[[#This Row],[Article Commande]],Tableau1[],4,FALSE)</f>
        <v>BOULANGERIE</v>
      </c>
      <c r="G555" s="30">
        <f>YEAR(TableauRCP[[#This Row],[Date de Reception]])*100+MONTH(TableauRCP[[#This Row],[Date de Reception]])</f>
        <v>202207</v>
      </c>
      <c r="H555" t="str">
        <f>+CONCATENATE(TableauRCP[[#This Row],[Famille de produit]],TableauRCP[[#This Row],[Date2]])</f>
        <v>BOULANGERIE202207</v>
      </c>
    </row>
    <row r="556" spans="1:8" hidden="1" x14ac:dyDescent="0.25">
      <c r="A556" s="30" t="s">
        <v>252</v>
      </c>
      <c r="B556" s="38">
        <v>143246759</v>
      </c>
      <c r="C556" s="38">
        <v>5540246175047</v>
      </c>
      <c r="D556" s="39">
        <v>44751</v>
      </c>
      <c r="E556" s="40">
        <v>418</v>
      </c>
      <c r="F556" t="str">
        <f>+VLOOKUP(TableauRCP[[#This Row],[Article Commande]],Tableau1[],4,FALSE)</f>
        <v>CREMERIE</v>
      </c>
      <c r="G556" s="30">
        <f>YEAR(TableauRCP[[#This Row],[Date de Reception]])*100+MONTH(TableauRCP[[#This Row],[Date de Reception]])</f>
        <v>202207</v>
      </c>
      <c r="H556" t="str">
        <f>+CONCATENATE(TableauRCP[[#This Row],[Famille de produit]],TableauRCP[[#This Row],[Date2]])</f>
        <v>CREMERIE202207</v>
      </c>
    </row>
    <row r="557" spans="1:8" hidden="1" x14ac:dyDescent="0.25">
      <c r="A557" s="30" t="s">
        <v>252</v>
      </c>
      <c r="B557" s="41">
        <v>143246759</v>
      </c>
      <c r="C557" s="41">
        <v>5540246175049</v>
      </c>
      <c r="D557" s="42">
        <v>44751</v>
      </c>
      <c r="E557" s="43">
        <v>557</v>
      </c>
      <c r="F557" t="str">
        <f>+VLOOKUP(TableauRCP[[#This Row],[Article Commande]],Tableau1[],4,FALSE)</f>
        <v>CREMERIE</v>
      </c>
      <c r="G557" s="30">
        <f>YEAR(TableauRCP[[#This Row],[Date de Reception]])*100+MONTH(TableauRCP[[#This Row],[Date de Reception]])</f>
        <v>202207</v>
      </c>
      <c r="H557" t="str">
        <f>+CONCATENATE(TableauRCP[[#This Row],[Famille de produit]],TableauRCP[[#This Row],[Date2]])</f>
        <v>CREMERIE202207</v>
      </c>
    </row>
    <row r="558" spans="1:8" hidden="1" x14ac:dyDescent="0.25">
      <c r="A558" s="30" t="s">
        <v>252</v>
      </c>
      <c r="B558" s="38">
        <v>143246759</v>
      </c>
      <c r="C558" s="38">
        <v>5540246175050</v>
      </c>
      <c r="D558" s="39">
        <v>44751</v>
      </c>
      <c r="E558" s="40">
        <v>557</v>
      </c>
      <c r="F558" t="str">
        <f>+VLOOKUP(TableauRCP[[#This Row],[Article Commande]],Tableau1[],4,FALSE)</f>
        <v>CREMERIE</v>
      </c>
      <c r="G558" s="30">
        <f>YEAR(TableauRCP[[#This Row],[Date de Reception]])*100+MONTH(TableauRCP[[#This Row],[Date de Reception]])</f>
        <v>202207</v>
      </c>
      <c r="H558" t="str">
        <f>+CONCATENATE(TableauRCP[[#This Row],[Famille de produit]],TableauRCP[[#This Row],[Date2]])</f>
        <v>CREMERIE202207</v>
      </c>
    </row>
    <row r="559" spans="1:8" hidden="1" x14ac:dyDescent="0.25">
      <c r="A559" s="30" t="s">
        <v>252</v>
      </c>
      <c r="B559" s="41">
        <v>143246827</v>
      </c>
      <c r="C559" s="41">
        <v>5540246171759</v>
      </c>
      <c r="D559" s="42">
        <v>44751</v>
      </c>
      <c r="E559" s="43">
        <v>1253</v>
      </c>
      <c r="F559" t="str">
        <f>+VLOOKUP(TableauRCP[[#This Row],[Article Commande]],Tableau1[],4,FALSE)</f>
        <v>MIX LEGUMES</v>
      </c>
      <c r="G559" s="30">
        <f>YEAR(TableauRCP[[#This Row],[Date de Reception]])*100+MONTH(TableauRCP[[#This Row],[Date de Reception]])</f>
        <v>202207</v>
      </c>
      <c r="H559" t="str">
        <f>+CONCATENATE(TableauRCP[[#This Row],[Famille de produit]],TableauRCP[[#This Row],[Date2]])</f>
        <v>MIX LEGUMES202207</v>
      </c>
    </row>
    <row r="560" spans="1:8" hidden="1" x14ac:dyDescent="0.25">
      <c r="A560" s="30" t="s">
        <v>252</v>
      </c>
      <c r="B560" s="38">
        <v>143246827</v>
      </c>
      <c r="C560" s="38">
        <v>5540246192148</v>
      </c>
      <c r="D560" s="39">
        <v>44751</v>
      </c>
      <c r="E560" s="40">
        <v>30624</v>
      </c>
      <c r="F560" t="str">
        <f>+VLOOKUP(TableauRCP[[#This Row],[Article Commande]],Tableau1[],4,FALSE)</f>
        <v>MIX LEGUMES</v>
      </c>
      <c r="G560" s="30">
        <f>YEAR(TableauRCP[[#This Row],[Date de Reception]])*100+MONTH(TableauRCP[[#This Row],[Date de Reception]])</f>
        <v>202207</v>
      </c>
      <c r="H560" t="str">
        <f>+CONCATENATE(TableauRCP[[#This Row],[Famille de produit]],TableauRCP[[#This Row],[Date2]])</f>
        <v>MIX LEGUMES202207</v>
      </c>
    </row>
    <row r="561" spans="1:8" hidden="1" x14ac:dyDescent="0.25">
      <c r="A561" s="30" t="s">
        <v>252</v>
      </c>
      <c r="B561" s="41">
        <v>143246827</v>
      </c>
      <c r="C561" s="41">
        <v>5540246192518</v>
      </c>
      <c r="D561" s="42">
        <v>44751</v>
      </c>
      <c r="E561" s="43">
        <v>8770</v>
      </c>
      <c r="F561" t="str">
        <f>+VLOOKUP(TableauRCP[[#This Row],[Article Commande]],Tableau1[],4,FALSE)</f>
        <v>MIX LEGUMES</v>
      </c>
      <c r="G561" s="30">
        <f>YEAR(TableauRCP[[#This Row],[Date de Reception]])*100+MONTH(TableauRCP[[#This Row],[Date de Reception]])</f>
        <v>202207</v>
      </c>
      <c r="H561" t="str">
        <f>+CONCATENATE(TableauRCP[[#This Row],[Famille de produit]],TableauRCP[[#This Row],[Date2]])</f>
        <v>MIX LEGUMES202207</v>
      </c>
    </row>
    <row r="562" spans="1:8" hidden="1" x14ac:dyDescent="0.25">
      <c r="A562" s="30" t="s">
        <v>252</v>
      </c>
      <c r="B562" s="38">
        <v>143256847</v>
      </c>
      <c r="C562" s="38">
        <v>5540246172978</v>
      </c>
      <c r="D562" s="39">
        <v>44751</v>
      </c>
      <c r="E562" s="40">
        <v>251</v>
      </c>
      <c r="F562" t="str">
        <f>+VLOOKUP(TableauRCP[[#This Row],[Article Commande]],Tableau1[],4,FALSE)</f>
        <v>CREMERIE</v>
      </c>
      <c r="G562" s="30">
        <f>YEAR(TableauRCP[[#This Row],[Date de Reception]])*100+MONTH(TableauRCP[[#This Row],[Date de Reception]])</f>
        <v>202207</v>
      </c>
      <c r="H562" t="str">
        <f>+CONCATENATE(TableauRCP[[#This Row],[Famille de produit]],TableauRCP[[#This Row],[Date2]])</f>
        <v>CREMERIE202207</v>
      </c>
    </row>
    <row r="563" spans="1:8" hidden="1" x14ac:dyDescent="0.25">
      <c r="A563" s="30" t="s">
        <v>252</v>
      </c>
      <c r="B563" s="38">
        <v>143256847</v>
      </c>
      <c r="C563" s="38">
        <v>5540246188175</v>
      </c>
      <c r="D563" s="39">
        <v>44751</v>
      </c>
      <c r="E563" s="40">
        <v>116</v>
      </c>
      <c r="F563" t="str">
        <f>+VLOOKUP(TableauRCP[[#This Row],[Article Commande]],Tableau1[],4,FALSE)</f>
        <v>CREMERIE</v>
      </c>
      <c r="G563" s="30">
        <f>YEAR(TableauRCP[[#This Row],[Date de Reception]])*100+MONTH(TableauRCP[[#This Row],[Date de Reception]])</f>
        <v>202207</v>
      </c>
      <c r="H563" t="str">
        <f>+CONCATENATE(TableauRCP[[#This Row],[Famille de produit]],TableauRCP[[#This Row],[Date2]])</f>
        <v>CREMERIE202207</v>
      </c>
    </row>
    <row r="564" spans="1:8" hidden="1" x14ac:dyDescent="0.25">
      <c r="A564" s="30" t="s">
        <v>252</v>
      </c>
      <c r="B564" s="38">
        <v>142736456</v>
      </c>
      <c r="C564" s="38">
        <v>5540246192264</v>
      </c>
      <c r="D564" s="39">
        <v>44753</v>
      </c>
      <c r="E564" s="40">
        <v>1485</v>
      </c>
      <c r="F564" t="str">
        <f>+VLOOKUP(TableauRCP[[#This Row],[Article Commande]],Tableau1[],4,FALSE)</f>
        <v>CREMERIE</v>
      </c>
      <c r="G564" s="30">
        <f>YEAR(TableauRCP[[#This Row],[Date de Reception]])*100+MONTH(TableauRCP[[#This Row],[Date de Reception]])</f>
        <v>202207</v>
      </c>
      <c r="H564" t="str">
        <f>+CONCATENATE(TableauRCP[[#This Row],[Famille de produit]],TableauRCP[[#This Row],[Date2]])</f>
        <v>CREMERIE202207</v>
      </c>
    </row>
    <row r="565" spans="1:8" hidden="1" x14ac:dyDescent="0.25">
      <c r="A565" s="30" t="s">
        <v>252</v>
      </c>
      <c r="B565" s="41">
        <v>142736456</v>
      </c>
      <c r="C565" s="41">
        <v>5540246192265</v>
      </c>
      <c r="D565" s="42">
        <v>44753</v>
      </c>
      <c r="E565" s="43">
        <v>297</v>
      </c>
      <c r="F565" t="str">
        <f>+VLOOKUP(TableauRCP[[#This Row],[Article Commande]],Tableau1[],4,FALSE)</f>
        <v>CREMERIE</v>
      </c>
      <c r="G565" s="30">
        <f>YEAR(TableauRCP[[#This Row],[Date de Reception]])*100+MONTH(TableauRCP[[#This Row],[Date de Reception]])</f>
        <v>202207</v>
      </c>
      <c r="H565" t="str">
        <f>+CONCATENATE(TableauRCP[[#This Row],[Famille de produit]],TableauRCP[[#This Row],[Date2]])</f>
        <v>CREMERIE202207</v>
      </c>
    </row>
    <row r="566" spans="1:8" hidden="1" x14ac:dyDescent="0.25">
      <c r="A566" s="30" t="s">
        <v>252</v>
      </c>
      <c r="B566" s="38">
        <v>143246771</v>
      </c>
      <c r="C566" s="38">
        <v>5540246181061</v>
      </c>
      <c r="D566" s="39">
        <v>44753</v>
      </c>
      <c r="E566" s="40">
        <v>2998</v>
      </c>
      <c r="F566" t="str">
        <f>+VLOOKUP(TableauRCP[[#This Row],[Article Commande]],Tableau1[],4,FALSE)</f>
        <v>VOLAILLE</v>
      </c>
      <c r="G566" s="30">
        <f>YEAR(TableauRCP[[#This Row],[Date de Reception]])*100+MONTH(TableauRCP[[#This Row],[Date de Reception]])</f>
        <v>202207</v>
      </c>
      <c r="H566" t="str">
        <f>+CONCATENATE(TableauRCP[[#This Row],[Famille de produit]],TableauRCP[[#This Row],[Date2]])</f>
        <v>VOLAILLE202207</v>
      </c>
    </row>
    <row r="567" spans="1:8" hidden="1" x14ac:dyDescent="0.25">
      <c r="A567" s="30" t="s">
        <v>252</v>
      </c>
      <c r="B567" s="41">
        <v>143246771</v>
      </c>
      <c r="C567" s="41">
        <v>5540246183547</v>
      </c>
      <c r="D567" s="42">
        <v>44753</v>
      </c>
      <c r="E567" s="43">
        <v>3341</v>
      </c>
      <c r="F567" t="str">
        <f>+VLOOKUP(TableauRCP[[#This Row],[Article Commande]],Tableau1[],4,FALSE)</f>
        <v>VOLAILLE</v>
      </c>
      <c r="G567" s="30">
        <f>YEAR(TableauRCP[[#This Row],[Date de Reception]])*100+MONTH(TableauRCP[[#This Row],[Date de Reception]])</f>
        <v>202207</v>
      </c>
      <c r="H567" t="str">
        <f>+CONCATENATE(TableauRCP[[#This Row],[Famille de produit]],TableauRCP[[#This Row],[Date2]])</f>
        <v>VOLAILLE202207</v>
      </c>
    </row>
    <row r="568" spans="1:8" hidden="1" x14ac:dyDescent="0.25">
      <c r="A568" s="30" t="s">
        <v>252</v>
      </c>
      <c r="B568" s="38">
        <v>143246771</v>
      </c>
      <c r="C568" s="38">
        <v>5540246185278</v>
      </c>
      <c r="D568" s="39">
        <v>44753</v>
      </c>
      <c r="E568" s="40">
        <v>1120</v>
      </c>
      <c r="F568" t="str">
        <f>+VLOOKUP(TableauRCP[[#This Row],[Article Commande]],Tableau1[],4,FALSE)</f>
        <v>VOLAILLE</v>
      </c>
      <c r="G568" s="30">
        <f>YEAR(TableauRCP[[#This Row],[Date de Reception]])*100+MONTH(TableauRCP[[#This Row],[Date de Reception]])</f>
        <v>202207</v>
      </c>
      <c r="H568" t="str">
        <f>+CONCATENATE(TableauRCP[[#This Row],[Famille de produit]],TableauRCP[[#This Row],[Date2]])</f>
        <v>VOLAILLE202207</v>
      </c>
    </row>
    <row r="569" spans="1:8" hidden="1" x14ac:dyDescent="0.25">
      <c r="A569" s="30" t="s">
        <v>252</v>
      </c>
      <c r="B569" s="41">
        <v>143246782</v>
      </c>
      <c r="C569" s="41">
        <v>5540246193316</v>
      </c>
      <c r="D569" s="42">
        <v>44753</v>
      </c>
      <c r="E569" s="43">
        <v>335</v>
      </c>
      <c r="F569" t="str">
        <f>+VLOOKUP(TableauRCP[[#This Row],[Article Commande]],Tableau1[],4,FALSE)</f>
        <v>BOULANGERIE</v>
      </c>
      <c r="G569" s="30">
        <f>YEAR(TableauRCP[[#This Row],[Date de Reception]])*100+MONTH(TableauRCP[[#This Row],[Date de Reception]])</f>
        <v>202207</v>
      </c>
      <c r="H569" t="str">
        <f>+CONCATENATE(TableauRCP[[#This Row],[Famille de produit]],TableauRCP[[#This Row],[Date2]])</f>
        <v>BOULANGERIE202207</v>
      </c>
    </row>
    <row r="570" spans="1:8" hidden="1" x14ac:dyDescent="0.25">
      <c r="A570" s="30" t="s">
        <v>252</v>
      </c>
      <c r="B570" s="38">
        <v>143246822</v>
      </c>
      <c r="C570" s="38">
        <v>5540246174095</v>
      </c>
      <c r="D570" s="39">
        <v>44753</v>
      </c>
      <c r="E570" s="40">
        <v>70</v>
      </c>
      <c r="F570" t="str">
        <f>+VLOOKUP(TableauRCP[[#This Row],[Article Commande]],Tableau1[],4,FALSE)</f>
        <v>CREMERIE</v>
      </c>
      <c r="G570" s="30">
        <f>YEAR(TableauRCP[[#This Row],[Date de Reception]])*100+MONTH(TableauRCP[[#This Row],[Date de Reception]])</f>
        <v>202207</v>
      </c>
      <c r="H570" t="str">
        <f>+CONCATENATE(TableauRCP[[#This Row],[Famille de produit]],TableauRCP[[#This Row],[Date2]])</f>
        <v>CREMERIE202207</v>
      </c>
    </row>
    <row r="571" spans="1:8" hidden="1" x14ac:dyDescent="0.25">
      <c r="A571" s="30" t="s">
        <v>252</v>
      </c>
      <c r="B571" s="41">
        <v>143246822</v>
      </c>
      <c r="C571" s="41">
        <v>5540246175049</v>
      </c>
      <c r="D571" s="42">
        <v>44753</v>
      </c>
      <c r="E571" s="43">
        <v>836</v>
      </c>
      <c r="F571" t="str">
        <f>+VLOOKUP(TableauRCP[[#This Row],[Article Commande]],Tableau1[],4,FALSE)</f>
        <v>CREMERIE</v>
      </c>
      <c r="G571" s="30">
        <f>YEAR(TableauRCP[[#This Row],[Date de Reception]])*100+MONTH(TableauRCP[[#This Row],[Date de Reception]])</f>
        <v>202207</v>
      </c>
      <c r="H571" t="str">
        <f>+CONCATENATE(TableauRCP[[#This Row],[Famille de produit]],TableauRCP[[#This Row],[Date2]])</f>
        <v>CREMERIE202207</v>
      </c>
    </row>
    <row r="572" spans="1:8" hidden="1" x14ac:dyDescent="0.25">
      <c r="A572" s="30" t="s">
        <v>252</v>
      </c>
      <c r="B572" s="38">
        <v>143246822</v>
      </c>
      <c r="C572" s="38">
        <v>5540246175050</v>
      </c>
      <c r="D572" s="39">
        <v>44753</v>
      </c>
      <c r="E572" s="40">
        <v>557</v>
      </c>
      <c r="F572" t="str">
        <f>+VLOOKUP(TableauRCP[[#This Row],[Article Commande]],Tableau1[],4,FALSE)</f>
        <v>CREMERIE</v>
      </c>
      <c r="G572" s="30">
        <f>YEAR(TableauRCP[[#This Row],[Date de Reception]])*100+MONTH(TableauRCP[[#This Row],[Date de Reception]])</f>
        <v>202207</v>
      </c>
      <c r="H572" t="str">
        <f>+CONCATENATE(TableauRCP[[#This Row],[Famille de produit]],TableauRCP[[#This Row],[Date2]])</f>
        <v>CREMERIE202207</v>
      </c>
    </row>
    <row r="573" spans="1:8" hidden="1" x14ac:dyDescent="0.25">
      <c r="A573" s="30" t="s">
        <v>252</v>
      </c>
      <c r="B573" s="41">
        <v>143246822</v>
      </c>
      <c r="C573" s="41">
        <v>5540246190743</v>
      </c>
      <c r="D573" s="42">
        <v>44753</v>
      </c>
      <c r="E573" s="43">
        <v>279</v>
      </c>
      <c r="F573" t="str">
        <f>+VLOOKUP(TableauRCP[[#This Row],[Article Commande]],Tableau1[],4,FALSE)</f>
        <v>CREMERIE</v>
      </c>
      <c r="G573" s="30">
        <f>YEAR(TableauRCP[[#This Row],[Date de Reception]])*100+MONTH(TableauRCP[[#This Row],[Date de Reception]])</f>
        <v>202207</v>
      </c>
      <c r="H573" t="str">
        <f>+CONCATENATE(TableauRCP[[#This Row],[Famille de produit]],TableauRCP[[#This Row],[Date2]])</f>
        <v>CREMERIE202207</v>
      </c>
    </row>
    <row r="574" spans="1:8" hidden="1" x14ac:dyDescent="0.25">
      <c r="A574" s="30" t="s">
        <v>252</v>
      </c>
      <c r="B574" s="38">
        <v>143256870</v>
      </c>
      <c r="C574" s="38">
        <v>5540246185429</v>
      </c>
      <c r="D574" s="39">
        <v>44753</v>
      </c>
      <c r="E574" s="40">
        <v>84</v>
      </c>
      <c r="F574" t="str">
        <f>+VLOOKUP(TableauRCP[[#This Row],[Article Commande]],Tableau1[],4,FALSE)</f>
        <v>CREMERIE</v>
      </c>
      <c r="G574" s="30">
        <f>YEAR(TableauRCP[[#This Row],[Date de Reception]])*100+MONTH(TableauRCP[[#This Row],[Date de Reception]])</f>
        <v>202207</v>
      </c>
      <c r="H574" t="str">
        <f>+CONCATENATE(TableauRCP[[#This Row],[Famille de produit]],TableauRCP[[#This Row],[Date2]])</f>
        <v>CREMERIE202207</v>
      </c>
    </row>
    <row r="575" spans="1:8" hidden="1" x14ac:dyDescent="0.25">
      <c r="A575" s="30" t="s">
        <v>252</v>
      </c>
      <c r="B575" s="41">
        <v>143256876</v>
      </c>
      <c r="C575" s="41">
        <v>5540246176295</v>
      </c>
      <c r="D575" s="42">
        <v>44753</v>
      </c>
      <c r="E575" s="43">
        <v>4455</v>
      </c>
      <c r="F575" t="str">
        <f>+VLOOKUP(TableauRCP[[#This Row],[Article Commande]],Tableau1[],4,FALSE)</f>
        <v>CREMERIE</v>
      </c>
      <c r="G575" s="30">
        <f>YEAR(TableauRCP[[#This Row],[Date de Reception]])*100+MONTH(TableauRCP[[#This Row],[Date de Reception]])</f>
        <v>202207</v>
      </c>
      <c r="H575" t="str">
        <f>+CONCATENATE(TableauRCP[[#This Row],[Famille de produit]],TableauRCP[[#This Row],[Date2]])</f>
        <v>CREMERIE202207</v>
      </c>
    </row>
    <row r="576" spans="1:8" hidden="1" x14ac:dyDescent="0.25">
      <c r="A576" s="30" t="s">
        <v>252</v>
      </c>
      <c r="B576" s="38">
        <v>143256876</v>
      </c>
      <c r="C576" s="38">
        <v>5540246187987</v>
      </c>
      <c r="D576" s="39">
        <v>44753</v>
      </c>
      <c r="E576" s="40">
        <v>1671</v>
      </c>
      <c r="F576" t="str">
        <f>+VLOOKUP(TableauRCP[[#This Row],[Article Commande]],Tableau1[],4,FALSE)</f>
        <v>CREMERIE</v>
      </c>
      <c r="G576" s="30">
        <f>YEAR(TableauRCP[[#This Row],[Date de Reception]])*100+MONTH(TableauRCP[[#This Row],[Date de Reception]])</f>
        <v>202207</v>
      </c>
      <c r="H576" t="str">
        <f>+CONCATENATE(TableauRCP[[#This Row],[Famille de produit]],TableauRCP[[#This Row],[Date2]])</f>
        <v>CREMERIE202207</v>
      </c>
    </row>
    <row r="577" spans="1:8" hidden="1" x14ac:dyDescent="0.25">
      <c r="A577" s="30" t="s">
        <v>252</v>
      </c>
      <c r="B577" s="41">
        <v>143256876</v>
      </c>
      <c r="C577" s="41">
        <v>5540246188200</v>
      </c>
      <c r="D577" s="42">
        <v>44753</v>
      </c>
      <c r="E577" s="43">
        <v>446</v>
      </c>
      <c r="F577" t="str">
        <f>+VLOOKUP(TableauRCP[[#This Row],[Article Commande]],Tableau1[],4,FALSE)</f>
        <v>CREMERIE</v>
      </c>
      <c r="G577" s="30">
        <f>YEAR(TableauRCP[[#This Row],[Date de Reception]])*100+MONTH(TableauRCP[[#This Row],[Date de Reception]])</f>
        <v>202207</v>
      </c>
      <c r="H577" t="str">
        <f>+CONCATENATE(TableauRCP[[#This Row],[Famille de produit]],TableauRCP[[#This Row],[Date2]])</f>
        <v>CREMERIE202207</v>
      </c>
    </row>
    <row r="578" spans="1:8" hidden="1" x14ac:dyDescent="0.25">
      <c r="A578" s="30" t="s">
        <v>252</v>
      </c>
      <c r="B578" s="38">
        <v>143256877</v>
      </c>
      <c r="C578" s="38">
        <v>5540246172978</v>
      </c>
      <c r="D578" s="39">
        <v>44753</v>
      </c>
      <c r="E578" s="40">
        <v>1671</v>
      </c>
      <c r="F578" t="str">
        <f>+VLOOKUP(TableauRCP[[#This Row],[Article Commande]],Tableau1[],4,FALSE)</f>
        <v>CREMERIE</v>
      </c>
      <c r="G578" s="30">
        <f>YEAR(TableauRCP[[#This Row],[Date de Reception]])*100+MONTH(TableauRCP[[#This Row],[Date de Reception]])</f>
        <v>202207</v>
      </c>
      <c r="H578" t="str">
        <f>+CONCATENATE(TableauRCP[[#This Row],[Famille de produit]],TableauRCP[[#This Row],[Date2]])</f>
        <v>CREMERIE202207</v>
      </c>
    </row>
    <row r="579" spans="1:8" hidden="1" x14ac:dyDescent="0.25">
      <c r="A579" s="30" t="s">
        <v>252</v>
      </c>
      <c r="B579" s="41">
        <v>143256877</v>
      </c>
      <c r="C579" s="41">
        <v>5540246176699</v>
      </c>
      <c r="D579" s="42">
        <v>44753</v>
      </c>
      <c r="E579" s="43">
        <v>3132</v>
      </c>
      <c r="F579" t="str">
        <f>+VLOOKUP(TableauRCP[[#This Row],[Article Commande]],Tableau1[],4,FALSE)</f>
        <v>CREMERIE</v>
      </c>
      <c r="G579" s="30">
        <f>YEAR(TableauRCP[[#This Row],[Date de Reception]])*100+MONTH(TableauRCP[[#This Row],[Date de Reception]])</f>
        <v>202207</v>
      </c>
      <c r="H579" t="str">
        <f>+CONCATENATE(TableauRCP[[#This Row],[Famille de produit]],TableauRCP[[#This Row],[Date2]])</f>
        <v>CREMERIE202207</v>
      </c>
    </row>
    <row r="580" spans="1:8" hidden="1" x14ac:dyDescent="0.25">
      <c r="A580" s="30" t="s">
        <v>252</v>
      </c>
      <c r="B580" s="41">
        <v>143256898</v>
      </c>
      <c r="C580" s="41">
        <v>5540246187987</v>
      </c>
      <c r="D580" s="42">
        <v>44756</v>
      </c>
      <c r="E580" s="43">
        <v>1671</v>
      </c>
      <c r="F580" t="str">
        <f>+VLOOKUP(TableauRCP[[#This Row],[Article Commande]],Tableau1[],4,FALSE)</f>
        <v>CREMERIE</v>
      </c>
      <c r="G580" s="30">
        <f>YEAR(TableauRCP[[#This Row],[Date de Reception]])*100+MONTH(TableauRCP[[#This Row],[Date de Reception]])</f>
        <v>202207</v>
      </c>
      <c r="H580" t="str">
        <f>+CONCATENATE(TableauRCP[[#This Row],[Famille de produit]],TableauRCP[[#This Row],[Date2]])</f>
        <v>CREMERIE202207</v>
      </c>
    </row>
    <row r="581" spans="1:8" hidden="1" x14ac:dyDescent="0.25">
      <c r="A581" s="30" t="s">
        <v>252</v>
      </c>
      <c r="B581" s="38">
        <v>143256898</v>
      </c>
      <c r="C581" s="38">
        <v>5540246188200</v>
      </c>
      <c r="D581" s="39">
        <v>44756</v>
      </c>
      <c r="E581" s="40">
        <v>743</v>
      </c>
      <c r="F581" t="str">
        <f>+VLOOKUP(TableauRCP[[#This Row],[Article Commande]],Tableau1[],4,FALSE)</f>
        <v>CREMERIE</v>
      </c>
      <c r="G581" s="30">
        <f>YEAR(TableauRCP[[#This Row],[Date de Reception]])*100+MONTH(TableauRCP[[#This Row],[Date de Reception]])</f>
        <v>202207</v>
      </c>
      <c r="H581" t="str">
        <f>+CONCATENATE(TableauRCP[[#This Row],[Famille de produit]],TableauRCP[[#This Row],[Date2]])</f>
        <v>CREMERIE202207</v>
      </c>
    </row>
    <row r="582" spans="1:8" hidden="1" x14ac:dyDescent="0.25">
      <c r="A582" s="30" t="s">
        <v>252</v>
      </c>
      <c r="B582" s="41">
        <v>143256899</v>
      </c>
      <c r="C582" s="41">
        <v>5540246188175</v>
      </c>
      <c r="D582" s="42">
        <v>44756</v>
      </c>
      <c r="E582" s="43">
        <v>116</v>
      </c>
      <c r="F582" t="str">
        <f>+VLOOKUP(TableauRCP[[#This Row],[Article Commande]],Tableau1[],4,FALSE)</f>
        <v>CREMERIE</v>
      </c>
      <c r="G582" s="30">
        <f>YEAR(TableauRCP[[#This Row],[Date de Reception]])*100+MONTH(TableauRCP[[#This Row],[Date de Reception]])</f>
        <v>202207</v>
      </c>
      <c r="H582" t="str">
        <f>+CONCATENATE(TableauRCP[[#This Row],[Famille de produit]],TableauRCP[[#This Row],[Date2]])</f>
        <v>CREMERIE202207</v>
      </c>
    </row>
    <row r="583" spans="1:8" hidden="1" x14ac:dyDescent="0.25">
      <c r="A583" s="30" t="s">
        <v>252</v>
      </c>
      <c r="B583" s="41">
        <v>143256866</v>
      </c>
      <c r="C583" s="41">
        <v>5540246183130</v>
      </c>
      <c r="D583" s="42">
        <v>44757</v>
      </c>
      <c r="E583" s="43">
        <v>1692</v>
      </c>
      <c r="F583" t="str">
        <f>+VLOOKUP(TableauRCP[[#This Row],[Article Commande]],Tableau1[],4,FALSE)</f>
        <v>MIX LEGUMES</v>
      </c>
      <c r="G583" s="30">
        <f>YEAR(TableauRCP[[#This Row],[Date de Reception]])*100+MONTH(TableauRCP[[#This Row],[Date de Reception]])</f>
        <v>202207</v>
      </c>
      <c r="H583" t="str">
        <f>+CONCATENATE(TableauRCP[[#This Row],[Famille de produit]],TableauRCP[[#This Row],[Date2]])</f>
        <v>MIX LEGUMES202207</v>
      </c>
    </row>
    <row r="584" spans="1:8" hidden="1" x14ac:dyDescent="0.25">
      <c r="A584" s="30" t="s">
        <v>252</v>
      </c>
      <c r="B584" s="38">
        <v>143256939</v>
      </c>
      <c r="C584" s="38">
        <v>5540246172978</v>
      </c>
      <c r="D584" s="39">
        <v>44757</v>
      </c>
      <c r="E584" s="40">
        <v>1671</v>
      </c>
      <c r="F584" t="str">
        <f>+VLOOKUP(TableauRCP[[#This Row],[Article Commande]],Tableau1[],4,FALSE)</f>
        <v>CREMERIE</v>
      </c>
      <c r="G584" s="30">
        <f>YEAR(TableauRCP[[#This Row],[Date de Reception]])*100+MONTH(TableauRCP[[#This Row],[Date de Reception]])</f>
        <v>202207</v>
      </c>
      <c r="H584" t="str">
        <f>+CONCATENATE(TableauRCP[[#This Row],[Famille de produit]],TableauRCP[[#This Row],[Date2]])</f>
        <v>CREMERIE202207</v>
      </c>
    </row>
    <row r="585" spans="1:8" hidden="1" x14ac:dyDescent="0.25">
      <c r="A585" s="30" t="s">
        <v>252</v>
      </c>
      <c r="B585" s="41">
        <v>143256939</v>
      </c>
      <c r="C585" s="41">
        <v>5540246176699</v>
      </c>
      <c r="D585" s="42">
        <v>44757</v>
      </c>
      <c r="E585" s="43">
        <v>3132</v>
      </c>
      <c r="F585" t="str">
        <f>+VLOOKUP(TableauRCP[[#This Row],[Article Commande]],Tableau1[],4,FALSE)</f>
        <v>CREMERIE</v>
      </c>
      <c r="G585" s="30">
        <f>YEAR(TableauRCP[[#This Row],[Date de Reception]])*100+MONTH(TableauRCP[[#This Row],[Date de Reception]])</f>
        <v>202207</v>
      </c>
      <c r="H585" t="str">
        <f>+CONCATENATE(TableauRCP[[#This Row],[Famille de produit]],TableauRCP[[#This Row],[Date2]])</f>
        <v>CREMERIE202207</v>
      </c>
    </row>
    <row r="586" spans="1:8" hidden="1" x14ac:dyDescent="0.25">
      <c r="A586" s="30" t="s">
        <v>252</v>
      </c>
      <c r="B586" s="41">
        <v>143246818</v>
      </c>
      <c r="C586" s="41">
        <v>5540246173906</v>
      </c>
      <c r="D586" s="42">
        <v>44758</v>
      </c>
      <c r="E586" s="43">
        <v>2450</v>
      </c>
      <c r="F586" t="str">
        <f>+VLOOKUP(TableauRCP[[#This Row],[Article Commande]],Tableau1[],4,FALSE)</f>
        <v>VOLAILLE</v>
      </c>
      <c r="G586" s="30">
        <f>YEAR(TableauRCP[[#This Row],[Date de Reception]])*100+MONTH(TableauRCP[[#This Row],[Date de Reception]])</f>
        <v>202207</v>
      </c>
      <c r="H586" t="str">
        <f>+CONCATENATE(TableauRCP[[#This Row],[Famille de produit]],TableauRCP[[#This Row],[Date2]])</f>
        <v>VOLAILLE202207</v>
      </c>
    </row>
    <row r="587" spans="1:8" hidden="1" x14ac:dyDescent="0.25">
      <c r="A587" s="30" t="s">
        <v>252</v>
      </c>
      <c r="B587" s="38">
        <v>143246818</v>
      </c>
      <c r="C587" s="38">
        <v>5540246181016</v>
      </c>
      <c r="D587" s="39">
        <v>44758</v>
      </c>
      <c r="E587" s="40">
        <v>10691</v>
      </c>
      <c r="F587" t="str">
        <f>+VLOOKUP(TableauRCP[[#This Row],[Article Commande]],Tableau1[],4,FALSE)</f>
        <v>VOLAILLE</v>
      </c>
      <c r="G587" s="30">
        <f>YEAR(TableauRCP[[#This Row],[Date de Reception]])*100+MONTH(TableauRCP[[#This Row],[Date de Reception]])</f>
        <v>202207</v>
      </c>
      <c r="H587" t="str">
        <f>+CONCATENATE(TableauRCP[[#This Row],[Famille de produit]],TableauRCP[[#This Row],[Date2]])</f>
        <v>VOLAILLE202207</v>
      </c>
    </row>
    <row r="588" spans="1:8" hidden="1" x14ac:dyDescent="0.25">
      <c r="A588" s="30" t="s">
        <v>252</v>
      </c>
      <c r="B588" s="38">
        <v>143256941</v>
      </c>
      <c r="C588" s="38">
        <v>5540246185429</v>
      </c>
      <c r="D588" s="39">
        <v>44758</v>
      </c>
      <c r="E588" s="40">
        <v>209</v>
      </c>
      <c r="F588" t="str">
        <f>+VLOOKUP(TableauRCP[[#This Row],[Article Commande]],Tableau1[],4,FALSE)</f>
        <v>CREMERIE</v>
      </c>
      <c r="G588" s="30">
        <f>YEAR(TableauRCP[[#This Row],[Date de Reception]])*100+MONTH(TableauRCP[[#This Row],[Date de Reception]])</f>
        <v>202207</v>
      </c>
      <c r="H588" t="str">
        <f>+CONCATENATE(TableauRCP[[#This Row],[Famille de produit]],TableauRCP[[#This Row],[Date2]])</f>
        <v>CREMERIE202207</v>
      </c>
    </row>
    <row r="589" spans="1:8" hidden="1" x14ac:dyDescent="0.25">
      <c r="A589" s="30" t="s">
        <v>252</v>
      </c>
      <c r="B589" s="41">
        <v>143266956</v>
      </c>
      <c r="C589" s="41">
        <v>5540246174174</v>
      </c>
      <c r="D589" s="42">
        <v>44758</v>
      </c>
      <c r="E589" s="43">
        <v>232</v>
      </c>
      <c r="F589" t="str">
        <f>+VLOOKUP(TableauRCP[[#This Row],[Article Commande]],Tableau1[],4,FALSE)</f>
        <v>CREMERIE</v>
      </c>
      <c r="G589" s="30">
        <f>YEAR(TableauRCP[[#This Row],[Date de Reception]])*100+MONTH(TableauRCP[[#This Row],[Date de Reception]])</f>
        <v>202207</v>
      </c>
      <c r="H589" t="str">
        <f>+CONCATENATE(TableauRCP[[#This Row],[Famille de produit]],TableauRCP[[#This Row],[Date2]])</f>
        <v>CREMERIE202207</v>
      </c>
    </row>
    <row r="590" spans="1:8" hidden="1" x14ac:dyDescent="0.25">
      <c r="A590" s="30" t="s">
        <v>252</v>
      </c>
      <c r="B590" s="38">
        <v>142766712</v>
      </c>
      <c r="C590" s="38">
        <v>5540246173686</v>
      </c>
      <c r="D590" s="39">
        <v>44759</v>
      </c>
      <c r="E590" s="40">
        <v>223</v>
      </c>
      <c r="F590" t="str">
        <f>+VLOOKUP(TableauRCP[[#This Row],[Article Commande]],Tableau1[],4,FALSE)</f>
        <v>EMBALLAGES</v>
      </c>
      <c r="G590" s="30">
        <f>YEAR(TableauRCP[[#This Row],[Date de Reception]])*100+MONTH(TableauRCP[[#This Row],[Date de Reception]])</f>
        <v>202207</v>
      </c>
      <c r="H590" t="str">
        <f>+CONCATENATE(TableauRCP[[#This Row],[Famille de produit]],TableauRCP[[#This Row],[Date2]])</f>
        <v>EMBALLAGES202207</v>
      </c>
    </row>
    <row r="591" spans="1:8" hidden="1" x14ac:dyDescent="0.25">
      <c r="A591" s="30" t="s">
        <v>252</v>
      </c>
      <c r="B591" s="38">
        <v>143246803</v>
      </c>
      <c r="C591" s="38">
        <v>5540246180522</v>
      </c>
      <c r="D591" s="39">
        <v>44759</v>
      </c>
      <c r="E591" s="40">
        <v>891</v>
      </c>
      <c r="F591" t="str">
        <f>+VLOOKUP(TableauRCP[[#This Row],[Article Commande]],Tableau1[],4,FALSE)</f>
        <v>BOULANGERIE</v>
      </c>
      <c r="G591" s="30">
        <f>YEAR(TableauRCP[[#This Row],[Date de Reception]])*100+MONTH(TableauRCP[[#This Row],[Date de Reception]])</f>
        <v>202207</v>
      </c>
      <c r="H591" t="str">
        <f>+CONCATENATE(TableauRCP[[#This Row],[Famille de produit]],TableauRCP[[#This Row],[Date2]])</f>
        <v>BOULANGERIE202207</v>
      </c>
    </row>
    <row r="592" spans="1:8" hidden="1" x14ac:dyDescent="0.25">
      <c r="A592" s="30" t="s">
        <v>252</v>
      </c>
      <c r="B592" s="41">
        <v>143256901</v>
      </c>
      <c r="C592" s="41">
        <v>5540246175049</v>
      </c>
      <c r="D592" s="42">
        <v>44759</v>
      </c>
      <c r="E592" s="43">
        <v>279</v>
      </c>
      <c r="F592" t="str">
        <f>+VLOOKUP(TableauRCP[[#This Row],[Article Commande]],Tableau1[],4,FALSE)</f>
        <v>CREMERIE</v>
      </c>
      <c r="G592" s="30">
        <f>YEAR(TableauRCP[[#This Row],[Date de Reception]])*100+MONTH(TableauRCP[[#This Row],[Date de Reception]])</f>
        <v>202207</v>
      </c>
      <c r="H592" t="str">
        <f>+CONCATENATE(TableauRCP[[#This Row],[Famille de produit]],TableauRCP[[#This Row],[Date2]])</f>
        <v>CREMERIE202207</v>
      </c>
    </row>
    <row r="593" spans="1:8" hidden="1" x14ac:dyDescent="0.25">
      <c r="A593" s="30" t="s">
        <v>252</v>
      </c>
      <c r="B593" s="38">
        <v>143256901</v>
      </c>
      <c r="C593" s="38">
        <v>5540246190743</v>
      </c>
      <c r="D593" s="39">
        <v>44759</v>
      </c>
      <c r="E593" s="40">
        <v>140</v>
      </c>
      <c r="F593" t="str">
        <f>+VLOOKUP(TableauRCP[[#This Row],[Article Commande]],Tableau1[],4,FALSE)</f>
        <v>CREMERIE</v>
      </c>
      <c r="G593" s="30">
        <f>YEAR(TableauRCP[[#This Row],[Date de Reception]])*100+MONTH(TableauRCP[[#This Row],[Date de Reception]])</f>
        <v>202207</v>
      </c>
      <c r="H593" t="str">
        <f>+CONCATENATE(TableauRCP[[#This Row],[Famille de produit]],TableauRCP[[#This Row],[Date2]])</f>
        <v>CREMERIE202207</v>
      </c>
    </row>
    <row r="594" spans="1:8" hidden="1" x14ac:dyDescent="0.25">
      <c r="A594" s="30" t="s">
        <v>252</v>
      </c>
      <c r="B594" s="38">
        <v>143266973</v>
      </c>
      <c r="C594" s="38">
        <v>5540246176294</v>
      </c>
      <c r="D594" s="39">
        <v>44759</v>
      </c>
      <c r="E594" s="40">
        <v>743</v>
      </c>
      <c r="F594" t="str">
        <f>+VLOOKUP(TableauRCP[[#This Row],[Article Commande]],Tableau1[],4,FALSE)</f>
        <v>CREMERIE</v>
      </c>
      <c r="G594" s="30">
        <f>YEAR(TableauRCP[[#This Row],[Date de Reception]])*100+MONTH(TableauRCP[[#This Row],[Date de Reception]])</f>
        <v>202207</v>
      </c>
      <c r="H594" t="str">
        <f>+CONCATENATE(TableauRCP[[#This Row],[Famille de produit]],TableauRCP[[#This Row],[Date2]])</f>
        <v>CREMERIE202207</v>
      </c>
    </row>
    <row r="595" spans="1:8" hidden="1" x14ac:dyDescent="0.25">
      <c r="A595" s="30" t="s">
        <v>252</v>
      </c>
      <c r="B595" s="41">
        <v>143266973</v>
      </c>
      <c r="C595" s="41">
        <v>5540246176295</v>
      </c>
      <c r="D595" s="42">
        <v>44759</v>
      </c>
      <c r="E595" s="43">
        <v>2970</v>
      </c>
      <c r="F595" t="str">
        <f>+VLOOKUP(TableauRCP[[#This Row],[Article Commande]],Tableau1[],4,FALSE)</f>
        <v>CREMERIE</v>
      </c>
      <c r="G595" s="30">
        <f>YEAR(TableauRCP[[#This Row],[Date de Reception]])*100+MONTH(TableauRCP[[#This Row],[Date de Reception]])</f>
        <v>202207</v>
      </c>
      <c r="H595" t="str">
        <f>+CONCATENATE(TableauRCP[[#This Row],[Famille de produit]],TableauRCP[[#This Row],[Date2]])</f>
        <v>CREMERIE202207</v>
      </c>
    </row>
    <row r="596" spans="1:8" hidden="1" x14ac:dyDescent="0.25">
      <c r="A596" s="30" t="s">
        <v>252</v>
      </c>
      <c r="B596" s="38">
        <v>143266988</v>
      </c>
      <c r="C596" s="38">
        <v>5540246172978</v>
      </c>
      <c r="D596" s="39">
        <v>44760</v>
      </c>
      <c r="E596" s="40">
        <v>1671</v>
      </c>
      <c r="F596" t="str">
        <f>+VLOOKUP(TableauRCP[[#This Row],[Article Commande]],Tableau1[],4,FALSE)</f>
        <v>CREMERIE</v>
      </c>
      <c r="G596" s="30">
        <f>YEAR(TableauRCP[[#This Row],[Date de Reception]])*100+MONTH(TableauRCP[[#This Row],[Date de Reception]])</f>
        <v>202207</v>
      </c>
      <c r="H596" t="str">
        <f>+CONCATENATE(TableauRCP[[#This Row],[Famille de produit]],TableauRCP[[#This Row],[Date2]])</f>
        <v>CREMERIE202207</v>
      </c>
    </row>
    <row r="597" spans="1:8" hidden="1" x14ac:dyDescent="0.25">
      <c r="A597" s="30" t="s">
        <v>252</v>
      </c>
      <c r="B597" s="38">
        <v>143266988</v>
      </c>
      <c r="C597" s="38">
        <v>5540246176699</v>
      </c>
      <c r="D597" s="39">
        <v>44760</v>
      </c>
      <c r="E597" s="40">
        <v>1044</v>
      </c>
      <c r="F597" t="str">
        <f>+VLOOKUP(TableauRCP[[#This Row],[Article Commande]],Tableau1[],4,FALSE)</f>
        <v>CREMERIE</v>
      </c>
      <c r="G597" s="30">
        <f>YEAR(TableauRCP[[#This Row],[Date de Reception]])*100+MONTH(TableauRCP[[#This Row],[Date de Reception]])</f>
        <v>202207</v>
      </c>
      <c r="H597" t="str">
        <f>+CONCATENATE(TableauRCP[[#This Row],[Famille de produit]],TableauRCP[[#This Row],[Date2]])</f>
        <v>CREMERIE202207</v>
      </c>
    </row>
    <row r="598" spans="1:8" hidden="1" x14ac:dyDescent="0.25">
      <c r="A598" s="30" t="s">
        <v>252</v>
      </c>
      <c r="B598" s="38">
        <v>143266989</v>
      </c>
      <c r="C598" s="38">
        <v>5540246176294</v>
      </c>
      <c r="D598" s="39">
        <v>44760</v>
      </c>
      <c r="E598" s="40">
        <v>743</v>
      </c>
      <c r="F598" t="str">
        <f>+VLOOKUP(TableauRCP[[#This Row],[Article Commande]],Tableau1[],4,FALSE)</f>
        <v>CREMERIE</v>
      </c>
      <c r="G598" s="30">
        <f>YEAR(TableauRCP[[#This Row],[Date de Reception]])*100+MONTH(TableauRCP[[#This Row],[Date de Reception]])</f>
        <v>202207</v>
      </c>
      <c r="H598" t="str">
        <f>+CONCATENATE(TableauRCP[[#This Row],[Famille de produit]],TableauRCP[[#This Row],[Date2]])</f>
        <v>CREMERIE202207</v>
      </c>
    </row>
    <row r="599" spans="1:8" hidden="1" x14ac:dyDescent="0.25">
      <c r="A599" s="30" t="s">
        <v>252</v>
      </c>
      <c r="B599" s="41">
        <v>143266989</v>
      </c>
      <c r="C599" s="41">
        <v>5540246176295</v>
      </c>
      <c r="D599" s="42">
        <v>44760</v>
      </c>
      <c r="E599" s="43">
        <v>3712</v>
      </c>
      <c r="F599" t="str">
        <f>+VLOOKUP(TableauRCP[[#This Row],[Article Commande]],Tableau1[],4,FALSE)</f>
        <v>CREMERIE</v>
      </c>
      <c r="G599" s="30">
        <f>YEAR(TableauRCP[[#This Row],[Date de Reception]])*100+MONTH(TableauRCP[[#This Row],[Date de Reception]])</f>
        <v>202207</v>
      </c>
      <c r="H599" t="str">
        <f>+CONCATENATE(TableauRCP[[#This Row],[Famille de produit]],TableauRCP[[#This Row],[Date2]])</f>
        <v>CREMERIE202207</v>
      </c>
    </row>
    <row r="600" spans="1:8" hidden="1" x14ac:dyDescent="0.25">
      <c r="A600" s="30" t="s">
        <v>252</v>
      </c>
      <c r="B600" s="38">
        <v>143266980</v>
      </c>
      <c r="C600" s="38">
        <v>5540246183558</v>
      </c>
      <c r="D600" s="39">
        <v>44763</v>
      </c>
      <c r="E600" s="40">
        <v>1300</v>
      </c>
      <c r="F600" t="str">
        <f>+VLOOKUP(TableauRCP[[#This Row],[Article Commande]],Tableau1[],4,FALSE)</f>
        <v>MIX LEGUMES</v>
      </c>
      <c r="G600" s="30">
        <f>YEAR(TableauRCP[[#This Row],[Date de Reception]])*100+MONTH(TableauRCP[[#This Row],[Date de Reception]])</f>
        <v>202207</v>
      </c>
      <c r="H600" t="str">
        <f>+CONCATENATE(TableauRCP[[#This Row],[Famille de produit]],TableauRCP[[#This Row],[Date2]])</f>
        <v>MIX LEGUMES202207</v>
      </c>
    </row>
    <row r="601" spans="1:8" hidden="1" x14ac:dyDescent="0.25">
      <c r="A601" s="30" t="s">
        <v>252</v>
      </c>
      <c r="B601" s="38">
        <v>143267002</v>
      </c>
      <c r="C601" s="38">
        <v>5540246172978</v>
      </c>
      <c r="D601" s="39">
        <v>44763</v>
      </c>
      <c r="E601" s="40">
        <v>502</v>
      </c>
      <c r="F601" t="str">
        <f>+VLOOKUP(TableauRCP[[#This Row],[Article Commande]],Tableau1[],4,FALSE)</f>
        <v>CREMERIE</v>
      </c>
      <c r="G601" s="30">
        <f>YEAR(TableauRCP[[#This Row],[Date de Reception]])*100+MONTH(TableauRCP[[#This Row],[Date de Reception]])</f>
        <v>202207</v>
      </c>
      <c r="H601" t="str">
        <f>+CONCATENATE(TableauRCP[[#This Row],[Famille de produit]],TableauRCP[[#This Row],[Date2]])</f>
        <v>CREMERIE202207</v>
      </c>
    </row>
    <row r="602" spans="1:8" hidden="1" x14ac:dyDescent="0.25">
      <c r="A602" s="30" t="s">
        <v>252</v>
      </c>
      <c r="B602" s="41">
        <v>143267002</v>
      </c>
      <c r="C602" s="41">
        <v>5540246174174</v>
      </c>
      <c r="D602" s="42">
        <v>44763</v>
      </c>
      <c r="E602" s="43">
        <v>232</v>
      </c>
      <c r="F602" t="str">
        <f>+VLOOKUP(TableauRCP[[#This Row],[Article Commande]],Tableau1[],4,FALSE)</f>
        <v>CREMERIE</v>
      </c>
      <c r="G602" s="30">
        <f>YEAR(TableauRCP[[#This Row],[Date de Reception]])*100+MONTH(TableauRCP[[#This Row],[Date de Reception]])</f>
        <v>202207</v>
      </c>
      <c r="H602" t="str">
        <f>+CONCATENATE(TableauRCP[[#This Row],[Famille de produit]],TableauRCP[[#This Row],[Date2]])</f>
        <v>CREMERIE202207</v>
      </c>
    </row>
    <row r="603" spans="1:8" hidden="1" x14ac:dyDescent="0.25">
      <c r="A603" s="30" t="s">
        <v>252</v>
      </c>
      <c r="B603" s="41">
        <v>143267002</v>
      </c>
      <c r="C603" s="41">
        <v>5540246188175</v>
      </c>
      <c r="D603" s="42">
        <v>44763</v>
      </c>
      <c r="E603" s="43">
        <v>93</v>
      </c>
      <c r="F603" t="str">
        <f>+VLOOKUP(TableauRCP[[#This Row],[Article Commande]],Tableau1[],4,FALSE)</f>
        <v>CREMERIE</v>
      </c>
      <c r="G603" s="30">
        <f>YEAR(TableauRCP[[#This Row],[Date de Reception]])*100+MONTH(TableauRCP[[#This Row],[Date de Reception]])</f>
        <v>202207</v>
      </c>
      <c r="H603" t="str">
        <f>+CONCATENATE(TableauRCP[[#This Row],[Famille de produit]],TableauRCP[[#This Row],[Date2]])</f>
        <v>CREMERIE202207</v>
      </c>
    </row>
    <row r="604" spans="1:8" hidden="1" x14ac:dyDescent="0.25">
      <c r="A604" s="30" t="s">
        <v>252</v>
      </c>
      <c r="B604" s="38">
        <v>143267004</v>
      </c>
      <c r="C604" s="38">
        <v>5540246171933</v>
      </c>
      <c r="D604" s="39">
        <v>44763</v>
      </c>
      <c r="E604" s="40">
        <v>557</v>
      </c>
      <c r="F604" t="str">
        <f>+VLOOKUP(TableauRCP[[#This Row],[Article Commande]],Tableau1[],4,FALSE)</f>
        <v>CREMERIE</v>
      </c>
      <c r="G604" s="30">
        <f>YEAR(TableauRCP[[#This Row],[Date de Reception]])*100+MONTH(TableauRCP[[#This Row],[Date de Reception]])</f>
        <v>202207</v>
      </c>
      <c r="H604" t="str">
        <f>+CONCATENATE(TableauRCP[[#This Row],[Famille de produit]],TableauRCP[[#This Row],[Date2]])</f>
        <v>CREMERIE202207</v>
      </c>
    </row>
    <row r="605" spans="1:8" hidden="1" x14ac:dyDescent="0.25">
      <c r="A605" s="30" t="s">
        <v>252</v>
      </c>
      <c r="B605" s="38">
        <v>143267004</v>
      </c>
      <c r="C605" s="38">
        <v>5540246188200</v>
      </c>
      <c r="D605" s="39">
        <v>44763</v>
      </c>
      <c r="E605" s="40">
        <v>372</v>
      </c>
      <c r="F605" t="str">
        <f>+VLOOKUP(TableauRCP[[#This Row],[Article Commande]],Tableau1[],4,FALSE)</f>
        <v>CREMERIE</v>
      </c>
      <c r="G605" s="30">
        <f>YEAR(TableauRCP[[#This Row],[Date de Reception]])*100+MONTH(TableauRCP[[#This Row],[Date de Reception]])</f>
        <v>202207</v>
      </c>
      <c r="H605" t="str">
        <f>+CONCATENATE(TableauRCP[[#This Row],[Famille de produit]],TableauRCP[[#This Row],[Date2]])</f>
        <v>CREMERIE202207</v>
      </c>
    </row>
    <row r="606" spans="1:8" hidden="1" x14ac:dyDescent="0.25">
      <c r="A606" s="30" t="s">
        <v>252</v>
      </c>
      <c r="B606" s="38">
        <v>143267009</v>
      </c>
      <c r="C606" s="38">
        <v>5540246188583</v>
      </c>
      <c r="D606" s="39">
        <v>44763</v>
      </c>
      <c r="E606" s="40">
        <v>2228</v>
      </c>
      <c r="F606" t="str">
        <f>+VLOOKUP(TableauRCP[[#This Row],[Article Commande]],Tableau1[],4,FALSE)</f>
        <v>BOULANGERIE</v>
      </c>
      <c r="G606" s="30">
        <f>YEAR(TableauRCP[[#This Row],[Date de Reception]])*100+MONTH(TableauRCP[[#This Row],[Date de Reception]])</f>
        <v>202207</v>
      </c>
      <c r="H606" t="str">
        <f>+CONCATENATE(TableauRCP[[#This Row],[Famille de produit]],TableauRCP[[#This Row],[Date2]])</f>
        <v>BOULANGERIE202207</v>
      </c>
    </row>
    <row r="607" spans="1:8" hidden="1" x14ac:dyDescent="0.25">
      <c r="A607" s="30" t="s">
        <v>252</v>
      </c>
      <c r="B607" s="41">
        <v>143267030</v>
      </c>
      <c r="C607" s="41">
        <v>5540246171933</v>
      </c>
      <c r="D607" s="42">
        <v>44764</v>
      </c>
      <c r="E607" s="43">
        <v>279</v>
      </c>
      <c r="F607" t="str">
        <f>+VLOOKUP(TableauRCP[[#This Row],[Article Commande]],Tableau1[],4,FALSE)</f>
        <v>CREMERIE</v>
      </c>
      <c r="G607" s="30">
        <f>YEAR(TableauRCP[[#This Row],[Date de Reception]])*100+MONTH(TableauRCP[[#This Row],[Date de Reception]])</f>
        <v>202207</v>
      </c>
      <c r="H607" t="str">
        <f>+CONCATENATE(TableauRCP[[#This Row],[Famille de produit]],TableauRCP[[#This Row],[Date2]])</f>
        <v>CREMERIE202207</v>
      </c>
    </row>
    <row r="608" spans="1:8" hidden="1" x14ac:dyDescent="0.25">
      <c r="A608" s="30" t="s">
        <v>252</v>
      </c>
      <c r="B608" s="38">
        <v>143267030</v>
      </c>
      <c r="C608" s="38">
        <v>5540246188200</v>
      </c>
      <c r="D608" s="39">
        <v>44764</v>
      </c>
      <c r="E608" s="40">
        <v>372</v>
      </c>
      <c r="F608" t="str">
        <f>+VLOOKUP(TableauRCP[[#This Row],[Article Commande]],Tableau1[],4,FALSE)</f>
        <v>CREMERIE</v>
      </c>
      <c r="G608" s="30">
        <f>YEAR(TableauRCP[[#This Row],[Date de Reception]])*100+MONTH(TableauRCP[[#This Row],[Date de Reception]])</f>
        <v>202207</v>
      </c>
      <c r="H608" t="str">
        <f>+CONCATENATE(TableauRCP[[#This Row],[Famille de produit]],TableauRCP[[#This Row],[Date2]])</f>
        <v>CREMERIE202207</v>
      </c>
    </row>
    <row r="609" spans="1:8" hidden="1" x14ac:dyDescent="0.25">
      <c r="A609" s="30" t="s">
        <v>252</v>
      </c>
      <c r="B609" s="41">
        <v>143267031</v>
      </c>
      <c r="C609" s="41">
        <v>5540246174174</v>
      </c>
      <c r="D609" s="42">
        <v>44764</v>
      </c>
      <c r="E609" s="43">
        <v>232</v>
      </c>
      <c r="F609" t="str">
        <f>+VLOOKUP(TableauRCP[[#This Row],[Article Commande]],Tableau1[],4,FALSE)</f>
        <v>CREMERIE</v>
      </c>
      <c r="G609" s="30">
        <f>YEAR(TableauRCP[[#This Row],[Date de Reception]])*100+MONTH(TableauRCP[[#This Row],[Date de Reception]])</f>
        <v>202207</v>
      </c>
      <c r="H609" t="str">
        <f>+CONCATENATE(TableauRCP[[#This Row],[Famille de produit]],TableauRCP[[#This Row],[Date2]])</f>
        <v>CREMERIE202207</v>
      </c>
    </row>
    <row r="610" spans="1:8" hidden="1" x14ac:dyDescent="0.25">
      <c r="A610" s="30" t="s">
        <v>252</v>
      </c>
      <c r="B610" s="41">
        <v>143267031</v>
      </c>
      <c r="C610" s="41">
        <v>5540246176699</v>
      </c>
      <c r="D610" s="42">
        <v>44764</v>
      </c>
      <c r="E610" s="43">
        <v>2088</v>
      </c>
      <c r="F610" t="str">
        <f>+VLOOKUP(TableauRCP[[#This Row],[Article Commande]],Tableau1[],4,FALSE)</f>
        <v>CREMERIE</v>
      </c>
      <c r="G610" s="30">
        <f>YEAR(TableauRCP[[#This Row],[Date de Reception]])*100+MONTH(TableauRCP[[#This Row],[Date de Reception]])</f>
        <v>202207</v>
      </c>
      <c r="H610" t="str">
        <f>+CONCATENATE(TableauRCP[[#This Row],[Famille de produit]],TableauRCP[[#This Row],[Date2]])</f>
        <v>CREMERIE202207</v>
      </c>
    </row>
    <row r="611" spans="1:8" hidden="1" x14ac:dyDescent="0.25">
      <c r="A611" s="30" t="s">
        <v>252</v>
      </c>
      <c r="B611" s="38">
        <v>143277052</v>
      </c>
      <c r="C611" s="38">
        <v>5540246172978</v>
      </c>
      <c r="D611" s="39">
        <v>44765</v>
      </c>
      <c r="E611" s="40">
        <v>836</v>
      </c>
      <c r="F611" t="str">
        <f>+VLOOKUP(TableauRCP[[#This Row],[Article Commande]],Tableau1[],4,FALSE)</f>
        <v>CREMERIE</v>
      </c>
      <c r="G611" s="30">
        <f>YEAR(TableauRCP[[#This Row],[Date de Reception]])*100+MONTH(TableauRCP[[#This Row],[Date de Reception]])</f>
        <v>202207</v>
      </c>
      <c r="H611" t="str">
        <f>+CONCATENATE(TableauRCP[[#This Row],[Famille de produit]],TableauRCP[[#This Row],[Date2]])</f>
        <v>CREMERIE202207</v>
      </c>
    </row>
    <row r="612" spans="1:8" hidden="1" x14ac:dyDescent="0.25">
      <c r="A612" s="30" t="s">
        <v>252</v>
      </c>
      <c r="B612" s="38">
        <v>143277052</v>
      </c>
      <c r="C612" s="38">
        <v>5540246174174</v>
      </c>
      <c r="D612" s="39">
        <v>44765</v>
      </c>
      <c r="E612" s="40">
        <v>464</v>
      </c>
      <c r="F612" t="str">
        <f>+VLOOKUP(TableauRCP[[#This Row],[Article Commande]],Tableau1[],4,FALSE)</f>
        <v>CREMERIE</v>
      </c>
      <c r="G612" s="30">
        <f>YEAR(TableauRCP[[#This Row],[Date de Reception]])*100+MONTH(TableauRCP[[#This Row],[Date de Reception]])</f>
        <v>202207</v>
      </c>
      <c r="H612" t="str">
        <f>+CONCATENATE(TableauRCP[[#This Row],[Famille de produit]],TableauRCP[[#This Row],[Date2]])</f>
        <v>CREMERIE202207</v>
      </c>
    </row>
    <row r="613" spans="1:8" hidden="1" x14ac:dyDescent="0.25">
      <c r="A613" s="30" t="s">
        <v>252</v>
      </c>
      <c r="B613" s="38">
        <v>143277052</v>
      </c>
      <c r="C613" s="38">
        <v>5540246176699</v>
      </c>
      <c r="D613" s="39">
        <v>44765</v>
      </c>
      <c r="E613" s="40">
        <v>2088</v>
      </c>
      <c r="F613" t="str">
        <f>+VLOOKUP(TableauRCP[[#This Row],[Article Commande]],Tableau1[],4,FALSE)</f>
        <v>CREMERIE</v>
      </c>
      <c r="G613" s="30">
        <f>YEAR(TableauRCP[[#This Row],[Date de Reception]])*100+MONTH(TableauRCP[[#This Row],[Date de Reception]])</f>
        <v>202207</v>
      </c>
      <c r="H613" t="str">
        <f>+CONCATENATE(TableauRCP[[#This Row],[Famille de produit]],TableauRCP[[#This Row],[Date2]])</f>
        <v>CREMERIE202207</v>
      </c>
    </row>
    <row r="614" spans="1:8" hidden="1" x14ac:dyDescent="0.25">
      <c r="A614" s="30" t="s">
        <v>252</v>
      </c>
      <c r="B614" s="38">
        <v>143277053</v>
      </c>
      <c r="C614" s="38">
        <v>5540246171933</v>
      </c>
      <c r="D614" s="39">
        <v>44765</v>
      </c>
      <c r="E614" s="40">
        <v>1114</v>
      </c>
      <c r="F614" t="str">
        <f>+VLOOKUP(TableauRCP[[#This Row],[Article Commande]],Tableau1[],4,FALSE)</f>
        <v>CREMERIE</v>
      </c>
      <c r="G614" s="30">
        <f>YEAR(TableauRCP[[#This Row],[Date de Reception]])*100+MONTH(TableauRCP[[#This Row],[Date de Reception]])</f>
        <v>202207</v>
      </c>
      <c r="H614" t="str">
        <f>+CONCATENATE(TableauRCP[[#This Row],[Famille de produit]],TableauRCP[[#This Row],[Date2]])</f>
        <v>CREMERIE202207</v>
      </c>
    </row>
    <row r="615" spans="1:8" hidden="1" x14ac:dyDescent="0.25">
      <c r="A615" s="30" t="s">
        <v>252</v>
      </c>
      <c r="B615" s="38">
        <v>143277053</v>
      </c>
      <c r="C615" s="38">
        <v>5540246188200</v>
      </c>
      <c r="D615" s="39">
        <v>44765</v>
      </c>
      <c r="E615" s="40">
        <v>743</v>
      </c>
      <c r="F615" t="str">
        <f>+VLOOKUP(TableauRCP[[#This Row],[Article Commande]],Tableau1[],4,FALSE)</f>
        <v>CREMERIE</v>
      </c>
      <c r="G615" s="30">
        <f>YEAR(TableauRCP[[#This Row],[Date de Reception]])*100+MONTH(TableauRCP[[#This Row],[Date de Reception]])</f>
        <v>202207</v>
      </c>
      <c r="H615" t="str">
        <f>+CONCATENATE(TableauRCP[[#This Row],[Famille de produit]],TableauRCP[[#This Row],[Date2]])</f>
        <v>CREMERIE202207</v>
      </c>
    </row>
    <row r="616" spans="1:8" hidden="1" x14ac:dyDescent="0.25">
      <c r="A616" s="30" t="s">
        <v>252</v>
      </c>
      <c r="B616" s="41">
        <v>143266966</v>
      </c>
      <c r="C616" s="41">
        <v>5540246182684</v>
      </c>
      <c r="D616" s="42">
        <v>44766</v>
      </c>
      <c r="E616" s="43">
        <v>140</v>
      </c>
      <c r="F616" t="str">
        <f>+VLOOKUP(TableauRCP[[#This Row],[Article Commande]],Tableau1[],4,FALSE)</f>
        <v>BOULANGERIE</v>
      </c>
      <c r="G616" s="30">
        <f>YEAR(TableauRCP[[#This Row],[Date de Reception]])*100+MONTH(TableauRCP[[#This Row],[Date de Reception]])</f>
        <v>202207</v>
      </c>
      <c r="H616" t="str">
        <f>+CONCATENATE(TableauRCP[[#This Row],[Famille de produit]],TableauRCP[[#This Row],[Date2]])</f>
        <v>BOULANGERIE202207</v>
      </c>
    </row>
    <row r="617" spans="1:8" hidden="1" x14ac:dyDescent="0.25">
      <c r="A617" s="30" t="s">
        <v>252</v>
      </c>
      <c r="B617" s="38">
        <v>143266966</v>
      </c>
      <c r="C617" s="38">
        <v>5540246183844</v>
      </c>
      <c r="D617" s="39">
        <v>44766</v>
      </c>
      <c r="E617" s="40">
        <v>140</v>
      </c>
      <c r="F617" t="str">
        <f>+VLOOKUP(TableauRCP[[#This Row],[Article Commande]],Tableau1[],4,FALSE)</f>
        <v>BOULANGERIE</v>
      </c>
      <c r="G617" s="30">
        <f>YEAR(TableauRCP[[#This Row],[Date de Reception]])*100+MONTH(TableauRCP[[#This Row],[Date de Reception]])</f>
        <v>202207</v>
      </c>
      <c r="H617" t="str">
        <f>+CONCATENATE(TableauRCP[[#This Row],[Famille de produit]],TableauRCP[[#This Row],[Date2]])</f>
        <v>BOULANGERIE202207</v>
      </c>
    </row>
    <row r="618" spans="1:8" hidden="1" x14ac:dyDescent="0.25">
      <c r="A618" s="30" t="s">
        <v>252</v>
      </c>
      <c r="B618" s="38">
        <v>143266966</v>
      </c>
      <c r="C618" s="38">
        <v>5540246194467</v>
      </c>
      <c r="D618" s="39">
        <v>44766</v>
      </c>
      <c r="E618" s="40">
        <v>17818</v>
      </c>
      <c r="F618" t="str">
        <f>+VLOOKUP(TableauRCP[[#This Row],[Article Commande]],Tableau1[],4,FALSE)</f>
        <v>BOULANGERIE</v>
      </c>
      <c r="G618" s="30">
        <f>YEAR(TableauRCP[[#This Row],[Date de Reception]])*100+MONTH(TableauRCP[[#This Row],[Date de Reception]])</f>
        <v>202207</v>
      </c>
      <c r="H618" t="str">
        <f>+CONCATENATE(TableauRCP[[#This Row],[Famille de produit]],TableauRCP[[#This Row],[Date2]])</f>
        <v>BOULANGERIE202207</v>
      </c>
    </row>
    <row r="619" spans="1:8" hidden="1" x14ac:dyDescent="0.25">
      <c r="A619" s="30" t="s">
        <v>252</v>
      </c>
      <c r="B619" s="38">
        <v>143277074</v>
      </c>
      <c r="C619" s="38">
        <v>5540246188200</v>
      </c>
      <c r="D619" s="39">
        <v>44766</v>
      </c>
      <c r="E619" s="40">
        <v>372</v>
      </c>
      <c r="F619" t="str">
        <f>+VLOOKUP(TableauRCP[[#This Row],[Article Commande]],Tableau1[],4,FALSE)</f>
        <v>CREMERIE</v>
      </c>
      <c r="G619" s="30">
        <f>YEAR(TableauRCP[[#This Row],[Date de Reception]])*100+MONTH(TableauRCP[[#This Row],[Date de Reception]])</f>
        <v>202207</v>
      </c>
      <c r="H619" t="str">
        <f>+CONCATENATE(TableauRCP[[#This Row],[Famille de produit]],TableauRCP[[#This Row],[Date2]])</f>
        <v>CREMERIE202207</v>
      </c>
    </row>
    <row r="620" spans="1:8" hidden="1" x14ac:dyDescent="0.25">
      <c r="A620" s="30" t="s">
        <v>252</v>
      </c>
      <c r="B620" s="41">
        <v>143277075</v>
      </c>
      <c r="C620" s="41">
        <v>5540246186325</v>
      </c>
      <c r="D620" s="42">
        <v>44767</v>
      </c>
      <c r="E620" s="43">
        <v>418</v>
      </c>
      <c r="F620" t="str">
        <f>+VLOOKUP(TableauRCP[[#This Row],[Article Commande]],Tableau1[],4,FALSE)</f>
        <v>CREMERIE</v>
      </c>
      <c r="G620" s="30">
        <f>YEAR(TableauRCP[[#This Row],[Date de Reception]])*100+MONTH(TableauRCP[[#This Row],[Date de Reception]])</f>
        <v>202207</v>
      </c>
      <c r="H620" t="str">
        <f>+CONCATENATE(TableauRCP[[#This Row],[Famille de produit]],TableauRCP[[#This Row],[Date2]])</f>
        <v>CREMERIE202207</v>
      </c>
    </row>
    <row r="621" spans="1:8" hidden="1" x14ac:dyDescent="0.25">
      <c r="A621" s="30" t="s">
        <v>252</v>
      </c>
      <c r="B621" s="38">
        <v>143277088</v>
      </c>
      <c r="C621" s="38">
        <v>5540246176294</v>
      </c>
      <c r="D621" s="39">
        <v>44767</v>
      </c>
      <c r="E621" s="40">
        <v>1114</v>
      </c>
      <c r="F621" t="str">
        <f>+VLOOKUP(TableauRCP[[#This Row],[Article Commande]],Tableau1[],4,FALSE)</f>
        <v>CREMERIE</v>
      </c>
      <c r="G621" s="30">
        <f>YEAR(TableauRCP[[#This Row],[Date de Reception]])*100+MONTH(TableauRCP[[#This Row],[Date de Reception]])</f>
        <v>202207</v>
      </c>
      <c r="H621" t="str">
        <f>+CONCATENATE(TableauRCP[[#This Row],[Famille de produit]],TableauRCP[[#This Row],[Date2]])</f>
        <v>CREMERIE202207</v>
      </c>
    </row>
    <row r="622" spans="1:8" hidden="1" x14ac:dyDescent="0.25">
      <c r="A622" s="30" t="s">
        <v>252</v>
      </c>
      <c r="B622" s="41">
        <v>143277088</v>
      </c>
      <c r="C622" s="41">
        <v>5540246176295</v>
      </c>
      <c r="D622" s="42">
        <v>44767</v>
      </c>
      <c r="E622" s="43">
        <v>4455</v>
      </c>
      <c r="F622" t="str">
        <f>+VLOOKUP(TableauRCP[[#This Row],[Article Commande]],Tableau1[],4,FALSE)</f>
        <v>CREMERIE</v>
      </c>
      <c r="G622" s="30">
        <f>YEAR(TableauRCP[[#This Row],[Date de Reception]])*100+MONTH(TableauRCP[[#This Row],[Date de Reception]])</f>
        <v>202207</v>
      </c>
      <c r="H622" t="str">
        <f>+CONCATENATE(TableauRCP[[#This Row],[Famille de produit]],TableauRCP[[#This Row],[Date2]])</f>
        <v>CREMERIE202207</v>
      </c>
    </row>
    <row r="623" spans="1:8" hidden="1" x14ac:dyDescent="0.25">
      <c r="A623" s="30" t="s">
        <v>252</v>
      </c>
      <c r="B623" s="38">
        <v>143277088</v>
      </c>
      <c r="C623" s="38">
        <v>5540246188200</v>
      </c>
      <c r="D623" s="39">
        <v>44767</v>
      </c>
      <c r="E623" s="40">
        <v>372</v>
      </c>
      <c r="F623" t="str">
        <f>+VLOOKUP(TableauRCP[[#This Row],[Article Commande]],Tableau1[],4,FALSE)</f>
        <v>CREMERIE</v>
      </c>
      <c r="G623" s="30">
        <f>YEAR(TableauRCP[[#This Row],[Date de Reception]])*100+MONTH(TableauRCP[[#This Row],[Date de Reception]])</f>
        <v>202207</v>
      </c>
      <c r="H623" t="str">
        <f>+CONCATENATE(TableauRCP[[#This Row],[Famille de produit]],TableauRCP[[#This Row],[Date2]])</f>
        <v>CREMERIE202207</v>
      </c>
    </row>
    <row r="624" spans="1:8" hidden="1" x14ac:dyDescent="0.25">
      <c r="A624" s="30" t="s">
        <v>252</v>
      </c>
      <c r="B624" s="38">
        <v>143277089</v>
      </c>
      <c r="C624" s="38">
        <v>5540246172978</v>
      </c>
      <c r="D624" s="39">
        <v>44767</v>
      </c>
      <c r="E624" s="40">
        <v>836</v>
      </c>
      <c r="F624" t="str">
        <f>+VLOOKUP(TableauRCP[[#This Row],[Article Commande]],Tableau1[],4,FALSE)</f>
        <v>CREMERIE</v>
      </c>
      <c r="G624" s="30">
        <f>YEAR(TableauRCP[[#This Row],[Date de Reception]])*100+MONTH(TableauRCP[[#This Row],[Date de Reception]])</f>
        <v>202207</v>
      </c>
      <c r="H624" t="str">
        <f>+CONCATENATE(TableauRCP[[#This Row],[Famille de produit]],TableauRCP[[#This Row],[Date2]])</f>
        <v>CREMERIE202207</v>
      </c>
    </row>
    <row r="625" spans="1:8" hidden="1" x14ac:dyDescent="0.25">
      <c r="A625" s="30" t="s">
        <v>252</v>
      </c>
      <c r="B625" s="38">
        <v>143277089</v>
      </c>
      <c r="C625" s="38">
        <v>5540246174174</v>
      </c>
      <c r="D625" s="39">
        <v>44767</v>
      </c>
      <c r="E625" s="40">
        <v>232</v>
      </c>
      <c r="F625" t="str">
        <f>+VLOOKUP(TableauRCP[[#This Row],[Article Commande]],Tableau1[],4,FALSE)</f>
        <v>CREMERIE</v>
      </c>
      <c r="G625" s="30">
        <f>YEAR(TableauRCP[[#This Row],[Date de Reception]])*100+MONTH(TableauRCP[[#This Row],[Date de Reception]])</f>
        <v>202207</v>
      </c>
      <c r="H625" t="str">
        <f>+CONCATENATE(TableauRCP[[#This Row],[Famille de produit]],TableauRCP[[#This Row],[Date2]])</f>
        <v>CREMERIE202207</v>
      </c>
    </row>
    <row r="626" spans="1:8" hidden="1" x14ac:dyDescent="0.25">
      <c r="A626" s="30" t="s">
        <v>252</v>
      </c>
      <c r="B626" s="41">
        <v>143277089</v>
      </c>
      <c r="C626" s="41">
        <v>5540246176699</v>
      </c>
      <c r="D626" s="42">
        <v>44767</v>
      </c>
      <c r="E626" s="43">
        <v>2088</v>
      </c>
      <c r="F626" t="str">
        <f>+VLOOKUP(TableauRCP[[#This Row],[Article Commande]],Tableau1[],4,FALSE)</f>
        <v>CREMERIE</v>
      </c>
      <c r="G626" s="30">
        <f>YEAR(TableauRCP[[#This Row],[Date de Reception]])*100+MONTH(TableauRCP[[#This Row],[Date de Reception]])</f>
        <v>202207</v>
      </c>
      <c r="H626" t="str">
        <f>+CONCATENATE(TableauRCP[[#This Row],[Famille de produit]],TableauRCP[[#This Row],[Date2]])</f>
        <v>CREMERIE202207</v>
      </c>
    </row>
    <row r="627" spans="1:8" hidden="1" x14ac:dyDescent="0.25">
      <c r="A627" s="30" t="s">
        <v>252</v>
      </c>
      <c r="B627" s="38">
        <v>143266968</v>
      </c>
      <c r="C627" s="38">
        <v>5540246194632</v>
      </c>
      <c r="D627" s="39">
        <v>44770</v>
      </c>
      <c r="E627" s="40">
        <v>1838</v>
      </c>
      <c r="F627" t="str">
        <f>+VLOOKUP(TableauRCP[[#This Row],[Article Commande]],Tableau1[],4,FALSE)</f>
        <v>BOULANGERIE</v>
      </c>
      <c r="G627" s="30">
        <f>YEAR(TableauRCP[[#This Row],[Date de Reception]])*100+MONTH(TableauRCP[[#This Row],[Date de Reception]])</f>
        <v>202207</v>
      </c>
      <c r="H627" t="str">
        <f>+CONCATENATE(TableauRCP[[#This Row],[Famille de produit]],TableauRCP[[#This Row],[Date2]])</f>
        <v>BOULANGERIE202207</v>
      </c>
    </row>
    <row r="628" spans="1:8" hidden="1" x14ac:dyDescent="0.25">
      <c r="A628" s="30" t="s">
        <v>252</v>
      </c>
      <c r="B628" s="38">
        <v>143277109</v>
      </c>
      <c r="C628" s="38">
        <v>5540246174174</v>
      </c>
      <c r="D628" s="39">
        <v>44770</v>
      </c>
      <c r="E628" s="40">
        <v>464</v>
      </c>
      <c r="F628" t="str">
        <f>+VLOOKUP(TableauRCP[[#This Row],[Article Commande]],Tableau1[],4,FALSE)</f>
        <v>CREMERIE</v>
      </c>
      <c r="G628" s="30">
        <f>YEAR(TableauRCP[[#This Row],[Date de Reception]])*100+MONTH(TableauRCP[[#This Row],[Date de Reception]])</f>
        <v>202207</v>
      </c>
      <c r="H628" t="str">
        <f>+CONCATENATE(TableauRCP[[#This Row],[Famille de produit]],TableauRCP[[#This Row],[Date2]])</f>
        <v>CREMERIE202207</v>
      </c>
    </row>
    <row r="629" spans="1:8" hidden="1" x14ac:dyDescent="0.25">
      <c r="A629" s="30" t="s">
        <v>252</v>
      </c>
      <c r="B629" s="41">
        <v>143277109</v>
      </c>
      <c r="C629" s="41">
        <v>5540246176699</v>
      </c>
      <c r="D629" s="42">
        <v>44770</v>
      </c>
      <c r="E629" s="43">
        <v>836</v>
      </c>
      <c r="F629" t="str">
        <f>+VLOOKUP(TableauRCP[[#This Row],[Article Commande]],Tableau1[],4,FALSE)</f>
        <v>CREMERIE</v>
      </c>
      <c r="G629" s="30">
        <f>YEAR(TableauRCP[[#This Row],[Date de Reception]])*100+MONTH(TableauRCP[[#This Row],[Date de Reception]])</f>
        <v>202207</v>
      </c>
      <c r="H629" t="str">
        <f>+CONCATENATE(TableauRCP[[#This Row],[Famille de produit]],TableauRCP[[#This Row],[Date2]])</f>
        <v>CREMERIE202207</v>
      </c>
    </row>
    <row r="630" spans="1:8" hidden="1" x14ac:dyDescent="0.25">
      <c r="A630" s="30" t="s">
        <v>252</v>
      </c>
      <c r="B630" s="38">
        <v>143277109</v>
      </c>
      <c r="C630" s="38">
        <v>5540246188175</v>
      </c>
      <c r="D630" s="39">
        <v>44770</v>
      </c>
      <c r="E630" s="40">
        <v>232</v>
      </c>
      <c r="F630" t="str">
        <f>+VLOOKUP(TableauRCP[[#This Row],[Article Commande]],Tableau1[],4,FALSE)</f>
        <v>CREMERIE</v>
      </c>
      <c r="G630" s="30">
        <f>YEAR(TableauRCP[[#This Row],[Date de Reception]])*100+MONTH(TableauRCP[[#This Row],[Date de Reception]])</f>
        <v>202207</v>
      </c>
      <c r="H630" t="str">
        <f>+CONCATENATE(TableauRCP[[#This Row],[Famille de produit]],TableauRCP[[#This Row],[Date2]])</f>
        <v>CREMERIE202207</v>
      </c>
    </row>
    <row r="631" spans="1:8" hidden="1" x14ac:dyDescent="0.25">
      <c r="A631" s="30" t="s">
        <v>252</v>
      </c>
      <c r="B631" s="38">
        <v>143277109</v>
      </c>
      <c r="C631" s="38">
        <v>5540246192102</v>
      </c>
      <c r="D631" s="39">
        <v>44770</v>
      </c>
      <c r="E631" s="40">
        <v>2005</v>
      </c>
      <c r="F631" t="str">
        <f>+VLOOKUP(TableauRCP[[#This Row],[Article Commande]],Tableau1[],4,FALSE)</f>
        <v>CREMERIE</v>
      </c>
      <c r="G631" s="30">
        <f>YEAR(TableauRCP[[#This Row],[Date de Reception]])*100+MONTH(TableauRCP[[#This Row],[Date de Reception]])</f>
        <v>202207</v>
      </c>
      <c r="H631" t="str">
        <f>+CONCATENATE(TableauRCP[[#This Row],[Famille de produit]],TableauRCP[[#This Row],[Date2]])</f>
        <v>CREMERIE202207</v>
      </c>
    </row>
    <row r="632" spans="1:8" hidden="1" x14ac:dyDescent="0.25">
      <c r="A632" s="30" t="s">
        <v>252</v>
      </c>
      <c r="B632" s="38">
        <v>143277110</v>
      </c>
      <c r="C632" s="38">
        <v>5540246176294</v>
      </c>
      <c r="D632" s="39">
        <v>44770</v>
      </c>
      <c r="E632" s="40">
        <v>1485</v>
      </c>
      <c r="F632" t="str">
        <f>+VLOOKUP(TableauRCP[[#This Row],[Article Commande]],Tableau1[],4,FALSE)</f>
        <v>CREMERIE</v>
      </c>
      <c r="G632" s="30">
        <f>YEAR(TableauRCP[[#This Row],[Date de Reception]])*100+MONTH(TableauRCP[[#This Row],[Date de Reception]])</f>
        <v>202207</v>
      </c>
      <c r="H632" t="str">
        <f>+CONCATENATE(TableauRCP[[#This Row],[Famille de produit]],TableauRCP[[#This Row],[Date2]])</f>
        <v>CREMERIE202207</v>
      </c>
    </row>
    <row r="633" spans="1:8" hidden="1" x14ac:dyDescent="0.25">
      <c r="A633" s="30" t="s">
        <v>252</v>
      </c>
      <c r="B633" s="41">
        <v>143277110</v>
      </c>
      <c r="C633" s="41">
        <v>5540246176295</v>
      </c>
      <c r="D633" s="42">
        <v>44770</v>
      </c>
      <c r="E633" s="43">
        <v>7424</v>
      </c>
      <c r="F633" t="str">
        <f>+VLOOKUP(TableauRCP[[#This Row],[Article Commande]],Tableau1[],4,FALSE)</f>
        <v>CREMERIE</v>
      </c>
      <c r="G633" s="30">
        <f>YEAR(TableauRCP[[#This Row],[Date de Reception]])*100+MONTH(TableauRCP[[#This Row],[Date de Reception]])</f>
        <v>202207</v>
      </c>
      <c r="H633" t="str">
        <f>+CONCATENATE(TableauRCP[[#This Row],[Famille de produit]],TableauRCP[[#This Row],[Date2]])</f>
        <v>CREMERIE202207</v>
      </c>
    </row>
    <row r="634" spans="1:8" hidden="1" x14ac:dyDescent="0.25">
      <c r="A634" s="30" t="s">
        <v>252</v>
      </c>
      <c r="B634" s="41">
        <v>143277110</v>
      </c>
      <c r="C634" s="41">
        <v>5540246187987</v>
      </c>
      <c r="D634" s="42">
        <v>44770</v>
      </c>
      <c r="E634" s="43">
        <v>2228</v>
      </c>
      <c r="F634" t="str">
        <f>+VLOOKUP(TableauRCP[[#This Row],[Article Commande]],Tableau1[],4,FALSE)</f>
        <v>CREMERIE</v>
      </c>
      <c r="G634" s="30">
        <f>YEAR(TableauRCP[[#This Row],[Date de Reception]])*100+MONTH(TableauRCP[[#This Row],[Date de Reception]])</f>
        <v>202207</v>
      </c>
      <c r="H634" t="str">
        <f>+CONCATENATE(TableauRCP[[#This Row],[Famille de produit]],TableauRCP[[#This Row],[Date2]])</f>
        <v>CREMERIE202207</v>
      </c>
    </row>
    <row r="635" spans="1:8" hidden="1" x14ac:dyDescent="0.25">
      <c r="A635" s="30" t="s">
        <v>252</v>
      </c>
      <c r="B635" s="38">
        <v>143277110</v>
      </c>
      <c r="C635" s="38">
        <v>5540246188200</v>
      </c>
      <c r="D635" s="39">
        <v>44770</v>
      </c>
      <c r="E635" s="40">
        <v>743</v>
      </c>
      <c r="F635" t="str">
        <f>+VLOOKUP(TableauRCP[[#This Row],[Article Commande]],Tableau1[],4,FALSE)</f>
        <v>CREMERIE</v>
      </c>
      <c r="G635" s="30">
        <f>YEAR(TableauRCP[[#This Row],[Date de Reception]])*100+MONTH(TableauRCP[[#This Row],[Date de Reception]])</f>
        <v>202207</v>
      </c>
      <c r="H635" t="str">
        <f>+CONCATENATE(TableauRCP[[#This Row],[Famille de produit]],TableauRCP[[#This Row],[Date2]])</f>
        <v>CREMERIE202207</v>
      </c>
    </row>
    <row r="636" spans="1:8" hidden="1" x14ac:dyDescent="0.25">
      <c r="A636" s="30" t="s">
        <v>252</v>
      </c>
      <c r="B636" s="41">
        <v>143277090</v>
      </c>
      <c r="C636" s="41">
        <v>5540246171759</v>
      </c>
      <c r="D636" s="42">
        <v>44771</v>
      </c>
      <c r="E636" s="43">
        <v>1253</v>
      </c>
      <c r="F636" t="str">
        <f>+VLOOKUP(TableauRCP[[#This Row],[Article Commande]],Tableau1[],4,FALSE)</f>
        <v>MIX LEGUMES</v>
      </c>
      <c r="G636" s="30">
        <f>YEAR(TableauRCP[[#This Row],[Date de Reception]])*100+MONTH(TableauRCP[[#This Row],[Date de Reception]])</f>
        <v>202207</v>
      </c>
      <c r="H636" t="str">
        <f>+CONCATENATE(TableauRCP[[#This Row],[Famille de produit]],TableauRCP[[#This Row],[Date2]])</f>
        <v>MIX LEGUMES202207</v>
      </c>
    </row>
    <row r="637" spans="1:8" hidden="1" x14ac:dyDescent="0.25">
      <c r="A637" s="30" t="s">
        <v>252</v>
      </c>
      <c r="B637" s="38">
        <v>143277090</v>
      </c>
      <c r="C637" s="38">
        <v>5540246177133</v>
      </c>
      <c r="D637" s="39">
        <v>44771</v>
      </c>
      <c r="E637" s="40">
        <v>2228</v>
      </c>
      <c r="F637" t="str">
        <f>+VLOOKUP(TableauRCP[[#This Row],[Article Commande]],Tableau1[],4,FALSE)</f>
        <v>MIX LEGUMES</v>
      </c>
      <c r="G637" s="30">
        <f>YEAR(TableauRCP[[#This Row],[Date de Reception]])*100+MONTH(TableauRCP[[#This Row],[Date de Reception]])</f>
        <v>202207</v>
      </c>
      <c r="H637" t="str">
        <f>+CONCATENATE(TableauRCP[[#This Row],[Famille de produit]],TableauRCP[[#This Row],[Date2]])</f>
        <v>MIX LEGUMES202207</v>
      </c>
    </row>
    <row r="638" spans="1:8" hidden="1" x14ac:dyDescent="0.25">
      <c r="A638" s="30" t="s">
        <v>252</v>
      </c>
      <c r="B638" s="41">
        <v>143277090</v>
      </c>
      <c r="C638" s="41">
        <v>5540246192148</v>
      </c>
      <c r="D638" s="42">
        <v>44771</v>
      </c>
      <c r="E638" s="43">
        <v>25056</v>
      </c>
      <c r="F638" t="str">
        <f>+VLOOKUP(TableauRCP[[#This Row],[Article Commande]],Tableau1[],4,FALSE)</f>
        <v>MIX LEGUMES</v>
      </c>
      <c r="G638" s="30">
        <f>YEAR(TableauRCP[[#This Row],[Date de Reception]])*100+MONTH(TableauRCP[[#This Row],[Date de Reception]])</f>
        <v>202207</v>
      </c>
      <c r="H638" t="str">
        <f>+CONCATENATE(TableauRCP[[#This Row],[Famille de produit]],TableauRCP[[#This Row],[Date2]])</f>
        <v>MIX LEGUMES202207</v>
      </c>
    </row>
    <row r="639" spans="1:8" hidden="1" x14ac:dyDescent="0.25">
      <c r="A639" s="30" t="s">
        <v>252</v>
      </c>
      <c r="B639" s="38">
        <v>143277090</v>
      </c>
      <c r="C639" s="38">
        <v>5540246192518</v>
      </c>
      <c r="D639" s="39">
        <v>44771</v>
      </c>
      <c r="E639" s="40">
        <v>4385</v>
      </c>
      <c r="F639" t="str">
        <f>+VLOOKUP(TableauRCP[[#This Row],[Article Commande]],Tableau1[],4,FALSE)</f>
        <v>MIX LEGUMES</v>
      </c>
      <c r="G639" s="30">
        <f>YEAR(TableauRCP[[#This Row],[Date de Reception]])*100+MONTH(TableauRCP[[#This Row],[Date de Reception]])</f>
        <v>202207</v>
      </c>
      <c r="H639" t="str">
        <f>+CONCATENATE(TableauRCP[[#This Row],[Famille de produit]],TableauRCP[[#This Row],[Date2]])</f>
        <v>MIX LEGUMES202207</v>
      </c>
    </row>
    <row r="640" spans="1:8" hidden="1" x14ac:dyDescent="0.25">
      <c r="A640" s="30" t="s">
        <v>252</v>
      </c>
      <c r="B640" s="38">
        <v>143277123</v>
      </c>
      <c r="C640" s="38">
        <v>5540246176294</v>
      </c>
      <c r="D640" s="39">
        <v>44771</v>
      </c>
      <c r="E640" s="40">
        <v>743</v>
      </c>
      <c r="F640" t="str">
        <f>+VLOOKUP(TableauRCP[[#This Row],[Article Commande]],Tableau1[],4,FALSE)</f>
        <v>CREMERIE</v>
      </c>
      <c r="G640" s="30">
        <f>YEAR(TableauRCP[[#This Row],[Date de Reception]])*100+MONTH(TableauRCP[[#This Row],[Date de Reception]])</f>
        <v>202207</v>
      </c>
      <c r="H640" t="str">
        <f>+CONCATENATE(TableauRCP[[#This Row],[Famille de produit]],TableauRCP[[#This Row],[Date2]])</f>
        <v>CREMERIE202207</v>
      </c>
    </row>
    <row r="641" spans="1:8" hidden="1" x14ac:dyDescent="0.25">
      <c r="A641" s="30" t="s">
        <v>252</v>
      </c>
      <c r="B641" s="41">
        <v>143277123</v>
      </c>
      <c r="C641" s="41">
        <v>5540246176295</v>
      </c>
      <c r="D641" s="42">
        <v>44771</v>
      </c>
      <c r="E641" s="43">
        <v>1485</v>
      </c>
      <c r="F641" t="str">
        <f>+VLOOKUP(TableauRCP[[#This Row],[Article Commande]],Tableau1[],4,FALSE)</f>
        <v>CREMERIE</v>
      </c>
      <c r="G641" s="30">
        <f>YEAR(TableauRCP[[#This Row],[Date de Reception]])*100+MONTH(TableauRCP[[#This Row],[Date de Reception]])</f>
        <v>202207</v>
      </c>
      <c r="H641" t="str">
        <f>+CONCATENATE(TableauRCP[[#This Row],[Famille de produit]],TableauRCP[[#This Row],[Date2]])</f>
        <v>CREMERIE202207</v>
      </c>
    </row>
    <row r="642" spans="1:8" hidden="1" x14ac:dyDescent="0.25">
      <c r="A642" s="30" t="s">
        <v>252</v>
      </c>
      <c r="B642" s="41">
        <v>143277123</v>
      </c>
      <c r="C642" s="41">
        <v>5540246188200</v>
      </c>
      <c r="D642" s="42">
        <v>44771</v>
      </c>
      <c r="E642" s="43">
        <v>557</v>
      </c>
      <c r="F642" t="str">
        <f>+VLOOKUP(TableauRCP[[#This Row],[Article Commande]],Tableau1[],4,FALSE)</f>
        <v>CREMERIE</v>
      </c>
      <c r="G642" s="30">
        <f>YEAR(TableauRCP[[#This Row],[Date de Reception]])*100+MONTH(TableauRCP[[#This Row],[Date de Reception]])</f>
        <v>202207</v>
      </c>
      <c r="H642" t="str">
        <f>+CONCATENATE(TableauRCP[[#This Row],[Famille de produit]],TableauRCP[[#This Row],[Date2]])</f>
        <v>CREMERIE202207</v>
      </c>
    </row>
    <row r="643" spans="1:8" hidden="1" x14ac:dyDescent="0.25">
      <c r="A643" s="30" t="s">
        <v>252</v>
      </c>
      <c r="B643" s="38">
        <v>143277124</v>
      </c>
      <c r="C643" s="38">
        <v>5540246172978</v>
      </c>
      <c r="D643" s="39">
        <v>44771</v>
      </c>
      <c r="E643" s="40">
        <v>836</v>
      </c>
      <c r="F643" t="str">
        <f>+VLOOKUP(TableauRCP[[#This Row],[Article Commande]],Tableau1[],4,FALSE)</f>
        <v>CREMERIE</v>
      </c>
      <c r="G643" s="30">
        <f>YEAR(TableauRCP[[#This Row],[Date de Reception]])*100+MONTH(TableauRCP[[#This Row],[Date de Reception]])</f>
        <v>202207</v>
      </c>
      <c r="H643" t="str">
        <f>+CONCATENATE(TableauRCP[[#This Row],[Famille de produit]],TableauRCP[[#This Row],[Date2]])</f>
        <v>CREMERIE202207</v>
      </c>
    </row>
    <row r="644" spans="1:8" hidden="1" x14ac:dyDescent="0.25">
      <c r="A644" s="30" t="s">
        <v>252</v>
      </c>
      <c r="B644" s="38">
        <v>143277124</v>
      </c>
      <c r="C644" s="38">
        <v>5540246176699</v>
      </c>
      <c r="D644" s="39">
        <v>44771</v>
      </c>
      <c r="E644" s="40">
        <v>2088</v>
      </c>
      <c r="F644" t="str">
        <f>+VLOOKUP(TableauRCP[[#This Row],[Article Commande]],Tableau1[],4,FALSE)</f>
        <v>CREMERIE</v>
      </c>
      <c r="G644" s="30">
        <f>YEAR(TableauRCP[[#This Row],[Date de Reception]])*100+MONTH(TableauRCP[[#This Row],[Date de Reception]])</f>
        <v>202207</v>
      </c>
      <c r="H644" t="str">
        <f>+CONCATENATE(TableauRCP[[#This Row],[Famille de produit]],TableauRCP[[#This Row],[Date2]])</f>
        <v>CREMERIE202207</v>
      </c>
    </row>
    <row r="645" spans="1:8" hidden="1" x14ac:dyDescent="0.25">
      <c r="A645" s="30" t="s">
        <v>252</v>
      </c>
      <c r="B645" s="41">
        <v>143277124</v>
      </c>
      <c r="C645" s="41">
        <v>5540246188175</v>
      </c>
      <c r="D645" s="42">
        <v>44771</v>
      </c>
      <c r="E645" s="43">
        <v>116</v>
      </c>
      <c r="F645" t="str">
        <f>+VLOOKUP(TableauRCP[[#This Row],[Article Commande]],Tableau1[],4,FALSE)</f>
        <v>CREMERIE</v>
      </c>
      <c r="G645" s="30">
        <f>YEAR(TableauRCP[[#This Row],[Date de Reception]])*100+MONTH(TableauRCP[[#This Row],[Date de Reception]])</f>
        <v>202207</v>
      </c>
      <c r="H645" t="str">
        <f>+CONCATENATE(TableauRCP[[#This Row],[Famille de produit]],TableauRCP[[#This Row],[Date2]])</f>
        <v>CREMERIE202207</v>
      </c>
    </row>
    <row r="646" spans="1:8" hidden="1" x14ac:dyDescent="0.25">
      <c r="A646" s="30" t="s">
        <v>252</v>
      </c>
      <c r="B646" s="38">
        <v>143246764</v>
      </c>
      <c r="C646" s="38">
        <v>5540246192264</v>
      </c>
      <c r="D646" s="39">
        <v>44772</v>
      </c>
      <c r="E646" s="40">
        <v>1485</v>
      </c>
      <c r="F646" t="str">
        <f>+VLOOKUP(TableauRCP[[#This Row],[Article Commande]],Tableau1[],4,FALSE)</f>
        <v>CREMERIE</v>
      </c>
      <c r="G646" s="30">
        <f>YEAR(TableauRCP[[#This Row],[Date de Reception]])*100+MONTH(TableauRCP[[#This Row],[Date de Reception]])</f>
        <v>202207</v>
      </c>
      <c r="H646" t="str">
        <f>+CONCATENATE(TableauRCP[[#This Row],[Famille de produit]],TableauRCP[[#This Row],[Date2]])</f>
        <v>CREMERIE202207</v>
      </c>
    </row>
    <row r="647" spans="1:8" hidden="1" x14ac:dyDescent="0.25">
      <c r="A647" s="30" t="s">
        <v>252</v>
      </c>
      <c r="B647" s="41">
        <v>143246764</v>
      </c>
      <c r="C647" s="41">
        <v>5540246192265</v>
      </c>
      <c r="D647" s="42">
        <v>44772</v>
      </c>
      <c r="E647" s="43">
        <v>297</v>
      </c>
      <c r="F647" t="str">
        <f>+VLOOKUP(TableauRCP[[#This Row],[Article Commande]],Tableau1[],4,FALSE)</f>
        <v>CREMERIE</v>
      </c>
      <c r="G647" s="30">
        <f>YEAR(TableauRCP[[#This Row],[Date de Reception]])*100+MONTH(TableauRCP[[#This Row],[Date de Reception]])</f>
        <v>202207</v>
      </c>
      <c r="H647" t="str">
        <f>+CONCATENATE(TableauRCP[[#This Row],[Famille de produit]],TableauRCP[[#This Row],[Date2]])</f>
        <v>CREMERIE202207</v>
      </c>
    </row>
    <row r="648" spans="1:8" hidden="1" x14ac:dyDescent="0.25">
      <c r="A648" s="30" t="s">
        <v>252</v>
      </c>
      <c r="B648" s="41">
        <v>143267010</v>
      </c>
      <c r="C648" s="41">
        <v>5540246170256</v>
      </c>
      <c r="D648" s="42">
        <v>44772</v>
      </c>
      <c r="E648" s="43">
        <v>1940</v>
      </c>
      <c r="F648" t="str">
        <f>+VLOOKUP(TableauRCP[[#This Row],[Article Commande]],Tableau1[],4,FALSE)</f>
        <v>BOULANGERIE</v>
      </c>
      <c r="G648" s="30">
        <f>YEAR(TableauRCP[[#This Row],[Date de Reception]])*100+MONTH(TableauRCP[[#This Row],[Date de Reception]])</f>
        <v>202207</v>
      </c>
      <c r="H648" t="str">
        <f>+CONCATENATE(TableauRCP[[#This Row],[Famille de produit]],TableauRCP[[#This Row],[Date2]])</f>
        <v>BOULANGERIE202207</v>
      </c>
    </row>
    <row r="649" spans="1:8" hidden="1" x14ac:dyDescent="0.25">
      <c r="A649" s="30" t="s">
        <v>252</v>
      </c>
      <c r="B649" s="38">
        <v>143267010</v>
      </c>
      <c r="C649" s="38">
        <v>5540246171888</v>
      </c>
      <c r="D649" s="39">
        <v>44772</v>
      </c>
      <c r="E649" s="40">
        <v>1033</v>
      </c>
      <c r="F649" t="str">
        <f>+VLOOKUP(TableauRCP[[#This Row],[Article Commande]],Tableau1[],4,FALSE)</f>
        <v>BOULANGERIE</v>
      </c>
      <c r="G649" s="30">
        <f>YEAR(TableauRCP[[#This Row],[Date de Reception]])*100+MONTH(TableauRCP[[#This Row],[Date de Reception]])</f>
        <v>202207</v>
      </c>
      <c r="H649" t="str">
        <f>+CONCATENATE(TableauRCP[[#This Row],[Famille de produit]],TableauRCP[[#This Row],[Date2]])</f>
        <v>BOULANGERIE202207</v>
      </c>
    </row>
    <row r="650" spans="1:8" hidden="1" x14ac:dyDescent="0.25">
      <c r="A650" s="30" t="s">
        <v>252</v>
      </c>
      <c r="B650" s="38">
        <v>143267039</v>
      </c>
      <c r="C650" s="38">
        <v>5540246194330</v>
      </c>
      <c r="D650" s="39">
        <v>44772</v>
      </c>
      <c r="E650" s="40">
        <v>13753</v>
      </c>
      <c r="F650" t="str">
        <f>+VLOOKUP(TableauRCP[[#This Row],[Article Commande]],Tableau1[],4,FALSE)</f>
        <v>MIX LEGUMES</v>
      </c>
      <c r="G650" s="30">
        <f>YEAR(TableauRCP[[#This Row],[Date de Reception]])*100+MONTH(TableauRCP[[#This Row],[Date de Reception]])</f>
        <v>202207</v>
      </c>
      <c r="H650" t="str">
        <f>+CONCATENATE(TableauRCP[[#This Row],[Famille de produit]],TableauRCP[[#This Row],[Date2]])</f>
        <v>MIX LEGUMES202207</v>
      </c>
    </row>
    <row r="651" spans="1:8" hidden="1" x14ac:dyDescent="0.25">
      <c r="A651" s="30" t="s">
        <v>252</v>
      </c>
      <c r="B651" s="41">
        <v>143287132</v>
      </c>
      <c r="C651" s="41">
        <v>5540246172978</v>
      </c>
      <c r="D651" s="42">
        <v>44772</v>
      </c>
      <c r="E651" s="43">
        <v>836</v>
      </c>
      <c r="F651" t="str">
        <f>+VLOOKUP(TableauRCP[[#This Row],[Article Commande]],Tableau1[],4,FALSE)</f>
        <v>CREMERIE</v>
      </c>
      <c r="G651" s="30">
        <f>YEAR(TableauRCP[[#This Row],[Date de Reception]])*100+MONTH(TableauRCP[[#This Row],[Date de Reception]])</f>
        <v>202207</v>
      </c>
      <c r="H651" t="str">
        <f>+CONCATENATE(TableauRCP[[#This Row],[Famille de produit]],TableauRCP[[#This Row],[Date2]])</f>
        <v>CREMERIE202207</v>
      </c>
    </row>
    <row r="652" spans="1:8" hidden="1" x14ac:dyDescent="0.25">
      <c r="A652" s="30" t="s">
        <v>252</v>
      </c>
      <c r="B652" s="38">
        <v>143287132</v>
      </c>
      <c r="C652" s="38">
        <v>5540246176699</v>
      </c>
      <c r="D652" s="39">
        <v>44772</v>
      </c>
      <c r="E652" s="40">
        <v>1044</v>
      </c>
      <c r="F652" t="str">
        <f>+VLOOKUP(TableauRCP[[#This Row],[Article Commande]],Tableau1[],4,FALSE)</f>
        <v>CREMERIE</v>
      </c>
      <c r="G652" s="30">
        <f>YEAR(TableauRCP[[#This Row],[Date de Reception]])*100+MONTH(TableauRCP[[#This Row],[Date de Reception]])</f>
        <v>202207</v>
      </c>
      <c r="H652" t="str">
        <f>+CONCATENATE(TableauRCP[[#This Row],[Famille de produit]],TableauRCP[[#This Row],[Date2]])</f>
        <v>CREMERIE202207</v>
      </c>
    </row>
    <row r="653" spans="1:8" hidden="1" x14ac:dyDescent="0.25">
      <c r="A653" s="30" t="s">
        <v>252</v>
      </c>
      <c r="B653" s="41">
        <v>143287132</v>
      </c>
      <c r="C653" s="41">
        <v>5540246188175</v>
      </c>
      <c r="D653" s="42">
        <v>44772</v>
      </c>
      <c r="E653" s="43">
        <v>116</v>
      </c>
      <c r="F653" t="str">
        <f>+VLOOKUP(TableauRCP[[#This Row],[Article Commande]],Tableau1[],4,FALSE)</f>
        <v>CREMERIE</v>
      </c>
      <c r="G653" s="30">
        <f>YEAR(TableauRCP[[#This Row],[Date de Reception]])*100+MONTH(TableauRCP[[#This Row],[Date de Reception]])</f>
        <v>202207</v>
      </c>
      <c r="H653" t="str">
        <f>+CONCATENATE(TableauRCP[[#This Row],[Famille de produit]],TableauRCP[[#This Row],[Date2]])</f>
        <v>CREMERIE202207</v>
      </c>
    </row>
    <row r="654" spans="1:8" hidden="1" x14ac:dyDescent="0.25">
      <c r="A654" s="30" t="s">
        <v>252</v>
      </c>
      <c r="B654" s="38">
        <v>143287133</v>
      </c>
      <c r="C654" s="38">
        <v>5540246187987</v>
      </c>
      <c r="D654" s="39">
        <v>44772</v>
      </c>
      <c r="E654" s="40">
        <v>1114</v>
      </c>
      <c r="F654" t="str">
        <f>+VLOOKUP(TableauRCP[[#This Row],[Article Commande]],Tableau1[],4,FALSE)</f>
        <v>CREMERIE</v>
      </c>
      <c r="G654" s="30">
        <f>YEAR(TableauRCP[[#This Row],[Date de Reception]])*100+MONTH(TableauRCP[[#This Row],[Date de Reception]])</f>
        <v>202207</v>
      </c>
      <c r="H654" t="str">
        <f>+CONCATENATE(TableauRCP[[#This Row],[Famille de produit]],TableauRCP[[#This Row],[Date2]])</f>
        <v>CREMERIE202207</v>
      </c>
    </row>
    <row r="655" spans="1:8" hidden="1" x14ac:dyDescent="0.25">
      <c r="A655" s="30" t="s">
        <v>252</v>
      </c>
      <c r="B655" s="41">
        <v>143246772</v>
      </c>
      <c r="C655" s="41">
        <v>5540246192907</v>
      </c>
      <c r="D655" s="42">
        <v>44773</v>
      </c>
      <c r="E655" s="43">
        <v>6682</v>
      </c>
      <c r="F655" t="str">
        <f>+VLOOKUP(TableauRCP[[#This Row],[Article Commande]],Tableau1[],4,FALSE)</f>
        <v>VOLAILLE</v>
      </c>
      <c r="G655" s="30">
        <f>YEAR(TableauRCP[[#This Row],[Date de Reception]])*100+MONTH(TableauRCP[[#This Row],[Date de Reception]])</f>
        <v>202207</v>
      </c>
      <c r="H655" t="str">
        <f>+CONCATENATE(TableauRCP[[#This Row],[Famille de produit]],TableauRCP[[#This Row],[Date2]])</f>
        <v>VOLAILLE202207</v>
      </c>
    </row>
    <row r="656" spans="1:8" hidden="1" x14ac:dyDescent="0.25">
      <c r="A656" s="30" t="s">
        <v>252</v>
      </c>
      <c r="B656" s="38">
        <v>143267033</v>
      </c>
      <c r="C656" s="38">
        <v>5540246175047</v>
      </c>
      <c r="D656" s="39">
        <v>44773</v>
      </c>
      <c r="E656" s="40">
        <v>209</v>
      </c>
      <c r="F656" t="str">
        <f>+VLOOKUP(TableauRCP[[#This Row],[Article Commande]],Tableau1[],4,FALSE)</f>
        <v>CREMERIE</v>
      </c>
      <c r="G656" s="30">
        <f>YEAR(TableauRCP[[#This Row],[Date de Reception]])*100+MONTH(TableauRCP[[#This Row],[Date de Reception]])</f>
        <v>202207</v>
      </c>
      <c r="H656" t="str">
        <f>+CONCATENATE(TableauRCP[[#This Row],[Famille de produit]],TableauRCP[[#This Row],[Date2]])</f>
        <v>CREMERIE202207</v>
      </c>
    </row>
    <row r="657" spans="1:8" hidden="1" x14ac:dyDescent="0.25">
      <c r="A657" s="30" t="s">
        <v>252</v>
      </c>
      <c r="B657" s="41">
        <v>143267033</v>
      </c>
      <c r="C657" s="41">
        <v>5540246175049</v>
      </c>
      <c r="D657" s="42">
        <v>44773</v>
      </c>
      <c r="E657" s="43">
        <v>279</v>
      </c>
      <c r="F657" t="str">
        <f>+VLOOKUP(TableauRCP[[#This Row],[Article Commande]],Tableau1[],4,FALSE)</f>
        <v>CREMERIE</v>
      </c>
      <c r="G657" s="30">
        <f>YEAR(TableauRCP[[#This Row],[Date de Reception]])*100+MONTH(TableauRCP[[#This Row],[Date de Reception]])</f>
        <v>202207</v>
      </c>
      <c r="H657" t="str">
        <f>+CONCATENATE(TableauRCP[[#This Row],[Famille de produit]],TableauRCP[[#This Row],[Date2]])</f>
        <v>CREMERIE202207</v>
      </c>
    </row>
    <row r="658" spans="1:8" hidden="1" x14ac:dyDescent="0.25">
      <c r="A658" s="30" t="s">
        <v>252</v>
      </c>
      <c r="B658" s="38">
        <v>143287159</v>
      </c>
      <c r="C658" s="38">
        <v>5540246171933</v>
      </c>
      <c r="D658" s="39">
        <v>44773</v>
      </c>
      <c r="E658" s="40">
        <v>335</v>
      </c>
      <c r="F658" t="str">
        <f>+VLOOKUP(TableauRCP[[#This Row],[Article Commande]],Tableau1[],4,FALSE)</f>
        <v>CREMERIE</v>
      </c>
      <c r="G658" s="30">
        <f>YEAR(TableauRCP[[#This Row],[Date de Reception]])*100+MONTH(TableauRCP[[#This Row],[Date de Reception]])</f>
        <v>202207</v>
      </c>
      <c r="H658" t="str">
        <f>+CONCATENATE(TableauRCP[[#This Row],[Famille de produit]],TableauRCP[[#This Row],[Date2]])</f>
        <v>CREMERIE202207</v>
      </c>
    </row>
    <row r="659" spans="1:8" hidden="1" x14ac:dyDescent="0.25">
      <c r="A659" s="30" t="s">
        <v>252</v>
      </c>
      <c r="B659" s="41">
        <v>143287159</v>
      </c>
      <c r="C659" s="41">
        <v>5540246176294</v>
      </c>
      <c r="D659" s="42">
        <v>44773</v>
      </c>
      <c r="E659" s="43">
        <v>743</v>
      </c>
      <c r="F659" t="str">
        <f>+VLOOKUP(TableauRCP[[#This Row],[Article Commande]],Tableau1[],4,FALSE)</f>
        <v>CREMERIE</v>
      </c>
      <c r="G659" s="30">
        <f>YEAR(TableauRCP[[#This Row],[Date de Reception]])*100+MONTH(TableauRCP[[#This Row],[Date de Reception]])</f>
        <v>202207</v>
      </c>
      <c r="H659" t="str">
        <f>+CONCATENATE(TableauRCP[[#This Row],[Famille de produit]],TableauRCP[[#This Row],[Date2]])</f>
        <v>CREMERIE202207</v>
      </c>
    </row>
    <row r="660" spans="1:8" hidden="1" x14ac:dyDescent="0.25">
      <c r="A660" s="30" t="s">
        <v>252</v>
      </c>
      <c r="B660" s="38">
        <v>143287159</v>
      </c>
      <c r="C660" s="38">
        <v>5540246187987</v>
      </c>
      <c r="D660" s="39">
        <v>44773</v>
      </c>
      <c r="E660" s="40">
        <v>1671</v>
      </c>
      <c r="F660" t="str">
        <f>+VLOOKUP(TableauRCP[[#This Row],[Article Commande]],Tableau1[],4,FALSE)</f>
        <v>CREMERIE</v>
      </c>
      <c r="G660" s="30">
        <f>YEAR(TableauRCP[[#This Row],[Date de Reception]])*100+MONTH(TableauRCP[[#This Row],[Date de Reception]])</f>
        <v>202207</v>
      </c>
      <c r="H660" t="str">
        <f>+CONCATENATE(TableauRCP[[#This Row],[Famille de produit]],TableauRCP[[#This Row],[Date2]])</f>
        <v>CREMERIE202207</v>
      </c>
    </row>
    <row r="661" spans="1:8" hidden="1" x14ac:dyDescent="0.25">
      <c r="A661" s="30" t="s">
        <v>252</v>
      </c>
      <c r="B661" s="38">
        <v>143287163</v>
      </c>
      <c r="C661" s="38">
        <v>5540246172978</v>
      </c>
      <c r="D661" s="39">
        <v>44773</v>
      </c>
      <c r="E661" s="40">
        <v>836</v>
      </c>
      <c r="F661" t="str">
        <f>+VLOOKUP(TableauRCP[[#This Row],[Article Commande]],Tableau1[],4,FALSE)</f>
        <v>CREMERIE</v>
      </c>
      <c r="G661" s="30">
        <f>YEAR(TableauRCP[[#This Row],[Date de Reception]])*100+MONTH(TableauRCP[[#This Row],[Date de Reception]])</f>
        <v>202207</v>
      </c>
      <c r="H661" t="str">
        <f>+CONCATENATE(TableauRCP[[#This Row],[Famille de produit]],TableauRCP[[#This Row],[Date2]])</f>
        <v>CREMERIE202207</v>
      </c>
    </row>
    <row r="662" spans="1:8" hidden="1" x14ac:dyDescent="0.25">
      <c r="A662" s="30" t="s">
        <v>252</v>
      </c>
      <c r="B662" s="41">
        <v>143287163</v>
      </c>
      <c r="C662" s="41">
        <v>5540246176699</v>
      </c>
      <c r="D662" s="42">
        <v>44773</v>
      </c>
      <c r="E662" s="43">
        <v>836</v>
      </c>
      <c r="F662" t="str">
        <f>+VLOOKUP(TableauRCP[[#This Row],[Article Commande]],Tableau1[],4,FALSE)</f>
        <v>CREMERIE</v>
      </c>
      <c r="G662" s="30">
        <f>YEAR(TableauRCP[[#This Row],[Date de Reception]])*100+MONTH(TableauRCP[[#This Row],[Date de Reception]])</f>
        <v>202207</v>
      </c>
      <c r="H662" t="str">
        <f>+CONCATENATE(TableauRCP[[#This Row],[Famille de produit]],TableauRCP[[#This Row],[Date2]])</f>
        <v>CREMERIE202207</v>
      </c>
    </row>
    <row r="663" spans="1:8" hidden="1" x14ac:dyDescent="0.25">
      <c r="A663" s="30" t="s">
        <v>253</v>
      </c>
      <c r="B663" s="38">
        <v>143277067</v>
      </c>
      <c r="C663" s="38">
        <v>5540246192209</v>
      </c>
      <c r="D663" s="39">
        <v>44774</v>
      </c>
      <c r="E663" s="40">
        <v>1114</v>
      </c>
      <c r="F663" t="str">
        <f>+VLOOKUP(TableauRCP[[#This Row],[Article Commande]],Tableau1[],4,FALSE)</f>
        <v>MIX LEGUMES</v>
      </c>
      <c r="G663" s="30">
        <f>YEAR(TableauRCP[[#This Row],[Date de Reception]])*100+MONTH(TableauRCP[[#This Row],[Date de Reception]])</f>
        <v>202208</v>
      </c>
      <c r="H663" t="str">
        <f>+CONCATENATE(TableauRCP[[#This Row],[Famille de produit]],TableauRCP[[#This Row],[Date2]])</f>
        <v>MIX LEGUMES202208</v>
      </c>
    </row>
    <row r="664" spans="1:8" hidden="1" x14ac:dyDescent="0.25">
      <c r="A664" s="30" t="s">
        <v>253</v>
      </c>
      <c r="B664" s="41">
        <v>143287136</v>
      </c>
      <c r="C664" s="41">
        <v>5540246185562</v>
      </c>
      <c r="D664" s="42">
        <v>44774</v>
      </c>
      <c r="E664" s="43">
        <v>70</v>
      </c>
      <c r="F664" t="str">
        <f>+VLOOKUP(TableauRCP[[#This Row],[Article Commande]],Tableau1[],4,FALSE)</f>
        <v>CREMERIE</v>
      </c>
      <c r="G664" s="30">
        <f>YEAR(TableauRCP[[#This Row],[Date de Reception]])*100+MONTH(TableauRCP[[#This Row],[Date de Reception]])</f>
        <v>202208</v>
      </c>
      <c r="H664" t="str">
        <f>+CONCATENATE(TableauRCP[[#This Row],[Famille de produit]],TableauRCP[[#This Row],[Date2]])</f>
        <v>CREMERIE202208</v>
      </c>
    </row>
    <row r="665" spans="1:8" hidden="1" x14ac:dyDescent="0.25">
      <c r="A665" s="30" t="s">
        <v>253</v>
      </c>
      <c r="B665" s="41">
        <v>143287181</v>
      </c>
      <c r="C665" s="41">
        <v>5540246176294</v>
      </c>
      <c r="D665" s="42">
        <v>44774</v>
      </c>
      <c r="E665" s="43">
        <v>743</v>
      </c>
      <c r="F665" t="str">
        <f>+VLOOKUP(TableauRCP[[#This Row],[Article Commande]],Tableau1[],4,FALSE)</f>
        <v>CREMERIE</v>
      </c>
      <c r="G665" s="30">
        <f>YEAR(TableauRCP[[#This Row],[Date de Reception]])*100+MONTH(TableauRCP[[#This Row],[Date de Reception]])</f>
        <v>202208</v>
      </c>
      <c r="H665" t="str">
        <f>+CONCATENATE(TableauRCP[[#This Row],[Famille de produit]],TableauRCP[[#This Row],[Date2]])</f>
        <v>CREMERIE202208</v>
      </c>
    </row>
    <row r="666" spans="1:8" hidden="1" x14ac:dyDescent="0.25">
      <c r="A666" s="30" t="s">
        <v>253</v>
      </c>
      <c r="B666" s="38">
        <v>143287181</v>
      </c>
      <c r="C666" s="38">
        <v>5540246176295</v>
      </c>
      <c r="D666" s="39">
        <v>44774</v>
      </c>
      <c r="E666" s="40">
        <v>2970</v>
      </c>
      <c r="F666" t="str">
        <f>+VLOOKUP(TableauRCP[[#This Row],[Article Commande]],Tableau1[],4,FALSE)</f>
        <v>CREMERIE</v>
      </c>
      <c r="G666" s="30">
        <f>YEAR(TableauRCP[[#This Row],[Date de Reception]])*100+MONTH(TableauRCP[[#This Row],[Date de Reception]])</f>
        <v>202208</v>
      </c>
      <c r="H666" t="str">
        <f>+CONCATENATE(TableauRCP[[#This Row],[Famille de produit]],TableauRCP[[#This Row],[Date2]])</f>
        <v>CREMERIE202208</v>
      </c>
    </row>
    <row r="667" spans="1:8" hidden="1" x14ac:dyDescent="0.25">
      <c r="A667" s="30" t="s">
        <v>253</v>
      </c>
      <c r="B667" s="41">
        <v>143287181</v>
      </c>
      <c r="C667" s="41">
        <v>5540246187987</v>
      </c>
      <c r="D667" s="42">
        <v>44774</v>
      </c>
      <c r="E667" s="43">
        <v>1671</v>
      </c>
      <c r="F667" t="str">
        <f>+VLOOKUP(TableauRCP[[#This Row],[Article Commande]],Tableau1[],4,FALSE)</f>
        <v>CREMERIE</v>
      </c>
      <c r="G667" s="30">
        <f>YEAR(TableauRCP[[#This Row],[Date de Reception]])*100+MONTH(TableauRCP[[#This Row],[Date de Reception]])</f>
        <v>202208</v>
      </c>
      <c r="H667" t="str">
        <f>+CONCATENATE(TableauRCP[[#This Row],[Famille de produit]],TableauRCP[[#This Row],[Date2]])</f>
        <v>CREMERIE202208</v>
      </c>
    </row>
    <row r="668" spans="1:8" hidden="1" x14ac:dyDescent="0.25">
      <c r="A668" s="30" t="s">
        <v>253</v>
      </c>
      <c r="B668" s="38">
        <v>143287181</v>
      </c>
      <c r="C668" s="38">
        <v>5540246188200</v>
      </c>
      <c r="D668" s="39">
        <v>44774</v>
      </c>
      <c r="E668" s="40">
        <v>372</v>
      </c>
      <c r="F668" t="str">
        <f>+VLOOKUP(TableauRCP[[#This Row],[Article Commande]],Tableau1[],4,FALSE)</f>
        <v>CREMERIE</v>
      </c>
      <c r="G668" s="30">
        <f>YEAR(TableauRCP[[#This Row],[Date de Reception]])*100+MONTH(TableauRCP[[#This Row],[Date de Reception]])</f>
        <v>202208</v>
      </c>
      <c r="H668" t="str">
        <f>+CONCATENATE(TableauRCP[[#This Row],[Famille de produit]],TableauRCP[[#This Row],[Date2]])</f>
        <v>CREMERIE202208</v>
      </c>
    </row>
    <row r="669" spans="1:8" hidden="1" x14ac:dyDescent="0.25">
      <c r="A669" s="30" t="s">
        <v>253</v>
      </c>
      <c r="B669" s="38">
        <v>143287185</v>
      </c>
      <c r="C669" s="38">
        <v>5540246172669</v>
      </c>
      <c r="D669" s="39">
        <v>44774</v>
      </c>
      <c r="E669" s="40">
        <v>279</v>
      </c>
      <c r="F669" t="str">
        <f>+VLOOKUP(TableauRCP[[#This Row],[Article Commande]],Tableau1[],4,FALSE)</f>
        <v>CREMERIE</v>
      </c>
      <c r="G669" s="30">
        <f>YEAR(TableauRCP[[#This Row],[Date de Reception]])*100+MONTH(TableauRCP[[#This Row],[Date de Reception]])</f>
        <v>202208</v>
      </c>
      <c r="H669" t="str">
        <f>+CONCATENATE(TableauRCP[[#This Row],[Famille de produit]],TableauRCP[[#This Row],[Date2]])</f>
        <v>CREMERIE202208</v>
      </c>
    </row>
    <row r="670" spans="1:8" hidden="1" x14ac:dyDescent="0.25">
      <c r="A670" s="30" t="s">
        <v>253</v>
      </c>
      <c r="B670" s="41">
        <v>143287185</v>
      </c>
      <c r="C670" s="41">
        <v>5540246172978</v>
      </c>
      <c r="D670" s="42">
        <v>44774</v>
      </c>
      <c r="E670" s="43">
        <v>836</v>
      </c>
      <c r="F670" t="str">
        <f>+VLOOKUP(TableauRCP[[#This Row],[Article Commande]],Tableau1[],4,FALSE)</f>
        <v>CREMERIE</v>
      </c>
      <c r="G670" s="30">
        <f>YEAR(TableauRCP[[#This Row],[Date de Reception]])*100+MONTH(TableauRCP[[#This Row],[Date de Reception]])</f>
        <v>202208</v>
      </c>
      <c r="H670" t="str">
        <f>+CONCATENATE(TableauRCP[[#This Row],[Famille de produit]],TableauRCP[[#This Row],[Date2]])</f>
        <v>CREMERIE202208</v>
      </c>
    </row>
    <row r="671" spans="1:8" hidden="1" x14ac:dyDescent="0.25">
      <c r="A671" s="30" t="s">
        <v>253</v>
      </c>
      <c r="B671" s="38">
        <v>143287185</v>
      </c>
      <c r="C671" s="38">
        <v>5540246174174</v>
      </c>
      <c r="D671" s="39">
        <v>44774</v>
      </c>
      <c r="E671" s="40">
        <v>232</v>
      </c>
      <c r="F671" t="str">
        <f>+VLOOKUP(TableauRCP[[#This Row],[Article Commande]],Tableau1[],4,FALSE)</f>
        <v>CREMERIE</v>
      </c>
      <c r="G671" s="30">
        <f>YEAR(TableauRCP[[#This Row],[Date de Reception]])*100+MONTH(TableauRCP[[#This Row],[Date de Reception]])</f>
        <v>202208</v>
      </c>
      <c r="H671" t="str">
        <f>+CONCATENATE(TableauRCP[[#This Row],[Famille de produit]],TableauRCP[[#This Row],[Date2]])</f>
        <v>CREMERIE202208</v>
      </c>
    </row>
    <row r="672" spans="1:8" hidden="1" x14ac:dyDescent="0.25">
      <c r="A672" s="30" t="s">
        <v>253</v>
      </c>
      <c r="B672" s="41">
        <v>143287212</v>
      </c>
      <c r="C672" s="41">
        <v>5540246171933</v>
      </c>
      <c r="D672" s="42">
        <v>44774</v>
      </c>
      <c r="E672" s="43">
        <v>557</v>
      </c>
      <c r="F672" t="str">
        <f>+VLOOKUP(TableauRCP[[#This Row],[Article Commande]],Tableau1[],4,FALSE)</f>
        <v>CREMERIE</v>
      </c>
      <c r="G672" s="30">
        <f>YEAR(TableauRCP[[#This Row],[Date de Reception]])*100+MONTH(TableauRCP[[#This Row],[Date de Reception]])</f>
        <v>202208</v>
      </c>
      <c r="H672" t="str">
        <f>+CONCATENATE(TableauRCP[[#This Row],[Famille de produit]],TableauRCP[[#This Row],[Date2]])</f>
        <v>CREMERIE202208</v>
      </c>
    </row>
    <row r="673" spans="1:8" hidden="1" x14ac:dyDescent="0.25">
      <c r="A673" s="30" t="s">
        <v>253</v>
      </c>
      <c r="B673" s="38">
        <v>143287212</v>
      </c>
      <c r="C673" s="38">
        <v>5540246176294</v>
      </c>
      <c r="D673" s="39">
        <v>44774</v>
      </c>
      <c r="E673" s="40">
        <v>743</v>
      </c>
      <c r="F673" t="str">
        <f>+VLOOKUP(TableauRCP[[#This Row],[Article Commande]],Tableau1[],4,FALSE)</f>
        <v>CREMERIE</v>
      </c>
      <c r="G673" s="30">
        <f>YEAR(TableauRCP[[#This Row],[Date de Reception]])*100+MONTH(TableauRCP[[#This Row],[Date de Reception]])</f>
        <v>202208</v>
      </c>
      <c r="H673" t="str">
        <f>+CONCATENATE(TableauRCP[[#This Row],[Famille de produit]],TableauRCP[[#This Row],[Date2]])</f>
        <v>CREMERIE202208</v>
      </c>
    </row>
    <row r="674" spans="1:8" hidden="1" x14ac:dyDescent="0.25">
      <c r="A674" s="30" t="s">
        <v>253</v>
      </c>
      <c r="B674" s="41">
        <v>143287212</v>
      </c>
      <c r="C674" s="41">
        <v>5540246176295</v>
      </c>
      <c r="D674" s="42">
        <v>44774</v>
      </c>
      <c r="E674" s="43">
        <v>2228</v>
      </c>
      <c r="F674" t="str">
        <f>+VLOOKUP(TableauRCP[[#This Row],[Article Commande]],Tableau1[],4,FALSE)</f>
        <v>CREMERIE</v>
      </c>
      <c r="G674" s="30">
        <f>YEAR(TableauRCP[[#This Row],[Date de Reception]])*100+MONTH(TableauRCP[[#This Row],[Date de Reception]])</f>
        <v>202208</v>
      </c>
      <c r="H674" t="str">
        <f>+CONCATENATE(TableauRCP[[#This Row],[Famille de produit]],TableauRCP[[#This Row],[Date2]])</f>
        <v>CREMERIE202208</v>
      </c>
    </row>
    <row r="675" spans="1:8" hidden="1" x14ac:dyDescent="0.25">
      <c r="A675" s="30" t="s">
        <v>253</v>
      </c>
      <c r="B675" s="38">
        <v>143287212</v>
      </c>
      <c r="C675" s="38">
        <v>5540246187987</v>
      </c>
      <c r="D675" s="39">
        <v>44774</v>
      </c>
      <c r="E675" s="40">
        <v>2228</v>
      </c>
      <c r="F675" t="str">
        <f>+VLOOKUP(TableauRCP[[#This Row],[Article Commande]],Tableau1[],4,FALSE)</f>
        <v>CREMERIE</v>
      </c>
      <c r="G675" s="30">
        <f>YEAR(TableauRCP[[#This Row],[Date de Reception]])*100+MONTH(TableauRCP[[#This Row],[Date de Reception]])</f>
        <v>202208</v>
      </c>
      <c r="H675" t="str">
        <f>+CONCATENATE(TableauRCP[[#This Row],[Famille de produit]],TableauRCP[[#This Row],[Date2]])</f>
        <v>CREMERIE202208</v>
      </c>
    </row>
    <row r="676" spans="1:8" hidden="1" x14ac:dyDescent="0.25">
      <c r="A676" s="30" t="s">
        <v>253</v>
      </c>
      <c r="B676" s="41">
        <v>143287212</v>
      </c>
      <c r="C676" s="41">
        <v>5540246188200</v>
      </c>
      <c r="D676" s="42">
        <v>44774</v>
      </c>
      <c r="E676" s="43">
        <v>186</v>
      </c>
      <c r="F676" t="str">
        <f>+VLOOKUP(TableauRCP[[#This Row],[Article Commande]],Tableau1[],4,FALSE)</f>
        <v>CREMERIE</v>
      </c>
      <c r="G676" s="30">
        <f>YEAR(TableauRCP[[#This Row],[Date de Reception]])*100+MONTH(TableauRCP[[#This Row],[Date de Reception]])</f>
        <v>202208</v>
      </c>
      <c r="H676" t="str">
        <f>+CONCATENATE(TableauRCP[[#This Row],[Famille de produit]],TableauRCP[[#This Row],[Date2]])</f>
        <v>CREMERIE202208</v>
      </c>
    </row>
    <row r="677" spans="1:8" hidden="1" x14ac:dyDescent="0.25">
      <c r="A677" s="30" t="s">
        <v>253</v>
      </c>
      <c r="B677" s="41">
        <v>143287213</v>
      </c>
      <c r="C677" s="41">
        <v>5540246176699</v>
      </c>
      <c r="D677" s="42">
        <v>44774</v>
      </c>
      <c r="E677" s="43">
        <v>1253</v>
      </c>
      <c r="F677" t="str">
        <f>+VLOOKUP(TableauRCP[[#This Row],[Article Commande]],Tableau1[],4,FALSE)</f>
        <v>CREMERIE</v>
      </c>
      <c r="G677" s="30">
        <f>YEAR(TableauRCP[[#This Row],[Date de Reception]])*100+MONTH(TableauRCP[[#This Row],[Date de Reception]])</f>
        <v>202208</v>
      </c>
      <c r="H677" t="str">
        <f>+CONCATENATE(TableauRCP[[#This Row],[Famille de produit]],TableauRCP[[#This Row],[Date2]])</f>
        <v>CREMERIE202208</v>
      </c>
    </row>
    <row r="678" spans="1:8" hidden="1" x14ac:dyDescent="0.25">
      <c r="A678" s="30" t="s">
        <v>253</v>
      </c>
      <c r="B678" s="41">
        <v>143277091</v>
      </c>
      <c r="C678" s="41">
        <v>5540246183130</v>
      </c>
      <c r="D678" s="42">
        <v>44777</v>
      </c>
      <c r="E678" s="43">
        <v>1128</v>
      </c>
      <c r="F678" t="str">
        <f>+VLOOKUP(TableauRCP[[#This Row],[Article Commande]],Tableau1[],4,FALSE)</f>
        <v>MIX LEGUMES</v>
      </c>
      <c r="G678" s="30">
        <f>YEAR(TableauRCP[[#This Row],[Date de Reception]])*100+MONTH(TableauRCP[[#This Row],[Date de Reception]])</f>
        <v>202208</v>
      </c>
      <c r="H678" t="str">
        <f>+CONCATENATE(TableauRCP[[#This Row],[Famille de produit]],TableauRCP[[#This Row],[Date2]])</f>
        <v>MIX LEGUMES202208</v>
      </c>
    </row>
    <row r="679" spans="1:8" hidden="1" x14ac:dyDescent="0.25">
      <c r="A679" s="30" t="s">
        <v>253</v>
      </c>
      <c r="B679" s="38">
        <v>143277091</v>
      </c>
      <c r="C679" s="38">
        <v>5540246183537</v>
      </c>
      <c r="D679" s="39">
        <v>44777</v>
      </c>
      <c r="E679" s="40">
        <v>961</v>
      </c>
      <c r="F679" t="str">
        <f>+VLOOKUP(TableauRCP[[#This Row],[Article Commande]],Tableau1[],4,FALSE)</f>
        <v>MIX LEGUMES</v>
      </c>
      <c r="G679" s="30">
        <f>YEAR(TableauRCP[[#This Row],[Date de Reception]])*100+MONTH(TableauRCP[[#This Row],[Date de Reception]])</f>
        <v>202208</v>
      </c>
      <c r="H679" t="str">
        <f>+CONCATENATE(TableauRCP[[#This Row],[Famille de produit]],TableauRCP[[#This Row],[Date2]])</f>
        <v>MIX LEGUMES202208</v>
      </c>
    </row>
    <row r="680" spans="1:8" hidden="1" x14ac:dyDescent="0.25">
      <c r="A680" s="30" t="s">
        <v>253</v>
      </c>
      <c r="B680" s="41">
        <v>143277091</v>
      </c>
      <c r="C680" s="41">
        <v>5540246183538</v>
      </c>
      <c r="D680" s="42">
        <v>44777</v>
      </c>
      <c r="E680" s="43">
        <v>919</v>
      </c>
      <c r="F680" t="str">
        <f>+VLOOKUP(TableauRCP[[#This Row],[Article Commande]],Tableau1[],4,FALSE)</f>
        <v>MIX LEGUMES</v>
      </c>
      <c r="G680" s="30">
        <f>YEAR(TableauRCP[[#This Row],[Date de Reception]])*100+MONTH(TableauRCP[[#This Row],[Date de Reception]])</f>
        <v>202208</v>
      </c>
      <c r="H680" t="str">
        <f>+CONCATENATE(TableauRCP[[#This Row],[Famille de produit]],TableauRCP[[#This Row],[Date2]])</f>
        <v>MIX LEGUMES202208</v>
      </c>
    </row>
    <row r="681" spans="1:8" hidden="1" x14ac:dyDescent="0.25">
      <c r="A681" s="30" t="s">
        <v>253</v>
      </c>
      <c r="B681" s="38">
        <v>143287208</v>
      </c>
      <c r="C681" s="38">
        <v>5540246171933</v>
      </c>
      <c r="D681" s="39">
        <v>44777</v>
      </c>
      <c r="E681" s="40">
        <v>1114</v>
      </c>
      <c r="F681" t="str">
        <f>+VLOOKUP(TableauRCP[[#This Row],[Article Commande]],Tableau1[],4,FALSE)</f>
        <v>CREMERIE</v>
      </c>
      <c r="G681" s="30">
        <f>YEAR(TableauRCP[[#This Row],[Date de Reception]])*100+MONTH(TableauRCP[[#This Row],[Date de Reception]])</f>
        <v>202208</v>
      </c>
      <c r="H681" t="str">
        <f>+CONCATENATE(TableauRCP[[#This Row],[Famille de produit]],TableauRCP[[#This Row],[Date2]])</f>
        <v>CREMERIE202208</v>
      </c>
    </row>
    <row r="682" spans="1:8" hidden="1" x14ac:dyDescent="0.25">
      <c r="A682" s="30" t="s">
        <v>253</v>
      </c>
      <c r="B682" s="41">
        <v>143287208</v>
      </c>
      <c r="C682" s="41">
        <v>5540246176294</v>
      </c>
      <c r="D682" s="42">
        <v>44777</v>
      </c>
      <c r="E682" s="43">
        <v>1485</v>
      </c>
      <c r="F682" t="str">
        <f>+VLOOKUP(TableauRCP[[#This Row],[Article Commande]],Tableau1[],4,FALSE)</f>
        <v>CREMERIE</v>
      </c>
      <c r="G682" s="30">
        <f>YEAR(TableauRCP[[#This Row],[Date de Reception]])*100+MONTH(TableauRCP[[#This Row],[Date de Reception]])</f>
        <v>202208</v>
      </c>
      <c r="H682" t="str">
        <f>+CONCATENATE(TableauRCP[[#This Row],[Famille de produit]],TableauRCP[[#This Row],[Date2]])</f>
        <v>CREMERIE202208</v>
      </c>
    </row>
    <row r="683" spans="1:8" hidden="1" x14ac:dyDescent="0.25">
      <c r="A683" s="30" t="s">
        <v>253</v>
      </c>
      <c r="B683" s="38">
        <v>143287208</v>
      </c>
      <c r="C683" s="38">
        <v>5540246176295</v>
      </c>
      <c r="D683" s="39">
        <v>44777</v>
      </c>
      <c r="E683" s="40">
        <v>3564</v>
      </c>
      <c r="F683" t="str">
        <f>+VLOOKUP(TableauRCP[[#This Row],[Article Commande]],Tableau1[],4,FALSE)</f>
        <v>CREMERIE</v>
      </c>
      <c r="G683" s="30">
        <f>YEAR(TableauRCP[[#This Row],[Date de Reception]])*100+MONTH(TableauRCP[[#This Row],[Date de Reception]])</f>
        <v>202208</v>
      </c>
      <c r="H683" t="str">
        <f>+CONCATENATE(TableauRCP[[#This Row],[Famille de produit]],TableauRCP[[#This Row],[Date2]])</f>
        <v>CREMERIE202208</v>
      </c>
    </row>
    <row r="684" spans="1:8" hidden="1" x14ac:dyDescent="0.25">
      <c r="A684" s="30" t="s">
        <v>253</v>
      </c>
      <c r="B684" s="38">
        <v>143287208</v>
      </c>
      <c r="C684" s="38">
        <v>5540246187987</v>
      </c>
      <c r="D684" s="39">
        <v>44777</v>
      </c>
      <c r="E684" s="40">
        <v>3898</v>
      </c>
      <c r="F684" t="str">
        <f>+VLOOKUP(TableauRCP[[#This Row],[Article Commande]],Tableau1[],4,FALSE)</f>
        <v>CREMERIE</v>
      </c>
      <c r="G684" s="30">
        <f>YEAR(TableauRCP[[#This Row],[Date de Reception]])*100+MONTH(TableauRCP[[#This Row],[Date de Reception]])</f>
        <v>202208</v>
      </c>
      <c r="H684" t="str">
        <f>+CONCATENATE(TableauRCP[[#This Row],[Famille de produit]],TableauRCP[[#This Row],[Date2]])</f>
        <v>CREMERIE202208</v>
      </c>
    </row>
    <row r="685" spans="1:8" hidden="1" x14ac:dyDescent="0.25">
      <c r="A685" s="30" t="s">
        <v>253</v>
      </c>
      <c r="B685" s="41">
        <v>143287208</v>
      </c>
      <c r="C685" s="41">
        <v>5540246188200</v>
      </c>
      <c r="D685" s="42">
        <v>44777</v>
      </c>
      <c r="E685" s="43">
        <v>743</v>
      </c>
      <c r="F685" t="str">
        <f>+VLOOKUP(TableauRCP[[#This Row],[Article Commande]],Tableau1[],4,FALSE)</f>
        <v>CREMERIE</v>
      </c>
      <c r="G685" s="30">
        <f>YEAR(TableauRCP[[#This Row],[Date de Reception]])*100+MONTH(TableauRCP[[#This Row],[Date de Reception]])</f>
        <v>202208</v>
      </c>
      <c r="H685" t="str">
        <f>+CONCATENATE(TableauRCP[[#This Row],[Famille de produit]],TableauRCP[[#This Row],[Date2]])</f>
        <v>CREMERIE202208</v>
      </c>
    </row>
    <row r="686" spans="1:8" hidden="1" x14ac:dyDescent="0.25">
      <c r="A686" s="30" t="s">
        <v>253</v>
      </c>
      <c r="B686" s="38">
        <v>143287214</v>
      </c>
      <c r="C686" s="38">
        <v>5540246172978</v>
      </c>
      <c r="D686" s="39">
        <v>44777</v>
      </c>
      <c r="E686" s="40">
        <v>836</v>
      </c>
      <c r="F686" t="str">
        <f>+VLOOKUP(TableauRCP[[#This Row],[Article Commande]],Tableau1[],4,FALSE)</f>
        <v>CREMERIE</v>
      </c>
      <c r="G686" s="30">
        <f>YEAR(TableauRCP[[#This Row],[Date de Reception]])*100+MONTH(TableauRCP[[#This Row],[Date de Reception]])</f>
        <v>202208</v>
      </c>
      <c r="H686" t="str">
        <f>+CONCATENATE(TableauRCP[[#This Row],[Famille de produit]],TableauRCP[[#This Row],[Date2]])</f>
        <v>CREMERIE202208</v>
      </c>
    </row>
    <row r="687" spans="1:8" hidden="1" x14ac:dyDescent="0.25">
      <c r="A687" s="30" t="s">
        <v>253</v>
      </c>
      <c r="B687" s="41">
        <v>143287214</v>
      </c>
      <c r="C687" s="41">
        <v>5540246174174</v>
      </c>
      <c r="D687" s="42">
        <v>44777</v>
      </c>
      <c r="E687" s="43">
        <v>232</v>
      </c>
      <c r="F687" t="str">
        <f>+VLOOKUP(TableauRCP[[#This Row],[Article Commande]],Tableau1[],4,FALSE)</f>
        <v>CREMERIE</v>
      </c>
      <c r="G687" s="30">
        <f>YEAR(TableauRCP[[#This Row],[Date de Reception]])*100+MONTH(TableauRCP[[#This Row],[Date de Reception]])</f>
        <v>202208</v>
      </c>
      <c r="H687" t="str">
        <f>+CONCATENATE(TableauRCP[[#This Row],[Famille de produit]],TableauRCP[[#This Row],[Date2]])</f>
        <v>CREMERIE202208</v>
      </c>
    </row>
    <row r="688" spans="1:8" hidden="1" x14ac:dyDescent="0.25">
      <c r="A688" s="30" t="s">
        <v>253</v>
      </c>
      <c r="B688" s="41">
        <v>143287214</v>
      </c>
      <c r="C688" s="41">
        <v>5540246176699</v>
      </c>
      <c r="D688" s="42">
        <v>44777</v>
      </c>
      <c r="E688" s="43">
        <v>2088</v>
      </c>
      <c r="F688" t="str">
        <f>+VLOOKUP(TableauRCP[[#This Row],[Article Commande]],Tableau1[],4,FALSE)</f>
        <v>CREMERIE</v>
      </c>
      <c r="G688" s="30">
        <f>YEAR(TableauRCP[[#This Row],[Date de Reception]])*100+MONTH(TableauRCP[[#This Row],[Date de Reception]])</f>
        <v>202208</v>
      </c>
      <c r="H688" t="str">
        <f>+CONCATENATE(TableauRCP[[#This Row],[Famille de produit]],TableauRCP[[#This Row],[Date2]])</f>
        <v>CREMERIE202208</v>
      </c>
    </row>
    <row r="689" spans="1:8" hidden="1" x14ac:dyDescent="0.25">
      <c r="A689" s="30" t="s">
        <v>253</v>
      </c>
      <c r="B689" s="41">
        <v>143287228</v>
      </c>
      <c r="C689" s="41">
        <v>5540246188583</v>
      </c>
      <c r="D689" s="42">
        <v>44777</v>
      </c>
      <c r="E689" s="43">
        <v>2228</v>
      </c>
      <c r="F689" t="str">
        <f>+VLOOKUP(TableauRCP[[#This Row],[Article Commande]],Tableau1[],4,FALSE)</f>
        <v>BOULANGERIE</v>
      </c>
      <c r="G689" s="30">
        <f>YEAR(TableauRCP[[#This Row],[Date de Reception]])*100+MONTH(TableauRCP[[#This Row],[Date de Reception]])</f>
        <v>202208</v>
      </c>
      <c r="H689" t="str">
        <f>+CONCATENATE(TableauRCP[[#This Row],[Famille de produit]],TableauRCP[[#This Row],[Date2]])</f>
        <v>BOULANGERIE202208</v>
      </c>
    </row>
    <row r="690" spans="1:8" hidden="1" x14ac:dyDescent="0.25">
      <c r="A690" s="30" t="s">
        <v>253</v>
      </c>
      <c r="B690" s="38">
        <v>143256906</v>
      </c>
      <c r="C690" s="38">
        <v>5540246191736</v>
      </c>
      <c r="D690" s="39">
        <v>44778</v>
      </c>
      <c r="E690" s="40">
        <v>362</v>
      </c>
      <c r="F690" t="str">
        <f>+VLOOKUP(TableauRCP[[#This Row],[Article Commande]],Tableau1[],4,FALSE)</f>
        <v>CREMERIE</v>
      </c>
      <c r="G690" s="30">
        <f>YEAR(TableauRCP[[#This Row],[Date de Reception]])*100+MONTH(TableauRCP[[#This Row],[Date de Reception]])</f>
        <v>202208</v>
      </c>
      <c r="H690" t="str">
        <f>+CONCATENATE(TableauRCP[[#This Row],[Famille de produit]],TableauRCP[[#This Row],[Date2]])</f>
        <v>CREMERIE202208</v>
      </c>
    </row>
    <row r="691" spans="1:8" hidden="1" x14ac:dyDescent="0.25">
      <c r="A691" s="30" t="s">
        <v>253</v>
      </c>
      <c r="B691" s="38">
        <v>143277097</v>
      </c>
      <c r="C691" s="38">
        <v>5540246184036</v>
      </c>
      <c r="D691" s="39">
        <v>44778</v>
      </c>
      <c r="E691" s="40">
        <v>130</v>
      </c>
      <c r="F691" t="str">
        <f>+VLOOKUP(TableauRCP[[#This Row],[Article Commande]],Tableau1[],4,FALSE)</f>
        <v>BOULANGERIE</v>
      </c>
      <c r="G691" s="30">
        <f>YEAR(TableauRCP[[#This Row],[Date de Reception]])*100+MONTH(TableauRCP[[#This Row],[Date de Reception]])</f>
        <v>202208</v>
      </c>
      <c r="H691" t="str">
        <f>+CONCATENATE(TableauRCP[[#This Row],[Famille de produit]],TableauRCP[[#This Row],[Date2]])</f>
        <v>BOULANGERIE202208</v>
      </c>
    </row>
    <row r="692" spans="1:8" hidden="1" x14ac:dyDescent="0.25">
      <c r="A692" s="30" t="s">
        <v>253</v>
      </c>
      <c r="B692" s="38">
        <v>143287219</v>
      </c>
      <c r="C692" s="38">
        <v>5540246174095</v>
      </c>
      <c r="D692" s="39">
        <v>44778</v>
      </c>
      <c r="E692" s="40">
        <v>70</v>
      </c>
      <c r="F692" t="str">
        <f>+VLOOKUP(TableauRCP[[#This Row],[Article Commande]],Tableau1[],4,FALSE)</f>
        <v>CREMERIE</v>
      </c>
      <c r="G692" s="30">
        <f>YEAR(TableauRCP[[#This Row],[Date de Reception]])*100+MONTH(TableauRCP[[#This Row],[Date de Reception]])</f>
        <v>202208</v>
      </c>
      <c r="H692" t="str">
        <f>+CONCATENATE(TableauRCP[[#This Row],[Famille de produit]],TableauRCP[[#This Row],[Date2]])</f>
        <v>CREMERIE202208</v>
      </c>
    </row>
    <row r="693" spans="1:8" hidden="1" x14ac:dyDescent="0.25">
      <c r="A693" s="30" t="s">
        <v>253</v>
      </c>
      <c r="B693" s="41">
        <v>143287248</v>
      </c>
      <c r="C693" s="41">
        <v>5540246172978</v>
      </c>
      <c r="D693" s="42">
        <v>44778</v>
      </c>
      <c r="E693" s="43">
        <v>836</v>
      </c>
      <c r="F693" t="str">
        <f>+VLOOKUP(TableauRCP[[#This Row],[Article Commande]],Tableau1[],4,FALSE)</f>
        <v>CREMERIE</v>
      </c>
      <c r="G693" s="30">
        <f>YEAR(TableauRCP[[#This Row],[Date de Reception]])*100+MONTH(TableauRCP[[#This Row],[Date de Reception]])</f>
        <v>202208</v>
      </c>
      <c r="H693" t="str">
        <f>+CONCATENATE(TableauRCP[[#This Row],[Famille de produit]],TableauRCP[[#This Row],[Date2]])</f>
        <v>CREMERIE202208</v>
      </c>
    </row>
    <row r="694" spans="1:8" hidden="1" x14ac:dyDescent="0.25">
      <c r="A694" s="30" t="s">
        <v>253</v>
      </c>
      <c r="B694" s="41">
        <v>143287248</v>
      </c>
      <c r="C694" s="41">
        <v>5540246176699</v>
      </c>
      <c r="D694" s="42">
        <v>44778</v>
      </c>
      <c r="E694" s="43">
        <v>2088</v>
      </c>
      <c r="F694" t="str">
        <f>+VLOOKUP(TableauRCP[[#This Row],[Article Commande]],Tableau1[],4,FALSE)</f>
        <v>CREMERIE</v>
      </c>
      <c r="G694" s="30">
        <f>YEAR(TableauRCP[[#This Row],[Date de Reception]])*100+MONTH(TableauRCP[[#This Row],[Date de Reception]])</f>
        <v>202208</v>
      </c>
      <c r="H694" t="str">
        <f>+CONCATENATE(TableauRCP[[#This Row],[Famille de produit]],TableauRCP[[#This Row],[Date2]])</f>
        <v>CREMERIE202208</v>
      </c>
    </row>
    <row r="695" spans="1:8" hidden="1" x14ac:dyDescent="0.25">
      <c r="A695" s="30" t="s">
        <v>253</v>
      </c>
      <c r="B695" s="38">
        <v>143287220</v>
      </c>
      <c r="C695" s="38">
        <v>5540246181061</v>
      </c>
      <c r="D695" s="39">
        <v>44779</v>
      </c>
      <c r="E695" s="40">
        <v>3871</v>
      </c>
      <c r="F695" t="str">
        <f>+VLOOKUP(TableauRCP[[#This Row],[Article Commande]],Tableau1[],4,FALSE)</f>
        <v>VOLAILLE</v>
      </c>
      <c r="G695" s="30">
        <f>YEAR(TableauRCP[[#This Row],[Date de Reception]])*100+MONTH(TableauRCP[[#This Row],[Date de Reception]])</f>
        <v>202208</v>
      </c>
      <c r="H695" t="str">
        <f>+CONCATENATE(TableauRCP[[#This Row],[Famille de produit]],TableauRCP[[#This Row],[Date2]])</f>
        <v>VOLAILLE202208</v>
      </c>
    </row>
    <row r="696" spans="1:8" hidden="1" x14ac:dyDescent="0.25">
      <c r="A696" s="30" t="s">
        <v>253</v>
      </c>
      <c r="B696" s="41">
        <v>143287220</v>
      </c>
      <c r="C696" s="41">
        <v>5540246183547</v>
      </c>
      <c r="D696" s="42">
        <v>44779</v>
      </c>
      <c r="E696" s="43">
        <v>2228</v>
      </c>
      <c r="F696" t="str">
        <f>+VLOOKUP(TableauRCP[[#This Row],[Article Commande]],Tableau1[],4,FALSE)</f>
        <v>VOLAILLE</v>
      </c>
      <c r="G696" s="30">
        <f>YEAR(TableauRCP[[#This Row],[Date de Reception]])*100+MONTH(TableauRCP[[#This Row],[Date de Reception]])</f>
        <v>202208</v>
      </c>
      <c r="H696" t="str">
        <f>+CONCATENATE(TableauRCP[[#This Row],[Famille de produit]],TableauRCP[[#This Row],[Date2]])</f>
        <v>VOLAILLE202208</v>
      </c>
    </row>
    <row r="697" spans="1:8" hidden="1" x14ac:dyDescent="0.25">
      <c r="A697" s="30" t="s">
        <v>253</v>
      </c>
      <c r="B697" s="38">
        <v>143287220</v>
      </c>
      <c r="C697" s="38">
        <v>5540246185278</v>
      </c>
      <c r="D697" s="39">
        <v>44779</v>
      </c>
      <c r="E697" s="40">
        <v>1120</v>
      </c>
      <c r="F697" t="str">
        <f>+VLOOKUP(TableauRCP[[#This Row],[Article Commande]],Tableau1[],4,FALSE)</f>
        <v>VOLAILLE</v>
      </c>
      <c r="G697" s="30">
        <f>YEAR(TableauRCP[[#This Row],[Date de Reception]])*100+MONTH(TableauRCP[[#This Row],[Date de Reception]])</f>
        <v>202208</v>
      </c>
      <c r="H697" t="str">
        <f>+CONCATENATE(TableauRCP[[#This Row],[Famille de produit]],TableauRCP[[#This Row],[Date2]])</f>
        <v>VOLAILLE202208</v>
      </c>
    </row>
    <row r="698" spans="1:8" hidden="1" x14ac:dyDescent="0.25">
      <c r="A698" s="30" t="s">
        <v>253</v>
      </c>
      <c r="B698" s="41">
        <v>143287255</v>
      </c>
      <c r="C698" s="41">
        <v>5540246171759</v>
      </c>
      <c r="D698" s="42">
        <v>44779</v>
      </c>
      <c r="E698" s="43">
        <v>5012</v>
      </c>
      <c r="F698" t="str">
        <f>+VLOOKUP(TableauRCP[[#This Row],[Article Commande]],Tableau1[],4,FALSE)</f>
        <v>MIX LEGUMES</v>
      </c>
      <c r="G698" s="30">
        <f>YEAR(TableauRCP[[#This Row],[Date de Reception]])*100+MONTH(TableauRCP[[#This Row],[Date de Reception]])</f>
        <v>202208</v>
      </c>
      <c r="H698" t="str">
        <f>+CONCATENATE(TableauRCP[[#This Row],[Famille de produit]],TableauRCP[[#This Row],[Date2]])</f>
        <v>MIX LEGUMES202208</v>
      </c>
    </row>
    <row r="699" spans="1:8" hidden="1" x14ac:dyDescent="0.25">
      <c r="A699" s="30" t="s">
        <v>253</v>
      </c>
      <c r="B699" s="38">
        <v>143287255</v>
      </c>
      <c r="C699" s="38">
        <v>5540246177133</v>
      </c>
      <c r="D699" s="39">
        <v>44779</v>
      </c>
      <c r="E699" s="40">
        <v>4455</v>
      </c>
      <c r="F699" t="str">
        <f>+VLOOKUP(TableauRCP[[#This Row],[Article Commande]],Tableau1[],4,FALSE)</f>
        <v>MIX LEGUMES</v>
      </c>
      <c r="G699" s="30">
        <f>YEAR(TableauRCP[[#This Row],[Date de Reception]])*100+MONTH(TableauRCP[[#This Row],[Date de Reception]])</f>
        <v>202208</v>
      </c>
      <c r="H699" t="str">
        <f>+CONCATENATE(TableauRCP[[#This Row],[Famille de produit]],TableauRCP[[#This Row],[Date2]])</f>
        <v>MIX LEGUMES202208</v>
      </c>
    </row>
    <row r="700" spans="1:8" hidden="1" x14ac:dyDescent="0.25">
      <c r="A700" s="30" t="s">
        <v>253</v>
      </c>
      <c r="B700" s="41">
        <v>143287255</v>
      </c>
      <c r="C700" s="41">
        <v>5540246192148</v>
      </c>
      <c r="D700" s="42">
        <v>44779</v>
      </c>
      <c r="E700" s="43">
        <v>16704</v>
      </c>
      <c r="F700" t="str">
        <f>+VLOOKUP(TableauRCP[[#This Row],[Article Commande]],Tableau1[],4,FALSE)</f>
        <v>MIX LEGUMES</v>
      </c>
      <c r="G700" s="30">
        <f>YEAR(TableauRCP[[#This Row],[Date de Reception]])*100+MONTH(TableauRCP[[#This Row],[Date de Reception]])</f>
        <v>202208</v>
      </c>
      <c r="H700" t="str">
        <f>+CONCATENATE(TableauRCP[[#This Row],[Famille de produit]],TableauRCP[[#This Row],[Date2]])</f>
        <v>MIX LEGUMES202208</v>
      </c>
    </row>
    <row r="701" spans="1:8" hidden="1" x14ac:dyDescent="0.25">
      <c r="A701" s="30" t="s">
        <v>253</v>
      </c>
      <c r="B701" s="38">
        <v>143287262</v>
      </c>
      <c r="C701" s="38">
        <v>5540246176294</v>
      </c>
      <c r="D701" s="39">
        <v>44779</v>
      </c>
      <c r="E701" s="40">
        <v>743</v>
      </c>
      <c r="F701" t="str">
        <f>+VLOOKUP(TableauRCP[[#This Row],[Article Commande]],Tableau1[],4,FALSE)</f>
        <v>CREMERIE</v>
      </c>
      <c r="G701" s="30">
        <f>YEAR(TableauRCP[[#This Row],[Date de Reception]])*100+MONTH(TableauRCP[[#This Row],[Date de Reception]])</f>
        <v>202208</v>
      </c>
      <c r="H701" t="str">
        <f>+CONCATENATE(TableauRCP[[#This Row],[Famille de produit]],TableauRCP[[#This Row],[Date2]])</f>
        <v>CREMERIE202208</v>
      </c>
    </row>
    <row r="702" spans="1:8" hidden="1" x14ac:dyDescent="0.25">
      <c r="A702" s="30" t="s">
        <v>253</v>
      </c>
      <c r="B702" s="38">
        <v>143297271</v>
      </c>
      <c r="C702" s="38">
        <v>5540246176295</v>
      </c>
      <c r="D702" s="39">
        <v>44779</v>
      </c>
      <c r="E702" s="40">
        <v>4455</v>
      </c>
      <c r="F702" t="str">
        <f>+VLOOKUP(TableauRCP[[#This Row],[Article Commande]],Tableau1[],4,FALSE)</f>
        <v>CREMERIE</v>
      </c>
      <c r="G702" s="30">
        <f>YEAR(TableauRCP[[#This Row],[Date de Reception]])*100+MONTH(TableauRCP[[#This Row],[Date de Reception]])</f>
        <v>202208</v>
      </c>
      <c r="H702" t="str">
        <f>+CONCATENATE(TableauRCP[[#This Row],[Famille de produit]],TableauRCP[[#This Row],[Date2]])</f>
        <v>CREMERIE202208</v>
      </c>
    </row>
    <row r="703" spans="1:8" hidden="1" x14ac:dyDescent="0.25">
      <c r="A703" s="30" t="s">
        <v>253</v>
      </c>
      <c r="B703" s="38">
        <v>143297271</v>
      </c>
      <c r="C703" s="38">
        <v>5540246188200</v>
      </c>
      <c r="D703" s="39">
        <v>44779</v>
      </c>
      <c r="E703" s="40">
        <v>743</v>
      </c>
      <c r="F703" t="str">
        <f>+VLOOKUP(TableauRCP[[#This Row],[Article Commande]],Tableau1[],4,FALSE)</f>
        <v>CREMERIE</v>
      </c>
      <c r="G703" s="30">
        <f>YEAR(TableauRCP[[#This Row],[Date de Reception]])*100+MONTH(TableauRCP[[#This Row],[Date de Reception]])</f>
        <v>202208</v>
      </c>
      <c r="H703" t="str">
        <f>+CONCATENATE(TableauRCP[[#This Row],[Famille de produit]],TableauRCP[[#This Row],[Date2]])</f>
        <v>CREMERIE202208</v>
      </c>
    </row>
    <row r="704" spans="1:8" hidden="1" x14ac:dyDescent="0.25">
      <c r="A704" s="30" t="s">
        <v>253</v>
      </c>
      <c r="B704" s="38">
        <v>143297272</v>
      </c>
      <c r="C704" s="38">
        <v>5540246174174</v>
      </c>
      <c r="D704" s="39">
        <v>44779</v>
      </c>
      <c r="E704" s="40">
        <v>232</v>
      </c>
      <c r="F704" t="str">
        <f>+VLOOKUP(TableauRCP[[#This Row],[Article Commande]],Tableau1[],4,FALSE)</f>
        <v>CREMERIE</v>
      </c>
      <c r="G704" s="30">
        <f>YEAR(TableauRCP[[#This Row],[Date de Reception]])*100+MONTH(TableauRCP[[#This Row],[Date de Reception]])</f>
        <v>202208</v>
      </c>
      <c r="H704" t="str">
        <f>+CONCATENATE(TableauRCP[[#This Row],[Famille de produit]],TableauRCP[[#This Row],[Date2]])</f>
        <v>CREMERIE202208</v>
      </c>
    </row>
    <row r="705" spans="1:8" hidden="1" x14ac:dyDescent="0.25">
      <c r="A705" s="30" t="s">
        <v>253</v>
      </c>
      <c r="B705" s="38">
        <v>143297272</v>
      </c>
      <c r="C705" s="38">
        <v>5540246176699</v>
      </c>
      <c r="D705" s="39">
        <v>44779</v>
      </c>
      <c r="E705" s="40">
        <v>2088</v>
      </c>
      <c r="F705" t="str">
        <f>+VLOOKUP(TableauRCP[[#This Row],[Article Commande]],Tableau1[],4,FALSE)</f>
        <v>CREMERIE</v>
      </c>
      <c r="G705" s="30">
        <f>YEAR(TableauRCP[[#This Row],[Date de Reception]])*100+MONTH(TableauRCP[[#This Row],[Date de Reception]])</f>
        <v>202208</v>
      </c>
      <c r="H705" t="str">
        <f>+CONCATENATE(TableauRCP[[#This Row],[Famille de produit]],TableauRCP[[#This Row],[Date2]])</f>
        <v>CREMERIE202208</v>
      </c>
    </row>
    <row r="706" spans="1:8" hidden="1" x14ac:dyDescent="0.25">
      <c r="A706" s="30" t="s">
        <v>253</v>
      </c>
      <c r="B706" s="41">
        <v>143297272</v>
      </c>
      <c r="C706" s="41">
        <v>5540246192102</v>
      </c>
      <c r="D706" s="42">
        <v>44779</v>
      </c>
      <c r="E706" s="43">
        <v>2005</v>
      </c>
      <c r="F706" t="str">
        <f>+VLOOKUP(TableauRCP[[#This Row],[Article Commande]],Tableau1[],4,FALSE)</f>
        <v>CREMERIE</v>
      </c>
      <c r="G706" s="30">
        <f>YEAR(TableauRCP[[#This Row],[Date de Reception]])*100+MONTH(TableauRCP[[#This Row],[Date de Reception]])</f>
        <v>202208</v>
      </c>
      <c r="H706" t="str">
        <f>+CONCATENATE(TableauRCP[[#This Row],[Famille de produit]],TableauRCP[[#This Row],[Date2]])</f>
        <v>CREMERIE202208</v>
      </c>
    </row>
    <row r="707" spans="1:8" hidden="1" x14ac:dyDescent="0.25">
      <c r="A707" s="30" t="s">
        <v>253</v>
      </c>
      <c r="B707" s="38">
        <v>143287229</v>
      </c>
      <c r="C707" s="38">
        <v>5540246170256</v>
      </c>
      <c r="D707" s="39">
        <v>44780</v>
      </c>
      <c r="E707" s="40">
        <v>3880</v>
      </c>
      <c r="F707" t="str">
        <f>+VLOOKUP(TableauRCP[[#This Row],[Article Commande]],Tableau1[],4,FALSE)</f>
        <v>BOULANGERIE</v>
      </c>
      <c r="G707" s="30">
        <f>YEAR(TableauRCP[[#This Row],[Date de Reception]])*100+MONTH(TableauRCP[[#This Row],[Date de Reception]])</f>
        <v>202208</v>
      </c>
      <c r="H707" t="str">
        <f>+CONCATENATE(TableauRCP[[#This Row],[Famille de produit]],TableauRCP[[#This Row],[Date2]])</f>
        <v>BOULANGERIE202208</v>
      </c>
    </row>
    <row r="708" spans="1:8" hidden="1" x14ac:dyDescent="0.25">
      <c r="A708" s="30" t="s">
        <v>253</v>
      </c>
      <c r="B708" s="38">
        <v>143287249</v>
      </c>
      <c r="C708" s="38">
        <v>5540246185429</v>
      </c>
      <c r="D708" s="39">
        <v>44780</v>
      </c>
      <c r="E708" s="40">
        <v>195</v>
      </c>
      <c r="F708" t="str">
        <f>+VLOOKUP(TableauRCP[[#This Row],[Article Commande]],Tableau1[],4,FALSE)</f>
        <v>CREMERIE</v>
      </c>
      <c r="G708" s="30">
        <f>YEAR(TableauRCP[[#This Row],[Date de Reception]])*100+MONTH(TableauRCP[[#This Row],[Date de Reception]])</f>
        <v>202208</v>
      </c>
      <c r="H708" t="str">
        <f>+CONCATENATE(TableauRCP[[#This Row],[Famille de produit]],TableauRCP[[#This Row],[Date2]])</f>
        <v>CREMERIE202208</v>
      </c>
    </row>
    <row r="709" spans="1:8" hidden="1" x14ac:dyDescent="0.25">
      <c r="A709" s="30" t="s">
        <v>253</v>
      </c>
      <c r="B709" s="38">
        <v>143297289</v>
      </c>
      <c r="C709" s="38">
        <v>5540246176294</v>
      </c>
      <c r="D709" s="39">
        <v>44780</v>
      </c>
      <c r="E709" s="40">
        <v>1411</v>
      </c>
      <c r="F709" t="str">
        <f>+VLOOKUP(TableauRCP[[#This Row],[Article Commande]],Tableau1[],4,FALSE)</f>
        <v>CREMERIE</v>
      </c>
      <c r="G709" s="30">
        <f>YEAR(TableauRCP[[#This Row],[Date de Reception]])*100+MONTH(TableauRCP[[#This Row],[Date de Reception]])</f>
        <v>202208</v>
      </c>
      <c r="H709" t="str">
        <f>+CONCATENATE(TableauRCP[[#This Row],[Famille de produit]],TableauRCP[[#This Row],[Date2]])</f>
        <v>CREMERIE202208</v>
      </c>
    </row>
    <row r="710" spans="1:8" hidden="1" x14ac:dyDescent="0.25">
      <c r="A710" s="30" t="s">
        <v>253</v>
      </c>
      <c r="B710" s="41">
        <v>143297289</v>
      </c>
      <c r="C710" s="41">
        <v>5540246176295</v>
      </c>
      <c r="D710" s="42">
        <v>44780</v>
      </c>
      <c r="E710" s="43">
        <v>7424</v>
      </c>
      <c r="F710" t="str">
        <f>+VLOOKUP(TableauRCP[[#This Row],[Article Commande]],Tableau1[],4,FALSE)</f>
        <v>CREMERIE</v>
      </c>
      <c r="G710" s="30">
        <f>YEAR(TableauRCP[[#This Row],[Date de Reception]])*100+MONTH(TableauRCP[[#This Row],[Date de Reception]])</f>
        <v>202208</v>
      </c>
      <c r="H710" t="str">
        <f>+CONCATENATE(TableauRCP[[#This Row],[Famille de produit]],TableauRCP[[#This Row],[Date2]])</f>
        <v>CREMERIE202208</v>
      </c>
    </row>
    <row r="711" spans="1:8" hidden="1" x14ac:dyDescent="0.25">
      <c r="A711" s="30" t="s">
        <v>253</v>
      </c>
      <c r="B711" s="41">
        <v>143297289</v>
      </c>
      <c r="C711" s="41">
        <v>5540246187987</v>
      </c>
      <c r="D711" s="42">
        <v>44780</v>
      </c>
      <c r="E711" s="43">
        <v>2228</v>
      </c>
      <c r="F711" t="str">
        <f>+VLOOKUP(TableauRCP[[#This Row],[Article Commande]],Tableau1[],4,FALSE)</f>
        <v>CREMERIE</v>
      </c>
      <c r="G711" s="30">
        <f>YEAR(TableauRCP[[#This Row],[Date de Reception]])*100+MONTH(TableauRCP[[#This Row],[Date de Reception]])</f>
        <v>202208</v>
      </c>
      <c r="H711" t="str">
        <f>+CONCATENATE(TableauRCP[[#This Row],[Famille de produit]],TableauRCP[[#This Row],[Date2]])</f>
        <v>CREMERIE202208</v>
      </c>
    </row>
    <row r="712" spans="1:8" hidden="1" x14ac:dyDescent="0.25">
      <c r="A712" s="30" t="s">
        <v>253</v>
      </c>
      <c r="B712" s="38">
        <v>143297289</v>
      </c>
      <c r="C712" s="38">
        <v>5540246188200</v>
      </c>
      <c r="D712" s="39">
        <v>44780</v>
      </c>
      <c r="E712" s="40">
        <v>1485</v>
      </c>
      <c r="F712" t="str">
        <f>+VLOOKUP(TableauRCP[[#This Row],[Article Commande]],Tableau1[],4,FALSE)</f>
        <v>CREMERIE</v>
      </c>
      <c r="G712" s="30">
        <f>YEAR(TableauRCP[[#This Row],[Date de Reception]])*100+MONTH(TableauRCP[[#This Row],[Date de Reception]])</f>
        <v>202208</v>
      </c>
      <c r="H712" t="str">
        <f>+CONCATENATE(TableauRCP[[#This Row],[Famille de produit]],TableauRCP[[#This Row],[Date2]])</f>
        <v>CREMERIE202208</v>
      </c>
    </row>
    <row r="713" spans="1:8" hidden="1" x14ac:dyDescent="0.25">
      <c r="A713" s="30" t="s">
        <v>253</v>
      </c>
      <c r="B713" s="38">
        <v>143297291</v>
      </c>
      <c r="C713" s="38">
        <v>5540246172539</v>
      </c>
      <c r="D713" s="39">
        <v>44780</v>
      </c>
      <c r="E713" s="40">
        <v>35</v>
      </c>
      <c r="F713" t="str">
        <f>+VLOOKUP(TableauRCP[[#This Row],[Article Commande]],Tableau1[],4,FALSE)</f>
        <v>CREMERIE</v>
      </c>
      <c r="G713" s="30">
        <f>YEAR(TableauRCP[[#This Row],[Date de Reception]])*100+MONTH(TableauRCP[[#This Row],[Date de Reception]])</f>
        <v>202208</v>
      </c>
      <c r="H713" t="str">
        <f>+CONCATENATE(TableauRCP[[#This Row],[Famille de produit]],TableauRCP[[#This Row],[Date2]])</f>
        <v>CREMERIE202208</v>
      </c>
    </row>
    <row r="714" spans="1:8" hidden="1" x14ac:dyDescent="0.25">
      <c r="A714" s="30" t="s">
        <v>253</v>
      </c>
      <c r="B714" s="41">
        <v>143297291</v>
      </c>
      <c r="C714" s="41">
        <v>5540246174174</v>
      </c>
      <c r="D714" s="42">
        <v>44780</v>
      </c>
      <c r="E714" s="43">
        <v>464</v>
      </c>
      <c r="F714" t="str">
        <f>+VLOOKUP(TableauRCP[[#This Row],[Article Commande]],Tableau1[],4,FALSE)</f>
        <v>CREMERIE</v>
      </c>
      <c r="G714" s="30">
        <f>YEAR(TableauRCP[[#This Row],[Date de Reception]])*100+MONTH(TableauRCP[[#This Row],[Date de Reception]])</f>
        <v>202208</v>
      </c>
      <c r="H714" t="str">
        <f>+CONCATENATE(TableauRCP[[#This Row],[Famille de produit]],TableauRCP[[#This Row],[Date2]])</f>
        <v>CREMERIE202208</v>
      </c>
    </row>
    <row r="715" spans="1:8" hidden="1" x14ac:dyDescent="0.25">
      <c r="A715" s="30" t="s">
        <v>253</v>
      </c>
      <c r="B715" s="41">
        <v>143297291</v>
      </c>
      <c r="C715" s="41">
        <v>5540246176699</v>
      </c>
      <c r="D715" s="42">
        <v>44780</v>
      </c>
      <c r="E715" s="43">
        <v>3132</v>
      </c>
      <c r="F715" t="str">
        <f>+VLOOKUP(TableauRCP[[#This Row],[Article Commande]],Tableau1[],4,FALSE)</f>
        <v>CREMERIE</v>
      </c>
      <c r="G715" s="30">
        <f>YEAR(TableauRCP[[#This Row],[Date de Reception]])*100+MONTH(TableauRCP[[#This Row],[Date de Reception]])</f>
        <v>202208</v>
      </c>
      <c r="H715" t="str">
        <f>+CONCATENATE(TableauRCP[[#This Row],[Famille de produit]],TableauRCP[[#This Row],[Date2]])</f>
        <v>CREMERIE202208</v>
      </c>
    </row>
    <row r="716" spans="1:8" hidden="1" x14ac:dyDescent="0.25">
      <c r="A716" s="30" t="s">
        <v>253</v>
      </c>
      <c r="B716" s="38">
        <v>143287152</v>
      </c>
      <c r="C716" s="38">
        <v>5540246173472</v>
      </c>
      <c r="D716" s="39">
        <v>44781</v>
      </c>
      <c r="E716" s="40">
        <v>418</v>
      </c>
      <c r="F716" t="str">
        <f>+VLOOKUP(TableauRCP[[#This Row],[Article Commande]],Tableau1[],4,FALSE)</f>
        <v>CREMERIE</v>
      </c>
      <c r="G716" s="30">
        <f>YEAR(TableauRCP[[#This Row],[Date de Reception]])*100+MONTH(TableauRCP[[#This Row],[Date de Reception]])</f>
        <v>202208</v>
      </c>
      <c r="H716" t="str">
        <f>+CONCATENATE(TableauRCP[[#This Row],[Famille de produit]],TableauRCP[[#This Row],[Date2]])</f>
        <v>CREMERIE202208</v>
      </c>
    </row>
    <row r="717" spans="1:8" hidden="1" x14ac:dyDescent="0.25">
      <c r="A717" s="30" t="s">
        <v>253</v>
      </c>
      <c r="B717" s="41">
        <v>143287152</v>
      </c>
      <c r="C717" s="41">
        <v>5540246175047</v>
      </c>
      <c r="D717" s="42">
        <v>44781</v>
      </c>
      <c r="E717" s="43">
        <v>279</v>
      </c>
      <c r="F717" t="str">
        <f>+VLOOKUP(TableauRCP[[#This Row],[Article Commande]],Tableau1[],4,FALSE)</f>
        <v>CREMERIE</v>
      </c>
      <c r="G717" s="30">
        <f>YEAR(TableauRCP[[#This Row],[Date de Reception]])*100+MONTH(TableauRCP[[#This Row],[Date de Reception]])</f>
        <v>202208</v>
      </c>
      <c r="H717" t="str">
        <f>+CONCATENATE(TableauRCP[[#This Row],[Famille de produit]],TableauRCP[[#This Row],[Date2]])</f>
        <v>CREMERIE202208</v>
      </c>
    </row>
    <row r="718" spans="1:8" hidden="1" x14ac:dyDescent="0.25">
      <c r="A718" s="30" t="s">
        <v>253</v>
      </c>
      <c r="B718" s="38">
        <v>143287152</v>
      </c>
      <c r="C718" s="38">
        <v>5540246175049</v>
      </c>
      <c r="D718" s="39">
        <v>44781</v>
      </c>
      <c r="E718" s="40">
        <v>418</v>
      </c>
      <c r="F718" t="str">
        <f>+VLOOKUP(TableauRCP[[#This Row],[Article Commande]],Tableau1[],4,FALSE)</f>
        <v>CREMERIE</v>
      </c>
      <c r="G718" s="30">
        <f>YEAR(TableauRCP[[#This Row],[Date de Reception]])*100+MONTH(TableauRCP[[#This Row],[Date de Reception]])</f>
        <v>202208</v>
      </c>
      <c r="H718" t="str">
        <f>+CONCATENATE(TableauRCP[[#This Row],[Famille de produit]],TableauRCP[[#This Row],[Date2]])</f>
        <v>CREMERIE202208</v>
      </c>
    </row>
    <row r="719" spans="1:8" hidden="1" x14ac:dyDescent="0.25">
      <c r="A719" s="30" t="s">
        <v>253</v>
      </c>
      <c r="B719" s="41">
        <v>143287152</v>
      </c>
      <c r="C719" s="41">
        <v>5540246175050</v>
      </c>
      <c r="D719" s="42">
        <v>44781</v>
      </c>
      <c r="E719" s="43">
        <v>418</v>
      </c>
      <c r="F719" t="str">
        <f>+VLOOKUP(TableauRCP[[#This Row],[Article Commande]],Tableau1[],4,FALSE)</f>
        <v>CREMERIE</v>
      </c>
      <c r="G719" s="30">
        <f>YEAR(TableauRCP[[#This Row],[Date de Reception]])*100+MONTH(TableauRCP[[#This Row],[Date de Reception]])</f>
        <v>202208</v>
      </c>
      <c r="H719" t="str">
        <f>+CONCATENATE(TableauRCP[[#This Row],[Famille de produit]],TableauRCP[[#This Row],[Date2]])</f>
        <v>CREMERIE202208</v>
      </c>
    </row>
    <row r="720" spans="1:8" hidden="1" x14ac:dyDescent="0.25">
      <c r="A720" s="30" t="s">
        <v>253</v>
      </c>
      <c r="B720" s="38">
        <v>143287152</v>
      </c>
      <c r="C720" s="38">
        <v>5540246190743</v>
      </c>
      <c r="D720" s="39">
        <v>44781</v>
      </c>
      <c r="E720" s="40">
        <v>140</v>
      </c>
      <c r="F720" t="str">
        <f>+VLOOKUP(TableauRCP[[#This Row],[Article Commande]],Tableau1[],4,FALSE)</f>
        <v>CREMERIE</v>
      </c>
      <c r="G720" s="30">
        <f>YEAR(TableauRCP[[#This Row],[Date de Reception]])*100+MONTH(TableauRCP[[#This Row],[Date de Reception]])</f>
        <v>202208</v>
      </c>
      <c r="H720" t="str">
        <f>+CONCATENATE(TableauRCP[[#This Row],[Famille de produit]],TableauRCP[[#This Row],[Date2]])</f>
        <v>CREMERIE202208</v>
      </c>
    </row>
    <row r="721" spans="1:8" hidden="1" x14ac:dyDescent="0.25">
      <c r="A721" s="30" t="s">
        <v>253</v>
      </c>
      <c r="B721" s="41">
        <v>143287172</v>
      </c>
      <c r="C721" s="41">
        <v>5540246180522</v>
      </c>
      <c r="D721" s="42">
        <v>44781</v>
      </c>
      <c r="E721" s="43">
        <v>891</v>
      </c>
      <c r="F721" t="str">
        <f>+VLOOKUP(TableauRCP[[#This Row],[Article Commande]],Tableau1[],4,FALSE)</f>
        <v>BOULANGERIE</v>
      </c>
      <c r="G721" s="30">
        <f>YEAR(TableauRCP[[#This Row],[Date de Reception]])*100+MONTH(TableauRCP[[#This Row],[Date de Reception]])</f>
        <v>202208</v>
      </c>
      <c r="H721" t="str">
        <f>+CONCATENATE(TableauRCP[[#This Row],[Famille de produit]],TableauRCP[[#This Row],[Date2]])</f>
        <v>BOULANGERIE202208</v>
      </c>
    </row>
    <row r="722" spans="1:8" hidden="1" x14ac:dyDescent="0.25">
      <c r="A722" s="30" t="s">
        <v>253</v>
      </c>
      <c r="B722" s="41">
        <v>143287252</v>
      </c>
      <c r="C722" s="41">
        <v>5540246194330</v>
      </c>
      <c r="D722" s="42">
        <v>44781</v>
      </c>
      <c r="E722" s="43">
        <v>9169</v>
      </c>
      <c r="F722" t="str">
        <f>+VLOOKUP(TableauRCP[[#This Row],[Article Commande]],Tableau1[],4,FALSE)</f>
        <v>MIX LEGUMES</v>
      </c>
      <c r="G722" s="30">
        <f>YEAR(TableauRCP[[#This Row],[Date de Reception]])*100+MONTH(TableauRCP[[#This Row],[Date de Reception]])</f>
        <v>202208</v>
      </c>
      <c r="H722" t="str">
        <f>+CONCATENATE(TableauRCP[[#This Row],[Famille de produit]],TableauRCP[[#This Row],[Date2]])</f>
        <v>MIX LEGUMES202208</v>
      </c>
    </row>
    <row r="723" spans="1:8" hidden="1" x14ac:dyDescent="0.25">
      <c r="A723" s="30" t="s">
        <v>253</v>
      </c>
      <c r="B723" s="38">
        <v>143297322</v>
      </c>
      <c r="C723" s="38">
        <v>5540246172669</v>
      </c>
      <c r="D723" s="39">
        <v>44781</v>
      </c>
      <c r="E723" s="40">
        <v>279</v>
      </c>
      <c r="F723" t="str">
        <f>+VLOOKUP(TableauRCP[[#This Row],[Article Commande]],Tableau1[],4,FALSE)</f>
        <v>CREMERIE</v>
      </c>
      <c r="G723" s="30">
        <f>YEAR(TableauRCP[[#This Row],[Date de Reception]])*100+MONTH(TableauRCP[[#This Row],[Date de Reception]])</f>
        <v>202208</v>
      </c>
      <c r="H723" t="str">
        <f>+CONCATENATE(TableauRCP[[#This Row],[Famille de produit]],TableauRCP[[#This Row],[Date2]])</f>
        <v>CREMERIE202208</v>
      </c>
    </row>
    <row r="724" spans="1:8" hidden="1" x14ac:dyDescent="0.25">
      <c r="A724" s="30" t="s">
        <v>253</v>
      </c>
      <c r="B724" s="41">
        <v>143297322</v>
      </c>
      <c r="C724" s="41">
        <v>5540246172978</v>
      </c>
      <c r="D724" s="42">
        <v>44781</v>
      </c>
      <c r="E724" s="43">
        <v>2506</v>
      </c>
      <c r="F724" t="str">
        <f>+VLOOKUP(TableauRCP[[#This Row],[Article Commande]],Tableau1[],4,FALSE)</f>
        <v>CREMERIE</v>
      </c>
      <c r="G724" s="30">
        <f>YEAR(TableauRCP[[#This Row],[Date de Reception]])*100+MONTH(TableauRCP[[#This Row],[Date de Reception]])</f>
        <v>202208</v>
      </c>
      <c r="H724" t="str">
        <f>+CONCATENATE(TableauRCP[[#This Row],[Famille de produit]],TableauRCP[[#This Row],[Date2]])</f>
        <v>CREMERIE202208</v>
      </c>
    </row>
    <row r="725" spans="1:8" hidden="1" x14ac:dyDescent="0.25">
      <c r="A725" s="30" t="s">
        <v>253</v>
      </c>
      <c r="B725" s="41">
        <v>143297322</v>
      </c>
      <c r="C725" s="41">
        <v>5540246176699</v>
      </c>
      <c r="D725" s="42">
        <v>44781</v>
      </c>
      <c r="E725" s="43">
        <v>3132</v>
      </c>
      <c r="F725" t="str">
        <f>+VLOOKUP(TableauRCP[[#This Row],[Article Commande]],Tableau1[],4,FALSE)</f>
        <v>CREMERIE</v>
      </c>
      <c r="G725" s="30">
        <f>YEAR(TableauRCP[[#This Row],[Date de Reception]])*100+MONTH(TableauRCP[[#This Row],[Date de Reception]])</f>
        <v>202208</v>
      </c>
      <c r="H725" t="str">
        <f>+CONCATENATE(TableauRCP[[#This Row],[Famille de produit]],TableauRCP[[#This Row],[Date2]])</f>
        <v>CREMERIE202208</v>
      </c>
    </row>
    <row r="726" spans="1:8" hidden="1" x14ac:dyDescent="0.25">
      <c r="A726" s="30" t="s">
        <v>253</v>
      </c>
      <c r="B726" s="38">
        <v>143297322</v>
      </c>
      <c r="C726" s="38">
        <v>5540246188175</v>
      </c>
      <c r="D726" s="39">
        <v>44781</v>
      </c>
      <c r="E726" s="40">
        <v>232</v>
      </c>
      <c r="F726" t="str">
        <f>+VLOOKUP(TableauRCP[[#This Row],[Article Commande]],Tableau1[],4,FALSE)</f>
        <v>CREMERIE</v>
      </c>
      <c r="G726" s="30">
        <f>YEAR(TableauRCP[[#This Row],[Date de Reception]])*100+MONTH(TableauRCP[[#This Row],[Date de Reception]])</f>
        <v>202208</v>
      </c>
      <c r="H726" t="str">
        <f>+CONCATENATE(TableauRCP[[#This Row],[Famille de produit]],TableauRCP[[#This Row],[Date2]])</f>
        <v>CREMERIE202208</v>
      </c>
    </row>
    <row r="727" spans="1:8" hidden="1" x14ac:dyDescent="0.25">
      <c r="A727" s="30" t="s">
        <v>253</v>
      </c>
      <c r="B727" s="38">
        <v>143297322</v>
      </c>
      <c r="C727" s="38">
        <v>5540246192102</v>
      </c>
      <c r="D727" s="39">
        <v>44781</v>
      </c>
      <c r="E727" s="40">
        <v>2005</v>
      </c>
      <c r="F727" t="str">
        <f>+VLOOKUP(TableauRCP[[#This Row],[Article Commande]],Tableau1[],4,FALSE)</f>
        <v>CREMERIE</v>
      </c>
      <c r="G727" s="30">
        <f>YEAR(TableauRCP[[#This Row],[Date de Reception]])*100+MONTH(TableauRCP[[#This Row],[Date de Reception]])</f>
        <v>202208</v>
      </c>
      <c r="H727" t="str">
        <f>+CONCATENATE(TableauRCP[[#This Row],[Famille de produit]],TableauRCP[[#This Row],[Date2]])</f>
        <v>CREMERIE202208</v>
      </c>
    </row>
    <row r="728" spans="1:8" hidden="1" x14ac:dyDescent="0.25">
      <c r="A728" s="30" t="s">
        <v>253</v>
      </c>
      <c r="B728" s="38">
        <v>143297326</v>
      </c>
      <c r="C728" s="38">
        <v>5540246171933</v>
      </c>
      <c r="D728" s="39">
        <v>44781</v>
      </c>
      <c r="E728" s="40">
        <v>1114</v>
      </c>
      <c r="F728" t="str">
        <f>+VLOOKUP(TableauRCP[[#This Row],[Article Commande]],Tableau1[],4,FALSE)</f>
        <v>CREMERIE</v>
      </c>
      <c r="G728" s="30">
        <f>YEAR(TableauRCP[[#This Row],[Date de Reception]])*100+MONTH(TableauRCP[[#This Row],[Date de Reception]])</f>
        <v>202208</v>
      </c>
      <c r="H728" t="str">
        <f>+CONCATENATE(TableauRCP[[#This Row],[Famille de produit]],TableauRCP[[#This Row],[Date2]])</f>
        <v>CREMERIE202208</v>
      </c>
    </row>
    <row r="729" spans="1:8" hidden="1" x14ac:dyDescent="0.25">
      <c r="A729" s="30" t="s">
        <v>253</v>
      </c>
      <c r="B729" s="41">
        <v>143297326</v>
      </c>
      <c r="C729" s="41">
        <v>5540246176295</v>
      </c>
      <c r="D729" s="42">
        <v>44781</v>
      </c>
      <c r="E729" s="43">
        <v>11136</v>
      </c>
      <c r="F729" t="str">
        <f>+VLOOKUP(TableauRCP[[#This Row],[Article Commande]],Tableau1[],4,FALSE)</f>
        <v>CREMERIE</v>
      </c>
      <c r="G729" s="30">
        <f>YEAR(TableauRCP[[#This Row],[Date de Reception]])*100+MONTH(TableauRCP[[#This Row],[Date de Reception]])</f>
        <v>202208</v>
      </c>
      <c r="H729" t="str">
        <f>+CONCATENATE(TableauRCP[[#This Row],[Famille de produit]],TableauRCP[[#This Row],[Date2]])</f>
        <v>CREMERIE202208</v>
      </c>
    </row>
    <row r="730" spans="1:8" hidden="1" x14ac:dyDescent="0.25">
      <c r="A730" s="30" t="s">
        <v>253</v>
      </c>
      <c r="B730" s="41">
        <v>143297326</v>
      </c>
      <c r="C730" s="41">
        <v>5540246187987</v>
      </c>
      <c r="D730" s="42">
        <v>44781</v>
      </c>
      <c r="E730" s="43">
        <v>3341</v>
      </c>
      <c r="F730" t="str">
        <f>+VLOOKUP(TableauRCP[[#This Row],[Article Commande]],Tableau1[],4,FALSE)</f>
        <v>CREMERIE</v>
      </c>
      <c r="G730" s="30">
        <f>YEAR(TableauRCP[[#This Row],[Date de Reception]])*100+MONTH(TableauRCP[[#This Row],[Date de Reception]])</f>
        <v>202208</v>
      </c>
      <c r="H730" t="str">
        <f>+CONCATENATE(TableauRCP[[#This Row],[Famille de produit]],TableauRCP[[#This Row],[Date2]])</f>
        <v>CREMERIE202208</v>
      </c>
    </row>
    <row r="731" spans="1:8" hidden="1" x14ac:dyDescent="0.25">
      <c r="A731" s="30" t="s">
        <v>253</v>
      </c>
      <c r="B731" s="38">
        <v>143297326</v>
      </c>
      <c r="C731" s="38">
        <v>5540246188200</v>
      </c>
      <c r="D731" s="39">
        <v>44781</v>
      </c>
      <c r="E731" s="40">
        <v>1448</v>
      </c>
      <c r="F731" t="str">
        <f>+VLOOKUP(TableauRCP[[#This Row],[Article Commande]],Tableau1[],4,FALSE)</f>
        <v>CREMERIE</v>
      </c>
      <c r="G731" s="30">
        <f>YEAR(TableauRCP[[#This Row],[Date de Reception]])*100+MONTH(TableauRCP[[#This Row],[Date de Reception]])</f>
        <v>202208</v>
      </c>
      <c r="H731" t="str">
        <f>+CONCATENATE(TableauRCP[[#This Row],[Famille de produit]],TableauRCP[[#This Row],[Date2]])</f>
        <v>CREMERIE202208</v>
      </c>
    </row>
    <row r="732" spans="1:8" hidden="1" x14ac:dyDescent="0.25">
      <c r="A732" s="30" t="s">
        <v>253</v>
      </c>
      <c r="B732" s="41">
        <v>143287173</v>
      </c>
      <c r="C732" s="41">
        <v>5540246194632</v>
      </c>
      <c r="D732" s="42">
        <v>44784</v>
      </c>
      <c r="E732" s="43">
        <v>669</v>
      </c>
      <c r="F732" t="str">
        <f>+VLOOKUP(TableauRCP[[#This Row],[Article Commande]],Tableau1[],4,FALSE)</f>
        <v>BOULANGERIE</v>
      </c>
      <c r="G732" s="30">
        <f>YEAR(TableauRCP[[#This Row],[Date de Reception]])*100+MONTH(TableauRCP[[#This Row],[Date de Reception]])</f>
        <v>202208</v>
      </c>
      <c r="H732" t="str">
        <f>+CONCATENATE(TableauRCP[[#This Row],[Famille de produit]],TableauRCP[[#This Row],[Date2]])</f>
        <v>BOULANGERIE202208</v>
      </c>
    </row>
    <row r="733" spans="1:8" hidden="1" x14ac:dyDescent="0.25">
      <c r="A733" s="30" t="s">
        <v>253</v>
      </c>
      <c r="B733" s="38">
        <v>143297273</v>
      </c>
      <c r="C733" s="38">
        <v>5540246174095</v>
      </c>
      <c r="D733" s="39">
        <v>44784</v>
      </c>
      <c r="E733" s="40">
        <v>70</v>
      </c>
      <c r="F733" t="str">
        <f>+VLOOKUP(TableauRCP[[#This Row],[Article Commande]],Tableau1[],4,FALSE)</f>
        <v>CREMERIE</v>
      </c>
      <c r="G733" s="30">
        <f>YEAR(TableauRCP[[#This Row],[Date de Reception]])*100+MONTH(TableauRCP[[#This Row],[Date de Reception]])</f>
        <v>202208</v>
      </c>
      <c r="H733" t="str">
        <f>+CONCATENATE(TableauRCP[[#This Row],[Famille de produit]],TableauRCP[[#This Row],[Date2]])</f>
        <v>CREMERIE202208</v>
      </c>
    </row>
    <row r="734" spans="1:8" hidden="1" x14ac:dyDescent="0.25">
      <c r="A734" s="30" t="s">
        <v>253</v>
      </c>
      <c r="B734" s="41">
        <v>143297273</v>
      </c>
      <c r="C734" s="41">
        <v>5540246175047</v>
      </c>
      <c r="D734" s="42">
        <v>44784</v>
      </c>
      <c r="E734" s="43">
        <v>279</v>
      </c>
      <c r="F734" t="str">
        <f>+VLOOKUP(TableauRCP[[#This Row],[Article Commande]],Tableau1[],4,FALSE)</f>
        <v>CREMERIE</v>
      </c>
      <c r="G734" s="30">
        <f>YEAR(TableauRCP[[#This Row],[Date de Reception]])*100+MONTH(TableauRCP[[#This Row],[Date de Reception]])</f>
        <v>202208</v>
      </c>
      <c r="H734" t="str">
        <f>+CONCATENATE(TableauRCP[[#This Row],[Famille de produit]],TableauRCP[[#This Row],[Date2]])</f>
        <v>CREMERIE202208</v>
      </c>
    </row>
    <row r="735" spans="1:8" hidden="1" x14ac:dyDescent="0.25">
      <c r="A735" s="30" t="s">
        <v>253</v>
      </c>
      <c r="B735" s="38">
        <v>143297273</v>
      </c>
      <c r="C735" s="38">
        <v>5540246175049</v>
      </c>
      <c r="D735" s="39">
        <v>44784</v>
      </c>
      <c r="E735" s="40">
        <v>557</v>
      </c>
      <c r="F735" t="str">
        <f>+VLOOKUP(TableauRCP[[#This Row],[Article Commande]],Tableau1[],4,FALSE)</f>
        <v>CREMERIE</v>
      </c>
      <c r="G735" s="30">
        <f>YEAR(TableauRCP[[#This Row],[Date de Reception]])*100+MONTH(TableauRCP[[#This Row],[Date de Reception]])</f>
        <v>202208</v>
      </c>
      <c r="H735" t="str">
        <f>+CONCATENATE(TableauRCP[[#This Row],[Famille de produit]],TableauRCP[[#This Row],[Date2]])</f>
        <v>CREMERIE202208</v>
      </c>
    </row>
    <row r="736" spans="1:8" hidden="1" x14ac:dyDescent="0.25">
      <c r="A736" s="30" t="s">
        <v>253</v>
      </c>
      <c r="B736" s="41">
        <v>143297273</v>
      </c>
      <c r="C736" s="41">
        <v>5540246175050</v>
      </c>
      <c r="D736" s="42">
        <v>44784</v>
      </c>
      <c r="E736" s="43">
        <v>557</v>
      </c>
      <c r="F736" t="str">
        <f>+VLOOKUP(TableauRCP[[#This Row],[Article Commande]],Tableau1[],4,FALSE)</f>
        <v>CREMERIE</v>
      </c>
      <c r="G736" s="30">
        <f>YEAR(TableauRCP[[#This Row],[Date de Reception]])*100+MONTH(TableauRCP[[#This Row],[Date de Reception]])</f>
        <v>202208</v>
      </c>
      <c r="H736" t="str">
        <f>+CONCATENATE(TableauRCP[[#This Row],[Famille de produit]],TableauRCP[[#This Row],[Date2]])</f>
        <v>CREMERIE202208</v>
      </c>
    </row>
    <row r="737" spans="1:8" hidden="1" x14ac:dyDescent="0.25">
      <c r="A737" s="30" t="s">
        <v>253</v>
      </c>
      <c r="B737" s="38">
        <v>143297273</v>
      </c>
      <c r="C737" s="38">
        <v>5540246190743</v>
      </c>
      <c r="D737" s="39">
        <v>44784</v>
      </c>
      <c r="E737" s="40">
        <v>279</v>
      </c>
      <c r="F737" t="str">
        <f>+VLOOKUP(TableauRCP[[#This Row],[Article Commande]],Tableau1[],4,FALSE)</f>
        <v>CREMERIE</v>
      </c>
      <c r="G737" s="30">
        <f>YEAR(TableauRCP[[#This Row],[Date de Reception]])*100+MONTH(TableauRCP[[#This Row],[Date de Reception]])</f>
        <v>202208</v>
      </c>
      <c r="H737" t="str">
        <f>+CONCATENATE(TableauRCP[[#This Row],[Famille de produit]],TableauRCP[[#This Row],[Date2]])</f>
        <v>CREMERIE202208</v>
      </c>
    </row>
    <row r="738" spans="1:8" hidden="1" x14ac:dyDescent="0.25">
      <c r="A738" s="30" t="s">
        <v>253</v>
      </c>
      <c r="B738" s="38">
        <v>143297306</v>
      </c>
      <c r="C738" s="38">
        <v>5540246193316</v>
      </c>
      <c r="D738" s="39">
        <v>44784</v>
      </c>
      <c r="E738" s="40">
        <v>335</v>
      </c>
      <c r="F738" t="str">
        <f>+VLOOKUP(TableauRCP[[#This Row],[Article Commande]],Tableau1[],4,FALSE)</f>
        <v>BOULANGERIE</v>
      </c>
      <c r="G738" s="30">
        <f>YEAR(TableauRCP[[#This Row],[Date de Reception]])*100+MONTH(TableauRCP[[#This Row],[Date de Reception]])</f>
        <v>202208</v>
      </c>
      <c r="H738" t="str">
        <f>+CONCATENATE(TableauRCP[[#This Row],[Famille de produit]],TableauRCP[[#This Row],[Date2]])</f>
        <v>BOULANGERIE202208</v>
      </c>
    </row>
    <row r="739" spans="1:8" hidden="1" x14ac:dyDescent="0.25">
      <c r="A739" s="30" t="s">
        <v>253</v>
      </c>
      <c r="B739" s="41">
        <v>143297348</v>
      </c>
      <c r="C739" s="41">
        <v>5540246176294</v>
      </c>
      <c r="D739" s="42">
        <v>44784</v>
      </c>
      <c r="E739" s="43">
        <v>1485</v>
      </c>
      <c r="F739" t="str">
        <f>+VLOOKUP(TableauRCP[[#This Row],[Article Commande]],Tableau1[],4,FALSE)</f>
        <v>CREMERIE</v>
      </c>
      <c r="G739" s="30">
        <f>YEAR(TableauRCP[[#This Row],[Date de Reception]])*100+MONTH(TableauRCP[[#This Row],[Date de Reception]])</f>
        <v>202208</v>
      </c>
      <c r="H739" t="str">
        <f>+CONCATENATE(TableauRCP[[#This Row],[Famille de produit]],TableauRCP[[#This Row],[Date2]])</f>
        <v>CREMERIE202208</v>
      </c>
    </row>
    <row r="740" spans="1:8" hidden="1" x14ac:dyDescent="0.25">
      <c r="A740" s="30" t="s">
        <v>253</v>
      </c>
      <c r="B740" s="38">
        <v>143297348</v>
      </c>
      <c r="C740" s="38">
        <v>5540246176295</v>
      </c>
      <c r="D740" s="39">
        <v>44784</v>
      </c>
      <c r="E740" s="40">
        <v>7424</v>
      </c>
      <c r="F740" t="str">
        <f>+VLOOKUP(TableauRCP[[#This Row],[Article Commande]],Tableau1[],4,FALSE)</f>
        <v>CREMERIE</v>
      </c>
      <c r="G740" s="30">
        <f>YEAR(TableauRCP[[#This Row],[Date de Reception]])*100+MONTH(TableauRCP[[#This Row],[Date de Reception]])</f>
        <v>202208</v>
      </c>
      <c r="H740" t="str">
        <f>+CONCATENATE(TableauRCP[[#This Row],[Famille de produit]],TableauRCP[[#This Row],[Date2]])</f>
        <v>CREMERIE202208</v>
      </c>
    </row>
    <row r="741" spans="1:8" hidden="1" x14ac:dyDescent="0.25">
      <c r="A741" s="30" t="s">
        <v>253</v>
      </c>
      <c r="B741" s="41">
        <v>143297348</v>
      </c>
      <c r="C741" s="41">
        <v>5540246187987</v>
      </c>
      <c r="D741" s="42">
        <v>44784</v>
      </c>
      <c r="E741" s="43">
        <v>4455</v>
      </c>
      <c r="F741" t="str">
        <f>+VLOOKUP(TableauRCP[[#This Row],[Article Commande]],Tableau1[],4,FALSE)</f>
        <v>CREMERIE</v>
      </c>
      <c r="G741" s="30">
        <f>YEAR(TableauRCP[[#This Row],[Date de Reception]])*100+MONTH(TableauRCP[[#This Row],[Date de Reception]])</f>
        <v>202208</v>
      </c>
      <c r="H741" t="str">
        <f>+CONCATENATE(TableauRCP[[#This Row],[Famille de produit]],TableauRCP[[#This Row],[Date2]])</f>
        <v>CREMERIE202208</v>
      </c>
    </row>
    <row r="742" spans="1:8" hidden="1" x14ac:dyDescent="0.25">
      <c r="A742" s="30" t="s">
        <v>253</v>
      </c>
      <c r="B742" s="38">
        <v>143297348</v>
      </c>
      <c r="C742" s="38">
        <v>5540246188200</v>
      </c>
      <c r="D742" s="39">
        <v>44784</v>
      </c>
      <c r="E742" s="40">
        <v>743</v>
      </c>
      <c r="F742" t="str">
        <f>+VLOOKUP(TableauRCP[[#This Row],[Article Commande]],Tableau1[],4,FALSE)</f>
        <v>CREMERIE</v>
      </c>
      <c r="G742" s="30">
        <f>YEAR(TableauRCP[[#This Row],[Date de Reception]])*100+MONTH(TableauRCP[[#This Row],[Date de Reception]])</f>
        <v>202208</v>
      </c>
      <c r="H742" t="str">
        <f>+CONCATENATE(TableauRCP[[#This Row],[Famille de produit]],TableauRCP[[#This Row],[Date2]])</f>
        <v>CREMERIE202208</v>
      </c>
    </row>
    <row r="743" spans="1:8" hidden="1" x14ac:dyDescent="0.25">
      <c r="A743" s="30" t="s">
        <v>253</v>
      </c>
      <c r="B743" s="41">
        <v>143297349</v>
      </c>
      <c r="C743" s="41">
        <v>5540246172978</v>
      </c>
      <c r="D743" s="42">
        <v>44784</v>
      </c>
      <c r="E743" s="43">
        <v>836</v>
      </c>
      <c r="F743" t="str">
        <f>+VLOOKUP(TableauRCP[[#This Row],[Article Commande]],Tableau1[],4,FALSE)</f>
        <v>CREMERIE</v>
      </c>
      <c r="G743" s="30">
        <f>YEAR(TableauRCP[[#This Row],[Date de Reception]])*100+MONTH(TableauRCP[[#This Row],[Date de Reception]])</f>
        <v>202208</v>
      </c>
      <c r="H743" t="str">
        <f>+CONCATENATE(TableauRCP[[#This Row],[Famille de produit]],TableauRCP[[#This Row],[Date2]])</f>
        <v>CREMERIE202208</v>
      </c>
    </row>
    <row r="744" spans="1:8" hidden="1" x14ac:dyDescent="0.25">
      <c r="A744" s="30" t="s">
        <v>253</v>
      </c>
      <c r="B744" s="41">
        <v>143297349</v>
      </c>
      <c r="C744" s="41">
        <v>5540246174174</v>
      </c>
      <c r="D744" s="42">
        <v>44784</v>
      </c>
      <c r="E744" s="43">
        <v>696</v>
      </c>
      <c r="F744" t="str">
        <f>+VLOOKUP(TableauRCP[[#This Row],[Article Commande]],Tableau1[],4,FALSE)</f>
        <v>CREMERIE</v>
      </c>
      <c r="G744" s="30">
        <f>YEAR(TableauRCP[[#This Row],[Date de Reception]])*100+MONTH(TableauRCP[[#This Row],[Date de Reception]])</f>
        <v>202208</v>
      </c>
      <c r="H744" t="str">
        <f>+CONCATENATE(TableauRCP[[#This Row],[Famille de produit]],TableauRCP[[#This Row],[Date2]])</f>
        <v>CREMERIE202208</v>
      </c>
    </row>
    <row r="745" spans="1:8" hidden="1" x14ac:dyDescent="0.25">
      <c r="A745" s="30" t="s">
        <v>253</v>
      </c>
      <c r="B745" s="41">
        <v>143297349</v>
      </c>
      <c r="C745" s="41">
        <v>5540246176699</v>
      </c>
      <c r="D745" s="42">
        <v>44784</v>
      </c>
      <c r="E745" s="43">
        <v>3132</v>
      </c>
      <c r="F745" t="str">
        <f>+VLOOKUP(TableauRCP[[#This Row],[Article Commande]],Tableau1[],4,FALSE)</f>
        <v>CREMERIE</v>
      </c>
      <c r="G745" s="30">
        <f>YEAR(TableauRCP[[#This Row],[Date de Reception]])*100+MONTH(TableauRCP[[#This Row],[Date de Reception]])</f>
        <v>202208</v>
      </c>
      <c r="H745" t="str">
        <f>+CONCATENATE(TableauRCP[[#This Row],[Famille de produit]],TableauRCP[[#This Row],[Date2]])</f>
        <v>CREMERIE202208</v>
      </c>
    </row>
    <row r="746" spans="1:8" hidden="1" x14ac:dyDescent="0.25">
      <c r="A746" s="30" t="s">
        <v>253</v>
      </c>
      <c r="B746" s="41">
        <v>143297349</v>
      </c>
      <c r="C746" s="41">
        <v>5540246188175</v>
      </c>
      <c r="D746" s="42">
        <v>44784</v>
      </c>
      <c r="E746" s="43">
        <v>232</v>
      </c>
      <c r="F746" t="str">
        <f>+VLOOKUP(TableauRCP[[#This Row],[Article Commande]],Tableau1[],4,FALSE)</f>
        <v>CREMERIE</v>
      </c>
      <c r="G746" s="30">
        <f>YEAR(TableauRCP[[#This Row],[Date de Reception]])*100+MONTH(TableauRCP[[#This Row],[Date de Reception]])</f>
        <v>202208</v>
      </c>
      <c r="H746" t="str">
        <f>+CONCATENATE(TableauRCP[[#This Row],[Famille de produit]],TableauRCP[[#This Row],[Date2]])</f>
        <v>CREMERIE202208</v>
      </c>
    </row>
    <row r="747" spans="1:8" hidden="1" x14ac:dyDescent="0.25">
      <c r="A747" s="30" t="s">
        <v>253</v>
      </c>
      <c r="B747" s="38">
        <v>143287222</v>
      </c>
      <c r="C747" s="38">
        <v>5540246183558</v>
      </c>
      <c r="D747" s="39">
        <v>44785</v>
      </c>
      <c r="E747" s="40">
        <v>2599</v>
      </c>
      <c r="F747" t="str">
        <f>+VLOOKUP(TableauRCP[[#This Row],[Article Commande]],Tableau1[],4,FALSE)</f>
        <v>MIX LEGUMES</v>
      </c>
      <c r="G747" s="30">
        <f>YEAR(TableauRCP[[#This Row],[Date de Reception]])*100+MONTH(TableauRCP[[#This Row],[Date de Reception]])</f>
        <v>202208</v>
      </c>
      <c r="H747" t="str">
        <f>+CONCATENATE(TableauRCP[[#This Row],[Famille de produit]],TableauRCP[[#This Row],[Date2]])</f>
        <v>MIX LEGUMES202208</v>
      </c>
    </row>
    <row r="748" spans="1:8" hidden="1" x14ac:dyDescent="0.25">
      <c r="A748" s="30" t="s">
        <v>253</v>
      </c>
      <c r="B748" s="41">
        <v>143287222</v>
      </c>
      <c r="C748" s="41">
        <v>5540246183560</v>
      </c>
      <c r="D748" s="42">
        <v>44785</v>
      </c>
      <c r="E748" s="43">
        <v>223</v>
      </c>
      <c r="F748" t="str">
        <f>+VLOOKUP(TableauRCP[[#This Row],[Article Commande]],Tableau1[],4,FALSE)</f>
        <v>MIX LEGUMES</v>
      </c>
      <c r="G748" s="30">
        <f>YEAR(TableauRCP[[#This Row],[Date de Reception]])*100+MONTH(TableauRCP[[#This Row],[Date de Reception]])</f>
        <v>202208</v>
      </c>
      <c r="H748" t="str">
        <f>+CONCATENATE(TableauRCP[[#This Row],[Famille de produit]],TableauRCP[[#This Row],[Date2]])</f>
        <v>MIX LEGUMES202208</v>
      </c>
    </row>
    <row r="749" spans="1:8" hidden="1" x14ac:dyDescent="0.25">
      <c r="A749" s="30" t="s">
        <v>253</v>
      </c>
      <c r="B749" s="38">
        <v>143287222</v>
      </c>
      <c r="C749" s="38">
        <v>5540246192209</v>
      </c>
      <c r="D749" s="39">
        <v>44785</v>
      </c>
      <c r="E749" s="40">
        <v>1114</v>
      </c>
      <c r="F749" t="str">
        <f>+VLOOKUP(TableauRCP[[#This Row],[Article Commande]],Tableau1[],4,FALSE)</f>
        <v>MIX LEGUMES</v>
      </c>
      <c r="G749" s="30">
        <f>YEAR(TableauRCP[[#This Row],[Date de Reception]])*100+MONTH(TableauRCP[[#This Row],[Date de Reception]])</f>
        <v>202208</v>
      </c>
      <c r="H749" t="str">
        <f>+CONCATENATE(TableauRCP[[#This Row],[Famille de produit]],TableauRCP[[#This Row],[Date2]])</f>
        <v>MIX LEGUMES202208</v>
      </c>
    </row>
    <row r="750" spans="1:8" hidden="1" x14ac:dyDescent="0.25">
      <c r="A750" s="30" t="s">
        <v>253</v>
      </c>
      <c r="B750" s="41">
        <v>143287222</v>
      </c>
      <c r="C750" s="41">
        <v>5540246192462</v>
      </c>
      <c r="D750" s="42">
        <v>44785</v>
      </c>
      <c r="E750" s="43">
        <v>1114</v>
      </c>
      <c r="F750" t="str">
        <f>+VLOOKUP(TableauRCP[[#This Row],[Article Commande]],Tableau1[],4,FALSE)</f>
        <v>MIX LEGUMES</v>
      </c>
      <c r="G750" s="30">
        <f>YEAR(TableauRCP[[#This Row],[Date de Reception]])*100+MONTH(TableauRCP[[#This Row],[Date de Reception]])</f>
        <v>202208</v>
      </c>
      <c r="H750" t="str">
        <f>+CONCATENATE(TableauRCP[[#This Row],[Famille de produit]],TableauRCP[[#This Row],[Date2]])</f>
        <v>MIX LEGUMES202208</v>
      </c>
    </row>
    <row r="751" spans="1:8" hidden="1" x14ac:dyDescent="0.25">
      <c r="A751" s="30" t="s">
        <v>253</v>
      </c>
      <c r="B751" s="38">
        <v>143297303</v>
      </c>
      <c r="C751" s="38">
        <v>5540246183130</v>
      </c>
      <c r="D751" s="39">
        <v>44785</v>
      </c>
      <c r="E751" s="40">
        <v>1128</v>
      </c>
      <c r="F751" t="str">
        <f>+VLOOKUP(TableauRCP[[#This Row],[Article Commande]],Tableau1[],4,FALSE)</f>
        <v>MIX LEGUMES</v>
      </c>
      <c r="G751" s="30">
        <f>YEAR(TableauRCP[[#This Row],[Date de Reception]])*100+MONTH(TableauRCP[[#This Row],[Date de Reception]])</f>
        <v>202208</v>
      </c>
      <c r="H751" t="str">
        <f>+CONCATENATE(TableauRCP[[#This Row],[Famille de produit]],TableauRCP[[#This Row],[Date2]])</f>
        <v>MIX LEGUMES202208</v>
      </c>
    </row>
    <row r="752" spans="1:8" hidden="1" x14ac:dyDescent="0.25">
      <c r="A752" s="30" t="s">
        <v>253</v>
      </c>
      <c r="B752" s="41">
        <v>143297303</v>
      </c>
      <c r="C752" s="41">
        <v>5540246183552</v>
      </c>
      <c r="D752" s="42">
        <v>44785</v>
      </c>
      <c r="E752" s="43">
        <v>2172</v>
      </c>
      <c r="F752" t="str">
        <f>+VLOOKUP(TableauRCP[[#This Row],[Article Commande]],Tableau1[],4,FALSE)</f>
        <v>MIX LEGUMES</v>
      </c>
      <c r="G752" s="30">
        <f>YEAR(TableauRCP[[#This Row],[Date de Reception]])*100+MONTH(TableauRCP[[#This Row],[Date de Reception]])</f>
        <v>202208</v>
      </c>
      <c r="H752" t="str">
        <f>+CONCATENATE(TableauRCP[[#This Row],[Famille de produit]],TableauRCP[[#This Row],[Date2]])</f>
        <v>MIX LEGUMES202208</v>
      </c>
    </row>
    <row r="753" spans="1:8" hidden="1" x14ac:dyDescent="0.25">
      <c r="A753" s="30" t="s">
        <v>253</v>
      </c>
      <c r="B753" s="38">
        <v>143297375</v>
      </c>
      <c r="C753" s="38">
        <v>5540246172539</v>
      </c>
      <c r="D753" s="39">
        <v>44785</v>
      </c>
      <c r="E753" s="40">
        <v>24</v>
      </c>
      <c r="F753" t="str">
        <f>+VLOOKUP(TableauRCP[[#This Row],[Article Commande]],Tableau1[],4,FALSE)</f>
        <v>CREMERIE</v>
      </c>
      <c r="G753" s="30">
        <f>YEAR(TableauRCP[[#This Row],[Date de Reception]])*100+MONTH(TableauRCP[[#This Row],[Date de Reception]])</f>
        <v>202208</v>
      </c>
      <c r="H753" t="str">
        <f>+CONCATENATE(TableauRCP[[#This Row],[Famille de produit]],TableauRCP[[#This Row],[Date2]])</f>
        <v>CREMERIE202208</v>
      </c>
    </row>
    <row r="754" spans="1:8" hidden="1" x14ac:dyDescent="0.25">
      <c r="A754" s="30" t="s">
        <v>253</v>
      </c>
      <c r="B754" s="41">
        <v>143297375</v>
      </c>
      <c r="C754" s="41">
        <v>5540246172978</v>
      </c>
      <c r="D754" s="42">
        <v>44785</v>
      </c>
      <c r="E754" s="43">
        <v>836</v>
      </c>
      <c r="F754" t="str">
        <f>+VLOOKUP(TableauRCP[[#This Row],[Article Commande]],Tableau1[],4,FALSE)</f>
        <v>CREMERIE</v>
      </c>
      <c r="G754" s="30">
        <f>YEAR(TableauRCP[[#This Row],[Date de Reception]])*100+MONTH(TableauRCP[[#This Row],[Date de Reception]])</f>
        <v>202208</v>
      </c>
      <c r="H754" t="str">
        <f>+CONCATENATE(TableauRCP[[#This Row],[Famille de produit]],TableauRCP[[#This Row],[Date2]])</f>
        <v>CREMERIE202208</v>
      </c>
    </row>
    <row r="755" spans="1:8" hidden="1" x14ac:dyDescent="0.25">
      <c r="A755" s="30" t="s">
        <v>253</v>
      </c>
      <c r="B755" s="38">
        <v>143297375</v>
      </c>
      <c r="C755" s="38">
        <v>5540246174174</v>
      </c>
      <c r="D755" s="39">
        <v>44785</v>
      </c>
      <c r="E755" s="40">
        <v>232</v>
      </c>
      <c r="F755" t="str">
        <f>+VLOOKUP(TableauRCP[[#This Row],[Article Commande]],Tableau1[],4,FALSE)</f>
        <v>CREMERIE</v>
      </c>
      <c r="G755" s="30">
        <f>YEAR(TableauRCP[[#This Row],[Date de Reception]])*100+MONTH(TableauRCP[[#This Row],[Date de Reception]])</f>
        <v>202208</v>
      </c>
      <c r="H755" t="str">
        <f>+CONCATENATE(TableauRCP[[#This Row],[Famille de produit]],TableauRCP[[#This Row],[Date2]])</f>
        <v>CREMERIE202208</v>
      </c>
    </row>
    <row r="756" spans="1:8" hidden="1" x14ac:dyDescent="0.25">
      <c r="A756" s="30" t="s">
        <v>253</v>
      </c>
      <c r="B756" s="38">
        <v>143297375</v>
      </c>
      <c r="C756" s="38">
        <v>5540246176699</v>
      </c>
      <c r="D756" s="39">
        <v>44785</v>
      </c>
      <c r="E756" s="40">
        <v>2088</v>
      </c>
      <c r="F756" t="str">
        <f>+VLOOKUP(TableauRCP[[#This Row],[Article Commande]],Tableau1[],4,FALSE)</f>
        <v>CREMERIE</v>
      </c>
      <c r="G756" s="30">
        <f>YEAR(TableauRCP[[#This Row],[Date de Reception]])*100+MONTH(TableauRCP[[#This Row],[Date de Reception]])</f>
        <v>202208</v>
      </c>
      <c r="H756" t="str">
        <f>+CONCATENATE(TableauRCP[[#This Row],[Famille de produit]],TableauRCP[[#This Row],[Date2]])</f>
        <v>CREMERIE202208</v>
      </c>
    </row>
    <row r="757" spans="1:8" hidden="1" x14ac:dyDescent="0.25">
      <c r="A757" s="30" t="s">
        <v>253</v>
      </c>
      <c r="B757" s="41">
        <v>143297376</v>
      </c>
      <c r="C757" s="41">
        <v>5540246171933</v>
      </c>
      <c r="D757" s="42">
        <v>44785</v>
      </c>
      <c r="E757" s="43">
        <v>1114</v>
      </c>
      <c r="F757" t="str">
        <f>+VLOOKUP(TableauRCP[[#This Row],[Article Commande]],Tableau1[],4,FALSE)</f>
        <v>CREMERIE</v>
      </c>
      <c r="G757" s="30">
        <f>YEAR(TableauRCP[[#This Row],[Date de Reception]])*100+MONTH(TableauRCP[[#This Row],[Date de Reception]])</f>
        <v>202208</v>
      </c>
      <c r="H757" t="str">
        <f>+CONCATENATE(TableauRCP[[#This Row],[Famille de produit]],TableauRCP[[#This Row],[Date2]])</f>
        <v>CREMERIE202208</v>
      </c>
    </row>
    <row r="758" spans="1:8" hidden="1" x14ac:dyDescent="0.25">
      <c r="A758" s="30" t="s">
        <v>253</v>
      </c>
      <c r="B758" s="38">
        <v>143297376</v>
      </c>
      <c r="C758" s="38">
        <v>5540246176295</v>
      </c>
      <c r="D758" s="39">
        <v>44785</v>
      </c>
      <c r="E758" s="40">
        <v>4455</v>
      </c>
      <c r="F758" t="str">
        <f>+VLOOKUP(TableauRCP[[#This Row],[Article Commande]],Tableau1[],4,FALSE)</f>
        <v>CREMERIE</v>
      </c>
      <c r="G758" s="30">
        <f>YEAR(TableauRCP[[#This Row],[Date de Reception]])*100+MONTH(TableauRCP[[#This Row],[Date de Reception]])</f>
        <v>202208</v>
      </c>
      <c r="H758" t="str">
        <f>+CONCATENATE(TableauRCP[[#This Row],[Famille de produit]],TableauRCP[[#This Row],[Date2]])</f>
        <v>CREMERIE202208</v>
      </c>
    </row>
    <row r="759" spans="1:8" hidden="1" x14ac:dyDescent="0.25">
      <c r="A759" s="30" t="s">
        <v>253</v>
      </c>
      <c r="B759" s="41">
        <v>143297376</v>
      </c>
      <c r="C759" s="41">
        <v>5540246188200</v>
      </c>
      <c r="D759" s="42">
        <v>44785</v>
      </c>
      <c r="E759" s="43">
        <v>743</v>
      </c>
      <c r="F759" t="str">
        <f>+VLOOKUP(TableauRCP[[#This Row],[Article Commande]],Tableau1[],4,FALSE)</f>
        <v>CREMERIE</v>
      </c>
      <c r="G759" s="30">
        <f>YEAR(TableauRCP[[#This Row],[Date de Reception]])*100+MONTH(TableauRCP[[#This Row],[Date de Reception]])</f>
        <v>202208</v>
      </c>
      <c r="H759" t="str">
        <f>+CONCATENATE(TableauRCP[[#This Row],[Famille de produit]],TableauRCP[[#This Row],[Date2]])</f>
        <v>CREMERIE202208</v>
      </c>
    </row>
    <row r="760" spans="1:8" hidden="1" x14ac:dyDescent="0.25">
      <c r="A760" s="30" t="s">
        <v>253</v>
      </c>
      <c r="B760" s="41">
        <v>142635040</v>
      </c>
      <c r="C760" s="41">
        <v>5540246187995</v>
      </c>
      <c r="D760" s="42">
        <v>44786</v>
      </c>
      <c r="E760" s="43">
        <v>2320</v>
      </c>
      <c r="F760" t="str">
        <f>+VLOOKUP(TableauRCP[[#This Row],[Article Commande]],Tableau1[],4,FALSE)</f>
        <v>EMBALLAGES</v>
      </c>
      <c r="G760" s="30">
        <f>YEAR(TableauRCP[[#This Row],[Date de Reception]])*100+MONTH(TableauRCP[[#This Row],[Date de Reception]])</f>
        <v>202208</v>
      </c>
      <c r="H760" t="str">
        <f>+CONCATENATE(TableauRCP[[#This Row],[Famille de produit]],TableauRCP[[#This Row],[Date2]])</f>
        <v>EMBALLAGES202208</v>
      </c>
    </row>
    <row r="761" spans="1:8" hidden="1" x14ac:dyDescent="0.25">
      <c r="A761" s="30" t="s">
        <v>253</v>
      </c>
      <c r="B761" s="38">
        <v>142706009</v>
      </c>
      <c r="C761" s="38">
        <v>5540246187998</v>
      </c>
      <c r="D761" s="39">
        <v>44786</v>
      </c>
      <c r="E761" s="40">
        <v>1392</v>
      </c>
      <c r="F761" t="str">
        <f>+VLOOKUP(TableauRCP[[#This Row],[Article Commande]],Tableau1[],4,FALSE)</f>
        <v>EMBALLAGES</v>
      </c>
      <c r="G761" s="30">
        <f>YEAR(TableauRCP[[#This Row],[Date de Reception]])*100+MONTH(TableauRCP[[#This Row],[Date de Reception]])</f>
        <v>202208</v>
      </c>
      <c r="H761" t="str">
        <f>+CONCATENATE(TableauRCP[[#This Row],[Famille de produit]],TableauRCP[[#This Row],[Date2]])</f>
        <v>EMBALLAGES202208</v>
      </c>
    </row>
    <row r="762" spans="1:8" hidden="1" x14ac:dyDescent="0.25">
      <c r="A762" s="30" t="s">
        <v>253</v>
      </c>
      <c r="B762" s="38">
        <v>142756622</v>
      </c>
      <c r="C762" s="38">
        <v>5540246194478</v>
      </c>
      <c r="D762" s="39">
        <v>44786</v>
      </c>
      <c r="E762" s="40">
        <v>724</v>
      </c>
      <c r="F762" t="str">
        <f>+VLOOKUP(TableauRCP[[#This Row],[Article Commande]],Tableau1[],4,FALSE)</f>
        <v>EMBALLAGES</v>
      </c>
      <c r="G762" s="30">
        <f>YEAR(TableauRCP[[#This Row],[Date de Reception]])*100+MONTH(TableauRCP[[#This Row],[Date de Reception]])</f>
        <v>202208</v>
      </c>
      <c r="H762" t="str">
        <f>+CONCATENATE(TableauRCP[[#This Row],[Famille de produit]],TableauRCP[[#This Row],[Date2]])</f>
        <v>EMBALLAGES202208</v>
      </c>
    </row>
    <row r="763" spans="1:8" hidden="1" x14ac:dyDescent="0.25">
      <c r="A763" s="30" t="s">
        <v>253</v>
      </c>
      <c r="B763" s="41">
        <v>143297353</v>
      </c>
      <c r="C763" s="41">
        <v>5540246185429</v>
      </c>
      <c r="D763" s="42">
        <v>44786</v>
      </c>
      <c r="E763" s="43">
        <v>140</v>
      </c>
      <c r="F763" t="str">
        <f>+VLOOKUP(TableauRCP[[#This Row],[Article Commande]],Tableau1[],4,FALSE)</f>
        <v>CREMERIE</v>
      </c>
      <c r="G763" s="30">
        <f>YEAR(TableauRCP[[#This Row],[Date de Reception]])*100+MONTH(TableauRCP[[#This Row],[Date de Reception]])</f>
        <v>202208</v>
      </c>
      <c r="H763" t="str">
        <f>+CONCATENATE(TableauRCP[[#This Row],[Famille de produit]],TableauRCP[[#This Row],[Date2]])</f>
        <v>CREMERIE202208</v>
      </c>
    </row>
    <row r="764" spans="1:8" hidden="1" x14ac:dyDescent="0.25">
      <c r="A764" s="30" t="s">
        <v>253</v>
      </c>
      <c r="B764" s="38">
        <v>143297353</v>
      </c>
      <c r="C764" s="38">
        <v>5540246185562</v>
      </c>
      <c r="D764" s="39">
        <v>44786</v>
      </c>
      <c r="E764" s="40">
        <v>140</v>
      </c>
      <c r="F764" t="str">
        <f>+VLOOKUP(TableauRCP[[#This Row],[Article Commande]],Tableau1[],4,FALSE)</f>
        <v>CREMERIE</v>
      </c>
      <c r="G764" s="30">
        <f>YEAR(TableauRCP[[#This Row],[Date de Reception]])*100+MONTH(TableauRCP[[#This Row],[Date de Reception]])</f>
        <v>202208</v>
      </c>
      <c r="H764" t="str">
        <f>+CONCATENATE(TableauRCP[[#This Row],[Famille de produit]],TableauRCP[[#This Row],[Date2]])</f>
        <v>CREMERIE202208</v>
      </c>
    </row>
    <row r="765" spans="1:8" hidden="1" x14ac:dyDescent="0.25">
      <c r="A765" s="30" t="s">
        <v>253</v>
      </c>
      <c r="B765" s="38">
        <v>143307413</v>
      </c>
      <c r="C765" s="38">
        <v>5540246174174</v>
      </c>
      <c r="D765" s="39">
        <v>44786</v>
      </c>
      <c r="E765" s="40">
        <v>232</v>
      </c>
      <c r="F765" t="str">
        <f>+VLOOKUP(TableauRCP[[#This Row],[Article Commande]],Tableau1[],4,FALSE)</f>
        <v>CREMERIE</v>
      </c>
      <c r="G765" s="30">
        <f>YEAR(TableauRCP[[#This Row],[Date de Reception]])*100+MONTH(TableauRCP[[#This Row],[Date de Reception]])</f>
        <v>202208</v>
      </c>
      <c r="H765" t="str">
        <f>+CONCATENATE(TableauRCP[[#This Row],[Famille de produit]],TableauRCP[[#This Row],[Date2]])</f>
        <v>CREMERIE202208</v>
      </c>
    </row>
    <row r="766" spans="1:8" hidden="1" x14ac:dyDescent="0.25">
      <c r="A766" s="30" t="s">
        <v>253</v>
      </c>
      <c r="B766" s="41">
        <v>143307413</v>
      </c>
      <c r="C766" s="41">
        <v>5540246176699</v>
      </c>
      <c r="D766" s="42">
        <v>44786</v>
      </c>
      <c r="E766" s="43">
        <v>3132</v>
      </c>
      <c r="F766" t="str">
        <f>+VLOOKUP(TableauRCP[[#This Row],[Article Commande]],Tableau1[],4,FALSE)</f>
        <v>CREMERIE</v>
      </c>
      <c r="G766" s="30">
        <f>YEAR(TableauRCP[[#This Row],[Date de Reception]])*100+MONTH(TableauRCP[[#This Row],[Date de Reception]])</f>
        <v>202208</v>
      </c>
      <c r="H766" t="str">
        <f>+CONCATENATE(TableauRCP[[#This Row],[Famille de produit]],TableauRCP[[#This Row],[Date2]])</f>
        <v>CREMERIE202208</v>
      </c>
    </row>
    <row r="767" spans="1:8" hidden="1" x14ac:dyDescent="0.25">
      <c r="A767" s="30" t="s">
        <v>253</v>
      </c>
      <c r="B767" s="38">
        <v>143307414</v>
      </c>
      <c r="C767" s="38">
        <v>5540246171933</v>
      </c>
      <c r="D767" s="39">
        <v>44786</v>
      </c>
      <c r="E767" s="40">
        <v>557</v>
      </c>
      <c r="F767" t="str">
        <f>+VLOOKUP(TableauRCP[[#This Row],[Article Commande]],Tableau1[],4,FALSE)</f>
        <v>CREMERIE</v>
      </c>
      <c r="G767" s="30">
        <f>YEAR(TableauRCP[[#This Row],[Date de Reception]])*100+MONTH(TableauRCP[[#This Row],[Date de Reception]])</f>
        <v>202208</v>
      </c>
      <c r="H767" t="str">
        <f>+CONCATENATE(TableauRCP[[#This Row],[Famille de produit]],TableauRCP[[#This Row],[Date2]])</f>
        <v>CREMERIE202208</v>
      </c>
    </row>
    <row r="768" spans="1:8" hidden="1" x14ac:dyDescent="0.25">
      <c r="A768" s="30" t="s">
        <v>253</v>
      </c>
      <c r="B768" s="41">
        <v>143297351</v>
      </c>
      <c r="C768" s="41">
        <v>5540246173472</v>
      </c>
      <c r="D768" s="42">
        <v>44787</v>
      </c>
      <c r="E768" s="43">
        <v>418</v>
      </c>
      <c r="F768" t="str">
        <f>+VLOOKUP(TableauRCP[[#This Row],[Article Commande]],Tableau1[],4,FALSE)</f>
        <v>CREMERIE</v>
      </c>
      <c r="G768" s="30">
        <f>YEAR(TableauRCP[[#This Row],[Date de Reception]])*100+MONTH(TableauRCP[[#This Row],[Date de Reception]])</f>
        <v>202208</v>
      </c>
      <c r="H768" t="str">
        <f>+CONCATENATE(TableauRCP[[#This Row],[Famille de produit]],TableauRCP[[#This Row],[Date2]])</f>
        <v>CREMERIE202208</v>
      </c>
    </row>
    <row r="769" spans="1:8" hidden="1" x14ac:dyDescent="0.25">
      <c r="A769" s="30" t="s">
        <v>253</v>
      </c>
      <c r="B769" s="38">
        <v>143297351</v>
      </c>
      <c r="C769" s="38">
        <v>5540246175049</v>
      </c>
      <c r="D769" s="39">
        <v>44787</v>
      </c>
      <c r="E769" s="40">
        <v>279</v>
      </c>
      <c r="F769" t="str">
        <f>+VLOOKUP(TableauRCP[[#This Row],[Article Commande]],Tableau1[],4,FALSE)</f>
        <v>CREMERIE</v>
      </c>
      <c r="G769" s="30">
        <f>YEAR(TableauRCP[[#This Row],[Date de Reception]])*100+MONTH(TableauRCP[[#This Row],[Date de Reception]])</f>
        <v>202208</v>
      </c>
      <c r="H769" t="str">
        <f>+CONCATENATE(TableauRCP[[#This Row],[Famille de produit]],TableauRCP[[#This Row],[Date2]])</f>
        <v>CREMERIE202208</v>
      </c>
    </row>
    <row r="770" spans="1:8" hidden="1" x14ac:dyDescent="0.25">
      <c r="A770" s="30" t="s">
        <v>253</v>
      </c>
      <c r="B770" s="41">
        <v>143297351</v>
      </c>
      <c r="C770" s="41">
        <v>5540246175050</v>
      </c>
      <c r="D770" s="42">
        <v>44787</v>
      </c>
      <c r="E770" s="43">
        <v>279</v>
      </c>
      <c r="F770" t="str">
        <f>+VLOOKUP(TableauRCP[[#This Row],[Article Commande]],Tableau1[],4,FALSE)</f>
        <v>CREMERIE</v>
      </c>
      <c r="G770" s="30">
        <f>YEAR(TableauRCP[[#This Row],[Date de Reception]])*100+MONTH(TableauRCP[[#This Row],[Date de Reception]])</f>
        <v>202208</v>
      </c>
      <c r="H770" t="str">
        <f>+CONCATENATE(TableauRCP[[#This Row],[Famille de produit]],TableauRCP[[#This Row],[Date2]])</f>
        <v>CREMERIE202208</v>
      </c>
    </row>
    <row r="771" spans="1:8" hidden="1" x14ac:dyDescent="0.25">
      <c r="A771" s="30" t="s">
        <v>253</v>
      </c>
      <c r="B771" s="38">
        <v>143297351</v>
      </c>
      <c r="C771" s="38">
        <v>5540246190743</v>
      </c>
      <c r="D771" s="39">
        <v>44787</v>
      </c>
      <c r="E771" s="40">
        <v>418</v>
      </c>
      <c r="F771" t="str">
        <f>+VLOOKUP(TableauRCP[[#This Row],[Article Commande]],Tableau1[],4,FALSE)</f>
        <v>CREMERIE</v>
      </c>
      <c r="G771" s="30">
        <f>YEAR(TableauRCP[[#This Row],[Date de Reception]])*100+MONTH(TableauRCP[[#This Row],[Date de Reception]])</f>
        <v>202208</v>
      </c>
      <c r="H771" t="str">
        <f>+CONCATENATE(TableauRCP[[#This Row],[Famille de produit]],TableauRCP[[#This Row],[Date2]])</f>
        <v>CREMERIE202208</v>
      </c>
    </row>
    <row r="772" spans="1:8" hidden="1" x14ac:dyDescent="0.25">
      <c r="A772" s="30" t="s">
        <v>253</v>
      </c>
      <c r="B772" s="38">
        <v>143297385</v>
      </c>
      <c r="C772" s="38">
        <v>5540246171759</v>
      </c>
      <c r="D772" s="39">
        <v>44787</v>
      </c>
      <c r="E772" s="40">
        <v>1253</v>
      </c>
      <c r="F772" t="str">
        <f>+VLOOKUP(TableauRCP[[#This Row],[Article Commande]],Tableau1[],4,FALSE)</f>
        <v>MIX LEGUMES</v>
      </c>
      <c r="G772" s="30">
        <f>YEAR(TableauRCP[[#This Row],[Date de Reception]])*100+MONTH(TableauRCP[[#This Row],[Date de Reception]])</f>
        <v>202208</v>
      </c>
      <c r="H772" t="str">
        <f>+CONCATENATE(TableauRCP[[#This Row],[Famille de produit]],TableauRCP[[#This Row],[Date2]])</f>
        <v>MIX LEGUMES202208</v>
      </c>
    </row>
    <row r="773" spans="1:8" hidden="1" x14ac:dyDescent="0.25">
      <c r="A773" s="30" t="s">
        <v>253</v>
      </c>
      <c r="B773" s="41">
        <v>143297385</v>
      </c>
      <c r="C773" s="41">
        <v>5540246177133</v>
      </c>
      <c r="D773" s="42">
        <v>44787</v>
      </c>
      <c r="E773" s="43">
        <v>3341</v>
      </c>
      <c r="F773" t="str">
        <f>+VLOOKUP(TableauRCP[[#This Row],[Article Commande]],Tableau1[],4,FALSE)</f>
        <v>MIX LEGUMES</v>
      </c>
      <c r="G773" s="30">
        <f>YEAR(TableauRCP[[#This Row],[Date de Reception]])*100+MONTH(TableauRCP[[#This Row],[Date de Reception]])</f>
        <v>202208</v>
      </c>
      <c r="H773" t="str">
        <f>+CONCATENATE(TableauRCP[[#This Row],[Famille de produit]],TableauRCP[[#This Row],[Date2]])</f>
        <v>MIX LEGUMES202208</v>
      </c>
    </row>
    <row r="774" spans="1:8" hidden="1" x14ac:dyDescent="0.25">
      <c r="A774" s="30" t="s">
        <v>253</v>
      </c>
      <c r="B774" s="38">
        <v>143297385</v>
      </c>
      <c r="C774" s="38">
        <v>5540246192148</v>
      </c>
      <c r="D774" s="39">
        <v>44787</v>
      </c>
      <c r="E774" s="40">
        <v>27840</v>
      </c>
      <c r="F774" t="str">
        <f>+VLOOKUP(TableauRCP[[#This Row],[Article Commande]],Tableau1[],4,FALSE)</f>
        <v>MIX LEGUMES</v>
      </c>
      <c r="G774" s="30">
        <f>YEAR(TableauRCP[[#This Row],[Date de Reception]])*100+MONTH(TableauRCP[[#This Row],[Date de Reception]])</f>
        <v>202208</v>
      </c>
      <c r="H774" t="str">
        <f>+CONCATENATE(TableauRCP[[#This Row],[Famille de produit]],TableauRCP[[#This Row],[Date2]])</f>
        <v>MIX LEGUMES202208</v>
      </c>
    </row>
    <row r="775" spans="1:8" hidden="1" x14ac:dyDescent="0.25">
      <c r="A775" s="30" t="s">
        <v>253</v>
      </c>
      <c r="B775" s="38">
        <v>143307434</v>
      </c>
      <c r="C775" s="38">
        <v>5540246176295</v>
      </c>
      <c r="D775" s="39">
        <v>44787</v>
      </c>
      <c r="E775" s="40">
        <v>4455</v>
      </c>
      <c r="F775" t="str">
        <f>+VLOOKUP(TableauRCP[[#This Row],[Article Commande]],Tableau1[],4,FALSE)</f>
        <v>CREMERIE</v>
      </c>
      <c r="G775" s="30">
        <f>YEAR(TableauRCP[[#This Row],[Date de Reception]])*100+MONTH(TableauRCP[[#This Row],[Date de Reception]])</f>
        <v>202208</v>
      </c>
      <c r="H775" t="str">
        <f>+CONCATENATE(TableauRCP[[#This Row],[Famille de produit]],TableauRCP[[#This Row],[Date2]])</f>
        <v>CREMERIE202208</v>
      </c>
    </row>
    <row r="776" spans="1:8" hidden="1" x14ac:dyDescent="0.25">
      <c r="A776" s="30" t="s">
        <v>253</v>
      </c>
      <c r="B776" s="41">
        <v>143307435</v>
      </c>
      <c r="C776" s="41">
        <v>5540246172978</v>
      </c>
      <c r="D776" s="42">
        <v>44787</v>
      </c>
      <c r="E776" s="43">
        <v>836</v>
      </c>
      <c r="F776" t="str">
        <f>+VLOOKUP(TableauRCP[[#This Row],[Article Commande]],Tableau1[],4,FALSE)</f>
        <v>CREMERIE</v>
      </c>
      <c r="G776" s="30">
        <f>YEAR(TableauRCP[[#This Row],[Date de Reception]])*100+MONTH(TableauRCP[[#This Row],[Date de Reception]])</f>
        <v>202208</v>
      </c>
      <c r="H776" t="str">
        <f>+CONCATENATE(TableauRCP[[#This Row],[Famille de produit]],TableauRCP[[#This Row],[Date2]])</f>
        <v>CREMERIE202208</v>
      </c>
    </row>
    <row r="777" spans="1:8" hidden="1" x14ac:dyDescent="0.25">
      <c r="A777" s="30" t="s">
        <v>253</v>
      </c>
      <c r="B777" s="41">
        <v>143307435</v>
      </c>
      <c r="C777" s="41">
        <v>5540246176699</v>
      </c>
      <c r="D777" s="42">
        <v>44787</v>
      </c>
      <c r="E777" s="43">
        <v>2088</v>
      </c>
      <c r="F777" t="str">
        <f>+VLOOKUP(TableauRCP[[#This Row],[Article Commande]],Tableau1[],4,FALSE)</f>
        <v>CREMERIE</v>
      </c>
      <c r="G777" s="30">
        <f>YEAR(TableauRCP[[#This Row],[Date de Reception]])*100+MONTH(TableauRCP[[#This Row],[Date de Reception]])</f>
        <v>202208</v>
      </c>
      <c r="H777" t="str">
        <f>+CONCATENATE(TableauRCP[[#This Row],[Famille de produit]],TableauRCP[[#This Row],[Date2]])</f>
        <v>CREMERIE202208</v>
      </c>
    </row>
    <row r="778" spans="1:8" hidden="1" x14ac:dyDescent="0.25">
      <c r="A778" s="30" t="s">
        <v>253</v>
      </c>
      <c r="B778" s="38">
        <v>143307435</v>
      </c>
      <c r="C778" s="38">
        <v>5540246192102</v>
      </c>
      <c r="D778" s="39">
        <v>44787</v>
      </c>
      <c r="E778" s="40">
        <v>2005</v>
      </c>
      <c r="F778" t="str">
        <f>+VLOOKUP(TableauRCP[[#This Row],[Article Commande]],Tableau1[],4,FALSE)</f>
        <v>CREMERIE</v>
      </c>
      <c r="G778" s="30">
        <f>YEAR(TableauRCP[[#This Row],[Date de Reception]])*100+MONTH(TableauRCP[[#This Row],[Date de Reception]])</f>
        <v>202208</v>
      </c>
      <c r="H778" t="str">
        <f>+CONCATENATE(TableauRCP[[#This Row],[Famille de produit]],TableauRCP[[#This Row],[Date2]])</f>
        <v>CREMERIE202208</v>
      </c>
    </row>
    <row r="779" spans="1:8" hidden="1" x14ac:dyDescent="0.25">
      <c r="A779" s="30" t="s">
        <v>253</v>
      </c>
      <c r="B779" s="38">
        <v>143297362</v>
      </c>
      <c r="C779" s="38">
        <v>5540246194330</v>
      </c>
      <c r="D779" s="39">
        <v>44788</v>
      </c>
      <c r="E779" s="40">
        <v>4585</v>
      </c>
      <c r="F779" t="str">
        <f>+VLOOKUP(TableauRCP[[#This Row],[Article Commande]],Tableau1[],4,FALSE)</f>
        <v>MIX LEGUMES</v>
      </c>
      <c r="G779" s="30">
        <f>YEAR(TableauRCP[[#This Row],[Date de Reception]])*100+MONTH(TableauRCP[[#This Row],[Date de Reception]])</f>
        <v>202208</v>
      </c>
      <c r="H779" t="str">
        <f>+CONCATENATE(TableauRCP[[#This Row],[Famille de produit]],TableauRCP[[#This Row],[Date2]])</f>
        <v>MIX LEGUMES202208</v>
      </c>
    </row>
    <row r="780" spans="1:8" hidden="1" x14ac:dyDescent="0.25">
      <c r="A780" s="30" t="s">
        <v>253</v>
      </c>
      <c r="B780" s="38">
        <v>143307449</v>
      </c>
      <c r="C780" s="38">
        <v>5540246171933</v>
      </c>
      <c r="D780" s="39">
        <v>44788</v>
      </c>
      <c r="E780" s="40">
        <v>836</v>
      </c>
      <c r="F780" t="str">
        <f>+VLOOKUP(TableauRCP[[#This Row],[Article Commande]],Tableau1[],4,FALSE)</f>
        <v>CREMERIE</v>
      </c>
      <c r="G780" s="30">
        <f>YEAR(TableauRCP[[#This Row],[Date de Reception]])*100+MONTH(TableauRCP[[#This Row],[Date de Reception]])</f>
        <v>202208</v>
      </c>
      <c r="H780" t="str">
        <f>+CONCATENATE(TableauRCP[[#This Row],[Famille de produit]],TableauRCP[[#This Row],[Date2]])</f>
        <v>CREMERIE202208</v>
      </c>
    </row>
    <row r="781" spans="1:8" hidden="1" x14ac:dyDescent="0.25">
      <c r="A781" s="30" t="s">
        <v>253</v>
      </c>
      <c r="B781" s="38">
        <v>143307449</v>
      </c>
      <c r="C781" s="38">
        <v>5540246176295</v>
      </c>
      <c r="D781" s="39">
        <v>44788</v>
      </c>
      <c r="E781" s="40">
        <v>4455</v>
      </c>
      <c r="F781" t="str">
        <f>+VLOOKUP(TableauRCP[[#This Row],[Article Commande]],Tableau1[],4,FALSE)</f>
        <v>CREMERIE</v>
      </c>
      <c r="G781" s="30">
        <f>YEAR(TableauRCP[[#This Row],[Date de Reception]])*100+MONTH(TableauRCP[[#This Row],[Date de Reception]])</f>
        <v>202208</v>
      </c>
      <c r="H781" t="str">
        <f>+CONCATENATE(TableauRCP[[#This Row],[Famille de produit]],TableauRCP[[#This Row],[Date2]])</f>
        <v>CREMERIE202208</v>
      </c>
    </row>
    <row r="782" spans="1:8" hidden="1" x14ac:dyDescent="0.25">
      <c r="A782" s="30" t="s">
        <v>253</v>
      </c>
      <c r="B782" s="38">
        <v>143307449</v>
      </c>
      <c r="C782" s="38">
        <v>5540246188200</v>
      </c>
      <c r="D782" s="39">
        <v>44788</v>
      </c>
      <c r="E782" s="40">
        <v>1485</v>
      </c>
      <c r="F782" t="str">
        <f>+VLOOKUP(TableauRCP[[#This Row],[Article Commande]],Tableau1[],4,FALSE)</f>
        <v>CREMERIE</v>
      </c>
      <c r="G782" s="30">
        <f>YEAR(TableauRCP[[#This Row],[Date de Reception]])*100+MONTH(TableauRCP[[#This Row],[Date de Reception]])</f>
        <v>202208</v>
      </c>
      <c r="H782" t="str">
        <f>+CONCATENATE(TableauRCP[[#This Row],[Famille de produit]],TableauRCP[[#This Row],[Date2]])</f>
        <v>CREMERIE202208</v>
      </c>
    </row>
    <row r="783" spans="1:8" hidden="1" x14ac:dyDescent="0.25">
      <c r="A783" s="30" t="s">
        <v>253</v>
      </c>
      <c r="B783" s="38">
        <v>143307451</v>
      </c>
      <c r="C783" s="38">
        <v>5540246172669</v>
      </c>
      <c r="D783" s="39">
        <v>44788</v>
      </c>
      <c r="E783" s="40">
        <v>140</v>
      </c>
      <c r="F783" t="str">
        <f>+VLOOKUP(TableauRCP[[#This Row],[Article Commande]],Tableau1[],4,FALSE)</f>
        <v>CREMERIE</v>
      </c>
      <c r="G783" s="30">
        <f>YEAR(TableauRCP[[#This Row],[Date de Reception]])*100+MONTH(TableauRCP[[#This Row],[Date de Reception]])</f>
        <v>202208</v>
      </c>
      <c r="H783" t="str">
        <f>+CONCATENATE(TableauRCP[[#This Row],[Famille de produit]],TableauRCP[[#This Row],[Date2]])</f>
        <v>CREMERIE202208</v>
      </c>
    </row>
    <row r="784" spans="1:8" hidden="1" x14ac:dyDescent="0.25">
      <c r="A784" s="30" t="s">
        <v>253</v>
      </c>
      <c r="B784" s="41">
        <v>143307451</v>
      </c>
      <c r="C784" s="41">
        <v>5540246172978</v>
      </c>
      <c r="D784" s="42">
        <v>44788</v>
      </c>
      <c r="E784" s="43">
        <v>1671</v>
      </c>
      <c r="F784" t="str">
        <f>+VLOOKUP(TableauRCP[[#This Row],[Article Commande]],Tableau1[],4,FALSE)</f>
        <v>CREMERIE</v>
      </c>
      <c r="G784" s="30">
        <f>YEAR(TableauRCP[[#This Row],[Date de Reception]])*100+MONTH(TableauRCP[[#This Row],[Date de Reception]])</f>
        <v>202208</v>
      </c>
      <c r="H784" t="str">
        <f>+CONCATENATE(TableauRCP[[#This Row],[Famille de produit]],TableauRCP[[#This Row],[Date2]])</f>
        <v>CREMERIE202208</v>
      </c>
    </row>
    <row r="785" spans="1:8" hidden="1" x14ac:dyDescent="0.25">
      <c r="A785" s="30" t="s">
        <v>253</v>
      </c>
      <c r="B785" s="38">
        <v>143307451</v>
      </c>
      <c r="C785" s="38">
        <v>5540246174174</v>
      </c>
      <c r="D785" s="39">
        <v>44788</v>
      </c>
      <c r="E785" s="40">
        <v>232</v>
      </c>
      <c r="F785" t="str">
        <f>+VLOOKUP(TableauRCP[[#This Row],[Article Commande]],Tableau1[],4,FALSE)</f>
        <v>CREMERIE</v>
      </c>
      <c r="G785" s="30">
        <f>YEAR(TableauRCP[[#This Row],[Date de Reception]])*100+MONTH(TableauRCP[[#This Row],[Date de Reception]])</f>
        <v>202208</v>
      </c>
      <c r="H785" t="str">
        <f>+CONCATENATE(TableauRCP[[#This Row],[Famille de produit]],TableauRCP[[#This Row],[Date2]])</f>
        <v>CREMERIE202208</v>
      </c>
    </row>
    <row r="786" spans="1:8" hidden="1" x14ac:dyDescent="0.25">
      <c r="A786" s="30" t="s">
        <v>253</v>
      </c>
      <c r="B786" s="38">
        <v>143307451</v>
      </c>
      <c r="C786" s="38">
        <v>5540246176699</v>
      </c>
      <c r="D786" s="39">
        <v>44788</v>
      </c>
      <c r="E786" s="40">
        <v>2088</v>
      </c>
      <c r="F786" t="str">
        <f>+VLOOKUP(TableauRCP[[#This Row],[Article Commande]],Tableau1[],4,FALSE)</f>
        <v>CREMERIE</v>
      </c>
      <c r="G786" s="30">
        <f>YEAR(TableauRCP[[#This Row],[Date de Reception]])*100+MONTH(TableauRCP[[#This Row],[Date de Reception]])</f>
        <v>202208</v>
      </c>
      <c r="H786" t="str">
        <f>+CONCATENATE(TableauRCP[[#This Row],[Famille de produit]],TableauRCP[[#This Row],[Date2]])</f>
        <v>CREMERIE202208</v>
      </c>
    </row>
    <row r="787" spans="1:8" hidden="1" x14ac:dyDescent="0.25">
      <c r="A787" s="30" t="s">
        <v>253</v>
      </c>
      <c r="B787" s="41">
        <v>143287169</v>
      </c>
      <c r="C787" s="41">
        <v>5540246183587</v>
      </c>
      <c r="D787" s="42">
        <v>44791</v>
      </c>
      <c r="E787" s="43">
        <v>502</v>
      </c>
      <c r="F787" t="str">
        <f>+VLOOKUP(TableauRCP[[#This Row],[Article Commande]],Tableau1[],4,FALSE)</f>
        <v>MIX LEGUMES</v>
      </c>
      <c r="G787" s="30">
        <f>YEAR(TableauRCP[[#This Row],[Date de Reception]])*100+MONTH(TableauRCP[[#This Row],[Date de Reception]])</f>
        <v>202208</v>
      </c>
      <c r="H787" t="str">
        <f>+CONCATENATE(TableauRCP[[#This Row],[Famille de produit]],TableauRCP[[#This Row],[Date2]])</f>
        <v>MIX LEGUMES202208</v>
      </c>
    </row>
    <row r="788" spans="1:8" hidden="1" x14ac:dyDescent="0.25">
      <c r="A788" s="30" t="s">
        <v>253</v>
      </c>
      <c r="B788" s="38">
        <v>143287169</v>
      </c>
      <c r="C788" s="38">
        <v>5540246183589</v>
      </c>
      <c r="D788" s="39">
        <v>44791</v>
      </c>
      <c r="E788" s="40">
        <v>650</v>
      </c>
      <c r="F788" t="str">
        <f>+VLOOKUP(TableauRCP[[#This Row],[Article Commande]],Tableau1[],4,FALSE)</f>
        <v>MIX LEGUMES</v>
      </c>
      <c r="G788" s="30">
        <f>YEAR(TableauRCP[[#This Row],[Date de Reception]])*100+MONTH(TableauRCP[[#This Row],[Date de Reception]])</f>
        <v>202208</v>
      </c>
      <c r="H788" t="str">
        <f>+CONCATENATE(TableauRCP[[#This Row],[Famille de produit]],TableauRCP[[#This Row],[Date2]])</f>
        <v>MIX LEGUMES202208</v>
      </c>
    </row>
    <row r="789" spans="1:8" hidden="1" x14ac:dyDescent="0.25">
      <c r="A789" s="30" t="s">
        <v>253</v>
      </c>
      <c r="B789" s="38">
        <v>143297394</v>
      </c>
      <c r="C789" s="38">
        <v>5540246194632</v>
      </c>
      <c r="D789" s="39">
        <v>44791</v>
      </c>
      <c r="E789" s="40">
        <v>836</v>
      </c>
      <c r="F789" t="str">
        <f>+VLOOKUP(TableauRCP[[#This Row],[Article Commande]],Tableau1[],4,FALSE)</f>
        <v>BOULANGERIE</v>
      </c>
      <c r="G789" s="30">
        <f>YEAR(TableauRCP[[#This Row],[Date de Reception]])*100+MONTH(TableauRCP[[#This Row],[Date de Reception]])</f>
        <v>202208</v>
      </c>
      <c r="H789" t="str">
        <f>+CONCATENATE(TableauRCP[[#This Row],[Famille de produit]],TableauRCP[[#This Row],[Date2]])</f>
        <v>BOULANGERIE202208</v>
      </c>
    </row>
    <row r="790" spans="1:8" hidden="1" x14ac:dyDescent="0.25">
      <c r="A790" s="30" t="s">
        <v>253</v>
      </c>
      <c r="B790" s="41">
        <v>143307486</v>
      </c>
      <c r="C790" s="41">
        <v>5540246171933</v>
      </c>
      <c r="D790" s="42">
        <v>44791</v>
      </c>
      <c r="E790" s="43">
        <v>836</v>
      </c>
      <c r="F790" t="str">
        <f>+VLOOKUP(TableauRCP[[#This Row],[Article Commande]],Tableau1[],4,FALSE)</f>
        <v>CREMERIE</v>
      </c>
      <c r="G790" s="30">
        <f>YEAR(TableauRCP[[#This Row],[Date de Reception]])*100+MONTH(TableauRCP[[#This Row],[Date de Reception]])</f>
        <v>202208</v>
      </c>
      <c r="H790" t="str">
        <f>+CONCATENATE(TableauRCP[[#This Row],[Famille de produit]],TableauRCP[[#This Row],[Date2]])</f>
        <v>CREMERIE202208</v>
      </c>
    </row>
    <row r="791" spans="1:8" hidden="1" x14ac:dyDescent="0.25">
      <c r="A791" s="30" t="s">
        <v>253</v>
      </c>
      <c r="B791" s="38">
        <v>143307487</v>
      </c>
      <c r="C791" s="38">
        <v>5540246172669</v>
      </c>
      <c r="D791" s="39">
        <v>44791</v>
      </c>
      <c r="E791" s="40">
        <v>140</v>
      </c>
      <c r="F791" t="str">
        <f>+VLOOKUP(TableauRCP[[#This Row],[Article Commande]],Tableau1[],4,FALSE)</f>
        <v>CREMERIE</v>
      </c>
      <c r="G791" s="30">
        <f>YEAR(TableauRCP[[#This Row],[Date de Reception]])*100+MONTH(TableauRCP[[#This Row],[Date de Reception]])</f>
        <v>202208</v>
      </c>
      <c r="H791" t="str">
        <f>+CONCATENATE(TableauRCP[[#This Row],[Famille de produit]],TableauRCP[[#This Row],[Date2]])</f>
        <v>CREMERIE202208</v>
      </c>
    </row>
    <row r="792" spans="1:8" hidden="1" x14ac:dyDescent="0.25">
      <c r="A792" s="30" t="s">
        <v>253</v>
      </c>
      <c r="B792" s="41">
        <v>143307487</v>
      </c>
      <c r="C792" s="41">
        <v>5540246172978</v>
      </c>
      <c r="D792" s="42">
        <v>44791</v>
      </c>
      <c r="E792" s="43">
        <v>836</v>
      </c>
      <c r="F792" t="str">
        <f>+VLOOKUP(TableauRCP[[#This Row],[Article Commande]],Tableau1[],4,FALSE)</f>
        <v>CREMERIE</v>
      </c>
      <c r="G792" s="30">
        <f>YEAR(TableauRCP[[#This Row],[Date de Reception]])*100+MONTH(TableauRCP[[#This Row],[Date de Reception]])</f>
        <v>202208</v>
      </c>
      <c r="H792" t="str">
        <f>+CONCATENATE(TableauRCP[[#This Row],[Famille de produit]],TableauRCP[[#This Row],[Date2]])</f>
        <v>CREMERIE202208</v>
      </c>
    </row>
    <row r="793" spans="1:8" hidden="1" x14ac:dyDescent="0.25">
      <c r="A793" s="30" t="s">
        <v>253</v>
      </c>
      <c r="B793" s="41">
        <v>143307487</v>
      </c>
      <c r="C793" s="41">
        <v>5540246174174</v>
      </c>
      <c r="D793" s="42">
        <v>44791</v>
      </c>
      <c r="E793" s="43">
        <v>232</v>
      </c>
      <c r="F793" t="str">
        <f>+VLOOKUP(TableauRCP[[#This Row],[Article Commande]],Tableau1[],4,FALSE)</f>
        <v>CREMERIE</v>
      </c>
      <c r="G793" s="30">
        <f>YEAR(TableauRCP[[#This Row],[Date de Reception]])*100+MONTH(TableauRCP[[#This Row],[Date de Reception]])</f>
        <v>202208</v>
      </c>
      <c r="H793" t="str">
        <f>+CONCATENATE(TableauRCP[[#This Row],[Famille de produit]],TableauRCP[[#This Row],[Date2]])</f>
        <v>CREMERIE202208</v>
      </c>
    </row>
    <row r="794" spans="1:8" hidden="1" x14ac:dyDescent="0.25">
      <c r="A794" s="30" t="s">
        <v>253</v>
      </c>
      <c r="B794" s="41">
        <v>143307487</v>
      </c>
      <c r="C794" s="41">
        <v>5540246176699</v>
      </c>
      <c r="D794" s="42">
        <v>44791</v>
      </c>
      <c r="E794" s="43">
        <v>2088</v>
      </c>
      <c r="F794" t="str">
        <f>+VLOOKUP(TableauRCP[[#This Row],[Article Commande]],Tableau1[],4,FALSE)</f>
        <v>CREMERIE</v>
      </c>
      <c r="G794" s="30">
        <f>YEAR(TableauRCP[[#This Row],[Date de Reception]])*100+MONTH(TableauRCP[[#This Row],[Date de Reception]])</f>
        <v>202208</v>
      </c>
      <c r="H794" t="str">
        <f>+CONCATENATE(TableauRCP[[#This Row],[Famille de produit]],TableauRCP[[#This Row],[Date2]])</f>
        <v>CREMERIE202208</v>
      </c>
    </row>
    <row r="795" spans="1:8" hidden="1" x14ac:dyDescent="0.25">
      <c r="A795" s="30" t="s">
        <v>253</v>
      </c>
      <c r="B795" s="41">
        <v>143307487</v>
      </c>
      <c r="C795" s="41">
        <v>5540246188175</v>
      </c>
      <c r="D795" s="42">
        <v>44791</v>
      </c>
      <c r="E795" s="43">
        <v>116</v>
      </c>
      <c r="F795" t="str">
        <f>+VLOOKUP(TableauRCP[[#This Row],[Article Commande]],Tableau1[],4,FALSE)</f>
        <v>CREMERIE</v>
      </c>
      <c r="G795" s="30">
        <f>YEAR(TableauRCP[[#This Row],[Date de Reception]])*100+MONTH(TableauRCP[[#This Row],[Date de Reception]])</f>
        <v>202208</v>
      </c>
      <c r="H795" t="str">
        <f>+CONCATENATE(TableauRCP[[#This Row],[Famille de produit]],TableauRCP[[#This Row],[Date2]])</f>
        <v>CREMERIE202208</v>
      </c>
    </row>
    <row r="796" spans="1:8" hidden="1" x14ac:dyDescent="0.25">
      <c r="A796" s="30" t="s">
        <v>253</v>
      </c>
      <c r="B796" s="41">
        <v>143307502</v>
      </c>
      <c r="C796" s="41">
        <v>5540246187987</v>
      </c>
      <c r="D796" s="42">
        <v>44791</v>
      </c>
      <c r="E796" s="43">
        <v>3341</v>
      </c>
      <c r="F796" t="str">
        <f>+VLOOKUP(TableauRCP[[#This Row],[Article Commande]],Tableau1[],4,FALSE)</f>
        <v>CREMERIE</v>
      </c>
      <c r="G796" s="30">
        <f>YEAR(TableauRCP[[#This Row],[Date de Reception]])*100+MONTH(TableauRCP[[#This Row],[Date de Reception]])</f>
        <v>202208</v>
      </c>
      <c r="H796" t="str">
        <f>+CONCATENATE(TableauRCP[[#This Row],[Famille de produit]],TableauRCP[[#This Row],[Date2]])</f>
        <v>CREMERIE202208</v>
      </c>
    </row>
    <row r="797" spans="1:8" hidden="1" x14ac:dyDescent="0.25">
      <c r="A797" s="30" t="s">
        <v>253</v>
      </c>
      <c r="B797" s="41">
        <v>143307513</v>
      </c>
      <c r="C797" s="41">
        <v>5540246187987</v>
      </c>
      <c r="D797" s="42">
        <v>44792</v>
      </c>
      <c r="E797" s="43">
        <v>1114</v>
      </c>
      <c r="F797" t="str">
        <f>+VLOOKUP(TableauRCP[[#This Row],[Article Commande]],Tableau1[],4,FALSE)</f>
        <v>CREMERIE</v>
      </c>
      <c r="G797" s="30">
        <f>YEAR(TableauRCP[[#This Row],[Date de Reception]])*100+MONTH(TableauRCP[[#This Row],[Date de Reception]])</f>
        <v>202208</v>
      </c>
      <c r="H797" t="str">
        <f>+CONCATENATE(TableauRCP[[#This Row],[Famille de produit]],TableauRCP[[#This Row],[Date2]])</f>
        <v>CREMERIE202208</v>
      </c>
    </row>
    <row r="798" spans="1:8" hidden="1" x14ac:dyDescent="0.25">
      <c r="A798" s="30" t="s">
        <v>253</v>
      </c>
      <c r="B798" s="38">
        <v>143307514</v>
      </c>
      <c r="C798" s="38">
        <v>5540246172978</v>
      </c>
      <c r="D798" s="39">
        <v>44792</v>
      </c>
      <c r="E798" s="40">
        <v>836</v>
      </c>
      <c r="F798" t="str">
        <f>+VLOOKUP(TableauRCP[[#This Row],[Article Commande]],Tableau1[],4,FALSE)</f>
        <v>CREMERIE</v>
      </c>
      <c r="G798" s="30">
        <f>YEAR(TableauRCP[[#This Row],[Date de Reception]])*100+MONTH(TableauRCP[[#This Row],[Date de Reception]])</f>
        <v>202208</v>
      </c>
      <c r="H798" t="str">
        <f>+CONCATENATE(TableauRCP[[#This Row],[Famille de produit]],TableauRCP[[#This Row],[Date2]])</f>
        <v>CREMERIE202208</v>
      </c>
    </row>
    <row r="799" spans="1:8" hidden="1" x14ac:dyDescent="0.25">
      <c r="A799" s="30" t="s">
        <v>253</v>
      </c>
      <c r="B799" s="41">
        <v>143307514</v>
      </c>
      <c r="C799" s="41">
        <v>5540246176699</v>
      </c>
      <c r="D799" s="42">
        <v>44792</v>
      </c>
      <c r="E799" s="43">
        <v>1044</v>
      </c>
      <c r="F799" t="str">
        <f>+VLOOKUP(TableauRCP[[#This Row],[Article Commande]],Tableau1[],4,FALSE)</f>
        <v>CREMERIE</v>
      </c>
      <c r="G799" s="30">
        <f>YEAR(TableauRCP[[#This Row],[Date de Reception]])*100+MONTH(TableauRCP[[#This Row],[Date de Reception]])</f>
        <v>202208</v>
      </c>
      <c r="H799" t="str">
        <f>+CONCATENATE(TableauRCP[[#This Row],[Famille de produit]],TableauRCP[[#This Row],[Date2]])</f>
        <v>CREMERIE202208</v>
      </c>
    </row>
    <row r="800" spans="1:8" hidden="1" x14ac:dyDescent="0.25">
      <c r="A800" s="30" t="s">
        <v>253</v>
      </c>
      <c r="B800" s="41">
        <v>143307514</v>
      </c>
      <c r="C800" s="41">
        <v>5540246188175</v>
      </c>
      <c r="D800" s="42">
        <v>44792</v>
      </c>
      <c r="E800" s="43">
        <v>70</v>
      </c>
      <c r="F800" t="str">
        <f>+VLOOKUP(TableauRCP[[#This Row],[Article Commande]],Tableau1[],4,FALSE)</f>
        <v>CREMERIE</v>
      </c>
      <c r="G800" s="30">
        <f>YEAR(TableauRCP[[#This Row],[Date de Reception]])*100+MONTH(TableauRCP[[#This Row],[Date de Reception]])</f>
        <v>202208</v>
      </c>
      <c r="H800" t="str">
        <f>+CONCATENATE(TableauRCP[[#This Row],[Famille de produit]],TableauRCP[[#This Row],[Date2]])</f>
        <v>CREMERIE202208</v>
      </c>
    </row>
    <row r="801" spans="1:8" hidden="1" x14ac:dyDescent="0.25">
      <c r="A801" s="30" t="s">
        <v>253</v>
      </c>
      <c r="B801" s="41">
        <v>143256927</v>
      </c>
      <c r="C801" s="41">
        <v>5540246173685</v>
      </c>
      <c r="D801" s="42">
        <v>44793</v>
      </c>
      <c r="E801" s="43">
        <v>576</v>
      </c>
      <c r="F801" t="str">
        <f>+VLOOKUP(TableauRCP[[#This Row],[Article Commande]],Tableau1[],4,FALSE)</f>
        <v>EMBALLAGES</v>
      </c>
      <c r="G801" s="30">
        <f>YEAR(TableauRCP[[#This Row],[Date de Reception]])*100+MONTH(TableauRCP[[#This Row],[Date de Reception]])</f>
        <v>202208</v>
      </c>
      <c r="H801" t="str">
        <f>+CONCATENATE(TableauRCP[[#This Row],[Famille de produit]],TableauRCP[[#This Row],[Date2]])</f>
        <v>EMBALLAGES202208</v>
      </c>
    </row>
    <row r="802" spans="1:8" hidden="1" x14ac:dyDescent="0.25">
      <c r="A802" s="30" t="s">
        <v>253</v>
      </c>
      <c r="B802" s="38">
        <v>143256927</v>
      </c>
      <c r="C802" s="38">
        <v>5540246173686</v>
      </c>
      <c r="D802" s="39">
        <v>44793</v>
      </c>
      <c r="E802" s="40">
        <v>274</v>
      </c>
      <c r="F802" t="str">
        <f>+VLOOKUP(TableauRCP[[#This Row],[Article Commande]],Tableau1[],4,FALSE)</f>
        <v>EMBALLAGES</v>
      </c>
      <c r="G802" s="30">
        <f>YEAR(TableauRCP[[#This Row],[Date de Reception]])*100+MONTH(TableauRCP[[#This Row],[Date de Reception]])</f>
        <v>202208</v>
      </c>
      <c r="H802" t="str">
        <f>+CONCATENATE(TableauRCP[[#This Row],[Famille de produit]],TableauRCP[[#This Row],[Date2]])</f>
        <v>EMBALLAGES202208</v>
      </c>
    </row>
    <row r="803" spans="1:8" hidden="1" x14ac:dyDescent="0.25">
      <c r="A803" s="30" t="s">
        <v>253</v>
      </c>
      <c r="B803" s="41">
        <v>143297384</v>
      </c>
      <c r="C803" s="41">
        <v>5540246183547</v>
      </c>
      <c r="D803" s="42">
        <v>44793</v>
      </c>
      <c r="E803" s="43">
        <v>5568</v>
      </c>
      <c r="F803" t="str">
        <f>+VLOOKUP(TableauRCP[[#This Row],[Article Commande]],Tableau1[],4,FALSE)</f>
        <v>VOLAILLE</v>
      </c>
      <c r="G803" s="30">
        <f>YEAR(TableauRCP[[#This Row],[Date de Reception]])*100+MONTH(TableauRCP[[#This Row],[Date de Reception]])</f>
        <v>202208</v>
      </c>
      <c r="H803" t="str">
        <f>+CONCATENATE(TableauRCP[[#This Row],[Famille de produit]],TableauRCP[[#This Row],[Date2]])</f>
        <v>VOLAILLE202208</v>
      </c>
    </row>
    <row r="804" spans="1:8" hidden="1" x14ac:dyDescent="0.25">
      <c r="A804" s="30" t="s">
        <v>253</v>
      </c>
      <c r="B804" s="38">
        <v>143297384</v>
      </c>
      <c r="C804" s="38">
        <v>5540246185278</v>
      </c>
      <c r="D804" s="39">
        <v>44793</v>
      </c>
      <c r="E804" s="40">
        <v>2239</v>
      </c>
      <c r="F804" t="str">
        <f>+VLOOKUP(TableauRCP[[#This Row],[Article Commande]],Tableau1[],4,FALSE)</f>
        <v>VOLAILLE</v>
      </c>
      <c r="G804" s="30">
        <f>YEAR(TableauRCP[[#This Row],[Date de Reception]])*100+MONTH(TableauRCP[[#This Row],[Date de Reception]])</f>
        <v>202208</v>
      </c>
      <c r="H804" t="str">
        <f>+CONCATENATE(TableauRCP[[#This Row],[Famille de produit]],TableauRCP[[#This Row],[Date2]])</f>
        <v>VOLAILLE202208</v>
      </c>
    </row>
    <row r="805" spans="1:8" hidden="1" x14ac:dyDescent="0.25">
      <c r="A805" s="30" t="s">
        <v>253</v>
      </c>
      <c r="B805" s="38">
        <v>143307441</v>
      </c>
      <c r="C805" s="38">
        <v>5540246171759</v>
      </c>
      <c r="D805" s="39">
        <v>44793</v>
      </c>
      <c r="E805" s="40">
        <v>2506</v>
      </c>
      <c r="F805" t="str">
        <f>+VLOOKUP(TableauRCP[[#This Row],[Article Commande]],Tableau1[],4,FALSE)</f>
        <v>MIX LEGUMES</v>
      </c>
      <c r="G805" s="30">
        <f>YEAR(TableauRCP[[#This Row],[Date de Reception]])*100+MONTH(TableauRCP[[#This Row],[Date de Reception]])</f>
        <v>202208</v>
      </c>
      <c r="H805" t="str">
        <f>+CONCATENATE(TableauRCP[[#This Row],[Famille de produit]],TableauRCP[[#This Row],[Date2]])</f>
        <v>MIX LEGUMES202208</v>
      </c>
    </row>
    <row r="806" spans="1:8" hidden="1" x14ac:dyDescent="0.25">
      <c r="A806" s="30" t="s">
        <v>253</v>
      </c>
      <c r="B806" s="41">
        <v>143307441</v>
      </c>
      <c r="C806" s="41">
        <v>5540246177133</v>
      </c>
      <c r="D806" s="42">
        <v>44793</v>
      </c>
      <c r="E806" s="43">
        <v>4455</v>
      </c>
      <c r="F806" t="str">
        <f>+VLOOKUP(TableauRCP[[#This Row],[Article Commande]],Tableau1[],4,FALSE)</f>
        <v>MIX LEGUMES</v>
      </c>
      <c r="G806" s="30">
        <f>YEAR(TableauRCP[[#This Row],[Date de Reception]])*100+MONTH(TableauRCP[[#This Row],[Date de Reception]])</f>
        <v>202208</v>
      </c>
      <c r="H806" t="str">
        <f>+CONCATENATE(TableauRCP[[#This Row],[Famille de produit]],TableauRCP[[#This Row],[Date2]])</f>
        <v>MIX LEGUMES202208</v>
      </c>
    </row>
    <row r="807" spans="1:8" hidden="1" x14ac:dyDescent="0.25">
      <c r="A807" s="30" t="s">
        <v>253</v>
      </c>
      <c r="B807" s="38">
        <v>143307441</v>
      </c>
      <c r="C807" s="38">
        <v>5540246192148</v>
      </c>
      <c r="D807" s="39">
        <v>44793</v>
      </c>
      <c r="E807" s="40">
        <v>23664</v>
      </c>
      <c r="F807" t="str">
        <f>+VLOOKUP(TableauRCP[[#This Row],[Article Commande]],Tableau1[],4,FALSE)</f>
        <v>MIX LEGUMES</v>
      </c>
      <c r="G807" s="30">
        <f>YEAR(TableauRCP[[#This Row],[Date de Reception]])*100+MONTH(TableauRCP[[#This Row],[Date de Reception]])</f>
        <v>202208</v>
      </c>
      <c r="H807" t="str">
        <f>+CONCATENATE(TableauRCP[[#This Row],[Famille de produit]],TableauRCP[[#This Row],[Date2]])</f>
        <v>MIX LEGUMES202208</v>
      </c>
    </row>
    <row r="808" spans="1:8" hidden="1" x14ac:dyDescent="0.25">
      <c r="A808" s="30" t="s">
        <v>253</v>
      </c>
      <c r="B808" s="41">
        <v>143307490</v>
      </c>
      <c r="C808" s="41">
        <v>5540246185429</v>
      </c>
      <c r="D808" s="42">
        <v>44793</v>
      </c>
      <c r="E808" s="43">
        <v>140</v>
      </c>
      <c r="F808" t="str">
        <f>+VLOOKUP(TableauRCP[[#This Row],[Article Commande]],Tableau1[],4,FALSE)</f>
        <v>CREMERIE</v>
      </c>
      <c r="G808" s="30">
        <f>YEAR(TableauRCP[[#This Row],[Date de Reception]])*100+MONTH(TableauRCP[[#This Row],[Date de Reception]])</f>
        <v>202208</v>
      </c>
      <c r="H808" t="str">
        <f>+CONCATENATE(TableauRCP[[#This Row],[Famille de produit]],TableauRCP[[#This Row],[Date2]])</f>
        <v>CREMERIE202208</v>
      </c>
    </row>
    <row r="809" spans="1:8" hidden="1" x14ac:dyDescent="0.25">
      <c r="A809" s="30" t="s">
        <v>253</v>
      </c>
      <c r="B809" s="38">
        <v>143307490</v>
      </c>
      <c r="C809" s="38">
        <v>5540246186325</v>
      </c>
      <c r="D809" s="39">
        <v>44793</v>
      </c>
      <c r="E809" s="40">
        <v>140</v>
      </c>
      <c r="F809" t="str">
        <f>+VLOOKUP(TableauRCP[[#This Row],[Article Commande]],Tableau1[],4,FALSE)</f>
        <v>CREMERIE</v>
      </c>
      <c r="G809" s="30">
        <f>YEAR(TableauRCP[[#This Row],[Date de Reception]])*100+MONTH(TableauRCP[[#This Row],[Date de Reception]])</f>
        <v>202208</v>
      </c>
      <c r="H809" t="str">
        <f>+CONCATENATE(TableauRCP[[#This Row],[Famille de produit]],TableauRCP[[#This Row],[Date2]])</f>
        <v>CREMERIE202208</v>
      </c>
    </row>
    <row r="810" spans="1:8" hidden="1" x14ac:dyDescent="0.25">
      <c r="A810" s="30" t="s">
        <v>253</v>
      </c>
      <c r="B810" s="38">
        <v>143317554</v>
      </c>
      <c r="C810" s="38">
        <v>5540246176294</v>
      </c>
      <c r="D810" s="39">
        <v>44793</v>
      </c>
      <c r="E810" s="40">
        <v>2970</v>
      </c>
      <c r="F810" t="str">
        <f>+VLOOKUP(TableauRCP[[#This Row],[Article Commande]],Tableau1[],4,FALSE)</f>
        <v>CREMERIE</v>
      </c>
      <c r="G810" s="30">
        <f>YEAR(TableauRCP[[#This Row],[Date de Reception]])*100+MONTH(TableauRCP[[#This Row],[Date de Reception]])</f>
        <v>202208</v>
      </c>
      <c r="H810" t="str">
        <f>+CONCATENATE(TableauRCP[[#This Row],[Famille de produit]],TableauRCP[[#This Row],[Date2]])</f>
        <v>CREMERIE202208</v>
      </c>
    </row>
    <row r="811" spans="1:8" hidden="1" x14ac:dyDescent="0.25">
      <c r="A811" s="30" t="s">
        <v>253</v>
      </c>
      <c r="B811" s="41">
        <v>143317554</v>
      </c>
      <c r="C811" s="41">
        <v>5540246176295</v>
      </c>
      <c r="D811" s="42">
        <v>44793</v>
      </c>
      <c r="E811" s="43">
        <v>7424</v>
      </c>
      <c r="F811" t="str">
        <f>+VLOOKUP(TableauRCP[[#This Row],[Article Commande]],Tableau1[],4,FALSE)</f>
        <v>CREMERIE</v>
      </c>
      <c r="G811" s="30">
        <f>YEAR(TableauRCP[[#This Row],[Date de Reception]])*100+MONTH(TableauRCP[[#This Row],[Date de Reception]])</f>
        <v>202208</v>
      </c>
      <c r="H811" t="str">
        <f>+CONCATENATE(TableauRCP[[#This Row],[Famille de produit]],TableauRCP[[#This Row],[Date2]])</f>
        <v>CREMERIE202208</v>
      </c>
    </row>
    <row r="812" spans="1:8" hidden="1" x14ac:dyDescent="0.25">
      <c r="A812" s="30" t="s">
        <v>253</v>
      </c>
      <c r="B812" s="41">
        <v>143317554</v>
      </c>
      <c r="C812" s="41">
        <v>5540246187987</v>
      </c>
      <c r="D812" s="42">
        <v>44793</v>
      </c>
      <c r="E812" s="43">
        <v>4455</v>
      </c>
      <c r="F812" t="str">
        <f>+VLOOKUP(TableauRCP[[#This Row],[Article Commande]],Tableau1[],4,FALSE)</f>
        <v>CREMERIE</v>
      </c>
      <c r="G812" s="30">
        <f>YEAR(TableauRCP[[#This Row],[Date de Reception]])*100+MONTH(TableauRCP[[#This Row],[Date de Reception]])</f>
        <v>202208</v>
      </c>
      <c r="H812" t="str">
        <f>+CONCATENATE(TableauRCP[[#This Row],[Famille de produit]],TableauRCP[[#This Row],[Date2]])</f>
        <v>CREMERIE202208</v>
      </c>
    </row>
    <row r="813" spans="1:8" hidden="1" x14ac:dyDescent="0.25">
      <c r="A813" s="30" t="s">
        <v>253</v>
      </c>
      <c r="B813" s="38">
        <v>143317554</v>
      </c>
      <c r="C813" s="38">
        <v>5540246188200</v>
      </c>
      <c r="D813" s="39">
        <v>44793</v>
      </c>
      <c r="E813" s="40">
        <v>1485</v>
      </c>
      <c r="F813" t="str">
        <f>+VLOOKUP(TableauRCP[[#This Row],[Article Commande]],Tableau1[],4,FALSE)</f>
        <v>CREMERIE</v>
      </c>
      <c r="G813" s="30">
        <f>YEAR(TableauRCP[[#This Row],[Date de Reception]])*100+MONTH(TableauRCP[[#This Row],[Date de Reception]])</f>
        <v>202208</v>
      </c>
      <c r="H813" t="str">
        <f>+CONCATENATE(TableauRCP[[#This Row],[Famille de produit]],TableauRCP[[#This Row],[Date2]])</f>
        <v>CREMERIE202208</v>
      </c>
    </row>
    <row r="814" spans="1:8" hidden="1" x14ac:dyDescent="0.25">
      <c r="A814" s="30" t="s">
        <v>253</v>
      </c>
      <c r="B814" s="38">
        <v>143317555</v>
      </c>
      <c r="C814" s="38">
        <v>5540246172978</v>
      </c>
      <c r="D814" s="39">
        <v>44793</v>
      </c>
      <c r="E814" s="40">
        <v>836</v>
      </c>
      <c r="F814" t="str">
        <f>+VLOOKUP(TableauRCP[[#This Row],[Article Commande]],Tableau1[],4,FALSE)</f>
        <v>CREMERIE</v>
      </c>
      <c r="G814" s="30">
        <f>YEAR(TableauRCP[[#This Row],[Date de Reception]])*100+MONTH(TableauRCP[[#This Row],[Date de Reception]])</f>
        <v>202208</v>
      </c>
      <c r="H814" t="str">
        <f>+CONCATENATE(TableauRCP[[#This Row],[Famille de produit]],TableauRCP[[#This Row],[Date2]])</f>
        <v>CREMERIE202208</v>
      </c>
    </row>
    <row r="815" spans="1:8" hidden="1" x14ac:dyDescent="0.25">
      <c r="A815" s="30" t="s">
        <v>253</v>
      </c>
      <c r="B815" s="41">
        <v>143317555</v>
      </c>
      <c r="C815" s="41">
        <v>5540246174174</v>
      </c>
      <c r="D815" s="42">
        <v>44793</v>
      </c>
      <c r="E815" s="43">
        <v>232</v>
      </c>
      <c r="F815" t="str">
        <f>+VLOOKUP(TableauRCP[[#This Row],[Article Commande]],Tableau1[],4,FALSE)</f>
        <v>CREMERIE</v>
      </c>
      <c r="G815" s="30">
        <f>YEAR(TableauRCP[[#This Row],[Date de Reception]])*100+MONTH(TableauRCP[[#This Row],[Date de Reception]])</f>
        <v>202208</v>
      </c>
      <c r="H815" t="str">
        <f>+CONCATENATE(TableauRCP[[#This Row],[Famille de produit]],TableauRCP[[#This Row],[Date2]])</f>
        <v>CREMERIE202208</v>
      </c>
    </row>
    <row r="816" spans="1:8" hidden="1" x14ac:dyDescent="0.25">
      <c r="A816" s="30" t="s">
        <v>253</v>
      </c>
      <c r="B816" s="41">
        <v>143317555</v>
      </c>
      <c r="C816" s="41">
        <v>5540246176699</v>
      </c>
      <c r="D816" s="42">
        <v>44793</v>
      </c>
      <c r="E816" s="43">
        <v>2088</v>
      </c>
      <c r="F816" t="str">
        <f>+VLOOKUP(TableauRCP[[#This Row],[Article Commande]],Tableau1[],4,FALSE)</f>
        <v>CREMERIE</v>
      </c>
      <c r="G816" s="30">
        <f>YEAR(TableauRCP[[#This Row],[Date de Reception]])*100+MONTH(TableauRCP[[#This Row],[Date de Reception]])</f>
        <v>202208</v>
      </c>
      <c r="H816" t="str">
        <f>+CONCATENATE(TableauRCP[[#This Row],[Famille de produit]],TableauRCP[[#This Row],[Date2]])</f>
        <v>CREMERIE202208</v>
      </c>
    </row>
    <row r="817" spans="1:8" hidden="1" x14ac:dyDescent="0.25">
      <c r="A817" s="30" t="s">
        <v>253</v>
      </c>
      <c r="B817" s="41">
        <v>143307439</v>
      </c>
      <c r="C817" s="41">
        <v>5540246188224</v>
      </c>
      <c r="D817" s="42">
        <v>44794</v>
      </c>
      <c r="E817" s="43">
        <v>1207</v>
      </c>
      <c r="F817" t="str">
        <f>+VLOOKUP(TableauRCP[[#This Row],[Article Commande]],Tableau1[],4,FALSE)</f>
        <v>VOLAILLE</v>
      </c>
      <c r="G817" s="30">
        <f>YEAR(TableauRCP[[#This Row],[Date de Reception]])*100+MONTH(TableauRCP[[#This Row],[Date de Reception]])</f>
        <v>202208</v>
      </c>
      <c r="H817" t="str">
        <f>+CONCATENATE(TableauRCP[[#This Row],[Famille de produit]],TableauRCP[[#This Row],[Date2]])</f>
        <v>VOLAILLE202208</v>
      </c>
    </row>
    <row r="818" spans="1:8" hidden="1" x14ac:dyDescent="0.25">
      <c r="A818" s="30" t="s">
        <v>253</v>
      </c>
      <c r="B818" s="38">
        <v>143307489</v>
      </c>
      <c r="C818" s="38">
        <v>5540246174095</v>
      </c>
      <c r="D818" s="39">
        <v>44794</v>
      </c>
      <c r="E818" s="40">
        <v>140</v>
      </c>
      <c r="F818" t="str">
        <f>+VLOOKUP(TableauRCP[[#This Row],[Article Commande]],Tableau1[],4,FALSE)</f>
        <v>CREMERIE</v>
      </c>
      <c r="G818" s="30">
        <f>YEAR(TableauRCP[[#This Row],[Date de Reception]])*100+MONTH(TableauRCP[[#This Row],[Date de Reception]])</f>
        <v>202208</v>
      </c>
      <c r="H818" t="str">
        <f>+CONCATENATE(TableauRCP[[#This Row],[Famille de produit]],TableauRCP[[#This Row],[Date2]])</f>
        <v>CREMERIE202208</v>
      </c>
    </row>
    <row r="819" spans="1:8" hidden="1" x14ac:dyDescent="0.25">
      <c r="A819" s="30" t="s">
        <v>253</v>
      </c>
      <c r="B819" s="41">
        <v>143307494</v>
      </c>
      <c r="C819" s="41">
        <v>5540246194330</v>
      </c>
      <c r="D819" s="42">
        <v>44794</v>
      </c>
      <c r="E819" s="43">
        <v>4585</v>
      </c>
      <c r="F819" t="str">
        <f>+VLOOKUP(TableauRCP[[#This Row],[Article Commande]],Tableau1[],4,FALSE)</f>
        <v>MIX LEGUMES</v>
      </c>
      <c r="G819" s="30">
        <f>YEAR(TableauRCP[[#This Row],[Date de Reception]])*100+MONTH(TableauRCP[[#This Row],[Date de Reception]])</f>
        <v>202208</v>
      </c>
      <c r="H819" t="str">
        <f>+CONCATENATE(TableauRCP[[#This Row],[Famille de produit]],TableauRCP[[#This Row],[Date2]])</f>
        <v>MIX LEGUMES202208</v>
      </c>
    </row>
    <row r="820" spans="1:8" hidden="1" x14ac:dyDescent="0.25">
      <c r="A820" s="30" t="s">
        <v>253</v>
      </c>
      <c r="B820" s="41">
        <v>143317576</v>
      </c>
      <c r="C820" s="41">
        <v>5540246171933</v>
      </c>
      <c r="D820" s="42">
        <v>44794</v>
      </c>
      <c r="E820" s="43">
        <v>557</v>
      </c>
      <c r="F820" t="str">
        <f>+VLOOKUP(TableauRCP[[#This Row],[Article Commande]],Tableau1[],4,FALSE)</f>
        <v>CREMERIE</v>
      </c>
      <c r="G820" s="30">
        <f>YEAR(TableauRCP[[#This Row],[Date de Reception]])*100+MONTH(TableauRCP[[#This Row],[Date de Reception]])</f>
        <v>202208</v>
      </c>
      <c r="H820" t="str">
        <f>+CONCATENATE(TableauRCP[[#This Row],[Famille de produit]],TableauRCP[[#This Row],[Date2]])</f>
        <v>CREMERIE202208</v>
      </c>
    </row>
    <row r="821" spans="1:8" hidden="1" x14ac:dyDescent="0.25">
      <c r="A821" s="30" t="s">
        <v>253</v>
      </c>
      <c r="B821" s="38">
        <v>143317576</v>
      </c>
      <c r="C821" s="38">
        <v>5540246176294</v>
      </c>
      <c r="D821" s="39">
        <v>44794</v>
      </c>
      <c r="E821" s="40">
        <v>1485</v>
      </c>
      <c r="F821" t="str">
        <f>+VLOOKUP(TableauRCP[[#This Row],[Article Commande]],Tableau1[],4,FALSE)</f>
        <v>CREMERIE</v>
      </c>
      <c r="G821" s="30">
        <f>YEAR(TableauRCP[[#This Row],[Date de Reception]])*100+MONTH(TableauRCP[[#This Row],[Date de Reception]])</f>
        <v>202208</v>
      </c>
      <c r="H821" t="str">
        <f>+CONCATENATE(TableauRCP[[#This Row],[Famille de produit]],TableauRCP[[#This Row],[Date2]])</f>
        <v>CREMERIE202208</v>
      </c>
    </row>
    <row r="822" spans="1:8" hidden="1" x14ac:dyDescent="0.25">
      <c r="A822" s="30" t="s">
        <v>253</v>
      </c>
      <c r="B822" s="41">
        <v>143317576</v>
      </c>
      <c r="C822" s="41">
        <v>5540246176295</v>
      </c>
      <c r="D822" s="42">
        <v>44794</v>
      </c>
      <c r="E822" s="43">
        <v>5568</v>
      </c>
      <c r="F822" t="str">
        <f>+VLOOKUP(TableauRCP[[#This Row],[Article Commande]],Tableau1[],4,FALSE)</f>
        <v>CREMERIE</v>
      </c>
      <c r="G822" s="30">
        <f>YEAR(TableauRCP[[#This Row],[Date de Reception]])*100+MONTH(TableauRCP[[#This Row],[Date de Reception]])</f>
        <v>202208</v>
      </c>
      <c r="H822" t="str">
        <f>+CONCATENATE(TableauRCP[[#This Row],[Famille de produit]],TableauRCP[[#This Row],[Date2]])</f>
        <v>CREMERIE202208</v>
      </c>
    </row>
    <row r="823" spans="1:8" hidden="1" x14ac:dyDescent="0.25">
      <c r="A823" s="30" t="s">
        <v>253</v>
      </c>
      <c r="B823" s="41">
        <v>143317576</v>
      </c>
      <c r="C823" s="41">
        <v>5540246188200</v>
      </c>
      <c r="D823" s="42">
        <v>44794</v>
      </c>
      <c r="E823" s="43">
        <v>743</v>
      </c>
      <c r="F823" t="str">
        <f>+VLOOKUP(TableauRCP[[#This Row],[Article Commande]],Tableau1[],4,FALSE)</f>
        <v>CREMERIE</v>
      </c>
      <c r="G823" s="30">
        <f>YEAR(TableauRCP[[#This Row],[Date de Reception]])*100+MONTH(TableauRCP[[#This Row],[Date de Reception]])</f>
        <v>202208</v>
      </c>
      <c r="H823" t="str">
        <f>+CONCATENATE(TableauRCP[[#This Row],[Famille de produit]],TableauRCP[[#This Row],[Date2]])</f>
        <v>CREMERIE202208</v>
      </c>
    </row>
    <row r="824" spans="1:8" hidden="1" x14ac:dyDescent="0.25">
      <c r="A824" s="30" t="s">
        <v>253</v>
      </c>
      <c r="B824" s="41">
        <v>143317577</v>
      </c>
      <c r="C824" s="41">
        <v>5540246172539</v>
      </c>
      <c r="D824" s="42">
        <v>44794</v>
      </c>
      <c r="E824" s="43">
        <v>24</v>
      </c>
      <c r="F824" t="str">
        <f>+VLOOKUP(TableauRCP[[#This Row],[Article Commande]],Tableau1[],4,FALSE)</f>
        <v>CREMERIE</v>
      </c>
      <c r="G824" s="30">
        <f>YEAR(TableauRCP[[#This Row],[Date de Reception]])*100+MONTH(TableauRCP[[#This Row],[Date de Reception]])</f>
        <v>202208</v>
      </c>
      <c r="H824" t="str">
        <f>+CONCATENATE(TableauRCP[[#This Row],[Famille de produit]],TableauRCP[[#This Row],[Date2]])</f>
        <v>CREMERIE202208</v>
      </c>
    </row>
    <row r="825" spans="1:8" hidden="1" x14ac:dyDescent="0.25">
      <c r="A825" s="30" t="s">
        <v>253</v>
      </c>
      <c r="B825" s="38">
        <v>143317577</v>
      </c>
      <c r="C825" s="38">
        <v>5540246172669</v>
      </c>
      <c r="D825" s="39">
        <v>44794</v>
      </c>
      <c r="E825" s="40">
        <v>279</v>
      </c>
      <c r="F825" t="str">
        <f>+VLOOKUP(TableauRCP[[#This Row],[Article Commande]],Tableau1[],4,FALSE)</f>
        <v>CREMERIE</v>
      </c>
      <c r="G825" s="30">
        <f>YEAR(TableauRCP[[#This Row],[Date de Reception]])*100+MONTH(TableauRCP[[#This Row],[Date de Reception]])</f>
        <v>202208</v>
      </c>
      <c r="H825" t="str">
        <f>+CONCATENATE(TableauRCP[[#This Row],[Famille de produit]],TableauRCP[[#This Row],[Date2]])</f>
        <v>CREMERIE202208</v>
      </c>
    </row>
    <row r="826" spans="1:8" hidden="1" x14ac:dyDescent="0.25">
      <c r="A826" s="30" t="s">
        <v>253</v>
      </c>
      <c r="B826" s="41">
        <v>143317577</v>
      </c>
      <c r="C826" s="41">
        <v>5540246172978</v>
      </c>
      <c r="D826" s="42">
        <v>44794</v>
      </c>
      <c r="E826" s="43">
        <v>836</v>
      </c>
      <c r="F826" t="str">
        <f>+VLOOKUP(TableauRCP[[#This Row],[Article Commande]],Tableau1[],4,FALSE)</f>
        <v>CREMERIE</v>
      </c>
      <c r="G826" s="30">
        <f>YEAR(TableauRCP[[#This Row],[Date de Reception]])*100+MONTH(TableauRCP[[#This Row],[Date de Reception]])</f>
        <v>202208</v>
      </c>
      <c r="H826" t="str">
        <f>+CONCATENATE(TableauRCP[[#This Row],[Famille de produit]],TableauRCP[[#This Row],[Date2]])</f>
        <v>CREMERIE202208</v>
      </c>
    </row>
    <row r="827" spans="1:8" hidden="1" x14ac:dyDescent="0.25">
      <c r="A827" s="30" t="s">
        <v>253</v>
      </c>
      <c r="B827" s="38">
        <v>143317577</v>
      </c>
      <c r="C827" s="38">
        <v>5540246174174</v>
      </c>
      <c r="D827" s="39">
        <v>44794</v>
      </c>
      <c r="E827" s="40">
        <v>232</v>
      </c>
      <c r="F827" t="str">
        <f>+VLOOKUP(TableauRCP[[#This Row],[Article Commande]],Tableau1[],4,FALSE)</f>
        <v>CREMERIE</v>
      </c>
      <c r="G827" s="30">
        <f>YEAR(TableauRCP[[#This Row],[Date de Reception]])*100+MONTH(TableauRCP[[#This Row],[Date de Reception]])</f>
        <v>202208</v>
      </c>
      <c r="H827" t="str">
        <f>+CONCATENATE(TableauRCP[[#This Row],[Famille de produit]],TableauRCP[[#This Row],[Date2]])</f>
        <v>CREMERIE202208</v>
      </c>
    </row>
    <row r="828" spans="1:8" hidden="1" x14ac:dyDescent="0.25">
      <c r="A828" s="30" t="s">
        <v>253</v>
      </c>
      <c r="B828" s="38">
        <v>143317577</v>
      </c>
      <c r="C828" s="38">
        <v>5540246176699</v>
      </c>
      <c r="D828" s="39">
        <v>44794</v>
      </c>
      <c r="E828" s="40">
        <v>1880</v>
      </c>
      <c r="F828" t="str">
        <f>+VLOOKUP(TableauRCP[[#This Row],[Article Commande]],Tableau1[],4,FALSE)</f>
        <v>CREMERIE</v>
      </c>
      <c r="G828" s="30">
        <f>YEAR(TableauRCP[[#This Row],[Date de Reception]])*100+MONTH(TableauRCP[[#This Row],[Date de Reception]])</f>
        <v>202208</v>
      </c>
      <c r="H828" t="str">
        <f>+CONCATENATE(TableauRCP[[#This Row],[Famille de produit]],TableauRCP[[#This Row],[Date2]])</f>
        <v>CREMERIE202208</v>
      </c>
    </row>
    <row r="829" spans="1:8" hidden="1" x14ac:dyDescent="0.25">
      <c r="A829" s="30" t="s">
        <v>253</v>
      </c>
      <c r="B829" s="41">
        <v>143307519</v>
      </c>
      <c r="C829" s="41">
        <v>5540246195096</v>
      </c>
      <c r="D829" s="42">
        <v>44795</v>
      </c>
      <c r="E829" s="43">
        <v>5012</v>
      </c>
      <c r="F829" t="str">
        <f>+VLOOKUP(TableauRCP[[#This Row],[Article Commande]],Tableau1[],4,FALSE)</f>
        <v>MIX LEGUMES</v>
      </c>
      <c r="G829" s="30">
        <f>YEAR(TableauRCP[[#This Row],[Date de Reception]])*100+MONTH(TableauRCP[[#This Row],[Date de Reception]])</f>
        <v>202208</v>
      </c>
      <c r="H829" t="str">
        <f>+CONCATENATE(TableauRCP[[#This Row],[Famille de produit]],TableauRCP[[#This Row],[Date2]])</f>
        <v>MIX LEGUMES202208</v>
      </c>
    </row>
    <row r="830" spans="1:8" hidden="1" x14ac:dyDescent="0.25">
      <c r="A830" s="30" t="s">
        <v>253</v>
      </c>
      <c r="B830" s="38">
        <v>143317587</v>
      </c>
      <c r="C830" s="38">
        <v>5540246171933</v>
      </c>
      <c r="D830" s="39">
        <v>44795</v>
      </c>
      <c r="E830" s="40">
        <v>557</v>
      </c>
      <c r="F830" t="str">
        <f>+VLOOKUP(TableauRCP[[#This Row],[Article Commande]],Tableau1[],4,FALSE)</f>
        <v>CREMERIE</v>
      </c>
      <c r="G830" s="30">
        <f>YEAR(TableauRCP[[#This Row],[Date de Reception]])*100+MONTH(TableauRCP[[#This Row],[Date de Reception]])</f>
        <v>202208</v>
      </c>
      <c r="H830" t="str">
        <f>+CONCATENATE(TableauRCP[[#This Row],[Famille de produit]],TableauRCP[[#This Row],[Date2]])</f>
        <v>CREMERIE202208</v>
      </c>
    </row>
    <row r="831" spans="1:8" hidden="1" x14ac:dyDescent="0.25">
      <c r="A831" s="30" t="s">
        <v>253</v>
      </c>
      <c r="B831" s="38">
        <v>143317587</v>
      </c>
      <c r="C831" s="38">
        <v>5540246188200</v>
      </c>
      <c r="D831" s="39">
        <v>44795</v>
      </c>
      <c r="E831" s="40">
        <v>743</v>
      </c>
      <c r="F831" t="str">
        <f>+VLOOKUP(TableauRCP[[#This Row],[Article Commande]],Tableau1[],4,FALSE)</f>
        <v>CREMERIE</v>
      </c>
      <c r="G831" s="30">
        <f>YEAR(TableauRCP[[#This Row],[Date de Reception]])*100+MONTH(TableauRCP[[#This Row],[Date de Reception]])</f>
        <v>202208</v>
      </c>
      <c r="H831" t="str">
        <f>+CONCATENATE(TableauRCP[[#This Row],[Famille de produit]],TableauRCP[[#This Row],[Date2]])</f>
        <v>CREMERIE202208</v>
      </c>
    </row>
    <row r="832" spans="1:8" hidden="1" x14ac:dyDescent="0.25">
      <c r="A832" s="30" t="s">
        <v>253</v>
      </c>
      <c r="B832" s="38">
        <v>143317588</v>
      </c>
      <c r="C832" s="38">
        <v>5540246172978</v>
      </c>
      <c r="D832" s="39">
        <v>44795</v>
      </c>
      <c r="E832" s="40">
        <v>836</v>
      </c>
      <c r="F832" t="str">
        <f>+VLOOKUP(TableauRCP[[#This Row],[Article Commande]],Tableau1[],4,FALSE)</f>
        <v>CREMERIE</v>
      </c>
      <c r="G832" s="30">
        <f>YEAR(TableauRCP[[#This Row],[Date de Reception]])*100+MONTH(TableauRCP[[#This Row],[Date de Reception]])</f>
        <v>202208</v>
      </c>
      <c r="H832" t="str">
        <f>+CONCATENATE(TableauRCP[[#This Row],[Famille de produit]],TableauRCP[[#This Row],[Date2]])</f>
        <v>CREMERIE202208</v>
      </c>
    </row>
    <row r="833" spans="1:8" hidden="1" x14ac:dyDescent="0.25">
      <c r="A833" s="30" t="s">
        <v>253</v>
      </c>
      <c r="B833" s="41">
        <v>143317588</v>
      </c>
      <c r="C833" s="41">
        <v>5540246174174</v>
      </c>
      <c r="D833" s="42">
        <v>44795</v>
      </c>
      <c r="E833" s="43">
        <v>232</v>
      </c>
      <c r="F833" t="str">
        <f>+VLOOKUP(TableauRCP[[#This Row],[Article Commande]],Tableau1[],4,FALSE)</f>
        <v>CREMERIE</v>
      </c>
      <c r="G833" s="30">
        <f>YEAR(TableauRCP[[#This Row],[Date de Reception]])*100+MONTH(TableauRCP[[#This Row],[Date de Reception]])</f>
        <v>202208</v>
      </c>
      <c r="H833" t="str">
        <f>+CONCATENATE(TableauRCP[[#This Row],[Famille de produit]],TableauRCP[[#This Row],[Date2]])</f>
        <v>CREMERIE202208</v>
      </c>
    </row>
    <row r="834" spans="1:8" hidden="1" x14ac:dyDescent="0.25">
      <c r="A834" s="30" t="s">
        <v>253</v>
      </c>
      <c r="B834" s="38">
        <v>143317588</v>
      </c>
      <c r="C834" s="38">
        <v>5540246176699</v>
      </c>
      <c r="D834" s="39">
        <v>44795</v>
      </c>
      <c r="E834" s="40">
        <v>3132</v>
      </c>
      <c r="F834" t="str">
        <f>+VLOOKUP(TableauRCP[[#This Row],[Article Commande]],Tableau1[],4,FALSE)</f>
        <v>CREMERIE</v>
      </c>
      <c r="G834" s="30">
        <f>YEAR(TableauRCP[[#This Row],[Date de Reception]])*100+MONTH(TableauRCP[[#This Row],[Date de Reception]])</f>
        <v>202208</v>
      </c>
      <c r="H834" t="str">
        <f>+CONCATENATE(TableauRCP[[#This Row],[Famille de produit]],TableauRCP[[#This Row],[Date2]])</f>
        <v>CREMERIE202208</v>
      </c>
    </row>
    <row r="835" spans="1:8" hidden="1" x14ac:dyDescent="0.25">
      <c r="A835" s="30" t="s">
        <v>253</v>
      </c>
      <c r="B835" s="38">
        <v>143317588</v>
      </c>
      <c r="C835" s="38">
        <v>5540246188175</v>
      </c>
      <c r="D835" s="39">
        <v>44795</v>
      </c>
      <c r="E835" s="40">
        <v>163</v>
      </c>
      <c r="F835" t="str">
        <f>+VLOOKUP(TableauRCP[[#This Row],[Article Commande]],Tableau1[],4,FALSE)</f>
        <v>CREMERIE</v>
      </c>
      <c r="G835" s="30">
        <f>YEAR(TableauRCP[[#This Row],[Date de Reception]])*100+MONTH(TableauRCP[[#This Row],[Date de Reception]])</f>
        <v>202208</v>
      </c>
      <c r="H835" t="str">
        <f>+CONCATENATE(TableauRCP[[#This Row],[Famille de produit]],TableauRCP[[#This Row],[Date2]])</f>
        <v>CREMERIE202208</v>
      </c>
    </row>
    <row r="836" spans="1:8" hidden="1" x14ac:dyDescent="0.25">
      <c r="A836" s="30" t="s">
        <v>253</v>
      </c>
      <c r="B836" s="38">
        <v>143317598</v>
      </c>
      <c r="C836" s="38">
        <v>5540246173472</v>
      </c>
      <c r="D836" s="39">
        <v>44795</v>
      </c>
      <c r="E836" s="40">
        <v>140</v>
      </c>
      <c r="F836" t="str">
        <f>+VLOOKUP(TableauRCP[[#This Row],[Article Commande]],Tableau1[],4,FALSE)</f>
        <v>CREMERIE</v>
      </c>
      <c r="G836" s="30">
        <f>YEAR(TableauRCP[[#This Row],[Date de Reception]])*100+MONTH(TableauRCP[[#This Row],[Date de Reception]])</f>
        <v>202208</v>
      </c>
      <c r="H836" t="str">
        <f>+CONCATENATE(TableauRCP[[#This Row],[Famille de produit]],TableauRCP[[#This Row],[Date2]])</f>
        <v>CREMERIE202208</v>
      </c>
    </row>
    <row r="837" spans="1:8" hidden="1" x14ac:dyDescent="0.25">
      <c r="A837" s="30" t="s">
        <v>253</v>
      </c>
      <c r="B837" s="41">
        <v>143297398</v>
      </c>
      <c r="C837" s="41">
        <v>5540246194467</v>
      </c>
      <c r="D837" s="42">
        <v>44798</v>
      </c>
      <c r="E837" s="43">
        <v>17818</v>
      </c>
      <c r="F837" t="str">
        <f>+VLOOKUP(TableauRCP[[#This Row],[Article Commande]],Tableau1[],4,FALSE)</f>
        <v>BOULANGERIE</v>
      </c>
      <c r="G837" s="30">
        <f>YEAR(TableauRCP[[#This Row],[Date de Reception]])*100+MONTH(TableauRCP[[#This Row],[Date de Reception]])</f>
        <v>202208</v>
      </c>
      <c r="H837" t="str">
        <f>+CONCATENATE(TableauRCP[[#This Row],[Famille de produit]],TableauRCP[[#This Row],[Date2]])</f>
        <v>BOULANGERIE202208</v>
      </c>
    </row>
    <row r="838" spans="1:8" hidden="1" x14ac:dyDescent="0.25">
      <c r="A838" s="30" t="s">
        <v>253</v>
      </c>
      <c r="B838" s="41">
        <v>143307522</v>
      </c>
      <c r="C838" s="41">
        <v>5540246171759</v>
      </c>
      <c r="D838" s="42">
        <v>44798</v>
      </c>
      <c r="E838" s="43">
        <v>2506</v>
      </c>
      <c r="F838" t="str">
        <f>+VLOOKUP(TableauRCP[[#This Row],[Article Commande]],Tableau1[],4,FALSE)</f>
        <v>MIX LEGUMES</v>
      </c>
      <c r="G838" s="30">
        <f>YEAR(TableauRCP[[#This Row],[Date de Reception]])*100+MONTH(TableauRCP[[#This Row],[Date de Reception]])</f>
        <v>202208</v>
      </c>
      <c r="H838" t="str">
        <f>+CONCATENATE(TableauRCP[[#This Row],[Famille de produit]],TableauRCP[[#This Row],[Date2]])</f>
        <v>MIX LEGUMES202208</v>
      </c>
    </row>
    <row r="839" spans="1:8" hidden="1" x14ac:dyDescent="0.25">
      <c r="A839" s="30" t="s">
        <v>253</v>
      </c>
      <c r="B839" s="38">
        <v>143307522</v>
      </c>
      <c r="C839" s="38">
        <v>5540246177133</v>
      </c>
      <c r="D839" s="39">
        <v>44798</v>
      </c>
      <c r="E839" s="40">
        <v>2228</v>
      </c>
      <c r="F839" t="str">
        <f>+VLOOKUP(TableauRCP[[#This Row],[Article Commande]],Tableau1[],4,FALSE)</f>
        <v>MIX LEGUMES</v>
      </c>
      <c r="G839" s="30">
        <f>YEAR(TableauRCP[[#This Row],[Date de Reception]])*100+MONTH(TableauRCP[[#This Row],[Date de Reception]])</f>
        <v>202208</v>
      </c>
      <c r="H839" t="str">
        <f>+CONCATENATE(TableauRCP[[#This Row],[Famille de produit]],TableauRCP[[#This Row],[Date2]])</f>
        <v>MIX LEGUMES202208</v>
      </c>
    </row>
    <row r="840" spans="1:8" hidden="1" x14ac:dyDescent="0.25">
      <c r="A840" s="30" t="s">
        <v>253</v>
      </c>
      <c r="B840" s="41">
        <v>143307522</v>
      </c>
      <c r="C840" s="41">
        <v>5540246192148</v>
      </c>
      <c r="D840" s="42">
        <v>44798</v>
      </c>
      <c r="E840" s="43">
        <v>27840</v>
      </c>
      <c r="F840" t="str">
        <f>+VLOOKUP(TableauRCP[[#This Row],[Article Commande]],Tableau1[],4,FALSE)</f>
        <v>MIX LEGUMES</v>
      </c>
      <c r="G840" s="30">
        <f>YEAR(TableauRCP[[#This Row],[Date de Reception]])*100+MONTH(TableauRCP[[#This Row],[Date de Reception]])</f>
        <v>202208</v>
      </c>
      <c r="H840" t="str">
        <f>+CONCATENATE(TableauRCP[[#This Row],[Famille de produit]],TableauRCP[[#This Row],[Date2]])</f>
        <v>MIX LEGUMES202208</v>
      </c>
    </row>
    <row r="841" spans="1:8" hidden="1" x14ac:dyDescent="0.25">
      <c r="A841" s="30" t="s">
        <v>253</v>
      </c>
      <c r="B841" s="41">
        <v>143307530</v>
      </c>
      <c r="C841" s="41">
        <v>5540246183844</v>
      </c>
      <c r="D841" s="42">
        <v>44798</v>
      </c>
      <c r="E841" s="43">
        <v>140</v>
      </c>
      <c r="F841" t="str">
        <f>+VLOOKUP(TableauRCP[[#This Row],[Article Commande]],Tableau1[],4,FALSE)</f>
        <v>BOULANGERIE</v>
      </c>
      <c r="G841" s="30">
        <f>YEAR(TableauRCP[[#This Row],[Date de Reception]])*100+MONTH(TableauRCP[[#This Row],[Date de Reception]])</f>
        <v>202208</v>
      </c>
      <c r="H841" t="str">
        <f>+CONCATENATE(TableauRCP[[#This Row],[Famille de produit]],TableauRCP[[#This Row],[Date2]])</f>
        <v>BOULANGERIE202208</v>
      </c>
    </row>
    <row r="842" spans="1:8" hidden="1" x14ac:dyDescent="0.25">
      <c r="A842" s="30" t="s">
        <v>253</v>
      </c>
      <c r="B842" s="41">
        <v>143317609</v>
      </c>
      <c r="C842" s="41">
        <v>5540246187987</v>
      </c>
      <c r="D842" s="42">
        <v>44798</v>
      </c>
      <c r="E842" s="43">
        <v>2228</v>
      </c>
      <c r="F842" t="str">
        <f>+VLOOKUP(TableauRCP[[#This Row],[Article Commande]],Tableau1[],4,FALSE)</f>
        <v>CREMERIE</v>
      </c>
      <c r="G842" s="30">
        <f>YEAR(TableauRCP[[#This Row],[Date de Reception]])*100+MONTH(TableauRCP[[#This Row],[Date de Reception]])</f>
        <v>202208</v>
      </c>
      <c r="H842" t="str">
        <f>+CONCATENATE(TableauRCP[[#This Row],[Famille de produit]],TableauRCP[[#This Row],[Date2]])</f>
        <v>CREMERIE202208</v>
      </c>
    </row>
    <row r="843" spans="1:8" hidden="1" x14ac:dyDescent="0.25">
      <c r="A843" s="30" t="s">
        <v>253</v>
      </c>
      <c r="B843" s="38">
        <v>143317609</v>
      </c>
      <c r="C843" s="38">
        <v>5540246188200</v>
      </c>
      <c r="D843" s="39">
        <v>44798</v>
      </c>
      <c r="E843" s="40">
        <v>1485</v>
      </c>
      <c r="F843" t="str">
        <f>+VLOOKUP(TableauRCP[[#This Row],[Article Commande]],Tableau1[],4,FALSE)</f>
        <v>CREMERIE</v>
      </c>
      <c r="G843" s="30">
        <f>YEAR(TableauRCP[[#This Row],[Date de Reception]])*100+MONTH(TableauRCP[[#This Row],[Date de Reception]])</f>
        <v>202208</v>
      </c>
      <c r="H843" t="str">
        <f>+CONCATENATE(TableauRCP[[#This Row],[Famille de produit]],TableauRCP[[#This Row],[Date2]])</f>
        <v>CREMERIE202208</v>
      </c>
    </row>
    <row r="844" spans="1:8" hidden="1" x14ac:dyDescent="0.25">
      <c r="A844" s="30" t="s">
        <v>253</v>
      </c>
      <c r="B844" s="38">
        <v>143317610</v>
      </c>
      <c r="C844" s="38">
        <v>5540246174174</v>
      </c>
      <c r="D844" s="39">
        <v>44798</v>
      </c>
      <c r="E844" s="40">
        <v>232</v>
      </c>
      <c r="F844" t="str">
        <f>+VLOOKUP(TableauRCP[[#This Row],[Article Commande]],Tableau1[],4,FALSE)</f>
        <v>CREMERIE</v>
      </c>
      <c r="G844" s="30">
        <f>YEAR(TableauRCP[[#This Row],[Date de Reception]])*100+MONTH(TableauRCP[[#This Row],[Date de Reception]])</f>
        <v>202208</v>
      </c>
      <c r="H844" t="str">
        <f>+CONCATENATE(TableauRCP[[#This Row],[Famille de produit]],TableauRCP[[#This Row],[Date2]])</f>
        <v>CREMERIE202208</v>
      </c>
    </row>
    <row r="845" spans="1:8" hidden="1" x14ac:dyDescent="0.25">
      <c r="A845" s="30" t="s">
        <v>253</v>
      </c>
      <c r="B845" s="41">
        <v>143317610</v>
      </c>
      <c r="C845" s="41">
        <v>5540246188175</v>
      </c>
      <c r="D845" s="42">
        <v>44798</v>
      </c>
      <c r="E845" s="43">
        <v>93</v>
      </c>
      <c r="F845" t="str">
        <f>+VLOOKUP(TableauRCP[[#This Row],[Article Commande]],Tableau1[],4,FALSE)</f>
        <v>CREMERIE</v>
      </c>
      <c r="G845" s="30">
        <f>YEAR(TableauRCP[[#This Row],[Date de Reception]])*100+MONTH(TableauRCP[[#This Row],[Date de Reception]])</f>
        <v>202208</v>
      </c>
      <c r="H845" t="str">
        <f>+CONCATENATE(TableauRCP[[#This Row],[Famille de produit]],TableauRCP[[#This Row],[Date2]])</f>
        <v>CREMERIE202208</v>
      </c>
    </row>
    <row r="846" spans="1:8" hidden="1" x14ac:dyDescent="0.25">
      <c r="A846" s="30" t="s">
        <v>253</v>
      </c>
      <c r="B846" s="38">
        <v>143327661</v>
      </c>
      <c r="C846" s="38">
        <v>5540246194632</v>
      </c>
      <c r="D846" s="39">
        <v>44798</v>
      </c>
      <c r="E846" s="40">
        <v>335</v>
      </c>
      <c r="F846" t="str">
        <f>+VLOOKUP(TableauRCP[[#This Row],[Article Commande]],Tableau1[],4,FALSE)</f>
        <v>BOULANGERIE</v>
      </c>
      <c r="G846" s="30">
        <f>YEAR(TableauRCP[[#This Row],[Date de Reception]])*100+MONTH(TableauRCP[[#This Row],[Date de Reception]])</f>
        <v>202208</v>
      </c>
      <c r="H846" t="str">
        <f>+CONCATENATE(TableauRCP[[#This Row],[Famille de produit]],TableauRCP[[#This Row],[Date2]])</f>
        <v>BOULANGERIE202208</v>
      </c>
    </row>
    <row r="847" spans="1:8" hidden="1" x14ac:dyDescent="0.25">
      <c r="A847" s="30" t="s">
        <v>253</v>
      </c>
      <c r="B847" s="41">
        <v>143307442</v>
      </c>
      <c r="C847" s="41">
        <v>5540246194632</v>
      </c>
      <c r="D847" s="42">
        <v>44799</v>
      </c>
      <c r="E847" s="43">
        <v>836</v>
      </c>
      <c r="F847" t="str">
        <f>+VLOOKUP(TableauRCP[[#This Row],[Article Commande]],Tableau1[],4,FALSE)</f>
        <v>BOULANGERIE</v>
      </c>
      <c r="G847" s="30">
        <f>YEAR(TableauRCP[[#This Row],[Date de Reception]])*100+MONTH(TableauRCP[[#This Row],[Date de Reception]])</f>
        <v>202208</v>
      </c>
      <c r="H847" t="str">
        <f>+CONCATENATE(TableauRCP[[#This Row],[Famille de produit]],TableauRCP[[#This Row],[Date2]])</f>
        <v>BOULANGERIE202208</v>
      </c>
    </row>
    <row r="848" spans="1:8" hidden="1" x14ac:dyDescent="0.25">
      <c r="A848" s="30" t="s">
        <v>253</v>
      </c>
      <c r="B848" s="41">
        <v>143307521</v>
      </c>
      <c r="C848" s="41">
        <v>5540246183130</v>
      </c>
      <c r="D848" s="42">
        <v>44799</v>
      </c>
      <c r="E848" s="43">
        <v>2256</v>
      </c>
      <c r="F848" t="str">
        <f>+VLOOKUP(TableauRCP[[#This Row],[Article Commande]],Tableau1[],4,FALSE)</f>
        <v>MIX LEGUMES</v>
      </c>
      <c r="G848" s="30">
        <f>YEAR(TableauRCP[[#This Row],[Date de Reception]])*100+MONTH(TableauRCP[[#This Row],[Date de Reception]])</f>
        <v>202208</v>
      </c>
      <c r="H848" t="str">
        <f>+CONCATENATE(TableauRCP[[#This Row],[Famille de produit]],TableauRCP[[#This Row],[Date2]])</f>
        <v>MIX LEGUMES202208</v>
      </c>
    </row>
    <row r="849" spans="1:8" hidden="1" x14ac:dyDescent="0.25">
      <c r="A849" s="30" t="s">
        <v>253</v>
      </c>
      <c r="B849" s="38">
        <v>143307521</v>
      </c>
      <c r="C849" s="38">
        <v>5540246183538</v>
      </c>
      <c r="D849" s="39">
        <v>44799</v>
      </c>
      <c r="E849" s="40">
        <v>919</v>
      </c>
      <c r="F849" t="str">
        <f>+VLOOKUP(TableauRCP[[#This Row],[Article Commande]],Tableau1[],4,FALSE)</f>
        <v>MIX LEGUMES</v>
      </c>
      <c r="G849" s="30">
        <f>YEAR(TableauRCP[[#This Row],[Date de Reception]])*100+MONTH(TableauRCP[[#This Row],[Date de Reception]])</f>
        <v>202208</v>
      </c>
      <c r="H849" t="str">
        <f>+CONCATENATE(TableauRCP[[#This Row],[Famille de produit]],TableauRCP[[#This Row],[Date2]])</f>
        <v>MIX LEGUMES202208</v>
      </c>
    </row>
    <row r="850" spans="1:8" hidden="1" x14ac:dyDescent="0.25">
      <c r="A850" s="30" t="s">
        <v>253</v>
      </c>
      <c r="B850" s="41">
        <v>143307521</v>
      </c>
      <c r="C850" s="41">
        <v>5540246183555</v>
      </c>
      <c r="D850" s="42">
        <v>44799</v>
      </c>
      <c r="E850" s="43">
        <v>543</v>
      </c>
      <c r="F850" t="str">
        <f>+VLOOKUP(TableauRCP[[#This Row],[Article Commande]],Tableau1[],4,FALSE)</f>
        <v>MIX LEGUMES</v>
      </c>
      <c r="G850" s="30">
        <f>YEAR(TableauRCP[[#This Row],[Date de Reception]])*100+MONTH(TableauRCP[[#This Row],[Date de Reception]])</f>
        <v>202208</v>
      </c>
      <c r="H850" t="str">
        <f>+CONCATENATE(TableauRCP[[#This Row],[Famille de produit]],TableauRCP[[#This Row],[Date2]])</f>
        <v>MIX LEGUMES202208</v>
      </c>
    </row>
    <row r="851" spans="1:8" hidden="1" x14ac:dyDescent="0.25">
      <c r="A851" s="30" t="s">
        <v>253</v>
      </c>
      <c r="B851" s="38">
        <v>143317561</v>
      </c>
      <c r="C851" s="38">
        <v>5540246173472</v>
      </c>
      <c r="D851" s="39">
        <v>44799</v>
      </c>
      <c r="E851" s="40">
        <v>279</v>
      </c>
      <c r="F851" t="str">
        <f>+VLOOKUP(TableauRCP[[#This Row],[Article Commande]],Tableau1[],4,FALSE)</f>
        <v>CREMERIE</v>
      </c>
      <c r="G851" s="30">
        <f>YEAR(TableauRCP[[#This Row],[Date de Reception]])*100+MONTH(TableauRCP[[#This Row],[Date de Reception]])</f>
        <v>202208</v>
      </c>
      <c r="H851" t="str">
        <f>+CONCATENATE(TableauRCP[[#This Row],[Famille de produit]],TableauRCP[[#This Row],[Date2]])</f>
        <v>CREMERIE202208</v>
      </c>
    </row>
    <row r="852" spans="1:8" hidden="1" x14ac:dyDescent="0.25">
      <c r="A852" s="30" t="s">
        <v>253</v>
      </c>
      <c r="B852" s="41">
        <v>143317561</v>
      </c>
      <c r="C852" s="41">
        <v>5540246175049</v>
      </c>
      <c r="D852" s="42">
        <v>44799</v>
      </c>
      <c r="E852" s="43">
        <v>696</v>
      </c>
      <c r="F852" t="str">
        <f>+VLOOKUP(TableauRCP[[#This Row],[Article Commande]],Tableau1[],4,FALSE)</f>
        <v>CREMERIE</v>
      </c>
      <c r="G852" s="30">
        <f>YEAR(TableauRCP[[#This Row],[Date de Reception]])*100+MONTH(TableauRCP[[#This Row],[Date de Reception]])</f>
        <v>202208</v>
      </c>
      <c r="H852" t="str">
        <f>+CONCATENATE(TableauRCP[[#This Row],[Famille de produit]],TableauRCP[[#This Row],[Date2]])</f>
        <v>CREMERIE202208</v>
      </c>
    </row>
    <row r="853" spans="1:8" hidden="1" x14ac:dyDescent="0.25">
      <c r="A853" s="30" t="s">
        <v>253</v>
      </c>
      <c r="B853" s="38">
        <v>143317561</v>
      </c>
      <c r="C853" s="38">
        <v>5540246175050</v>
      </c>
      <c r="D853" s="39">
        <v>44799</v>
      </c>
      <c r="E853" s="40">
        <v>557</v>
      </c>
      <c r="F853" t="str">
        <f>+VLOOKUP(TableauRCP[[#This Row],[Article Commande]],Tableau1[],4,FALSE)</f>
        <v>CREMERIE</v>
      </c>
      <c r="G853" s="30">
        <f>YEAR(TableauRCP[[#This Row],[Date de Reception]])*100+MONTH(TableauRCP[[#This Row],[Date de Reception]])</f>
        <v>202208</v>
      </c>
      <c r="H853" t="str">
        <f>+CONCATENATE(TableauRCP[[#This Row],[Famille de produit]],TableauRCP[[#This Row],[Date2]])</f>
        <v>CREMERIE202208</v>
      </c>
    </row>
    <row r="854" spans="1:8" hidden="1" x14ac:dyDescent="0.25">
      <c r="A854" s="30" t="s">
        <v>253</v>
      </c>
      <c r="B854" s="38">
        <v>143317638</v>
      </c>
      <c r="C854" s="38">
        <v>5540246172539</v>
      </c>
      <c r="D854" s="39">
        <v>44799</v>
      </c>
      <c r="E854" s="40">
        <v>47</v>
      </c>
      <c r="F854" t="str">
        <f>+VLOOKUP(TableauRCP[[#This Row],[Article Commande]],Tableau1[],4,FALSE)</f>
        <v>CREMERIE</v>
      </c>
      <c r="G854" s="30">
        <f>YEAR(TableauRCP[[#This Row],[Date de Reception]])*100+MONTH(TableauRCP[[#This Row],[Date de Reception]])</f>
        <v>202208</v>
      </c>
      <c r="H854" t="str">
        <f>+CONCATENATE(TableauRCP[[#This Row],[Famille de produit]],TableauRCP[[#This Row],[Date2]])</f>
        <v>CREMERIE202208</v>
      </c>
    </row>
    <row r="855" spans="1:8" hidden="1" x14ac:dyDescent="0.25">
      <c r="A855" s="30" t="s">
        <v>253</v>
      </c>
      <c r="B855" s="41">
        <v>143317638</v>
      </c>
      <c r="C855" s="41">
        <v>5540246172669</v>
      </c>
      <c r="D855" s="42">
        <v>44799</v>
      </c>
      <c r="E855" s="43">
        <v>279</v>
      </c>
      <c r="F855" t="str">
        <f>+VLOOKUP(TableauRCP[[#This Row],[Article Commande]],Tableau1[],4,FALSE)</f>
        <v>CREMERIE</v>
      </c>
      <c r="G855" s="30">
        <f>YEAR(TableauRCP[[#This Row],[Date de Reception]])*100+MONTH(TableauRCP[[#This Row],[Date de Reception]])</f>
        <v>202208</v>
      </c>
      <c r="H855" t="str">
        <f>+CONCATENATE(TableauRCP[[#This Row],[Famille de produit]],TableauRCP[[#This Row],[Date2]])</f>
        <v>CREMERIE202208</v>
      </c>
    </row>
    <row r="856" spans="1:8" hidden="1" x14ac:dyDescent="0.25">
      <c r="A856" s="30" t="s">
        <v>253</v>
      </c>
      <c r="B856" s="38">
        <v>143317638</v>
      </c>
      <c r="C856" s="38">
        <v>5540246176699</v>
      </c>
      <c r="D856" s="39">
        <v>44799</v>
      </c>
      <c r="E856" s="40">
        <v>4176</v>
      </c>
      <c r="F856" t="str">
        <f>+VLOOKUP(TableauRCP[[#This Row],[Article Commande]],Tableau1[],4,FALSE)</f>
        <v>CREMERIE</v>
      </c>
      <c r="G856" s="30">
        <f>YEAR(TableauRCP[[#This Row],[Date de Reception]])*100+MONTH(TableauRCP[[#This Row],[Date de Reception]])</f>
        <v>202208</v>
      </c>
      <c r="H856" t="str">
        <f>+CONCATENATE(TableauRCP[[#This Row],[Famille de produit]],TableauRCP[[#This Row],[Date2]])</f>
        <v>CREMERIE202208</v>
      </c>
    </row>
    <row r="857" spans="1:8" hidden="1" x14ac:dyDescent="0.25">
      <c r="A857" s="30" t="s">
        <v>253</v>
      </c>
      <c r="B857" s="41">
        <v>143317638</v>
      </c>
      <c r="C857" s="41">
        <v>5540246188175</v>
      </c>
      <c r="D857" s="42">
        <v>44799</v>
      </c>
      <c r="E857" s="43">
        <v>70</v>
      </c>
      <c r="F857" t="str">
        <f>+VLOOKUP(TableauRCP[[#This Row],[Article Commande]],Tableau1[],4,FALSE)</f>
        <v>CREMERIE</v>
      </c>
      <c r="G857" s="30">
        <f>YEAR(TableauRCP[[#This Row],[Date de Reception]])*100+MONTH(TableauRCP[[#This Row],[Date de Reception]])</f>
        <v>202208</v>
      </c>
      <c r="H857" t="str">
        <f>+CONCATENATE(TableauRCP[[#This Row],[Famille de produit]],TableauRCP[[#This Row],[Date2]])</f>
        <v>CREMERIE202208</v>
      </c>
    </row>
    <row r="858" spans="1:8" hidden="1" x14ac:dyDescent="0.25">
      <c r="A858" s="30" t="s">
        <v>253</v>
      </c>
      <c r="B858" s="38">
        <v>143317638</v>
      </c>
      <c r="C858" s="38">
        <v>5540246192102</v>
      </c>
      <c r="D858" s="39">
        <v>44799</v>
      </c>
      <c r="E858" s="40">
        <v>4009</v>
      </c>
      <c r="F858" t="str">
        <f>+VLOOKUP(TableauRCP[[#This Row],[Article Commande]],Tableau1[],4,FALSE)</f>
        <v>CREMERIE</v>
      </c>
      <c r="G858" s="30">
        <f>YEAR(TableauRCP[[#This Row],[Date de Reception]])*100+MONTH(TableauRCP[[#This Row],[Date de Reception]])</f>
        <v>202208</v>
      </c>
      <c r="H858" t="str">
        <f>+CONCATENATE(TableauRCP[[#This Row],[Famille de produit]],TableauRCP[[#This Row],[Date2]])</f>
        <v>CREMERIE202208</v>
      </c>
    </row>
    <row r="859" spans="1:8" hidden="1" x14ac:dyDescent="0.25">
      <c r="A859" s="30" t="s">
        <v>253</v>
      </c>
      <c r="B859" s="41">
        <v>143317639</v>
      </c>
      <c r="C859" s="41">
        <v>5540246187987</v>
      </c>
      <c r="D859" s="42">
        <v>44799</v>
      </c>
      <c r="E859" s="43">
        <v>1114</v>
      </c>
      <c r="F859" t="str">
        <f>+VLOOKUP(TableauRCP[[#This Row],[Article Commande]],Tableau1[],4,FALSE)</f>
        <v>CREMERIE</v>
      </c>
      <c r="G859" s="30">
        <f>YEAR(TableauRCP[[#This Row],[Date de Reception]])*100+MONTH(TableauRCP[[#This Row],[Date de Reception]])</f>
        <v>202208</v>
      </c>
      <c r="H859" t="str">
        <f>+CONCATENATE(TableauRCP[[#This Row],[Famille de produit]],TableauRCP[[#This Row],[Date2]])</f>
        <v>CREMERIE202208</v>
      </c>
    </row>
    <row r="860" spans="1:8" hidden="1" x14ac:dyDescent="0.25">
      <c r="A860" s="30" t="s">
        <v>253</v>
      </c>
      <c r="B860" s="41">
        <v>143297395</v>
      </c>
      <c r="C860" s="41">
        <v>5540246177376</v>
      </c>
      <c r="D860" s="42">
        <v>44800</v>
      </c>
      <c r="E860" s="43">
        <v>1337</v>
      </c>
      <c r="F860" t="str">
        <f>+VLOOKUP(TableauRCP[[#This Row],[Article Commande]],Tableau1[],4,FALSE)</f>
        <v>BOULANGERIE</v>
      </c>
      <c r="G860" s="30">
        <f>YEAR(TableauRCP[[#This Row],[Date de Reception]])*100+MONTH(TableauRCP[[#This Row],[Date de Reception]])</f>
        <v>202208</v>
      </c>
      <c r="H860" t="str">
        <f>+CONCATENATE(TableauRCP[[#This Row],[Famille de produit]],TableauRCP[[#This Row],[Date2]])</f>
        <v>BOULANGERIE202208</v>
      </c>
    </row>
    <row r="861" spans="1:8" hidden="1" x14ac:dyDescent="0.25">
      <c r="A861" s="30" t="s">
        <v>253</v>
      </c>
      <c r="B861" s="38">
        <v>143297399</v>
      </c>
      <c r="C861" s="38">
        <v>5540246191596</v>
      </c>
      <c r="D861" s="39">
        <v>44800</v>
      </c>
      <c r="E861" s="40">
        <v>149</v>
      </c>
      <c r="F861" t="str">
        <f>+VLOOKUP(TableauRCP[[#This Row],[Article Commande]],Tableau1[],4,FALSE)</f>
        <v>BOULANGERIE</v>
      </c>
      <c r="G861" s="30">
        <f>YEAR(TableauRCP[[#This Row],[Date de Reception]])*100+MONTH(TableauRCP[[#This Row],[Date de Reception]])</f>
        <v>202208</v>
      </c>
      <c r="H861" t="str">
        <f>+CONCATENATE(TableauRCP[[#This Row],[Famille de produit]],TableauRCP[[#This Row],[Date2]])</f>
        <v>BOULANGERIE202208</v>
      </c>
    </row>
    <row r="862" spans="1:8" hidden="1" x14ac:dyDescent="0.25">
      <c r="A862" s="30" t="s">
        <v>253</v>
      </c>
      <c r="B862" s="41">
        <v>143327658</v>
      </c>
      <c r="C862" s="41">
        <v>5540246172978</v>
      </c>
      <c r="D862" s="42">
        <v>44800</v>
      </c>
      <c r="E862" s="43">
        <v>836</v>
      </c>
      <c r="F862" t="str">
        <f>+VLOOKUP(TableauRCP[[#This Row],[Article Commande]],Tableau1[],4,FALSE)</f>
        <v>CREMERIE</v>
      </c>
      <c r="G862" s="30">
        <f>YEAR(TableauRCP[[#This Row],[Date de Reception]])*100+MONTH(TableauRCP[[#This Row],[Date de Reception]])</f>
        <v>202208</v>
      </c>
      <c r="H862" t="str">
        <f>+CONCATENATE(TableauRCP[[#This Row],[Famille de produit]],TableauRCP[[#This Row],[Date2]])</f>
        <v>CREMERIE202208</v>
      </c>
    </row>
    <row r="863" spans="1:8" hidden="1" x14ac:dyDescent="0.25">
      <c r="A863" s="30" t="s">
        <v>253</v>
      </c>
      <c r="B863" s="38">
        <v>143327658</v>
      </c>
      <c r="C863" s="38">
        <v>5540246174174</v>
      </c>
      <c r="D863" s="39">
        <v>44800</v>
      </c>
      <c r="E863" s="40">
        <v>232</v>
      </c>
      <c r="F863" t="str">
        <f>+VLOOKUP(TableauRCP[[#This Row],[Article Commande]],Tableau1[],4,FALSE)</f>
        <v>CREMERIE</v>
      </c>
      <c r="G863" s="30">
        <f>YEAR(TableauRCP[[#This Row],[Date de Reception]])*100+MONTH(TableauRCP[[#This Row],[Date de Reception]])</f>
        <v>202208</v>
      </c>
      <c r="H863" t="str">
        <f>+CONCATENATE(TableauRCP[[#This Row],[Famille de produit]],TableauRCP[[#This Row],[Date2]])</f>
        <v>CREMERIE202208</v>
      </c>
    </row>
    <row r="864" spans="1:8" hidden="1" x14ac:dyDescent="0.25">
      <c r="A864" s="30" t="s">
        <v>253</v>
      </c>
      <c r="B864" s="38">
        <v>143327658</v>
      </c>
      <c r="C864" s="38">
        <v>5540246176699</v>
      </c>
      <c r="D864" s="39">
        <v>44800</v>
      </c>
      <c r="E864" s="40">
        <v>6264</v>
      </c>
      <c r="F864" t="str">
        <f>+VLOOKUP(TableauRCP[[#This Row],[Article Commande]],Tableau1[],4,FALSE)</f>
        <v>CREMERIE</v>
      </c>
      <c r="G864" s="30">
        <f>YEAR(TableauRCP[[#This Row],[Date de Reception]])*100+MONTH(TableauRCP[[#This Row],[Date de Reception]])</f>
        <v>202208</v>
      </c>
      <c r="H864" t="str">
        <f>+CONCATENATE(TableauRCP[[#This Row],[Famille de produit]],TableauRCP[[#This Row],[Date2]])</f>
        <v>CREMERIE202208</v>
      </c>
    </row>
    <row r="865" spans="1:8" hidden="1" x14ac:dyDescent="0.25">
      <c r="A865" s="30" t="s">
        <v>253</v>
      </c>
      <c r="B865" s="41">
        <v>143327660</v>
      </c>
      <c r="C865" s="41">
        <v>5540246176295</v>
      </c>
      <c r="D865" s="42">
        <v>44800</v>
      </c>
      <c r="E865" s="43">
        <v>4455</v>
      </c>
      <c r="F865" t="str">
        <f>+VLOOKUP(TableauRCP[[#This Row],[Article Commande]],Tableau1[],4,FALSE)</f>
        <v>CREMERIE</v>
      </c>
      <c r="G865" s="30">
        <f>YEAR(TableauRCP[[#This Row],[Date de Reception]])*100+MONTH(TableauRCP[[#This Row],[Date de Reception]])</f>
        <v>202208</v>
      </c>
      <c r="H865" t="str">
        <f>+CONCATENATE(TableauRCP[[#This Row],[Famille de produit]],TableauRCP[[#This Row],[Date2]])</f>
        <v>CREMERIE202208</v>
      </c>
    </row>
    <row r="866" spans="1:8" hidden="1" x14ac:dyDescent="0.25">
      <c r="A866" s="30" t="s">
        <v>253</v>
      </c>
      <c r="B866" s="38">
        <v>143327660</v>
      </c>
      <c r="C866" s="38">
        <v>5540246188200</v>
      </c>
      <c r="D866" s="39">
        <v>44800</v>
      </c>
      <c r="E866" s="40">
        <v>1485</v>
      </c>
      <c r="F866" t="str">
        <f>+VLOOKUP(TableauRCP[[#This Row],[Article Commande]],Tableau1[],4,FALSE)</f>
        <v>CREMERIE</v>
      </c>
      <c r="G866" s="30">
        <f>YEAR(TableauRCP[[#This Row],[Date de Reception]])*100+MONTH(TableauRCP[[#This Row],[Date de Reception]])</f>
        <v>202208</v>
      </c>
      <c r="H866" t="str">
        <f>+CONCATENATE(TableauRCP[[#This Row],[Famille de produit]],TableauRCP[[#This Row],[Date2]])</f>
        <v>CREMERIE202208</v>
      </c>
    </row>
    <row r="867" spans="1:8" hidden="1" x14ac:dyDescent="0.25">
      <c r="A867" s="30" t="s">
        <v>253</v>
      </c>
      <c r="B867" s="38">
        <v>143287223</v>
      </c>
      <c r="C867" s="38">
        <v>5540246192264</v>
      </c>
      <c r="D867" s="39">
        <v>44801</v>
      </c>
      <c r="E867" s="40">
        <v>1485</v>
      </c>
      <c r="F867" t="str">
        <f>+VLOOKUP(TableauRCP[[#This Row],[Article Commande]],Tableau1[],4,FALSE)</f>
        <v>CREMERIE</v>
      </c>
      <c r="G867" s="30">
        <f>YEAR(TableauRCP[[#This Row],[Date de Reception]])*100+MONTH(TableauRCP[[#This Row],[Date de Reception]])</f>
        <v>202208</v>
      </c>
      <c r="H867" t="str">
        <f>+CONCATENATE(TableauRCP[[#This Row],[Famille de produit]],TableauRCP[[#This Row],[Date2]])</f>
        <v>CREMERIE202208</v>
      </c>
    </row>
    <row r="868" spans="1:8" hidden="1" x14ac:dyDescent="0.25">
      <c r="A868" s="30" t="s">
        <v>253</v>
      </c>
      <c r="B868" s="41">
        <v>143287223</v>
      </c>
      <c r="C868" s="41">
        <v>5540246192265</v>
      </c>
      <c r="D868" s="42">
        <v>44801</v>
      </c>
      <c r="E868" s="43">
        <v>297</v>
      </c>
      <c r="F868" t="str">
        <f>+VLOOKUP(TableauRCP[[#This Row],[Article Commande]],Tableau1[],4,FALSE)</f>
        <v>CREMERIE</v>
      </c>
      <c r="G868" s="30">
        <f>YEAR(TableauRCP[[#This Row],[Date de Reception]])*100+MONTH(TableauRCP[[#This Row],[Date de Reception]])</f>
        <v>202208</v>
      </c>
      <c r="H868" t="str">
        <f>+CONCATENATE(TableauRCP[[#This Row],[Famille de produit]],TableauRCP[[#This Row],[Date2]])</f>
        <v>CREMERIE202208</v>
      </c>
    </row>
    <row r="869" spans="1:8" hidden="1" x14ac:dyDescent="0.25">
      <c r="A869" s="30" t="s">
        <v>253</v>
      </c>
      <c r="B869" s="38">
        <v>143307461</v>
      </c>
      <c r="C869" s="38">
        <v>5540246180522</v>
      </c>
      <c r="D869" s="39">
        <v>44801</v>
      </c>
      <c r="E869" s="40">
        <v>891</v>
      </c>
      <c r="F869" t="str">
        <f>+VLOOKUP(TableauRCP[[#This Row],[Article Commande]],Tableau1[],4,FALSE)</f>
        <v>BOULANGERIE</v>
      </c>
      <c r="G869" s="30">
        <f>YEAR(TableauRCP[[#This Row],[Date de Reception]])*100+MONTH(TableauRCP[[#This Row],[Date de Reception]])</f>
        <v>202208</v>
      </c>
      <c r="H869" t="str">
        <f>+CONCATENATE(TableauRCP[[#This Row],[Famille de produit]],TableauRCP[[#This Row],[Date2]])</f>
        <v>BOULANGERIE202208</v>
      </c>
    </row>
    <row r="870" spans="1:8" hidden="1" x14ac:dyDescent="0.25">
      <c r="A870" s="30" t="s">
        <v>253</v>
      </c>
      <c r="B870" s="41">
        <v>143307480</v>
      </c>
      <c r="C870" s="41">
        <v>5540246181061</v>
      </c>
      <c r="D870" s="42">
        <v>44801</v>
      </c>
      <c r="E870" s="43">
        <v>5513</v>
      </c>
      <c r="F870" t="str">
        <f>+VLOOKUP(TableauRCP[[#This Row],[Article Commande]],Tableau1[],4,FALSE)</f>
        <v>VOLAILLE</v>
      </c>
      <c r="G870" s="30">
        <f>YEAR(TableauRCP[[#This Row],[Date de Reception]])*100+MONTH(TableauRCP[[#This Row],[Date de Reception]])</f>
        <v>202208</v>
      </c>
      <c r="H870" t="str">
        <f>+CONCATENATE(TableauRCP[[#This Row],[Famille de produit]],TableauRCP[[#This Row],[Date2]])</f>
        <v>VOLAILLE202208</v>
      </c>
    </row>
    <row r="871" spans="1:8" hidden="1" x14ac:dyDescent="0.25">
      <c r="A871" s="30" t="s">
        <v>253</v>
      </c>
      <c r="B871" s="38">
        <v>143307480</v>
      </c>
      <c r="C871" s="38">
        <v>5540246183547</v>
      </c>
      <c r="D871" s="39">
        <v>44801</v>
      </c>
      <c r="E871" s="40">
        <v>5568</v>
      </c>
      <c r="F871" t="str">
        <f>+VLOOKUP(TableauRCP[[#This Row],[Article Commande]],Tableau1[],4,FALSE)</f>
        <v>VOLAILLE</v>
      </c>
      <c r="G871" s="30">
        <f>YEAR(TableauRCP[[#This Row],[Date de Reception]])*100+MONTH(TableauRCP[[#This Row],[Date de Reception]])</f>
        <v>202208</v>
      </c>
      <c r="H871" t="str">
        <f>+CONCATENATE(TableauRCP[[#This Row],[Famille de produit]],TableauRCP[[#This Row],[Date2]])</f>
        <v>VOLAILLE202208</v>
      </c>
    </row>
    <row r="872" spans="1:8" hidden="1" x14ac:dyDescent="0.25">
      <c r="A872" s="30" t="s">
        <v>253</v>
      </c>
      <c r="B872" s="41">
        <v>143307480</v>
      </c>
      <c r="C872" s="41">
        <v>5540246185278</v>
      </c>
      <c r="D872" s="42">
        <v>44801</v>
      </c>
      <c r="E872" s="43">
        <v>1120</v>
      </c>
      <c r="F872" t="str">
        <f>+VLOOKUP(TableauRCP[[#This Row],[Article Commande]],Tableau1[],4,FALSE)</f>
        <v>VOLAILLE</v>
      </c>
      <c r="G872" s="30">
        <f>YEAR(TableauRCP[[#This Row],[Date de Reception]])*100+MONTH(TableauRCP[[#This Row],[Date de Reception]])</f>
        <v>202208</v>
      </c>
      <c r="H872" t="str">
        <f>+CONCATENATE(TableauRCP[[#This Row],[Famille de produit]],TableauRCP[[#This Row],[Date2]])</f>
        <v>VOLAILLE202208</v>
      </c>
    </row>
    <row r="873" spans="1:8" hidden="1" x14ac:dyDescent="0.25">
      <c r="A873" s="30" t="s">
        <v>253</v>
      </c>
      <c r="B873" s="41">
        <v>143307527</v>
      </c>
      <c r="C873" s="41">
        <v>5540246173906</v>
      </c>
      <c r="D873" s="42">
        <v>44801</v>
      </c>
      <c r="E873" s="43">
        <v>1634</v>
      </c>
      <c r="F873" t="str">
        <f>+VLOOKUP(TableauRCP[[#This Row],[Article Commande]],Tableau1[],4,FALSE)</f>
        <v>VOLAILLE</v>
      </c>
      <c r="G873" s="30">
        <f>YEAR(TableauRCP[[#This Row],[Date de Reception]])*100+MONTH(TableauRCP[[#This Row],[Date de Reception]])</f>
        <v>202208</v>
      </c>
      <c r="H873" t="str">
        <f>+CONCATENATE(TableauRCP[[#This Row],[Famille de produit]],TableauRCP[[#This Row],[Date2]])</f>
        <v>VOLAILLE202208</v>
      </c>
    </row>
    <row r="874" spans="1:8" hidden="1" x14ac:dyDescent="0.25">
      <c r="A874" s="30" t="s">
        <v>253</v>
      </c>
      <c r="B874" s="38">
        <v>143307527</v>
      </c>
      <c r="C874" s="38">
        <v>5540246181016</v>
      </c>
      <c r="D874" s="39">
        <v>44801</v>
      </c>
      <c r="E874" s="40">
        <v>3564</v>
      </c>
      <c r="F874" t="str">
        <f>+VLOOKUP(TableauRCP[[#This Row],[Article Commande]],Tableau1[],4,FALSE)</f>
        <v>VOLAILLE</v>
      </c>
      <c r="G874" s="30">
        <f>YEAR(TableauRCP[[#This Row],[Date de Reception]])*100+MONTH(TableauRCP[[#This Row],[Date de Reception]])</f>
        <v>202208</v>
      </c>
      <c r="H874" t="str">
        <f>+CONCATENATE(TableauRCP[[#This Row],[Famille de produit]],TableauRCP[[#This Row],[Date2]])</f>
        <v>VOLAILLE202208</v>
      </c>
    </row>
    <row r="875" spans="1:8" hidden="1" x14ac:dyDescent="0.25">
      <c r="A875" s="30" t="s">
        <v>253</v>
      </c>
      <c r="B875" s="38">
        <v>143317615</v>
      </c>
      <c r="C875" s="38">
        <v>5540246185429</v>
      </c>
      <c r="D875" s="39">
        <v>44801</v>
      </c>
      <c r="E875" s="40">
        <v>70</v>
      </c>
      <c r="F875" t="str">
        <f>+VLOOKUP(TableauRCP[[#This Row],[Article Commande]],Tableau1[],4,FALSE)</f>
        <v>CREMERIE</v>
      </c>
      <c r="G875" s="30">
        <f>YEAR(TableauRCP[[#This Row],[Date de Reception]])*100+MONTH(TableauRCP[[#This Row],[Date de Reception]])</f>
        <v>202208</v>
      </c>
      <c r="H875" t="str">
        <f>+CONCATENATE(TableauRCP[[#This Row],[Famille de produit]],TableauRCP[[#This Row],[Date2]])</f>
        <v>CREMERIE202208</v>
      </c>
    </row>
    <row r="876" spans="1:8" hidden="1" x14ac:dyDescent="0.25">
      <c r="A876" s="30" t="s">
        <v>253</v>
      </c>
      <c r="B876" s="41">
        <v>143317615</v>
      </c>
      <c r="C876" s="41">
        <v>5540246186325</v>
      </c>
      <c r="D876" s="42">
        <v>44801</v>
      </c>
      <c r="E876" s="43">
        <v>140</v>
      </c>
      <c r="F876" t="str">
        <f>+VLOOKUP(TableauRCP[[#This Row],[Article Commande]],Tableau1[],4,FALSE)</f>
        <v>CREMERIE</v>
      </c>
      <c r="G876" s="30">
        <f>YEAR(TableauRCP[[#This Row],[Date de Reception]])*100+MONTH(TableauRCP[[#This Row],[Date de Reception]])</f>
        <v>202208</v>
      </c>
      <c r="H876" t="str">
        <f>+CONCATENATE(TableauRCP[[#This Row],[Famille de produit]],TableauRCP[[#This Row],[Date2]])</f>
        <v>CREMERIE202208</v>
      </c>
    </row>
    <row r="877" spans="1:8" hidden="1" x14ac:dyDescent="0.25">
      <c r="A877" s="30" t="s">
        <v>253</v>
      </c>
      <c r="B877" s="38">
        <v>143327691</v>
      </c>
      <c r="C877" s="38">
        <v>5540246176295</v>
      </c>
      <c r="D877" s="39">
        <v>44801</v>
      </c>
      <c r="E877" s="40">
        <v>7424</v>
      </c>
      <c r="F877" t="str">
        <f>+VLOOKUP(TableauRCP[[#This Row],[Article Commande]],Tableau1[],4,FALSE)</f>
        <v>CREMERIE</v>
      </c>
      <c r="G877" s="30">
        <f>YEAR(TableauRCP[[#This Row],[Date de Reception]])*100+MONTH(TableauRCP[[#This Row],[Date de Reception]])</f>
        <v>202208</v>
      </c>
      <c r="H877" t="str">
        <f>+CONCATENATE(TableauRCP[[#This Row],[Famille de produit]],TableauRCP[[#This Row],[Date2]])</f>
        <v>CREMERIE202208</v>
      </c>
    </row>
    <row r="878" spans="1:8" hidden="1" x14ac:dyDescent="0.25">
      <c r="A878" s="30" t="s">
        <v>253</v>
      </c>
      <c r="B878" s="38">
        <v>143327691</v>
      </c>
      <c r="C878" s="38">
        <v>5540246187987</v>
      </c>
      <c r="D878" s="39">
        <v>44801</v>
      </c>
      <c r="E878" s="40">
        <v>3341</v>
      </c>
      <c r="F878" t="str">
        <f>+VLOOKUP(TableauRCP[[#This Row],[Article Commande]],Tableau1[],4,FALSE)</f>
        <v>CREMERIE</v>
      </c>
      <c r="G878" s="30">
        <f>YEAR(TableauRCP[[#This Row],[Date de Reception]])*100+MONTH(TableauRCP[[#This Row],[Date de Reception]])</f>
        <v>202208</v>
      </c>
      <c r="H878" t="str">
        <f>+CONCATENATE(TableauRCP[[#This Row],[Famille de produit]],TableauRCP[[#This Row],[Date2]])</f>
        <v>CREMERIE202208</v>
      </c>
    </row>
    <row r="879" spans="1:8" hidden="1" x14ac:dyDescent="0.25">
      <c r="A879" s="30" t="s">
        <v>253</v>
      </c>
      <c r="B879" s="41">
        <v>143327691</v>
      </c>
      <c r="C879" s="41">
        <v>5540246188200</v>
      </c>
      <c r="D879" s="42">
        <v>44801</v>
      </c>
      <c r="E879" s="43">
        <v>1485</v>
      </c>
      <c r="F879" t="str">
        <f>+VLOOKUP(TableauRCP[[#This Row],[Article Commande]],Tableau1[],4,FALSE)</f>
        <v>CREMERIE</v>
      </c>
      <c r="G879" s="30">
        <f>YEAR(TableauRCP[[#This Row],[Date de Reception]])*100+MONTH(TableauRCP[[#This Row],[Date de Reception]])</f>
        <v>202208</v>
      </c>
      <c r="H879" t="str">
        <f>+CONCATENATE(TableauRCP[[#This Row],[Famille de produit]],TableauRCP[[#This Row],[Date2]])</f>
        <v>CREMERIE202208</v>
      </c>
    </row>
    <row r="880" spans="1:8" hidden="1" x14ac:dyDescent="0.25">
      <c r="A880" s="30" t="s">
        <v>253</v>
      </c>
      <c r="B880" s="41">
        <v>143327693</v>
      </c>
      <c r="C880" s="41">
        <v>5540246174174</v>
      </c>
      <c r="D880" s="42">
        <v>44801</v>
      </c>
      <c r="E880" s="43">
        <v>232</v>
      </c>
      <c r="F880" t="str">
        <f>+VLOOKUP(TableauRCP[[#This Row],[Article Commande]],Tableau1[],4,FALSE)</f>
        <v>CREMERIE</v>
      </c>
      <c r="G880" s="30">
        <f>YEAR(TableauRCP[[#This Row],[Date de Reception]])*100+MONTH(TableauRCP[[#This Row],[Date de Reception]])</f>
        <v>202208</v>
      </c>
      <c r="H880" t="str">
        <f>+CONCATENATE(TableauRCP[[#This Row],[Famille de produit]],TableauRCP[[#This Row],[Date2]])</f>
        <v>CREMERIE202208</v>
      </c>
    </row>
    <row r="881" spans="1:8" hidden="1" x14ac:dyDescent="0.25">
      <c r="A881" s="30" t="s">
        <v>253</v>
      </c>
      <c r="B881" s="41">
        <v>143327698</v>
      </c>
      <c r="C881" s="41">
        <v>5540246195241</v>
      </c>
      <c r="D881" s="42">
        <v>44801</v>
      </c>
      <c r="E881" s="43">
        <v>743</v>
      </c>
      <c r="F881" t="str">
        <f>+VLOOKUP(TableauRCP[[#This Row],[Article Commande]],Tableau1[],4,FALSE)</f>
        <v>MIX LEGUMES</v>
      </c>
      <c r="G881" s="30">
        <f>YEAR(TableauRCP[[#This Row],[Date de Reception]])*100+MONTH(TableauRCP[[#This Row],[Date de Reception]])</f>
        <v>202208</v>
      </c>
      <c r="H881" t="str">
        <f>+CONCATENATE(TableauRCP[[#This Row],[Famille de produit]],TableauRCP[[#This Row],[Date2]])</f>
        <v>MIX LEGUMES202208</v>
      </c>
    </row>
    <row r="882" spans="1:8" hidden="1" x14ac:dyDescent="0.25">
      <c r="A882" s="30" t="s">
        <v>253</v>
      </c>
      <c r="B882" s="38">
        <v>143327698</v>
      </c>
      <c r="C882" s="38">
        <v>5540246195242</v>
      </c>
      <c r="D882" s="39">
        <v>44801</v>
      </c>
      <c r="E882" s="40">
        <v>743</v>
      </c>
      <c r="F882" t="str">
        <f>+VLOOKUP(TableauRCP[[#This Row],[Article Commande]],Tableau1[],4,FALSE)</f>
        <v>MIX LEGUMES</v>
      </c>
      <c r="G882" s="30">
        <f>YEAR(TableauRCP[[#This Row],[Date de Reception]])*100+MONTH(TableauRCP[[#This Row],[Date de Reception]])</f>
        <v>202208</v>
      </c>
      <c r="H882" t="str">
        <f>+CONCATENATE(TableauRCP[[#This Row],[Famille de produit]],TableauRCP[[#This Row],[Date2]])</f>
        <v>MIX LEGUMES202208</v>
      </c>
    </row>
    <row r="883" spans="1:8" hidden="1" x14ac:dyDescent="0.25">
      <c r="A883" s="30" t="s">
        <v>253</v>
      </c>
      <c r="B883" s="41">
        <v>143327727</v>
      </c>
      <c r="C883" s="41">
        <v>5540246194632</v>
      </c>
      <c r="D883" s="42">
        <v>44801</v>
      </c>
      <c r="E883" s="43">
        <v>335</v>
      </c>
      <c r="F883" t="str">
        <f>+VLOOKUP(TableauRCP[[#This Row],[Article Commande]],Tableau1[],4,FALSE)</f>
        <v>BOULANGERIE</v>
      </c>
      <c r="G883" s="30">
        <f>YEAR(TableauRCP[[#This Row],[Date de Reception]])*100+MONTH(TableauRCP[[#This Row],[Date de Reception]])</f>
        <v>202208</v>
      </c>
      <c r="H883" t="str">
        <f>+CONCATENATE(TableauRCP[[#This Row],[Famille de produit]],TableauRCP[[#This Row],[Date2]])</f>
        <v>BOULANGERIE202208</v>
      </c>
    </row>
    <row r="884" spans="1:8" hidden="1" x14ac:dyDescent="0.25">
      <c r="A884" s="30" t="s">
        <v>253</v>
      </c>
      <c r="B884" s="38">
        <v>143307475</v>
      </c>
      <c r="C884" s="38">
        <v>5540246183558</v>
      </c>
      <c r="D884" s="39">
        <v>44802</v>
      </c>
      <c r="E884" s="40">
        <v>2599</v>
      </c>
      <c r="F884" t="str">
        <f>+VLOOKUP(TableauRCP[[#This Row],[Article Commande]],Tableau1[],4,FALSE)</f>
        <v>MIX LEGUMES</v>
      </c>
      <c r="G884" s="30">
        <f>YEAR(TableauRCP[[#This Row],[Date de Reception]])*100+MONTH(TableauRCP[[#This Row],[Date de Reception]])</f>
        <v>202208</v>
      </c>
      <c r="H884" t="str">
        <f>+CONCATENATE(TableauRCP[[#This Row],[Famille de produit]],TableauRCP[[#This Row],[Date2]])</f>
        <v>MIX LEGUMES202208</v>
      </c>
    </row>
    <row r="885" spans="1:8" hidden="1" x14ac:dyDescent="0.25">
      <c r="A885" s="30" t="s">
        <v>253</v>
      </c>
      <c r="B885" s="41">
        <v>143307475</v>
      </c>
      <c r="C885" s="41">
        <v>5540246192209</v>
      </c>
      <c r="D885" s="42">
        <v>44802</v>
      </c>
      <c r="E885" s="43">
        <v>1114</v>
      </c>
      <c r="F885" t="str">
        <f>+VLOOKUP(TableauRCP[[#This Row],[Article Commande]],Tableau1[],4,FALSE)</f>
        <v>MIX LEGUMES</v>
      </c>
      <c r="G885" s="30">
        <f>YEAR(TableauRCP[[#This Row],[Date de Reception]])*100+MONTH(TableauRCP[[#This Row],[Date de Reception]])</f>
        <v>202208</v>
      </c>
      <c r="H885" t="str">
        <f>+CONCATENATE(TableauRCP[[#This Row],[Famille de produit]],TableauRCP[[#This Row],[Date2]])</f>
        <v>MIX LEGUMES202208</v>
      </c>
    </row>
    <row r="886" spans="1:8" hidden="1" x14ac:dyDescent="0.25">
      <c r="A886" s="30" t="s">
        <v>253</v>
      </c>
      <c r="B886" s="38">
        <v>143307475</v>
      </c>
      <c r="C886" s="38">
        <v>5540246192831</v>
      </c>
      <c r="D886" s="39">
        <v>44802</v>
      </c>
      <c r="E886" s="40">
        <v>1300</v>
      </c>
      <c r="F886" t="str">
        <f>+VLOOKUP(TableauRCP[[#This Row],[Article Commande]],Tableau1[],4,FALSE)</f>
        <v>MIX LEGUMES</v>
      </c>
      <c r="G886" s="30">
        <f>YEAR(TableauRCP[[#This Row],[Date de Reception]])*100+MONTH(TableauRCP[[#This Row],[Date de Reception]])</f>
        <v>202208</v>
      </c>
      <c r="H886" t="str">
        <f>+CONCATENATE(TableauRCP[[#This Row],[Famille de produit]],TableauRCP[[#This Row],[Date2]])</f>
        <v>MIX LEGUMES202208</v>
      </c>
    </row>
    <row r="887" spans="1:8" hidden="1" x14ac:dyDescent="0.25">
      <c r="A887" s="30" t="s">
        <v>253</v>
      </c>
      <c r="B887" s="38">
        <v>143307481</v>
      </c>
      <c r="C887" s="38">
        <v>5540246170256</v>
      </c>
      <c r="D887" s="39">
        <v>44802</v>
      </c>
      <c r="E887" s="40">
        <v>3351</v>
      </c>
      <c r="F887" t="str">
        <f>+VLOOKUP(TableauRCP[[#This Row],[Article Commande]],Tableau1[],4,FALSE)</f>
        <v>BOULANGERIE</v>
      </c>
      <c r="G887" s="30">
        <f>YEAR(TableauRCP[[#This Row],[Date de Reception]])*100+MONTH(TableauRCP[[#This Row],[Date de Reception]])</f>
        <v>202208</v>
      </c>
      <c r="H887" t="str">
        <f>+CONCATENATE(TableauRCP[[#This Row],[Famille de produit]],TableauRCP[[#This Row],[Date2]])</f>
        <v>BOULANGERIE202208</v>
      </c>
    </row>
    <row r="888" spans="1:8" hidden="1" x14ac:dyDescent="0.25">
      <c r="A888" s="30" t="s">
        <v>253</v>
      </c>
      <c r="B888" s="41">
        <v>143307525</v>
      </c>
      <c r="C888" s="41">
        <v>5540246194632</v>
      </c>
      <c r="D888" s="42">
        <v>44802</v>
      </c>
      <c r="E888" s="43">
        <v>1003</v>
      </c>
      <c r="F888" t="str">
        <f>+VLOOKUP(TableauRCP[[#This Row],[Article Commande]],Tableau1[],4,FALSE)</f>
        <v>BOULANGERIE</v>
      </c>
      <c r="G888" s="30">
        <f>YEAR(TableauRCP[[#This Row],[Date de Reception]])*100+MONTH(TableauRCP[[#This Row],[Date de Reception]])</f>
        <v>202208</v>
      </c>
      <c r="H888" t="str">
        <f>+CONCATENATE(TableauRCP[[#This Row],[Famille de produit]],TableauRCP[[#This Row],[Date2]])</f>
        <v>BOULANGERIE202208</v>
      </c>
    </row>
    <row r="889" spans="1:8" hidden="1" x14ac:dyDescent="0.25">
      <c r="A889" s="30" t="s">
        <v>253</v>
      </c>
      <c r="B889" s="38">
        <v>143317642</v>
      </c>
      <c r="C889" s="38">
        <v>5540246173472</v>
      </c>
      <c r="D889" s="39">
        <v>44802</v>
      </c>
      <c r="E889" s="40">
        <v>279</v>
      </c>
      <c r="F889" t="str">
        <f>+VLOOKUP(TableauRCP[[#This Row],[Article Commande]],Tableau1[],4,FALSE)</f>
        <v>CREMERIE</v>
      </c>
      <c r="G889" s="30">
        <f>YEAR(TableauRCP[[#This Row],[Date de Reception]])*100+MONTH(TableauRCP[[#This Row],[Date de Reception]])</f>
        <v>202208</v>
      </c>
      <c r="H889" t="str">
        <f>+CONCATENATE(TableauRCP[[#This Row],[Famille de produit]],TableauRCP[[#This Row],[Date2]])</f>
        <v>CREMERIE202208</v>
      </c>
    </row>
    <row r="890" spans="1:8" hidden="1" x14ac:dyDescent="0.25">
      <c r="A890" s="30" t="s">
        <v>253</v>
      </c>
      <c r="B890" s="41">
        <v>143317642</v>
      </c>
      <c r="C890" s="41">
        <v>5540246175047</v>
      </c>
      <c r="D890" s="42">
        <v>44802</v>
      </c>
      <c r="E890" s="43">
        <v>279</v>
      </c>
      <c r="F890" t="str">
        <f>+VLOOKUP(TableauRCP[[#This Row],[Article Commande]],Tableau1[],4,FALSE)</f>
        <v>CREMERIE</v>
      </c>
      <c r="G890" s="30">
        <f>YEAR(TableauRCP[[#This Row],[Date de Reception]])*100+MONTH(TableauRCP[[#This Row],[Date de Reception]])</f>
        <v>202208</v>
      </c>
      <c r="H890" t="str">
        <f>+CONCATENATE(TableauRCP[[#This Row],[Famille de produit]],TableauRCP[[#This Row],[Date2]])</f>
        <v>CREMERIE202208</v>
      </c>
    </row>
    <row r="891" spans="1:8" hidden="1" x14ac:dyDescent="0.25">
      <c r="A891" s="30" t="s">
        <v>253</v>
      </c>
      <c r="B891" s="38">
        <v>143317642</v>
      </c>
      <c r="C891" s="38">
        <v>5540246175049</v>
      </c>
      <c r="D891" s="39">
        <v>44802</v>
      </c>
      <c r="E891" s="40">
        <v>557</v>
      </c>
      <c r="F891" t="str">
        <f>+VLOOKUP(TableauRCP[[#This Row],[Article Commande]],Tableau1[],4,FALSE)</f>
        <v>CREMERIE</v>
      </c>
      <c r="G891" s="30">
        <f>YEAR(TableauRCP[[#This Row],[Date de Reception]])*100+MONTH(TableauRCP[[#This Row],[Date de Reception]])</f>
        <v>202208</v>
      </c>
      <c r="H891" t="str">
        <f>+CONCATENATE(TableauRCP[[#This Row],[Famille de produit]],TableauRCP[[#This Row],[Date2]])</f>
        <v>CREMERIE202208</v>
      </c>
    </row>
    <row r="892" spans="1:8" hidden="1" x14ac:dyDescent="0.25">
      <c r="A892" s="30" t="s">
        <v>253</v>
      </c>
      <c r="B892" s="41">
        <v>143317642</v>
      </c>
      <c r="C892" s="41">
        <v>5540246175050</v>
      </c>
      <c r="D892" s="42">
        <v>44802</v>
      </c>
      <c r="E892" s="43">
        <v>557</v>
      </c>
      <c r="F892" t="str">
        <f>+VLOOKUP(TableauRCP[[#This Row],[Article Commande]],Tableau1[],4,FALSE)</f>
        <v>CREMERIE</v>
      </c>
      <c r="G892" s="30">
        <f>YEAR(TableauRCP[[#This Row],[Date de Reception]])*100+MONTH(TableauRCP[[#This Row],[Date de Reception]])</f>
        <v>202208</v>
      </c>
      <c r="H892" t="str">
        <f>+CONCATENATE(TableauRCP[[#This Row],[Famille de produit]],TableauRCP[[#This Row],[Date2]])</f>
        <v>CREMERIE202208</v>
      </c>
    </row>
    <row r="893" spans="1:8" hidden="1" x14ac:dyDescent="0.25">
      <c r="A893" s="30" t="s">
        <v>253</v>
      </c>
      <c r="B893" s="38">
        <v>143317642</v>
      </c>
      <c r="C893" s="38">
        <v>5540246190743</v>
      </c>
      <c r="D893" s="39">
        <v>44802</v>
      </c>
      <c r="E893" s="40">
        <v>279</v>
      </c>
      <c r="F893" t="str">
        <f>+VLOOKUP(TableauRCP[[#This Row],[Article Commande]],Tableau1[],4,FALSE)</f>
        <v>CREMERIE</v>
      </c>
      <c r="G893" s="30">
        <f>YEAR(TableauRCP[[#This Row],[Date de Reception]])*100+MONTH(TableauRCP[[#This Row],[Date de Reception]])</f>
        <v>202208</v>
      </c>
      <c r="H893" t="str">
        <f>+CONCATENATE(TableauRCP[[#This Row],[Famille de produit]],TableauRCP[[#This Row],[Date2]])</f>
        <v>CREMERIE202208</v>
      </c>
    </row>
    <row r="894" spans="1:8" hidden="1" x14ac:dyDescent="0.25">
      <c r="A894" s="30" t="s">
        <v>253</v>
      </c>
      <c r="B894" s="41">
        <v>143327712</v>
      </c>
      <c r="C894" s="41">
        <v>5540246195250</v>
      </c>
      <c r="D894" s="42">
        <v>44802</v>
      </c>
      <c r="E894" s="43">
        <v>335</v>
      </c>
      <c r="F894" t="str">
        <f>+VLOOKUP(TableauRCP[[#This Row],[Article Commande]],Tableau1[],4,FALSE)</f>
        <v>BOULANGERIE</v>
      </c>
      <c r="G894" s="30">
        <f>YEAR(TableauRCP[[#This Row],[Date de Reception]])*100+MONTH(TableauRCP[[#This Row],[Date de Reception]])</f>
        <v>202208</v>
      </c>
      <c r="H894" t="str">
        <f>+CONCATENATE(TableauRCP[[#This Row],[Famille de produit]],TableauRCP[[#This Row],[Date2]])</f>
        <v>BOULANGERIE202208</v>
      </c>
    </row>
    <row r="895" spans="1:8" hidden="1" x14ac:dyDescent="0.25">
      <c r="A895" s="30" t="s">
        <v>253</v>
      </c>
      <c r="B895" s="38">
        <v>143327718</v>
      </c>
      <c r="C895" s="38">
        <v>5540246176294</v>
      </c>
      <c r="D895" s="39">
        <v>44802</v>
      </c>
      <c r="E895" s="40">
        <v>1485</v>
      </c>
      <c r="F895" t="str">
        <f>+VLOOKUP(TableauRCP[[#This Row],[Article Commande]],Tableau1[],4,FALSE)</f>
        <v>CREMERIE</v>
      </c>
      <c r="G895" s="30">
        <f>YEAR(TableauRCP[[#This Row],[Date de Reception]])*100+MONTH(TableauRCP[[#This Row],[Date de Reception]])</f>
        <v>202208</v>
      </c>
      <c r="H895" t="str">
        <f>+CONCATENATE(TableauRCP[[#This Row],[Famille de produit]],TableauRCP[[#This Row],[Date2]])</f>
        <v>CREMERIE202208</v>
      </c>
    </row>
    <row r="896" spans="1:8" hidden="1" x14ac:dyDescent="0.25">
      <c r="A896" s="30" t="s">
        <v>253</v>
      </c>
      <c r="B896" s="41">
        <v>143327718</v>
      </c>
      <c r="C896" s="41">
        <v>5540246176295</v>
      </c>
      <c r="D896" s="42">
        <v>44802</v>
      </c>
      <c r="E896" s="43">
        <v>7424</v>
      </c>
      <c r="F896" t="str">
        <f>+VLOOKUP(TableauRCP[[#This Row],[Article Commande]],Tableau1[],4,FALSE)</f>
        <v>CREMERIE</v>
      </c>
      <c r="G896" s="30">
        <f>YEAR(TableauRCP[[#This Row],[Date de Reception]])*100+MONTH(TableauRCP[[#This Row],[Date de Reception]])</f>
        <v>202208</v>
      </c>
      <c r="H896" t="str">
        <f>+CONCATENATE(TableauRCP[[#This Row],[Famille de produit]],TableauRCP[[#This Row],[Date2]])</f>
        <v>CREMERIE202208</v>
      </c>
    </row>
    <row r="897" spans="1:8" hidden="1" x14ac:dyDescent="0.25">
      <c r="A897" s="30" t="s">
        <v>253</v>
      </c>
      <c r="B897" s="41">
        <v>143327718</v>
      </c>
      <c r="C897" s="41">
        <v>5540246187987</v>
      </c>
      <c r="D897" s="42">
        <v>44802</v>
      </c>
      <c r="E897" s="43">
        <v>4455</v>
      </c>
      <c r="F897" t="str">
        <f>+VLOOKUP(TableauRCP[[#This Row],[Article Commande]],Tableau1[],4,FALSE)</f>
        <v>CREMERIE</v>
      </c>
      <c r="G897" s="30">
        <f>YEAR(TableauRCP[[#This Row],[Date de Reception]])*100+MONTH(TableauRCP[[#This Row],[Date de Reception]])</f>
        <v>202208</v>
      </c>
      <c r="H897" t="str">
        <f>+CONCATENATE(TableauRCP[[#This Row],[Famille de produit]],TableauRCP[[#This Row],[Date2]])</f>
        <v>CREMERIE202208</v>
      </c>
    </row>
    <row r="898" spans="1:8" hidden="1" x14ac:dyDescent="0.25">
      <c r="A898" s="30" t="s">
        <v>253</v>
      </c>
      <c r="B898" s="38">
        <v>143327718</v>
      </c>
      <c r="C898" s="38">
        <v>5540246188200</v>
      </c>
      <c r="D898" s="39">
        <v>44802</v>
      </c>
      <c r="E898" s="40">
        <v>1485</v>
      </c>
      <c r="F898" t="str">
        <f>+VLOOKUP(TableauRCP[[#This Row],[Article Commande]],Tableau1[],4,FALSE)</f>
        <v>CREMERIE</v>
      </c>
      <c r="G898" s="30">
        <f>YEAR(TableauRCP[[#This Row],[Date de Reception]])*100+MONTH(TableauRCP[[#This Row],[Date de Reception]])</f>
        <v>202208</v>
      </c>
      <c r="H898" t="str">
        <f>+CONCATENATE(TableauRCP[[#This Row],[Famille de produit]],TableauRCP[[#This Row],[Date2]])</f>
        <v>CREMERIE202208</v>
      </c>
    </row>
    <row r="899" spans="1:8" hidden="1" x14ac:dyDescent="0.25">
      <c r="A899" s="30" t="s">
        <v>253</v>
      </c>
      <c r="B899" s="38">
        <v>143327720</v>
      </c>
      <c r="C899" s="38">
        <v>5540246172669</v>
      </c>
      <c r="D899" s="39">
        <v>44802</v>
      </c>
      <c r="E899" s="40">
        <v>279</v>
      </c>
      <c r="F899" t="str">
        <f>+VLOOKUP(TableauRCP[[#This Row],[Article Commande]],Tableau1[],4,FALSE)</f>
        <v>CREMERIE</v>
      </c>
      <c r="G899" s="30">
        <f>YEAR(TableauRCP[[#This Row],[Date de Reception]])*100+MONTH(TableauRCP[[#This Row],[Date de Reception]])</f>
        <v>202208</v>
      </c>
      <c r="H899" t="str">
        <f>+CONCATENATE(TableauRCP[[#This Row],[Famille de produit]],TableauRCP[[#This Row],[Date2]])</f>
        <v>CREMERIE202208</v>
      </c>
    </row>
    <row r="900" spans="1:8" hidden="1" x14ac:dyDescent="0.25">
      <c r="A900" s="30" t="s">
        <v>253</v>
      </c>
      <c r="B900" s="41">
        <v>143327720</v>
      </c>
      <c r="C900" s="41">
        <v>5540246172978</v>
      </c>
      <c r="D900" s="42">
        <v>44802</v>
      </c>
      <c r="E900" s="43">
        <v>1671</v>
      </c>
      <c r="F900" t="str">
        <f>+VLOOKUP(TableauRCP[[#This Row],[Article Commande]],Tableau1[],4,FALSE)</f>
        <v>CREMERIE</v>
      </c>
      <c r="G900" s="30">
        <f>YEAR(TableauRCP[[#This Row],[Date de Reception]])*100+MONTH(TableauRCP[[#This Row],[Date de Reception]])</f>
        <v>202208</v>
      </c>
      <c r="H900" t="str">
        <f>+CONCATENATE(TableauRCP[[#This Row],[Famille de produit]],TableauRCP[[#This Row],[Date2]])</f>
        <v>CREMERIE202208</v>
      </c>
    </row>
    <row r="901" spans="1:8" hidden="1" x14ac:dyDescent="0.25">
      <c r="A901" s="30" t="s">
        <v>253</v>
      </c>
      <c r="B901" s="38">
        <v>143327720</v>
      </c>
      <c r="C901" s="38">
        <v>5540246174174</v>
      </c>
      <c r="D901" s="39">
        <v>44802</v>
      </c>
      <c r="E901" s="40">
        <v>464</v>
      </c>
      <c r="F901" t="str">
        <f>+VLOOKUP(TableauRCP[[#This Row],[Article Commande]],Tableau1[],4,FALSE)</f>
        <v>CREMERIE</v>
      </c>
      <c r="G901" s="30">
        <f>YEAR(TableauRCP[[#This Row],[Date de Reception]])*100+MONTH(TableauRCP[[#This Row],[Date de Reception]])</f>
        <v>202208</v>
      </c>
      <c r="H901" t="str">
        <f>+CONCATENATE(TableauRCP[[#This Row],[Famille de produit]],TableauRCP[[#This Row],[Date2]])</f>
        <v>CREMERIE202208</v>
      </c>
    </row>
    <row r="902" spans="1:8" hidden="1" x14ac:dyDescent="0.25">
      <c r="A902" s="30" t="s">
        <v>253</v>
      </c>
      <c r="B902" s="38">
        <v>143327720</v>
      </c>
      <c r="C902" s="38">
        <v>5540246176699</v>
      </c>
      <c r="D902" s="39">
        <v>44802</v>
      </c>
      <c r="E902" s="40">
        <v>8352</v>
      </c>
      <c r="F902" t="str">
        <f>+VLOOKUP(TableauRCP[[#This Row],[Article Commande]],Tableau1[],4,FALSE)</f>
        <v>CREMERIE</v>
      </c>
      <c r="G902" s="30">
        <f>YEAR(TableauRCP[[#This Row],[Date de Reception]])*100+MONTH(TableauRCP[[#This Row],[Date de Reception]])</f>
        <v>202208</v>
      </c>
      <c r="H902" t="str">
        <f>+CONCATENATE(TableauRCP[[#This Row],[Famille de produit]],TableauRCP[[#This Row],[Date2]])</f>
        <v>CREMERIE202208</v>
      </c>
    </row>
    <row r="903" spans="1:8" hidden="1" x14ac:dyDescent="0.25">
      <c r="A903" s="30" t="s">
        <v>253</v>
      </c>
      <c r="B903" s="38">
        <v>143327720</v>
      </c>
      <c r="C903" s="38">
        <v>5540246192102</v>
      </c>
      <c r="D903" s="39">
        <v>44802</v>
      </c>
      <c r="E903" s="40">
        <v>4009</v>
      </c>
      <c r="F903" t="str">
        <f>+VLOOKUP(TableauRCP[[#This Row],[Article Commande]],Tableau1[],4,FALSE)</f>
        <v>CREMERIE</v>
      </c>
      <c r="G903" s="30">
        <f>YEAR(TableauRCP[[#This Row],[Date de Reception]])*100+MONTH(TableauRCP[[#This Row],[Date de Reception]])</f>
        <v>202208</v>
      </c>
      <c r="H903" t="str">
        <f>+CONCATENATE(TableauRCP[[#This Row],[Famille de produit]],TableauRCP[[#This Row],[Date2]])</f>
        <v>CREMERIE202208</v>
      </c>
    </row>
    <row r="904" spans="1:8" hidden="1" x14ac:dyDescent="0.25">
      <c r="A904" s="30" t="s">
        <v>253</v>
      </c>
      <c r="B904" s="41">
        <v>143327763</v>
      </c>
      <c r="C904" s="41">
        <v>5540246173906</v>
      </c>
      <c r="D904" s="42">
        <v>44802</v>
      </c>
      <c r="E904" s="43">
        <v>817</v>
      </c>
      <c r="F904" t="str">
        <f>+VLOOKUP(TableauRCP[[#This Row],[Article Commande]],Tableau1[],4,FALSE)</f>
        <v>VOLAILLE</v>
      </c>
      <c r="G904" s="30">
        <f>YEAR(TableauRCP[[#This Row],[Date de Reception]])*100+MONTH(TableauRCP[[#This Row],[Date de Reception]])</f>
        <v>202208</v>
      </c>
      <c r="H904" t="str">
        <f>+CONCATENATE(TableauRCP[[#This Row],[Famille de produit]],TableauRCP[[#This Row],[Date2]])</f>
        <v>VOLAILLE202208</v>
      </c>
    </row>
    <row r="905" spans="1:8" hidden="1" x14ac:dyDescent="0.25">
      <c r="A905" s="30" t="s">
        <v>254</v>
      </c>
      <c r="B905" s="38">
        <v>143327687</v>
      </c>
      <c r="C905" s="38">
        <v>5540246183587</v>
      </c>
      <c r="D905" s="39">
        <v>44805</v>
      </c>
      <c r="E905" s="40">
        <v>502</v>
      </c>
      <c r="F905" t="str">
        <f>+VLOOKUP(TableauRCP[[#This Row],[Article Commande]],Tableau1[],4,FALSE)</f>
        <v>MIX LEGUMES</v>
      </c>
      <c r="G905" s="30">
        <f>YEAR(TableauRCP[[#This Row],[Date de Reception]])*100+MONTH(TableauRCP[[#This Row],[Date de Reception]])</f>
        <v>202209</v>
      </c>
      <c r="H905" t="str">
        <f>+CONCATENATE(TableauRCP[[#This Row],[Famille de produit]],TableauRCP[[#This Row],[Date2]])</f>
        <v>MIX LEGUMES202209</v>
      </c>
    </row>
    <row r="906" spans="1:8" hidden="1" x14ac:dyDescent="0.25">
      <c r="A906" s="30" t="s">
        <v>254</v>
      </c>
      <c r="B906" s="38">
        <v>143327747</v>
      </c>
      <c r="C906" s="38">
        <v>5540246188200</v>
      </c>
      <c r="D906" s="39">
        <v>44805</v>
      </c>
      <c r="E906" s="40">
        <v>2228</v>
      </c>
      <c r="F906" t="str">
        <f>+VLOOKUP(TableauRCP[[#This Row],[Article Commande]],Tableau1[],4,FALSE)</f>
        <v>CREMERIE</v>
      </c>
      <c r="G906" s="30">
        <f>YEAR(TableauRCP[[#This Row],[Date de Reception]])*100+MONTH(TableauRCP[[#This Row],[Date de Reception]])</f>
        <v>202209</v>
      </c>
      <c r="H906" t="str">
        <f>+CONCATENATE(TableauRCP[[#This Row],[Famille de produit]],TableauRCP[[#This Row],[Date2]])</f>
        <v>CREMERIE202209</v>
      </c>
    </row>
    <row r="907" spans="1:8" hidden="1" x14ac:dyDescent="0.25">
      <c r="A907" s="30" t="s">
        <v>254</v>
      </c>
      <c r="B907" s="41">
        <v>143327748</v>
      </c>
      <c r="C907" s="41">
        <v>5540246174174</v>
      </c>
      <c r="D907" s="42">
        <v>44805</v>
      </c>
      <c r="E907" s="43">
        <v>360</v>
      </c>
      <c r="F907" t="str">
        <f>+VLOOKUP(TableauRCP[[#This Row],[Article Commande]],Tableau1[],4,FALSE)</f>
        <v>CREMERIE</v>
      </c>
      <c r="G907" s="30">
        <f>YEAR(TableauRCP[[#This Row],[Date de Reception]])*100+MONTH(TableauRCP[[#This Row],[Date de Reception]])</f>
        <v>202209</v>
      </c>
      <c r="H907" t="str">
        <f>+CONCATENATE(TableauRCP[[#This Row],[Famille de produit]],TableauRCP[[#This Row],[Date2]])</f>
        <v>CREMERIE202209</v>
      </c>
    </row>
    <row r="908" spans="1:8" hidden="1" x14ac:dyDescent="0.25">
      <c r="A908" s="30" t="s">
        <v>254</v>
      </c>
      <c r="B908" s="41">
        <v>143327748</v>
      </c>
      <c r="C908" s="41">
        <v>5540246176699</v>
      </c>
      <c r="D908" s="42">
        <v>44805</v>
      </c>
      <c r="E908" s="43">
        <v>6264</v>
      </c>
      <c r="F908" t="str">
        <f>+VLOOKUP(TableauRCP[[#This Row],[Article Commande]],Tableau1[],4,FALSE)</f>
        <v>CREMERIE</v>
      </c>
      <c r="G908" s="30">
        <f>YEAR(TableauRCP[[#This Row],[Date de Reception]])*100+MONTH(TableauRCP[[#This Row],[Date de Reception]])</f>
        <v>202209</v>
      </c>
      <c r="H908" t="str">
        <f>+CONCATENATE(TableauRCP[[#This Row],[Famille de produit]],TableauRCP[[#This Row],[Date2]])</f>
        <v>CREMERIE202209</v>
      </c>
    </row>
    <row r="909" spans="1:8" hidden="1" x14ac:dyDescent="0.25">
      <c r="A909" s="30" t="s">
        <v>254</v>
      </c>
      <c r="B909" s="41">
        <v>143327748</v>
      </c>
      <c r="C909" s="41">
        <v>5540246188175</v>
      </c>
      <c r="D909" s="42">
        <v>44805</v>
      </c>
      <c r="E909" s="43">
        <v>93</v>
      </c>
      <c r="F909" t="str">
        <f>+VLOOKUP(TableauRCP[[#This Row],[Article Commande]],Tableau1[],4,FALSE)</f>
        <v>CREMERIE</v>
      </c>
      <c r="G909" s="30">
        <f>YEAR(TableauRCP[[#This Row],[Date de Reception]])*100+MONTH(TableauRCP[[#This Row],[Date de Reception]])</f>
        <v>202209</v>
      </c>
      <c r="H909" t="str">
        <f>+CONCATENATE(TableauRCP[[#This Row],[Famille de produit]],TableauRCP[[#This Row],[Date2]])</f>
        <v>CREMERIE202209</v>
      </c>
    </row>
    <row r="910" spans="1:8" hidden="1" x14ac:dyDescent="0.25">
      <c r="A910" s="30" t="s">
        <v>254</v>
      </c>
      <c r="B910" s="38">
        <v>143327751</v>
      </c>
      <c r="C910" s="38">
        <v>5540246194632</v>
      </c>
      <c r="D910" s="39">
        <v>44805</v>
      </c>
      <c r="E910" s="40">
        <v>502</v>
      </c>
      <c r="F910" t="str">
        <f>+VLOOKUP(TableauRCP[[#This Row],[Article Commande]],Tableau1[],4,FALSE)</f>
        <v>BOULANGERIE</v>
      </c>
      <c r="G910" s="30">
        <f>YEAR(TableauRCP[[#This Row],[Date de Reception]])*100+MONTH(TableauRCP[[#This Row],[Date de Reception]])</f>
        <v>202209</v>
      </c>
      <c r="H910" t="str">
        <f>+CONCATENATE(TableauRCP[[#This Row],[Famille de produit]],TableauRCP[[#This Row],[Date2]])</f>
        <v>BOULANGERIE202209</v>
      </c>
    </row>
    <row r="911" spans="1:8" hidden="1" x14ac:dyDescent="0.25">
      <c r="A911" s="30" t="s">
        <v>254</v>
      </c>
      <c r="B911" s="38">
        <v>143327674</v>
      </c>
      <c r="C911" s="38">
        <v>5540246171759</v>
      </c>
      <c r="D911" s="39">
        <v>44806</v>
      </c>
      <c r="E911" s="40">
        <v>3759</v>
      </c>
      <c r="F911" t="str">
        <f>+VLOOKUP(TableauRCP[[#This Row],[Article Commande]],Tableau1[],4,FALSE)</f>
        <v>MIX LEGUMES</v>
      </c>
      <c r="G911" s="30">
        <f>YEAR(TableauRCP[[#This Row],[Date de Reception]])*100+MONTH(TableauRCP[[#This Row],[Date de Reception]])</f>
        <v>202209</v>
      </c>
      <c r="H911" t="str">
        <f>+CONCATENATE(TableauRCP[[#This Row],[Famille de produit]],TableauRCP[[#This Row],[Date2]])</f>
        <v>MIX LEGUMES202209</v>
      </c>
    </row>
    <row r="912" spans="1:8" hidden="1" x14ac:dyDescent="0.25">
      <c r="A912" s="30" t="s">
        <v>254</v>
      </c>
      <c r="B912" s="41">
        <v>143327674</v>
      </c>
      <c r="C912" s="41">
        <v>5540246177133</v>
      </c>
      <c r="D912" s="42">
        <v>44806</v>
      </c>
      <c r="E912" s="43">
        <v>6125</v>
      </c>
      <c r="F912" t="str">
        <f>+VLOOKUP(TableauRCP[[#This Row],[Article Commande]],Tableau1[],4,FALSE)</f>
        <v>MIX LEGUMES</v>
      </c>
      <c r="G912" s="30">
        <f>YEAR(TableauRCP[[#This Row],[Date de Reception]])*100+MONTH(TableauRCP[[#This Row],[Date de Reception]])</f>
        <v>202209</v>
      </c>
      <c r="H912" t="str">
        <f>+CONCATENATE(TableauRCP[[#This Row],[Famille de produit]],TableauRCP[[#This Row],[Date2]])</f>
        <v>MIX LEGUMES202209</v>
      </c>
    </row>
    <row r="913" spans="1:8" hidden="1" x14ac:dyDescent="0.25">
      <c r="A913" s="30" t="s">
        <v>254</v>
      </c>
      <c r="B913" s="38">
        <v>143327674</v>
      </c>
      <c r="C913" s="38">
        <v>5540246192148</v>
      </c>
      <c r="D913" s="39">
        <v>44806</v>
      </c>
      <c r="E913" s="40">
        <v>26448</v>
      </c>
      <c r="F913" t="str">
        <f>+VLOOKUP(TableauRCP[[#This Row],[Article Commande]],Tableau1[],4,FALSE)</f>
        <v>MIX LEGUMES</v>
      </c>
      <c r="G913" s="30">
        <f>YEAR(TableauRCP[[#This Row],[Date de Reception]])*100+MONTH(TableauRCP[[#This Row],[Date de Reception]])</f>
        <v>202209</v>
      </c>
      <c r="H913" t="str">
        <f>+CONCATENATE(TableauRCP[[#This Row],[Famille de produit]],TableauRCP[[#This Row],[Date2]])</f>
        <v>MIX LEGUMES202209</v>
      </c>
    </row>
    <row r="914" spans="1:8" hidden="1" x14ac:dyDescent="0.25">
      <c r="A914" s="30" t="s">
        <v>254</v>
      </c>
      <c r="B914" s="41">
        <v>143327723</v>
      </c>
      <c r="C914" s="41">
        <v>5540246174095</v>
      </c>
      <c r="D914" s="42">
        <v>44806</v>
      </c>
      <c r="E914" s="43">
        <v>70</v>
      </c>
      <c r="F914" t="str">
        <f>+VLOOKUP(TableauRCP[[#This Row],[Article Commande]],Tableau1[],4,FALSE)</f>
        <v>CREMERIE</v>
      </c>
      <c r="G914" s="30">
        <f>YEAR(TableauRCP[[#This Row],[Date de Reception]])*100+MONTH(TableauRCP[[#This Row],[Date de Reception]])</f>
        <v>202209</v>
      </c>
      <c r="H914" t="str">
        <f>+CONCATENATE(TableauRCP[[#This Row],[Famille de produit]],TableauRCP[[#This Row],[Date2]])</f>
        <v>CREMERIE202209</v>
      </c>
    </row>
    <row r="915" spans="1:8" hidden="1" x14ac:dyDescent="0.25">
      <c r="A915" s="30" t="s">
        <v>254</v>
      </c>
      <c r="B915" s="38">
        <v>143327723</v>
      </c>
      <c r="C915" s="38">
        <v>5540246175047</v>
      </c>
      <c r="D915" s="39">
        <v>44806</v>
      </c>
      <c r="E915" s="40">
        <v>418</v>
      </c>
      <c r="F915" t="str">
        <f>+VLOOKUP(TableauRCP[[#This Row],[Article Commande]],Tableau1[],4,FALSE)</f>
        <v>CREMERIE</v>
      </c>
      <c r="G915" s="30">
        <f>YEAR(TableauRCP[[#This Row],[Date de Reception]])*100+MONTH(TableauRCP[[#This Row],[Date de Reception]])</f>
        <v>202209</v>
      </c>
      <c r="H915" t="str">
        <f>+CONCATENATE(TableauRCP[[#This Row],[Famille de produit]],TableauRCP[[#This Row],[Date2]])</f>
        <v>CREMERIE202209</v>
      </c>
    </row>
    <row r="916" spans="1:8" hidden="1" x14ac:dyDescent="0.25">
      <c r="A916" s="30" t="s">
        <v>254</v>
      </c>
      <c r="B916" s="41">
        <v>143327723</v>
      </c>
      <c r="C916" s="41">
        <v>5540246175049</v>
      </c>
      <c r="D916" s="42">
        <v>44806</v>
      </c>
      <c r="E916" s="43">
        <v>836</v>
      </c>
      <c r="F916" t="str">
        <f>+VLOOKUP(TableauRCP[[#This Row],[Article Commande]],Tableau1[],4,FALSE)</f>
        <v>CREMERIE</v>
      </c>
      <c r="G916" s="30">
        <f>YEAR(TableauRCP[[#This Row],[Date de Reception]])*100+MONTH(TableauRCP[[#This Row],[Date de Reception]])</f>
        <v>202209</v>
      </c>
      <c r="H916" t="str">
        <f>+CONCATENATE(TableauRCP[[#This Row],[Famille de produit]],TableauRCP[[#This Row],[Date2]])</f>
        <v>CREMERIE202209</v>
      </c>
    </row>
    <row r="917" spans="1:8" hidden="1" x14ac:dyDescent="0.25">
      <c r="A917" s="30" t="s">
        <v>254</v>
      </c>
      <c r="B917" s="38">
        <v>143327723</v>
      </c>
      <c r="C917" s="38">
        <v>5540246175050</v>
      </c>
      <c r="D917" s="39">
        <v>44806</v>
      </c>
      <c r="E917" s="40">
        <v>836</v>
      </c>
      <c r="F917" t="str">
        <f>+VLOOKUP(TableauRCP[[#This Row],[Article Commande]],Tableau1[],4,FALSE)</f>
        <v>CREMERIE</v>
      </c>
      <c r="G917" s="30">
        <f>YEAR(TableauRCP[[#This Row],[Date de Reception]])*100+MONTH(TableauRCP[[#This Row],[Date de Reception]])</f>
        <v>202209</v>
      </c>
      <c r="H917" t="str">
        <f>+CONCATENATE(TableauRCP[[#This Row],[Famille de produit]],TableauRCP[[#This Row],[Date2]])</f>
        <v>CREMERIE202209</v>
      </c>
    </row>
    <row r="918" spans="1:8" hidden="1" x14ac:dyDescent="0.25">
      <c r="A918" s="30" t="s">
        <v>254</v>
      </c>
      <c r="B918" s="38">
        <v>143327779</v>
      </c>
      <c r="C918" s="38">
        <v>5540246171933</v>
      </c>
      <c r="D918" s="39">
        <v>44806</v>
      </c>
      <c r="E918" s="40">
        <v>557</v>
      </c>
      <c r="F918" t="str">
        <f>+VLOOKUP(TableauRCP[[#This Row],[Article Commande]],Tableau1[],4,FALSE)</f>
        <v>CREMERIE</v>
      </c>
      <c r="G918" s="30">
        <f>YEAR(TableauRCP[[#This Row],[Date de Reception]])*100+MONTH(TableauRCP[[#This Row],[Date de Reception]])</f>
        <v>202209</v>
      </c>
      <c r="H918" t="str">
        <f>+CONCATENATE(TableauRCP[[#This Row],[Famille de produit]],TableauRCP[[#This Row],[Date2]])</f>
        <v>CREMERIE202209</v>
      </c>
    </row>
    <row r="919" spans="1:8" hidden="1" x14ac:dyDescent="0.25">
      <c r="A919" s="30" t="s">
        <v>254</v>
      </c>
      <c r="B919" s="38">
        <v>143327779</v>
      </c>
      <c r="C919" s="38">
        <v>5540246187987</v>
      </c>
      <c r="D919" s="39">
        <v>44806</v>
      </c>
      <c r="E919" s="40">
        <v>1114</v>
      </c>
      <c r="F919" t="str">
        <f>+VLOOKUP(TableauRCP[[#This Row],[Article Commande]],Tableau1[],4,FALSE)</f>
        <v>CREMERIE</v>
      </c>
      <c r="G919" s="30">
        <f>YEAR(TableauRCP[[#This Row],[Date de Reception]])*100+MONTH(TableauRCP[[#This Row],[Date de Reception]])</f>
        <v>202209</v>
      </c>
      <c r="H919" t="str">
        <f>+CONCATENATE(TableauRCP[[#This Row],[Famille de produit]],TableauRCP[[#This Row],[Date2]])</f>
        <v>CREMERIE202209</v>
      </c>
    </row>
    <row r="920" spans="1:8" hidden="1" x14ac:dyDescent="0.25">
      <c r="A920" s="30" t="s">
        <v>254</v>
      </c>
      <c r="B920" s="41">
        <v>143327780</v>
      </c>
      <c r="C920" s="41">
        <v>5540246174174</v>
      </c>
      <c r="D920" s="42">
        <v>44806</v>
      </c>
      <c r="E920" s="43">
        <v>464</v>
      </c>
      <c r="F920" t="str">
        <f>+VLOOKUP(TableauRCP[[#This Row],[Article Commande]],Tableau1[],4,FALSE)</f>
        <v>CREMERIE</v>
      </c>
      <c r="G920" s="30">
        <f>YEAR(TableauRCP[[#This Row],[Date de Reception]])*100+MONTH(TableauRCP[[#This Row],[Date de Reception]])</f>
        <v>202209</v>
      </c>
      <c r="H920" t="str">
        <f>+CONCATENATE(TableauRCP[[#This Row],[Famille de produit]],TableauRCP[[#This Row],[Date2]])</f>
        <v>CREMERIE202209</v>
      </c>
    </row>
    <row r="921" spans="1:8" hidden="1" x14ac:dyDescent="0.25">
      <c r="A921" s="30" t="s">
        <v>254</v>
      </c>
      <c r="B921" s="41">
        <v>143327780</v>
      </c>
      <c r="C921" s="41">
        <v>5540246176699</v>
      </c>
      <c r="D921" s="42">
        <v>44806</v>
      </c>
      <c r="E921" s="43">
        <v>6264</v>
      </c>
      <c r="F921" t="str">
        <f>+VLOOKUP(TableauRCP[[#This Row],[Article Commande]],Tableau1[],4,FALSE)</f>
        <v>CREMERIE</v>
      </c>
      <c r="G921" s="30">
        <f>YEAR(TableauRCP[[#This Row],[Date de Reception]])*100+MONTH(TableauRCP[[#This Row],[Date de Reception]])</f>
        <v>202209</v>
      </c>
      <c r="H921" t="str">
        <f>+CONCATENATE(TableauRCP[[#This Row],[Famille de produit]],TableauRCP[[#This Row],[Date2]])</f>
        <v>CREMERIE202209</v>
      </c>
    </row>
    <row r="922" spans="1:8" hidden="1" x14ac:dyDescent="0.25">
      <c r="A922" s="30" t="s">
        <v>254</v>
      </c>
      <c r="B922" s="41">
        <v>143307474</v>
      </c>
      <c r="C922" s="41">
        <v>5540246190727</v>
      </c>
      <c r="D922" s="42">
        <v>44807</v>
      </c>
      <c r="E922" s="43">
        <v>439</v>
      </c>
      <c r="F922" t="str">
        <f>+VLOOKUP(TableauRCP[[#This Row],[Article Commande]],Tableau1[],4,FALSE)</f>
        <v>BOULANGERIE</v>
      </c>
      <c r="G922" s="30">
        <f>YEAR(TableauRCP[[#This Row],[Date de Reception]])*100+MONTH(TableauRCP[[#This Row],[Date de Reception]])</f>
        <v>202209</v>
      </c>
      <c r="H922" t="str">
        <f>+CONCATENATE(TableauRCP[[#This Row],[Famille de produit]],TableauRCP[[#This Row],[Date2]])</f>
        <v>BOULANGERIE202209</v>
      </c>
    </row>
    <row r="923" spans="1:8" hidden="1" x14ac:dyDescent="0.25">
      <c r="A923" s="30" t="s">
        <v>254</v>
      </c>
      <c r="B923" s="41">
        <v>143327671</v>
      </c>
      <c r="C923" s="41">
        <v>5540246194632</v>
      </c>
      <c r="D923" s="42">
        <v>44807</v>
      </c>
      <c r="E923" s="43">
        <v>1337</v>
      </c>
      <c r="F923" t="str">
        <f>+VLOOKUP(TableauRCP[[#This Row],[Article Commande]],Tableau1[],4,FALSE)</f>
        <v>BOULANGERIE</v>
      </c>
      <c r="G923" s="30">
        <f>YEAR(TableauRCP[[#This Row],[Date de Reception]])*100+MONTH(TableauRCP[[#This Row],[Date de Reception]])</f>
        <v>202209</v>
      </c>
      <c r="H923" t="str">
        <f>+CONCATENATE(TableauRCP[[#This Row],[Famille de produit]],TableauRCP[[#This Row],[Date2]])</f>
        <v>BOULANGERIE202209</v>
      </c>
    </row>
    <row r="924" spans="1:8" hidden="1" x14ac:dyDescent="0.25">
      <c r="A924" s="30" t="s">
        <v>254</v>
      </c>
      <c r="B924" s="38">
        <v>143327728</v>
      </c>
      <c r="C924" s="38">
        <v>5540246170256</v>
      </c>
      <c r="D924" s="39">
        <v>44807</v>
      </c>
      <c r="E924" s="40">
        <v>504</v>
      </c>
      <c r="F924" t="str">
        <f>+VLOOKUP(TableauRCP[[#This Row],[Article Commande]],Tableau1[],4,FALSE)</f>
        <v>BOULANGERIE</v>
      </c>
      <c r="G924" s="30">
        <f>YEAR(TableauRCP[[#This Row],[Date de Reception]])*100+MONTH(TableauRCP[[#This Row],[Date de Reception]])</f>
        <v>202209</v>
      </c>
      <c r="H924" t="str">
        <f>+CONCATENATE(TableauRCP[[#This Row],[Famille de produit]],TableauRCP[[#This Row],[Date2]])</f>
        <v>BOULANGERIE202209</v>
      </c>
    </row>
    <row r="925" spans="1:8" hidden="1" x14ac:dyDescent="0.25">
      <c r="A925" s="30" t="s">
        <v>254</v>
      </c>
      <c r="B925" s="41">
        <v>143327728</v>
      </c>
      <c r="C925" s="41">
        <v>5540246171888</v>
      </c>
      <c r="D925" s="42">
        <v>44807</v>
      </c>
      <c r="E925" s="43">
        <v>1170</v>
      </c>
      <c r="F925" t="str">
        <f>+VLOOKUP(TableauRCP[[#This Row],[Article Commande]],Tableau1[],4,FALSE)</f>
        <v>BOULANGERIE</v>
      </c>
      <c r="G925" s="30">
        <f>YEAR(TableauRCP[[#This Row],[Date de Reception]])*100+MONTH(TableauRCP[[#This Row],[Date de Reception]])</f>
        <v>202209</v>
      </c>
      <c r="H925" t="str">
        <f>+CONCATENATE(TableauRCP[[#This Row],[Famille de produit]],TableauRCP[[#This Row],[Date2]])</f>
        <v>BOULANGERIE202209</v>
      </c>
    </row>
    <row r="926" spans="1:8" hidden="1" x14ac:dyDescent="0.25">
      <c r="A926" s="30" t="s">
        <v>254</v>
      </c>
      <c r="B926" s="41">
        <v>143337830</v>
      </c>
      <c r="C926" s="41">
        <v>5540246172539</v>
      </c>
      <c r="D926" s="42">
        <v>44807</v>
      </c>
      <c r="E926" s="43">
        <v>24</v>
      </c>
      <c r="F926" t="str">
        <f>+VLOOKUP(TableauRCP[[#This Row],[Article Commande]],Tableau1[],4,FALSE)</f>
        <v>CREMERIE</v>
      </c>
      <c r="G926" s="30">
        <f>YEAR(TableauRCP[[#This Row],[Date de Reception]])*100+MONTH(TableauRCP[[#This Row],[Date de Reception]])</f>
        <v>202209</v>
      </c>
      <c r="H926" t="str">
        <f>+CONCATENATE(TableauRCP[[#This Row],[Famille de produit]],TableauRCP[[#This Row],[Date2]])</f>
        <v>CREMERIE202209</v>
      </c>
    </row>
    <row r="927" spans="1:8" hidden="1" x14ac:dyDescent="0.25">
      <c r="A927" s="30" t="s">
        <v>254</v>
      </c>
      <c r="B927" s="38">
        <v>143337830</v>
      </c>
      <c r="C927" s="38">
        <v>5540246172978</v>
      </c>
      <c r="D927" s="39">
        <v>44807</v>
      </c>
      <c r="E927" s="40">
        <v>2506</v>
      </c>
      <c r="F927" t="str">
        <f>+VLOOKUP(TableauRCP[[#This Row],[Article Commande]],Tableau1[],4,FALSE)</f>
        <v>CREMERIE</v>
      </c>
      <c r="G927" s="30">
        <f>YEAR(TableauRCP[[#This Row],[Date de Reception]])*100+MONTH(TableauRCP[[#This Row],[Date de Reception]])</f>
        <v>202209</v>
      </c>
      <c r="H927" t="str">
        <f>+CONCATENATE(TableauRCP[[#This Row],[Famille de produit]],TableauRCP[[#This Row],[Date2]])</f>
        <v>CREMERIE202209</v>
      </c>
    </row>
    <row r="928" spans="1:8" hidden="1" x14ac:dyDescent="0.25">
      <c r="A928" s="30" t="s">
        <v>254</v>
      </c>
      <c r="B928" s="41">
        <v>143337830</v>
      </c>
      <c r="C928" s="41">
        <v>5540246188175</v>
      </c>
      <c r="D928" s="42">
        <v>44807</v>
      </c>
      <c r="E928" s="43">
        <v>232</v>
      </c>
      <c r="F928" t="str">
        <f>+VLOOKUP(TableauRCP[[#This Row],[Article Commande]],Tableau1[],4,FALSE)</f>
        <v>CREMERIE</v>
      </c>
      <c r="G928" s="30">
        <f>YEAR(TableauRCP[[#This Row],[Date de Reception]])*100+MONTH(TableauRCP[[#This Row],[Date de Reception]])</f>
        <v>202209</v>
      </c>
      <c r="H928" t="str">
        <f>+CONCATENATE(TableauRCP[[#This Row],[Famille de produit]],TableauRCP[[#This Row],[Date2]])</f>
        <v>CREMERIE202209</v>
      </c>
    </row>
    <row r="929" spans="1:8" hidden="1" x14ac:dyDescent="0.25">
      <c r="A929" s="30" t="s">
        <v>254</v>
      </c>
      <c r="B929" s="41">
        <v>143337831</v>
      </c>
      <c r="C929" s="41">
        <v>5540246187987</v>
      </c>
      <c r="D929" s="42">
        <v>44807</v>
      </c>
      <c r="E929" s="43">
        <v>1671</v>
      </c>
      <c r="F929" t="str">
        <f>+VLOOKUP(TableauRCP[[#This Row],[Article Commande]],Tableau1[],4,FALSE)</f>
        <v>CREMERIE</v>
      </c>
      <c r="G929" s="30">
        <f>YEAR(TableauRCP[[#This Row],[Date de Reception]])*100+MONTH(TableauRCP[[#This Row],[Date de Reception]])</f>
        <v>202209</v>
      </c>
      <c r="H929" t="str">
        <f>+CONCATENATE(TableauRCP[[#This Row],[Famille de produit]],TableauRCP[[#This Row],[Date2]])</f>
        <v>CREMERIE202209</v>
      </c>
    </row>
    <row r="930" spans="1:8" hidden="1" x14ac:dyDescent="0.25">
      <c r="A930" s="30" t="s">
        <v>254</v>
      </c>
      <c r="B930" s="38">
        <v>143337831</v>
      </c>
      <c r="C930" s="38">
        <v>5540246188200</v>
      </c>
      <c r="D930" s="39">
        <v>44807</v>
      </c>
      <c r="E930" s="40">
        <v>743</v>
      </c>
      <c r="F930" t="str">
        <f>+VLOOKUP(TableauRCP[[#This Row],[Article Commande]],Tableau1[],4,FALSE)</f>
        <v>CREMERIE</v>
      </c>
      <c r="G930" s="30">
        <f>YEAR(TableauRCP[[#This Row],[Date de Reception]])*100+MONTH(TableauRCP[[#This Row],[Date de Reception]])</f>
        <v>202209</v>
      </c>
      <c r="H930" t="str">
        <f>+CONCATENATE(TableauRCP[[#This Row],[Famille de produit]],TableauRCP[[#This Row],[Date2]])</f>
        <v>CREMERIE202209</v>
      </c>
    </row>
    <row r="931" spans="1:8" hidden="1" x14ac:dyDescent="0.25">
      <c r="A931" s="30" t="s">
        <v>254</v>
      </c>
      <c r="B931" s="38">
        <v>143327756</v>
      </c>
      <c r="C931" s="38">
        <v>5540246171759</v>
      </c>
      <c r="D931" s="39">
        <v>44808</v>
      </c>
      <c r="E931" s="40">
        <v>3759</v>
      </c>
      <c r="F931" t="str">
        <f>+VLOOKUP(TableauRCP[[#This Row],[Article Commande]],Tableau1[],4,FALSE)</f>
        <v>MIX LEGUMES</v>
      </c>
      <c r="G931" s="30">
        <f>YEAR(TableauRCP[[#This Row],[Date de Reception]])*100+MONTH(TableauRCP[[#This Row],[Date de Reception]])</f>
        <v>202209</v>
      </c>
      <c r="H931" t="str">
        <f>+CONCATENATE(TableauRCP[[#This Row],[Famille de produit]],TableauRCP[[#This Row],[Date2]])</f>
        <v>MIX LEGUMES202209</v>
      </c>
    </row>
    <row r="932" spans="1:8" hidden="1" x14ac:dyDescent="0.25">
      <c r="A932" s="30" t="s">
        <v>254</v>
      </c>
      <c r="B932" s="41">
        <v>143327756</v>
      </c>
      <c r="C932" s="41">
        <v>5540246177133</v>
      </c>
      <c r="D932" s="42">
        <v>44808</v>
      </c>
      <c r="E932" s="43">
        <v>4455</v>
      </c>
      <c r="F932" t="str">
        <f>+VLOOKUP(TableauRCP[[#This Row],[Article Commande]],Tableau1[],4,FALSE)</f>
        <v>MIX LEGUMES</v>
      </c>
      <c r="G932" s="30">
        <f>YEAR(TableauRCP[[#This Row],[Date de Reception]])*100+MONTH(TableauRCP[[#This Row],[Date de Reception]])</f>
        <v>202209</v>
      </c>
      <c r="H932" t="str">
        <f>+CONCATENATE(TableauRCP[[#This Row],[Famille de produit]],TableauRCP[[#This Row],[Date2]])</f>
        <v>MIX LEGUMES202209</v>
      </c>
    </row>
    <row r="933" spans="1:8" hidden="1" x14ac:dyDescent="0.25">
      <c r="A933" s="30" t="s">
        <v>254</v>
      </c>
      <c r="B933" s="38">
        <v>143327756</v>
      </c>
      <c r="C933" s="38">
        <v>5540246192148</v>
      </c>
      <c r="D933" s="39">
        <v>44808</v>
      </c>
      <c r="E933" s="40">
        <v>15312</v>
      </c>
      <c r="F933" t="str">
        <f>+VLOOKUP(TableauRCP[[#This Row],[Article Commande]],Tableau1[],4,FALSE)</f>
        <v>MIX LEGUMES</v>
      </c>
      <c r="G933" s="30">
        <f>YEAR(TableauRCP[[#This Row],[Date de Reception]])*100+MONTH(TableauRCP[[#This Row],[Date de Reception]])</f>
        <v>202209</v>
      </c>
      <c r="H933" t="str">
        <f>+CONCATENATE(TableauRCP[[#This Row],[Famille de produit]],TableauRCP[[#This Row],[Date2]])</f>
        <v>MIX LEGUMES202209</v>
      </c>
    </row>
    <row r="934" spans="1:8" hidden="1" x14ac:dyDescent="0.25">
      <c r="A934" s="30" t="s">
        <v>254</v>
      </c>
      <c r="B934" s="38">
        <v>143327759</v>
      </c>
      <c r="C934" s="38">
        <v>5540246183558</v>
      </c>
      <c r="D934" s="39">
        <v>44808</v>
      </c>
      <c r="E934" s="40">
        <v>5197</v>
      </c>
      <c r="F934" t="str">
        <f>+VLOOKUP(TableauRCP[[#This Row],[Article Commande]],Tableau1[],4,FALSE)</f>
        <v>MIX LEGUMES</v>
      </c>
      <c r="G934" s="30">
        <f>YEAR(TableauRCP[[#This Row],[Date de Reception]])*100+MONTH(TableauRCP[[#This Row],[Date de Reception]])</f>
        <v>202209</v>
      </c>
      <c r="H934" t="str">
        <f>+CONCATENATE(TableauRCP[[#This Row],[Famille de produit]],TableauRCP[[#This Row],[Date2]])</f>
        <v>MIX LEGUMES202209</v>
      </c>
    </row>
    <row r="935" spans="1:8" hidden="1" x14ac:dyDescent="0.25">
      <c r="A935" s="30" t="s">
        <v>254</v>
      </c>
      <c r="B935" s="41">
        <v>143327759</v>
      </c>
      <c r="C935" s="41">
        <v>5540246183560</v>
      </c>
      <c r="D935" s="42">
        <v>44808</v>
      </c>
      <c r="E935" s="43">
        <v>223</v>
      </c>
      <c r="F935" t="str">
        <f>+VLOOKUP(TableauRCP[[#This Row],[Article Commande]],Tableau1[],4,FALSE)</f>
        <v>MIX LEGUMES</v>
      </c>
      <c r="G935" s="30">
        <f>YEAR(TableauRCP[[#This Row],[Date de Reception]])*100+MONTH(TableauRCP[[#This Row],[Date de Reception]])</f>
        <v>202209</v>
      </c>
      <c r="H935" t="str">
        <f>+CONCATENATE(TableauRCP[[#This Row],[Famille de produit]],TableauRCP[[#This Row],[Date2]])</f>
        <v>MIX LEGUMES202209</v>
      </c>
    </row>
    <row r="936" spans="1:8" hidden="1" x14ac:dyDescent="0.25">
      <c r="A936" s="30" t="s">
        <v>254</v>
      </c>
      <c r="B936" s="38">
        <v>143327759</v>
      </c>
      <c r="C936" s="38">
        <v>5540246192209</v>
      </c>
      <c r="D936" s="39">
        <v>44808</v>
      </c>
      <c r="E936" s="40">
        <v>1114</v>
      </c>
      <c r="F936" t="str">
        <f>+VLOOKUP(TableauRCP[[#This Row],[Article Commande]],Tableau1[],4,FALSE)</f>
        <v>MIX LEGUMES</v>
      </c>
      <c r="G936" s="30">
        <f>YEAR(TableauRCP[[#This Row],[Date de Reception]])*100+MONTH(TableauRCP[[#This Row],[Date de Reception]])</f>
        <v>202209</v>
      </c>
      <c r="H936" t="str">
        <f>+CONCATENATE(TableauRCP[[#This Row],[Famille de produit]],TableauRCP[[#This Row],[Date2]])</f>
        <v>MIX LEGUMES202209</v>
      </c>
    </row>
    <row r="937" spans="1:8" hidden="1" x14ac:dyDescent="0.25">
      <c r="A937" s="30" t="s">
        <v>254</v>
      </c>
      <c r="B937" s="41">
        <v>143327759</v>
      </c>
      <c r="C937" s="41">
        <v>5540246192462</v>
      </c>
      <c r="D937" s="42">
        <v>44808</v>
      </c>
      <c r="E937" s="43">
        <v>1114</v>
      </c>
      <c r="F937" t="str">
        <f>+VLOOKUP(TableauRCP[[#This Row],[Article Commande]],Tableau1[],4,FALSE)</f>
        <v>MIX LEGUMES</v>
      </c>
      <c r="G937" s="30">
        <f>YEAR(TableauRCP[[#This Row],[Date de Reception]])*100+MONTH(TableauRCP[[#This Row],[Date de Reception]])</f>
        <v>202209</v>
      </c>
      <c r="H937" t="str">
        <f>+CONCATENATE(TableauRCP[[#This Row],[Famille de produit]],TableauRCP[[#This Row],[Date2]])</f>
        <v>MIX LEGUMES202209</v>
      </c>
    </row>
    <row r="938" spans="1:8" hidden="1" x14ac:dyDescent="0.25">
      <c r="A938" s="30" t="s">
        <v>254</v>
      </c>
      <c r="B938" s="38">
        <v>143327784</v>
      </c>
      <c r="C938" s="38">
        <v>5540246185429</v>
      </c>
      <c r="D938" s="39">
        <v>44808</v>
      </c>
      <c r="E938" s="40">
        <v>140</v>
      </c>
      <c r="F938" t="str">
        <f>+VLOOKUP(TableauRCP[[#This Row],[Article Commande]],Tableau1[],4,FALSE)</f>
        <v>CREMERIE</v>
      </c>
      <c r="G938" s="30">
        <f>YEAR(TableauRCP[[#This Row],[Date de Reception]])*100+MONTH(TableauRCP[[#This Row],[Date de Reception]])</f>
        <v>202209</v>
      </c>
      <c r="H938" t="str">
        <f>+CONCATENATE(TableauRCP[[#This Row],[Famille de produit]],TableauRCP[[#This Row],[Date2]])</f>
        <v>CREMERIE202209</v>
      </c>
    </row>
    <row r="939" spans="1:8" hidden="1" x14ac:dyDescent="0.25">
      <c r="A939" s="30" t="s">
        <v>254</v>
      </c>
      <c r="B939" s="41">
        <v>143327784</v>
      </c>
      <c r="C939" s="41">
        <v>5540246185562</v>
      </c>
      <c r="D939" s="42">
        <v>44808</v>
      </c>
      <c r="E939" s="43">
        <v>140</v>
      </c>
      <c r="F939" t="str">
        <f>+VLOOKUP(TableauRCP[[#This Row],[Article Commande]],Tableau1[],4,FALSE)</f>
        <v>CREMERIE</v>
      </c>
      <c r="G939" s="30">
        <f>YEAR(TableauRCP[[#This Row],[Date de Reception]])*100+MONTH(TableauRCP[[#This Row],[Date de Reception]])</f>
        <v>202209</v>
      </c>
      <c r="H939" t="str">
        <f>+CONCATENATE(TableauRCP[[#This Row],[Famille de produit]],TableauRCP[[#This Row],[Date2]])</f>
        <v>CREMERIE202209</v>
      </c>
    </row>
    <row r="940" spans="1:8" hidden="1" x14ac:dyDescent="0.25">
      <c r="A940" s="30" t="s">
        <v>254</v>
      </c>
      <c r="B940" s="38">
        <v>143327784</v>
      </c>
      <c r="C940" s="38">
        <v>5540246186325</v>
      </c>
      <c r="D940" s="39">
        <v>44808</v>
      </c>
      <c r="E940" s="40">
        <v>140</v>
      </c>
      <c r="F940" t="str">
        <f>+VLOOKUP(TableauRCP[[#This Row],[Article Commande]],Tableau1[],4,FALSE)</f>
        <v>CREMERIE</v>
      </c>
      <c r="G940" s="30">
        <f>YEAR(TableauRCP[[#This Row],[Date de Reception]])*100+MONTH(TableauRCP[[#This Row],[Date de Reception]])</f>
        <v>202209</v>
      </c>
      <c r="H940" t="str">
        <f>+CONCATENATE(TableauRCP[[#This Row],[Famille de produit]],TableauRCP[[#This Row],[Date2]])</f>
        <v>CREMERIE202209</v>
      </c>
    </row>
    <row r="941" spans="1:8" hidden="1" x14ac:dyDescent="0.25">
      <c r="A941" s="30" t="s">
        <v>254</v>
      </c>
      <c r="B941" s="38">
        <v>143337886</v>
      </c>
      <c r="C941" s="38">
        <v>5540246171933</v>
      </c>
      <c r="D941" s="39">
        <v>44808</v>
      </c>
      <c r="E941" s="40">
        <v>836</v>
      </c>
      <c r="F941" t="str">
        <f>+VLOOKUP(TableauRCP[[#This Row],[Article Commande]],Tableau1[],4,FALSE)</f>
        <v>CREMERIE</v>
      </c>
      <c r="G941" s="30">
        <f>YEAR(TableauRCP[[#This Row],[Date de Reception]])*100+MONTH(TableauRCP[[#This Row],[Date de Reception]])</f>
        <v>202209</v>
      </c>
      <c r="H941" t="str">
        <f>+CONCATENATE(TableauRCP[[#This Row],[Famille de produit]],TableauRCP[[#This Row],[Date2]])</f>
        <v>CREMERIE202209</v>
      </c>
    </row>
    <row r="942" spans="1:8" hidden="1" x14ac:dyDescent="0.25">
      <c r="A942" s="30" t="s">
        <v>254</v>
      </c>
      <c r="B942" s="41">
        <v>143337886</v>
      </c>
      <c r="C942" s="41">
        <v>5540246187987</v>
      </c>
      <c r="D942" s="42">
        <v>44808</v>
      </c>
      <c r="E942" s="43">
        <v>1671</v>
      </c>
      <c r="F942" t="str">
        <f>+VLOOKUP(TableauRCP[[#This Row],[Article Commande]],Tableau1[],4,FALSE)</f>
        <v>CREMERIE</v>
      </c>
      <c r="G942" s="30">
        <f>YEAR(TableauRCP[[#This Row],[Date de Reception]])*100+MONTH(TableauRCP[[#This Row],[Date de Reception]])</f>
        <v>202209</v>
      </c>
      <c r="H942" t="str">
        <f>+CONCATENATE(TableauRCP[[#This Row],[Famille de produit]],TableauRCP[[#This Row],[Date2]])</f>
        <v>CREMERIE202209</v>
      </c>
    </row>
    <row r="943" spans="1:8" hidden="1" x14ac:dyDescent="0.25">
      <c r="A943" s="30" t="s">
        <v>254</v>
      </c>
      <c r="B943" s="38">
        <v>143337886</v>
      </c>
      <c r="C943" s="38">
        <v>5540246188200</v>
      </c>
      <c r="D943" s="39">
        <v>44808</v>
      </c>
      <c r="E943" s="40">
        <v>1485</v>
      </c>
      <c r="F943" t="str">
        <f>+VLOOKUP(TableauRCP[[#This Row],[Article Commande]],Tableau1[],4,FALSE)</f>
        <v>CREMERIE</v>
      </c>
      <c r="G943" s="30">
        <f>YEAR(TableauRCP[[#This Row],[Date de Reception]])*100+MONTH(TableauRCP[[#This Row],[Date de Reception]])</f>
        <v>202209</v>
      </c>
      <c r="H943" t="str">
        <f>+CONCATENATE(TableauRCP[[#This Row],[Famille de produit]],TableauRCP[[#This Row],[Date2]])</f>
        <v>CREMERIE202209</v>
      </c>
    </row>
    <row r="944" spans="1:8" hidden="1" x14ac:dyDescent="0.25">
      <c r="A944" s="30" t="s">
        <v>254</v>
      </c>
      <c r="B944" s="38">
        <v>143297387</v>
      </c>
      <c r="C944" s="38">
        <v>5540246194790</v>
      </c>
      <c r="D944" s="39">
        <v>44809</v>
      </c>
      <c r="E944" s="40">
        <v>2631</v>
      </c>
      <c r="F944" t="str">
        <f>+VLOOKUP(TableauRCP[[#This Row],[Article Commande]],Tableau1[],4,FALSE)</f>
        <v>MIX LEGUMES</v>
      </c>
      <c r="G944" s="30">
        <f>YEAR(TableauRCP[[#This Row],[Date de Reception]])*100+MONTH(TableauRCP[[#This Row],[Date de Reception]])</f>
        <v>202209</v>
      </c>
      <c r="H944" t="str">
        <f>+CONCATENATE(TableauRCP[[#This Row],[Famille de produit]],TableauRCP[[#This Row],[Date2]])</f>
        <v>MIX LEGUMES202209</v>
      </c>
    </row>
    <row r="945" spans="1:8" hidden="1" x14ac:dyDescent="0.25">
      <c r="A945" s="30" t="s">
        <v>254</v>
      </c>
      <c r="B945" s="38">
        <v>143327673</v>
      </c>
      <c r="C945" s="38">
        <v>5540246184036</v>
      </c>
      <c r="D945" s="39">
        <v>44809</v>
      </c>
      <c r="E945" s="40">
        <v>130</v>
      </c>
      <c r="F945" t="str">
        <f>+VLOOKUP(TableauRCP[[#This Row],[Article Commande]],Tableau1[],4,FALSE)</f>
        <v>BOULANGERIE</v>
      </c>
      <c r="G945" s="30">
        <f>YEAR(TableauRCP[[#This Row],[Date de Reception]])*100+MONTH(TableauRCP[[#This Row],[Date de Reception]])</f>
        <v>202209</v>
      </c>
      <c r="H945" t="str">
        <f>+CONCATENATE(TableauRCP[[#This Row],[Famille de produit]],TableauRCP[[#This Row],[Date2]])</f>
        <v>BOULANGERIE202209</v>
      </c>
    </row>
    <row r="946" spans="1:8" hidden="1" x14ac:dyDescent="0.25">
      <c r="A946" s="30" t="s">
        <v>254</v>
      </c>
      <c r="B946" s="41">
        <v>143327673</v>
      </c>
      <c r="C946" s="41">
        <v>5540246191596</v>
      </c>
      <c r="D946" s="42">
        <v>44809</v>
      </c>
      <c r="E946" s="43">
        <v>75</v>
      </c>
      <c r="F946" t="str">
        <f>+VLOOKUP(TableauRCP[[#This Row],[Article Commande]],Tableau1[],4,FALSE)</f>
        <v>BOULANGERIE</v>
      </c>
      <c r="G946" s="30">
        <f>YEAR(TableauRCP[[#This Row],[Date de Reception]])*100+MONTH(TableauRCP[[#This Row],[Date de Reception]])</f>
        <v>202209</v>
      </c>
      <c r="H946" t="str">
        <f>+CONCATENATE(TableauRCP[[#This Row],[Famille de produit]],TableauRCP[[#This Row],[Date2]])</f>
        <v>BOULANGERIE202209</v>
      </c>
    </row>
    <row r="947" spans="1:8" hidden="1" x14ac:dyDescent="0.25">
      <c r="A947" s="30" t="s">
        <v>254</v>
      </c>
      <c r="B947" s="41">
        <v>143327736</v>
      </c>
      <c r="C947" s="41">
        <v>5540246182684</v>
      </c>
      <c r="D947" s="42">
        <v>44809</v>
      </c>
      <c r="E947" s="43">
        <v>93</v>
      </c>
      <c r="F947" t="str">
        <f>+VLOOKUP(TableauRCP[[#This Row],[Article Commande]],Tableau1[],4,FALSE)</f>
        <v>BOULANGERIE</v>
      </c>
      <c r="G947" s="30">
        <f>YEAR(TableauRCP[[#This Row],[Date de Reception]])*100+MONTH(TableauRCP[[#This Row],[Date de Reception]])</f>
        <v>202209</v>
      </c>
      <c r="H947" t="str">
        <f>+CONCATENATE(TableauRCP[[#This Row],[Famille de produit]],TableauRCP[[#This Row],[Date2]])</f>
        <v>BOULANGERIE202209</v>
      </c>
    </row>
    <row r="948" spans="1:8" hidden="1" x14ac:dyDescent="0.25">
      <c r="A948" s="30" t="s">
        <v>254</v>
      </c>
      <c r="B948" s="38">
        <v>143327736</v>
      </c>
      <c r="C948" s="38">
        <v>5540246183844</v>
      </c>
      <c r="D948" s="39">
        <v>44809</v>
      </c>
      <c r="E948" s="40">
        <v>93</v>
      </c>
      <c r="F948" t="str">
        <f>+VLOOKUP(TableauRCP[[#This Row],[Article Commande]],Tableau1[],4,FALSE)</f>
        <v>BOULANGERIE</v>
      </c>
      <c r="G948" s="30">
        <f>YEAR(TableauRCP[[#This Row],[Date de Reception]])*100+MONTH(TableauRCP[[#This Row],[Date de Reception]])</f>
        <v>202209</v>
      </c>
      <c r="H948" t="str">
        <f>+CONCATENATE(TableauRCP[[#This Row],[Famille de produit]],TableauRCP[[#This Row],[Date2]])</f>
        <v>BOULANGERIE202209</v>
      </c>
    </row>
    <row r="949" spans="1:8" hidden="1" x14ac:dyDescent="0.25">
      <c r="A949" s="30" t="s">
        <v>254</v>
      </c>
      <c r="B949" s="41">
        <v>143327755</v>
      </c>
      <c r="C949" s="41">
        <v>5540246194632</v>
      </c>
      <c r="D949" s="42">
        <v>44809</v>
      </c>
      <c r="E949" s="43">
        <v>1420</v>
      </c>
      <c r="F949" t="str">
        <f>+VLOOKUP(TableauRCP[[#This Row],[Article Commande]],Tableau1[],4,FALSE)</f>
        <v>BOULANGERIE</v>
      </c>
      <c r="G949" s="30">
        <f>YEAR(TableauRCP[[#This Row],[Date de Reception]])*100+MONTH(TableauRCP[[#This Row],[Date de Reception]])</f>
        <v>202209</v>
      </c>
      <c r="H949" t="str">
        <f>+CONCATENATE(TableauRCP[[#This Row],[Famille de produit]],TableauRCP[[#This Row],[Date2]])</f>
        <v>BOULANGERIE202209</v>
      </c>
    </row>
    <row r="950" spans="1:8" hidden="1" x14ac:dyDescent="0.25">
      <c r="A950" s="30" t="s">
        <v>254</v>
      </c>
      <c r="B950" s="38">
        <v>143327755</v>
      </c>
      <c r="C950" s="38">
        <v>5540246195250</v>
      </c>
      <c r="D950" s="39">
        <v>44809</v>
      </c>
      <c r="E950" s="40">
        <v>335</v>
      </c>
      <c r="F950" t="str">
        <f>+VLOOKUP(TableauRCP[[#This Row],[Article Commande]],Tableau1[],4,FALSE)</f>
        <v>BOULANGERIE</v>
      </c>
      <c r="G950" s="30">
        <f>YEAR(TableauRCP[[#This Row],[Date de Reception]])*100+MONTH(TableauRCP[[#This Row],[Date de Reception]])</f>
        <v>202209</v>
      </c>
      <c r="H950" t="str">
        <f>+CONCATENATE(TableauRCP[[#This Row],[Famille de produit]],TableauRCP[[#This Row],[Date2]])</f>
        <v>BOULANGERIE202209</v>
      </c>
    </row>
    <row r="951" spans="1:8" hidden="1" x14ac:dyDescent="0.25">
      <c r="A951" s="30" t="s">
        <v>254</v>
      </c>
      <c r="B951" s="41">
        <v>143327757</v>
      </c>
      <c r="C951" s="41">
        <v>5540246183130</v>
      </c>
      <c r="D951" s="42">
        <v>44809</v>
      </c>
      <c r="E951" s="43">
        <v>1692</v>
      </c>
      <c r="F951" t="str">
        <f>+VLOOKUP(TableauRCP[[#This Row],[Article Commande]],Tableau1[],4,FALSE)</f>
        <v>MIX LEGUMES</v>
      </c>
      <c r="G951" s="30">
        <f>YEAR(TableauRCP[[#This Row],[Date de Reception]])*100+MONTH(TableauRCP[[#This Row],[Date de Reception]])</f>
        <v>202209</v>
      </c>
      <c r="H951" t="str">
        <f>+CONCATENATE(TableauRCP[[#This Row],[Famille de produit]],TableauRCP[[#This Row],[Date2]])</f>
        <v>MIX LEGUMES202209</v>
      </c>
    </row>
    <row r="952" spans="1:8" hidden="1" x14ac:dyDescent="0.25">
      <c r="A952" s="30" t="s">
        <v>254</v>
      </c>
      <c r="B952" s="38">
        <v>143327757</v>
      </c>
      <c r="C952" s="38">
        <v>5540246183537</v>
      </c>
      <c r="D952" s="39">
        <v>44809</v>
      </c>
      <c r="E952" s="40">
        <v>961</v>
      </c>
      <c r="F952" t="str">
        <f>+VLOOKUP(TableauRCP[[#This Row],[Article Commande]],Tableau1[],4,FALSE)</f>
        <v>MIX LEGUMES</v>
      </c>
      <c r="G952" s="30">
        <f>YEAR(TableauRCP[[#This Row],[Date de Reception]])*100+MONTH(TableauRCP[[#This Row],[Date de Reception]])</f>
        <v>202209</v>
      </c>
      <c r="H952" t="str">
        <f>+CONCATENATE(TableauRCP[[#This Row],[Famille de produit]],TableauRCP[[#This Row],[Date2]])</f>
        <v>MIX LEGUMES202209</v>
      </c>
    </row>
    <row r="953" spans="1:8" hidden="1" x14ac:dyDescent="0.25">
      <c r="A953" s="30" t="s">
        <v>254</v>
      </c>
      <c r="B953" s="41">
        <v>143327757</v>
      </c>
      <c r="C953" s="41">
        <v>5540246183541</v>
      </c>
      <c r="D953" s="42">
        <v>44809</v>
      </c>
      <c r="E953" s="43">
        <v>1044</v>
      </c>
      <c r="F953" t="str">
        <f>+VLOOKUP(TableauRCP[[#This Row],[Article Commande]],Tableau1[],4,FALSE)</f>
        <v>MIX LEGUMES</v>
      </c>
      <c r="G953" s="30">
        <f>YEAR(TableauRCP[[#This Row],[Date de Reception]])*100+MONTH(TableauRCP[[#This Row],[Date de Reception]])</f>
        <v>202209</v>
      </c>
      <c r="H953" t="str">
        <f>+CONCATENATE(TableauRCP[[#This Row],[Famille de produit]],TableauRCP[[#This Row],[Date2]])</f>
        <v>MIX LEGUMES202209</v>
      </c>
    </row>
    <row r="954" spans="1:8" hidden="1" x14ac:dyDescent="0.25">
      <c r="A954" s="30" t="s">
        <v>254</v>
      </c>
      <c r="B954" s="38">
        <v>143327757</v>
      </c>
      <c r="C954" s="38">
        <v>5540246192571</v>
      </c>
      <c r="D954" s="39">
        <v>44809</v>
      </c>
      <c r="E954" s="40">
        <v>602</v>
      </c>
      <c r="F954" t="str">
        <f>+VLOOKUP(TableauRCP[[#This Row],[Article Commande]],Tableau1[],4,FALSE)</f>
        <v>MIX LEGUMES</v>
      </c>
      <c r="G954" s="30">
        <f>YEAR(TableauRCP[[#This Row],[Date de Reception]])*100+MONTH(TableauRCP[[#This Row],[Date de Reception]])</f>
        <v>202209</v>
      </c>
      <c r="H954" t="str">
        <f>+CONCATENATE(TableauRCP[[#This Row],[Famille de produit]],TableauRCP[[#This Row],[Date2]])</f>
        <v>MIX LEGUMES202209</v>
      </c>
    </row>
    <row r="955" spans="1:8" hidden="1" x14ac:dyDescent="0.25">
      <c r="A955" s="30" t="s">
        <v>254</v>
      </c>
      <c r="B955" s="38">
        <v>143327782</v>
      </c>
      <c r="C955" s="38">
        <v>5540246175047</v>
      </c>
      <c r="D955" s="39">
        <v>44809</v>
      </c>
      <c r="E955" s="40">
        <v>557</v>
      </c>
      <c r="F955" t="str">
        <f>+VLOOKUP(TableauRCP[[#This Row],[Article Commande]],Tableau1[],4,FALSE)</f>
        <v>CREMERIE</v>
      </c>
      <c r="G955" s="30">
        <f>YEAR(TableauRCP[[#This Row],[Date de Reception]])*100+MONTH(TableauRCP[[#This Row],[Date de Reception]])</f>
        <v>202209</v>
      </c>
      <c r="H955" t="str">
        <f>+CONCATENATE(TableauRCP[[#This Row],[Famille de produit]],TableauRCP[[#This Row],[Date2]])</f>
        <v>CREMERIE202209</v>
      </c>
    </row>
    <row r="956" spans="1:8" hidden="1" x14ac:dyDescent="0.25">
      <c r="A956" s="30" t="s">
        <v>254</v>
      </c>
      <c r="B956" s="41">
        <v>143327782</v>
      </c>
      <c r="C956" s="41">
        <v>5540246175049</v>
      </c>
      <c r="D956" s="42">
        <v>44809</v>
      </c>
      <c r="E956" s="43">
        <v>836</v>
      </c>
      <c r="F956" t="str">
        <f>+VLOOKUP(TableauRCP[[#This Row],[Article Commande]],Tableau1[],4,FALSE)</f>
        <v>CREMERIE</v>
      </c>
      <c r="G956" s="30">
        <f>YEAR(TableauRCP[[#This Row],[Date de Reception]])*100+MONTH(TableauRCP[[#This Row],[Date de Reception]])</f>
        <v>202209</v>
      </c>
      <c r="H956" t="str">
        <f>+CONCATENATE(TableauRCP[[#This Row],[Famille de produit]],TableauRCP[[#This Row],[Date2]])</f>
        <v>CREMERIE202209</v>
      </c>
    </row>
    <row r="957" spans="1:8" hidden="1" x14ac:dyDescent="0.25">
      <c r="A957" s="30" t="s">
        <v>254</v>
      </c>
      <c r="B957" s="38">
        <v>143327782</v>
      </c>
      <c r="C957" s="38">
        <v>5540246175050</v>
      </c>
      <c r="D957" s="39">
        <v>44809</v>
      </c>
      <c r="E957" s="40">
        <v>836</v>
      </c>
      <c r="F957" t="str">
        <f>+VLOOKUP(TableauRCP[[#This Row],[Article Commande]],Tableau1[],4,FALSE)</f>
        <v>CREMERIE</v>
      </c>
      <c r="G957" s="30">
        <f>YEAR(TableauRCP[[#This Row],[Date de Reception]])*100+MONTH(TableauRCP[[#This Row],[Date de Reception]])</f>
        <v>202209</v>
      </c>
      <c r="H957" t="str">
        <f>+CONCATENATE(TableauRCP[[#This Row],[Famille de produit]],TableauRCP[[#This Row],[Date2]])</f>
        <v>CREMERIE202209</v>
      </c>
    </row>
    <row r="958" spans="1:8" hidden="1" x14ac:dyDescent="0.25">
      <c r="A958" s="30" t="s">
        <v>254</v>
      </c>
      <c r="B958" s="41">
        <v>143337850</v>
      </c>
      <c r="C958" s="41">
        <v>5540246194467</v>
      </c>
      <c r="D958" s="42">
        <v>44809</v>
      </c>
      <c r="E958" s="43">
        <v>17818</v>
      </c>
      <c r="F958" t="str">
        <f>+VLOOKUP(TableauRCP[[#This Row],[Article Commande]],Tableau1[],4,FALSE)</f>
        <v>BOULANGERIE</v>
      </c>
      <c r="G958" s="30">
        <f>YEAR(TableauRCP[[#This Row],[Date de Reception]])*100+MONTH(TableauRCP[[#This Row],[Date de Reception]])</f>
        <v>202209</v>
      </c>
      <c r="H958" t="str">
        <f>+CONCATENATE(TableauRCP[[#This Row],[Famille de produit]],TableauRCP[[#This Row],[Date2]])</f>
        <v>BOULANGERIE202209</v>
      </c>
    </row>
    <row r="959" spans="1:8" hidden="1" x14ac:dyDescent="0.25">
      <c r="A959" s="30" t="s">
        <v>254</v>
      </c>
      <c r="B959" s="38">
        <v>143337851</v>
      </c>
      <c r="C959" s="38">
        <v>5540246182684</v>
      </c>
      <c r="D959" s="39">
        <v>44809</v>
      </c>
      <c r="E959" s="40">
        <v>93</v>
      </c>
      <c r="F959" t="str">
        <f>+VLOOKUP(TableauRCP[[#This Row],[Article Commande]],Tableau1[],4,FALSE)</f>
        <v>BOULANGERIE</v>
      </c>
      <c r="G959" s="30">
        <f>YEAR(TableauRCP[[#This Row],[Date de Reception]])*100+MONTH(TableauRCP[[#This Row],[Date de Reception]])</f>
        <v>202209</v>
      </c>
      <c r="H959" t="str">
        <f>+CONCATENATE(TableauRCP[[#This Row],[Famille de produit]],TableauRCP[[#This Row],[Date2]])</f>
        <v>BOULANGERIE202209</v>
      </c>
    </row>
    <row r="960" spans="1:8" hidden="1" x14ac:dyDescent="0.25">
      <c r="A960" s="30" t="s">
        <v>254</v>
      </c>
      <c r="B960" s="41">
        <v>143337851</v>
      </c>
      <c r="C960" s="41">
        <v>5540246183844</v>
      </c>
      <c r="D960" s="42">
        <v>44809</v>
      </c>
      <c r="E960" s="43">
        <v>279</v>
      </c>
      <c r="F960" t="str">
        <f>+VLOOKUP(TableauRCP[[#This Row],[Article Commande]],Tableau1[],4,FALSE)</f>
        <v>BOULANGERIE</v>
      </c>
      <c r="G960" s="30">
        <f>YEAR(TableauRCP[[#This Row],[Date de Reception]])*100+MONTH(TableauRCP[[#This Row],[Date de Reception]])</f>
        <v>202209</v>
      </c>
      <c r="H960" t="str">
        <f>+CONCATENATE(TableauRCP[[#This Row],[Famille de produit]],TableauRCP[[#This Row],[Date2]])</f>
        <v>BOULANGERIE202209</v>
      </c>
    </row>
    <row r="961" spans="1:8" hidden="1" x14ac:dyDescent="0.25">
      <c r="A961" s="30" t="s">
        <v>254</v>
      </c>
      <c r="B961" s="38">
        <v>143337851</v>
      </c>
      <c r="C961" s="38">
        <v>5540246194467</v>
      </c>
      <c r="D961" s="39">
        <v>44809</v>
      </c>
      <c r="E961" s="40">
        <v>17818</v>
      </c>
      <c r="F961" t="str">
        <f>+VLOOKUP(TableauRCP[[#This Row],[Article Commande]],Tableau1[],4,FALSE)</f>
        <v>BOULANGERIE</v>
      </c>
      <c r="G961" s="30">
        <f>YEAR(TableauRCP[[#This Row],[Date de Reception]])*100+MONTH(TableauRCP[[#This Row],[Date de Reception]])</f>
        <v>202209</v>
      </c>
      <c r="H961" t="str">
        <f>+CONCATENATE(TableauRCP[[#This Row],[Famille de produit]],TableauRCP[[#This Row],[Date2]])</f>
        <v>BOULANGERIE202209</v>
      </c>
    </row>
    <row r="962" spans="1:8" hidden="1" x14ac:dyDescent="0.25">
      <c r="A962" s="30" t="s">
        <v>254</v>
      </c>
      <c r="B962" s="41">
        <v>143337929</v>
      </c>
      <c r="C962" s="41">
        <v>5540246172978</v>
      </c>
      <c r="D962" s="42">
        <v>44809</v>
      </c>
      <c r="E962" s="43">
        <v>836</v>
      </c>
      <c r="F962" t="str">
        <f>+VLOOKUP(TableauRCP[[#This Row],[Article Commande]],Tableau1[],4,FALSE)</f>
        <v>CREMERIE</v>
      </c>
      <c r="G962" s="30">
        <f>YEAR(TableauRCP[[#This Row],[Date de Reception]])*100+MONTH(TableauRCP[[#This Row],[Date de Reception]])</f>
        <v>202209</v>
      </c>
      <c r="H962" t="str">
        <f>+CONCATENATE(TableauRCP[[#This Row],[Famille de produit]],TableauRCP[[#This Row],[Date2]])</f>
        <v>CREMERIE202209</v>
      </c>
    </row>
    <row r="963" spans="1:8" hidden="1" x14ac:dyDescent="0.25">
      <c r="A963" s="30" t="s">
        <v>254</v>
      </c>
      <c r="B963" s="41">
        <v>143337929</v>
      </c>
      <c r="C963" s="41">
        <v>5540246176699</v>
      </c>
      <c r="D963" s="42">
        <v>44809</v>
      </c>
      <c r="E963" s="43">
        <v>2088</v>
      </c>
      <c r="F963" t="str">
        <f>+VLOOKUP(TableauRCP[[#This Row],[Article Commande]],Tableau1[],4,FALSE)</f>
        <v>CREMERIE</v>
      </c>
      <c r="G963" s="30">
        <f>YEAR(TableauRCP[[#This Row],[Date de Reception]])*100+MONTH(TableauRCP[[#This Row],[Date de Reception]])</f>
        <v>202209</v>
      </c>
      <c r="H963" t="str">
        <f>+CONCATENATE(TableauRCP[[#This Row],[Famille de produit]],TableauRCP[[#This Row],[Date2]])</f>
        <v>CREMERIE202209</v>
      </c>
    </row>
    <row r="964" spans="1:8" hidden="1" x14ac:dyDescent="0.25">
      <c r="A964" s="30" t="s">
        <v>254</v>
      </c>
      <c r="B964" s="38">
        <v>143337929</v>
      </c>
      <c r="C964" s="38">
        <v>5540246188175</v>
      </c>
      <c r="D964" s="39">
        <v>44809</v>
      </c>
      <c r="E964" s="40">
        <v>279</v>
      </c>
      <c r="F964" t="str">
        <f>+VLOOKUP(TableauRCP[[#This Row],[Article Commande]],Tableau1[],4,FALSE)</f>
        <v>CREMERIE</v>
      </c>
      <c r="G964" s="30">
        <f>YEAR(TableauRCP[[#This Row],[Date de Reception]])*100+MONTH(TableauRCP[[#This Row],[Date de Reception]])</f>
        <v>202209</v>
      </c>
      <c r="H964" t="str">
        <f>+CONCATENATE(TableauRCP[[#This Row],[Famille de produit]],TableauRCP[[#This Row],[Date2]])</f>
        <v>CREMERIE202209</v>
      </c>
    </row>
    <row r="965" spans="1:8" hidden="1" x14ac:dyDescent="0.25">
      <c r="A965" s="30" t="s">
        <v>254</v>
      </c>
      <c r="B965" s="38">
        <v>143337931</v>
      </c>
      <c r="C965" s="38">
        <v>5540246176295</v>
      </c>
      <c r="D965" s="39">
        <v>44809</v>
      </c>
      <c r="E965" s="40">
        <v>5940</v>
      </c>
      <c r="F965" t="str">
        <f>+VLOOKUP(TableauRCP[[#This Row],[Article Commande]],Tableau1[],4,FALSE)</f>
        <v>CREMERIE</v>
      </c>
      <c r="G965" s="30">
        <f>YEAR(TableauRCP[[#This Row],[Date de Reception]])*100+MONTH(TableauRCP[[#This Row],[Date de Reception]])</f>
        <v>202209</v>
      </c>
      <c r="H965" t="str">
        <f>+CONCATENATE(TableauRCP[[#This Row],[Famille de produit]],TableauRCP[[#This Row],[Date2]])</f>
        <v>CREMERIE202209</v>
      </c>
    </row>
    <row r="966" spans="1:8" hidden="1" x14ac:dyDescent="0.25">
      <c r="A966" s="30" t="s">
        <v>254</v>
      </c>
      <c r="B966" s="38">
        <v>143327703</v>
      </c>
      <c r="C966" s="38">
        <v>5540246173906</v>
      </c>
      <c r="D966" s="39">
        <v>44812</v>
      </c>
      <c r="E966" s="40">
        <v>1634</v>
      </c>
      <c r="F966" t="str">
        <f>+VLOOKUP(TableauRCP[[#This Row],[Article Commande]],Tableau1[],4,FALSE)</f>
        <v>VOLAILLE</v>
      </c>
      <c r="G966" s="30">
        <f>YEAR(TableauRCP[[#This Row],[Date de Reception]])*100+MONTH(TableauRCP[[#This Row],[Date de Reception]])</f>
        <v>202209</v>
      </c>
      <c r="H966" t="str">
        <f>+CONCATENATE(TableauRCP[[#This Row],[Famille de produit]],TableauRCP[[#This Row],[Date2]])</f>
        <v>VOLAILLE202209</v>
      </c>
    </row>
    <row r="967" spans="1:8" hidden="1" x14ac:dyDescent="0.25">
      <c r="A967" s="30" t="s">
        <v>254</v>
      </c>
      <c r="B967" s="41">
        <v>143327703</v>
      </c>
      <c r="C967" s="41">
        <v>5540246181016</v>
      </c>
      <c r="D967" s="42">
        <v>44812</v>
      </c>
      <c r="E967" s="43">
        <v>5346</v>
      </c>
      <c r="F967" t="str">
        <f>+VLOOKUP(TableauRCP[[#This Row],[Article Commande]],Tableau1[],4,FALSE)</f>
        <v>VOLAILLE</v>
      </c>
      <c r="G967" s="30">
        <f>YEAR(TableauRCP[[#This Row],[Date de Reception]])*100+MONTH(TableauRCP[[#This Row],[Date de Reception]])</f>
        <v>202209</v>
      </c>
      <c r="H967" t="str">
        <f>+CONCATENATE(TableauRCP[[#This Row],[Famille de produit]],TableauRCP[[#This Row],[Date2]])</f>
        <v>VOLAILLE202209</v>
      </c>
    </row>
    <row r="968" spans="1:8" hidden="1" x14ac:dyDescent="0.25">
      <c r="A968" s="30" t="s">
        <v>254</v>
      </c>
      <c r="B968" s="41">
        <v>143327801</v>
      </c>
      <c r="C968" s="41">
        <v>5540246193316</v>
      </c>
      <c r="D968" s="42">
        <v>44812</v>
      </c>
      <c r="E968" s="43">
        <v>335</v>
      </c>
      <c r="F968" t="str">
        <f>+VLOOKUP(TableauRCP[[#This Row],[Article Commande]],Tableau1[],4,FALSE)</f>
        <v>BOULANGERIE</v>
      </c>
      <c r="G968" s="30">
        <f>YEAR(TableauRCP[[#This Row],[Date de Reception]])*100+MONTH(TableauRCP[[#This Row],[Date de Reception]])</f>
        <v>202209</v>
      </c>
      <c r="H968" t="str">
        <f>+CONCATENATE(TableauRCP[[#This Row],[Famille de produit]],TableauRCP[[#This Row],[Date2]])</f>
        <v>BOULANGERIE202209</v>
      </c>
    </row>
    <row r="969" spans="1:8" hidden="1" x14ac:dyDescent="0.25">
      <c r="A969" s="30" t="s">
        <v>254</v>
      </c>
      <c r="B969" s="38">
        <v>143337872</v>
      </c>
      <c r="C969" s="38">
        <v>5540246194632</v>
      </c>
      <c r="D969" s="39">
        <v>44812</v>
      </c>
      <c r="E969" s="40">
        <v>492</v>
      </c>
      <c r="F969" t="str">
        <f>+VLOOKUP(TableauRCP[[#This Row],[Article Commande]],Tableau1[],4,FALSE)</f>
        <v>BOULANGERIE</v>
      </c>
      <c r="G969" s="30">
        <f>YEAR(TableauRCP[[#This Row],[Date de Reception]])*100+MONTH(TableauRCP[[#This Row],[Date de Reception]])</f>
        <v>202209</v>
      </c>
      <c r="H969" t="str">
        <f>+CONCATENATE(TableauRCP[[#This Row],[Famille de produit]],TableauRCP[[#This Row],[Date2]])</f>
        <v>BOULANGERIE202209</v>
      </c>
    </row>
    <row r="970" spans="1:8" hidden="1" x14ac:dyDescent="0.25">
      <c r="A970" s="30" t="s">
        <v>254</v>
      </c>
      <c r="B970" s="38">
        <v>143337873</v>
      </c>
      <c r="C970" s="38">
        <v>5540246171759</v>
      </c>
      <c r="D970" s="39">
        <v>44812</v>
      </c>
      <c r="E970" s="40">
        <v>3759</v>
      </c>
      <c r="F970" t="str">
        <f>+VLOOKUP(TableauRCP[[#This Row],[Article Commande]],Tableau1[],4,FALSE)</f>
        <v>MIX LEGUMES</v>
      </c>
      <c r="G970" s="30">
        <f>YEAR(TableauRCP[[#This Row],[Date de Reception]])*100+MONTH(TableauRCP[[#This Row],[Date de Reception]])</f>
        <v>202209</v>
      </c>
      <c r="H970" t="str">
        <f>+CONCATENATE(TableauRCP[[#This Row],[Famille de produit]],TableauRCP[[#This Row],[Date2]])</f>
        <v>MIX LEGUMES202209</v>
      </c>
    </row>
    <row r="971" spans="1:8" hidden="1" x14ac:dyDescent="0.25">
      <c r="A971" s="30" t="s">
        <v>254</v>
      </c>
      <c r="B971" s="41">
        <v>143337873</v>
      </c>
      <c r="C971" s="41">
        <v>5540246177133</v>
      </c>
      <c r="D971" s="42">
        <v>44812</v>
      </c>
      <c r="E971" s="43">
        <v>3898</v>
      </c>
      <c r="F971" t="str">
        <f>+VLOOKUP(TableauRCP[[#This Row],[Article Commande]],Tableau1[],4,FALSE)</f>
        <v>MIX LEGUMES</v>
      </c>
      <c r="G971" s="30">
        <f>YEAR(TableauRCP[[#This Row],[Date de Reception]])*100+MONTH(TableauRCP[[#This Row],[Date de Reception]])</f>
        <v>202209</v>
      </c>
      <c r="H971" t="str">
        <f>+CONCATENATE(TableauRCP[[#This Row],[Famille de produit]],TableauRCP[[#This Row],[Date2]])</f>
        <v>MIX LEGUMES202209</v>
      </c>
    </row>
    <row r="972" spans="1:8" hidden="1" x14ac:dyDescent="0.25">
      <c r="A972" s="30" t="s">
        <v>254</v>
      </c>
      <c r="B972" s="38">
        <v>143337873</v>
      </c>
      <c r="C972" s="38">
        <v>5540246192148</v>
      </c>
      <c r="D972" s="39">
        <v>44812</v>
      </c>
      <c r="E972" s="40">
        <v>11136</v>
      </c>
      <c r="F972" t="str">
        <f>+VLOOKUP(TableauRCP[[#This Row],[Article Commande]],Tableau1[],4,FALSE)</f>
        <v>MIX LEGUMES</v>
      </c>
      <c r="G972" s="30">
        <f>YEAR(TableauRCP[[#This Row],[Date de Reception]])*100+MONTH(TableauRCP[[#This Row],[Date de Reception]])</f>
        <v>202209</v>
      </c>
      <c r="H972" t="str">
        <f>+CONCATENATE(TableauRCP[[#This Row],[Famille de produit]],TableauRCP[[#This Row],[Date2]])</f>
        <v>MIX LEGUMES202209</v>
      </c>
    </row>
    <row r="973" spans="1:8" hidden="1" x14ac:dyDescent="0.25">
      <c r="A973" s="30" t="s">
        <v>254</v>
      </c>
      <c r="B973" s="38">
        <v>143337954</v>
      </c>
      <c r="C973" s="38">
        <v>5540246176699</v>
      </c>
      <c r="D973" s="39">
        <v>44812</v>
      </c>
      <c r="E973" s="40">
        <v>2088</v>
      </c>
      <c r="F973" t="str">
        <f>+VLOOKUP(TableauRCP[[#This Row],[Article Commande]],Tableau1[],4,FALSE)</f>
        <v>CREMERIE</v>
      </c>
      <c r="G973" s="30">
        <f>YEAR(TableauRCP[[#This Row],[Date de Reception]])*100+MONTH(TableauRCP[[#This Row],[Date de Reception]])</f>
        <v>202209</v>
      </c>
      <c r="H973" t="str">
        <f>+CONCATENATE(TableauRCP[[#This Row],[Famille de produit]],TableauRCP[[#This Row],[Date2]])</f>
        <v>CREMERIE202209</v>
      </c>
    </row>
    <row r="974" spans="1:8" hidden="1" x14ac:dyDescent="0.25">
      <c r="A974" s="30" t="s">
        <v>254</v>
      </c>
      <c r="B974" s="41">
        <v>143337954</v>
      </c>
      <c r="C974" s="41">
        <v>5540246188175</v>
      </c>
      <c r="D974" s="42">
        <v>44812</v>
      </c>
      <c r="E974" s="43">
        <v>232</v>
      </c>
      <c r="F974" t="str">
        <f>+VLOOKUP(TableauRCP[[#This Row],[Article Commande]],Tableau1[],4,FALSE)</f>
        <v>CREMERIE</v>
      </c>
      <c r="G974" s="30">
        <f>YEAR(TableauRCP[[#This Row],[Date de Reception]])*100+MONTH(TableauRCP[[#This Row],[Date de Reception]])</f>
        <v>202209</v>
      </c>
      <c r="H974" t="str">
        <f>+CONCATENATE(TableauRCP[[#This Row],[Famille de produit]],TableauRCP[[#This Row],[Date2]])</f>
        <v>CREMERIE202209</v>
      </c>
    </row>
    <row r="975" spans="1:8" hidden="1" x14ac:dyDescent="0.25">
      <c r="A975" s="30" t="s">
        <v>254</v>
      </c>
      <c r="B975" s="38">
        <v>143337955</v>
      </c>
      <c r="C975" s="38">
        <v>5540246171933</v>
      </c>
      <c r="D975" s="39">
        <v>44812</v>
      </c>
      <c r="E975" s="40">
        <v>557</v>
      </c>
      <c r="F975" t="str">
        <f>+VLOOKUP(TableauRCP[[#This Row],[Article Commande]],Tableau1[],4,FALSE)</f>
        <v>CREMERIE</v>
      </c>
      <c r="G975" s="30">
        <f>YEAR(TableauRCP[[#This Row],[Date de Reception]])*100+MONTH(TableauRCP[[#This Row],[Date de Reception]])</f>
        <v>202209</v>
      </c>
      <c r="H975" t="str">
        <f>+CONCATENATE(TableauRCP[[#This Row],[Famille de produit]],TableauRCP[[#This Row],[Date2]])</f>
        <v>CREMERIE202209</v>
      </c>
    </row>
    <row r="976" spans="1:8" hidden="1" x14ac:dyDescent="0.25">
      <c r="A976" s="30" t="s">
        <v>254</v>
      </c>
      <c r="B976" s="38">
        <v>143337955</v>
      </c>
      <c r="C976" s="38">
        <v>5540246176295</v>
      </c>
      <c r="D976" s="39">
        <v>44812</v>
      </c>
      <c r="E976" s="40">
        <v>4455</v>
      </c>
      <c r="F976" t="str">
        <f>+VLOOKUP(TableauRCP[[#This Row],[Article Commande]],Tableau1[],4,FALSE)</f>
        <v>CREMERIE</v>
      </c>
      <c r="G976" s="30">
        <f>YEAR(TableauRCP[[#This Row],[Date de Reception]])*100+MONTH(TableauRCP[[#This Row],[Date de Reception]])</f>
        <v>202209</v>
      </c>
      <c r="H976" t="str">
        <f>+CONCATENATE(TableauRCP[[#This Row],[Famille de produit]],TableauRCP[[#This Row],[Date2]])</f>
        <v>CREMERIE202209</v>
      </c>
    </row>
    <row r="977" spans="1:8" hidden="1" x14ac:dyDescent="0.25">
      <c r="A977" s="30" t="s">
        <v>254</v>
      </c>
      <c r="B977" s="38">
        <v>143337955</v>
      </c>
      <c r="C977" s="38">
        <v>5540246187987</v>
      </c>
      <c r="D977" s="39">
        <v>44812</v>
      </c>
      <c r="E977" s="40">
        <v>4455</v>
      </c>
      <c r="F977" t="str">
        <f>+VLOOKUP(TableauRCP[[#This Row],[Article Commande]],Tableau1[],4,FALSE)</f>
        <v>CREMERIE</v>
      </c>
      <c r="G977" s="30">
        <f>YEAR(TableauRCP[[#This Row],[Date de Reception]])*100+MONTH(TableauRCP[[#This Row],[Date de Reception]])</f>
        <v>202209</v>
      </c>
      <c r="H977" t="str">
        <f>+CONCATENATE(TableauRCP[[#This Row],[Famille de produit]],TableauRCP[[#This Row],[Date2]])</f>
        <v>CREMERIE202209</v>
      </c>
    </row>
    <row r="978" spans="1:8" hidden="1" x14ac:dyDescent="0.25">
      <c r="A978" s="30" t="s">
        <v>254</v>
      </c>
      <c r="B978" s="41">
        <v>143327702</v>
      </c>
      <c r="C978" s="41">
        <v>5540246181061</v>
      </c>
      <c r="D978" s="42">
        <v>44813</v>
      </c>
      <c r="E978" s="43">
        <v>2205</v>
      </c>
      <c r="F978" t="str">
        <f>+VLOOKUP(TableauRCP[[#This Row],[Article Commande]],Tableau1[],4,FALSE)</f>
        <v>VOLAILLE</v>
      </c>
      <c r="G978" s="30">
        <f>YEAR(TableauRCP[[#This Row],[Date de Reception]])*100+MONTH(TableauRCP[[#This Row],[Date de Reception]])</f>
        <v>202209</v>
      </c>
      <c r="H978" t="str">
        <f>+CONCATENATE(TableauRCP[[#This Row],[Famille de produit]],TableauRCP[[#This Row],[Date2]])</f>
        <v>VOLAILLE202209</v>
      </c>
    </row>
    <row r="979" spans="1:8" hidden="1" x14ac:dyDescent="0.25">
      <c r="A979" s="30" t="s">
        <v>254</v>
      </c>
      <c r="B979" s="38">
        <v>143327702</v>
      </c>
      <c r="C979" s="38">
        <v>5540246183547</v>
      </c>
      <c r="D979" s="39">
        <v>44813</v>
      </c>
      <c r="E979" s="40">
        <v>5568</v>
      </c>
      <c r="F979" t="str">
        <f>+VLOOKUP(TableauRCP[[#This Row],[Article Commande]],Tableau1[],4,FALSE)</f>
        <v>VOLAILLE</v>
      </c>
      <c r="G979" s="30">
        <f>YEAR(TableauRCP[[#This Row],[Date de Reception]])*100+MONTH(TableauRCP[[#This Row],[Date de Reception]])</f>
        <v>202209</v>
      </c>
      <c r="H979" t="str">
        <f>+CONCATENATE(TableauRCP[[#This Row],[Famille de produit]],TableauRCP[[#This Row],[Date2]])</f>
        <v>VOLAILLE202209</v>
      </c>
    </row>
    <row r="980" spans="1:8" hidden="1" x14ac:dyDescent="0.25">
      <c r="A980" s="30" t="s">
        <v>254</v>
      </c>
      <c r="B980" s="41">
        <v>143327702</v>
      </c>
      <c r="C980" s="41">
        <v>5540246185278</v>
      </c>
      <c r="D980" s="42">
        <v>44813</v>
      </c>
      <c r="E980" s="43">
        <v>1120</v>
      </c>
      <c r="F980" t="str">
        <f>+VLOOKUP(TableauRCP[[#This Row],[Article Commande]],Tableau1[],4,FALSE)</f>
        <v>VOLAILLE</v>
      </c>
      <c r="G980" s="30">
        <f>YEAR(TableauRCP[[#This Row],[Date de Reception]])*100+MONTH(TableauRCP[[#This Row],[Date de Reception]])</f>
        <v>202209</v>
      </c>
      <c r="H980" t="str">
        <f>+CONCATENATE(TableauRCP[[#This Row],[Famille de produit]],TableauRCP[[#This Row],[Date2]])</f>
        <v>VOLAILLE202209</v>
      </c>
    </row>
    <row r="981" spans="1:8" hidden="1" x14ac:dyDescent="0.25">
      <c r="A981" s="30" t="s">
        <v>254</v>
      </c>
      <c r="B981" s="38">
        <v>143327802</v>
      </c>
      <c r="C981" s="38">
        <v>5540246180522</v>
      </c>
      <c r="D981" s="39">
        <v>44813</v>
      </c>
      <c r="E981" s="40">
        <v>891</v>
      </c>
      <c r="F981" t="str">
        <f>+VLOOKUP(TableauRCP[[#This Row],[Article Commande]],Tableau1[],4,FALSE)</f>
        <v>BOULANGERIE</v>
      </c>
      <c r="G981" s="30">
        <f>YEAR(TableauRCP[[#This Row],[Date de Reception]])*100+MONTH(TableauRCP[[#This Row],[Date de Reception]])</f>
        <v>202209</v>
      </c>
      <c r="H981" t="str">
        <f>+CONCATENATE(TableauRCP[[#This Row],[Famille de produit]],TableauRCP[[#This Row],[Date2]])</f>
        <v>BOULANGERIE202209</v>
      </c>
    </row>
    <row r="982" spans="1:8" hidden="1" x14ac:dyDescent="0.25">
      <c r="A982" s="30" t="s">
        <v>254</v>
      </c>
      <c r="B982" s="38">
        <v>143337991</v>
      </c>
      <c r="C982" s="38">
        <v>5540246171933</v>
      </c>
      <c r="D982" s="39">
        <v>44813</v>
      </c>
      <c r="E982" s="40">
        <v>557</v>
      </c>
      <c r="F982" t="str">
        <f>+VLOOKUP(TableauRCP[[#This Row],[Article Commande]],Tableau1[],4,FALSE)</f>
        <v>CREMERIE</v>
      </c>
      <c r="G982" s="30">
        <f>YEAR(TableauRCP[[#This Row],[Date de Reception]])*100+MONTH(TableauRCP[[#This Row],[Date de Reception]])</f>
        <v>202209</v>
      </c>
      <c r="H982" t="str">
        <f>+CONCATENATE(TableauRCP[[#This Row],[Famille de produit]],TableauRCP[[#This Row],[Date2]])</f>
        <v>CREMERIE202209</v>
      </c>
    </row>
    <row r="983" spans="1:8" hidden="1" x14ac:dyDescent="0.25">
      <c r="A983" s="30" t="s">
        <v>254</v>
      </c>
      <c r="B983" s="38">
        <v>143337995</v>
      </c>
      <c r="C983" s="38">
        <v>5540246183130</v>
      </c>
      <c r="D983" s="39">
        <v>44813</v>
      </c>
      <c r="E983" s="40">
        <v>1128</v>
      </c>
      <c r="F983" t="str">
        <f>+VLOOKUP(TableauRCP[[#This Row],[Article Commande]],Tableau1[],4,FALSE)</f>
        <v>MIX LEGUMES</v>
      </c>
      <c r="G983" s="30">
        <f>YEAR(TableauRCP[[#This Row],[Date de Reception]])*100+MONTH(TableauRCP[[#This Row],[Date de Reception]])</f>
        <v>202209</v>
      </c>
      <c r="H983" t="str">
        <f>+CONCATENATE(TableauRCP[[#This Row],[Famille de produit]],TableauRCP[[#This Row],[Date2]])</f>
        <v>MIX LEGUMES202209</v>
      </c>
    </row>
    <row r="984" spans="1:8" hidden="1" x14ac:dyDescent="0.25">
      <c r="A984" s="30" t="s">
        <v>254</v>
      </c>
      <c r="B984" s="38">
        <v>143256891</v>
      </c>
      <c r="C984" s="38">
        <v>5540246194478</v>
      </c>
      <c r="D984" s="39">
        <v>44814</v>
      </c>
      <c r="E984" s="40">
        <v>1225</v>
      </c>
      <c r="F984" t="str">
        <f>+VLOOKUP(TableauRCP[[#This Row],[Article Commande]],Tableau1[],4,FALSE)</f>
        <v>EMBALLAGES</v>
      </c>
      <c r="G984" s="30">
        <f>YEAR(TableauRCP[[#This Row],[Date de Reception]])*100+MONTH(TableauRCP[[#This Row],[Date de Reception]])</f>
        <v>202209</v>
      </c>
      <c r="H984" t="str">
        <f>+CONCATENATE(TableauRCP[[#This Row],[Famille de produit]],TableauRCP[[#This Row],[Date2]])</f>
        <v>EMBALLAGES202209</v>
      </c>
    </row>
    <row r="985" spans="1:8" hidden="1" x14ac:dyDescent="0.25">
      <c r="A985" s="30" t="s">
        <v>254</v>
      </c>
      <c r="B985" s="41">
        <v>143327798</v>
      </c>
      <c r="C985" s="41">
        <v>5540246195242</v>
      </c>
      <c r="D985" s="42">
        <v>44814</v>
      </c>
      <c r="E985" s="43">
        <v>720</v>
      </c>
      <c r="F985" t="str">
        <f>+VLOOKUP(TableauRCP[[#This Row],[Article Commande]],Tableau1[],4,FALSE)</f>
        <v>MIX LEGUMES</v>
      </c>
      <c r="G985" s="30">
        <f>YEAR(TableauRCP[[#This Row],[Date de Reception]])*100+MONTH(TableauRCP[[#This Row],[Date de Reception]])</f>
        <v>202209</v>
      </c>
      <c r="H985" t="str">
        <f>+CONCATENATE(TableauRCP[[#This Row],[Famille de produit]],TableauRCP[[#This Row],[Date2]])</f>
        <v>MIX LEGUMES202209</v>
      </c>
    </row>
    <row r="986" spans="1:8" hidden="1" x14ac:dyDescent="0.25">
      <c r="A986" s="30" t="s">
        <v>254</v>
      </c>
      <c r="B986" s="41">
        <v>143337996</v>
      </c>
      <c r="C986" s="41">
        <v>5540246185429</v>
      </c>
      <c r="D986" s="42">
        <v>44814</v>
      </c>
      <c r="E986" s="43">
        <v>168</v>
      </c>
      <c r="F986" t="str">
        <f>+VLOOKUP(TableauRCP[[#This Row],[Article Commande]],Tableau1[],4,FALSE)</f>
        <v>CREMERIE</v>
      </c>
      <c r="G986" s="30">
        <f>YEAR(TableauRCP[[#This Row],[Date de Reception]])*100+MONTH(TableauRCP[[#This Row],[Date de Reception]])</f>
        <v>202209</v>
      </c>
      <c r="H986" t="str">
        <f>+CONCATENATE(TableauRCP[[#This Row],[Famille de produit]],TableauRCP[[#This Row],[Date2]])</f>
        <v>CREMERIE202209</v>
      </c>
    </row>
    <row r="987" spans="1:8" hidden="1" x14ac:dyDescent="0.25">
      <c r="A987" s="30" t="s">
        <v>254</v>
      </c>
      <c r="B987" s="38">
        <v>143337996</v>
      </c>
      <c r="C987" s="38">
        <v>5540246186325</v>
      </c>
      <c r="D987" s="39">
        <v>44814</v>
      </c>
      <c r="E987" s="40">
        <v>140</v>
      </c>
      <c r="F987" t="str">
        <f>+VLOOKUP(TableauRCP[[#This Row],[Article Commande]],Tableau1[],4,FALSE)</f>
        <v>CREMERIE</v>
      </c>
      <c r="G987" s="30">
        <f>YEAR(TableauRCP[[#This Row],[Date de Reception]])*100+MONTH(TableauRCP[[#This Row],[Date de Reception]])</f>
        <v>202209</v>
      </c>
      <c r="H987" t="str">
        <f>+CONCATENATE(TableauRCP[[#This Row],[Famille de produit]],TableauRCP[[#This Row],[Date2]])</f>
        <v>CREMERIE202209</v>
      </c>
    </row>
    <row r="988" spans="1:8" hidden="1" x14ac:dyDescent="0.25">
      <c r="A988" s="30" t="s">
        <v>254</v>
      </c>
      <c r="B988" s="38">
        <v>143348010</v>
      </c>
      <c r="C988" s="38">
        <v>5540246171933</v>
      </c>
      <c r="D988" s="39">
        <v>44814</v>
      </c>
      <c r="E988" s="40">
        <v>1114</v>
      </c>
      <c r="F988" t="str">
        <f>+VLOOKUP(TableauRCP[[#This Row],[Article Commande]],Tableau1[],4,FALSE)</f>
        <v>CREMERIE</v>
      </c>
      <c r="G988" s="30">
        <f>YEAR(TableauRCP[[#This Row],[Date de Reception]])*100+MONTH(TableauRCP[[#This Row],[Date de Reception]])</f>
        <v>202209</v>
      </c>
      <c r="H988" t="str">
        <f>+CONCATENATE(TableauRCP[[#This Row],[Famille de produit]],TableauRCP[[#This Row],[Date2]])</f>
        <v>CREMERIE202209</v>
      </c>
    </row>
    <row r="989" spans="1:8" hidden="1" x14ac:dyDescent="0.25">
      <c r="A989" s="30" t="s">
        <v>254</v>
      </c>
      <c r="B989" s="41">
        <v>143348010</v>
      </c>
      <c r="C989" s="41">
        <v>5540246176294</v>
      </c>
      <c r="D989" s="42">
        <v>44814</v>
      </c>
      <c r="E989" s="43">
        <v>38</v>
      </c>
      <c r="F989" t="str">
        <f>+VLOOKUP(TableauRCP[[#This Row],[Article Commande]],Tableau1[],4,FALSE)</f>
        <v>CREMERIE</v>
      </c>
      <c r="G989" s="30">
        <f>YEAR(TableauRCP[[#This Row],[Date de Reception]])*100+MONTH(TableauRCP[[#This Row],[Date de Reception]])</f>
        <v>202209</v>
      </c>
      <c r="H989" t="str">
        <f>+CONCATENATE(TableauRCP[[#This Row],[Famille de produit]],TableauRCP[[#This Row],[Date2]])</f>
        <v>CREMERIE202209</v>
      </c>
    </row>
    <row r="990" spans="1:8" hidden="1" x14ac:dyDescent="0.25">
      <c r="A990" s="30" t="s">
        <v>254</v>
      </c>
      <c r="B990" s="38">
        <v>143348010</v>
      </c>
      <c r="C990" s="38">
        <v>5540246176295</v>
      </c>
      <c r="D990" s="39">
        <v>44814</v>
      </c>
      <c r="E990" s="40">
        <v>7424</v>
      </c>
      <c r="F990" t="str">
        <f>+VLOOKUP(TableauRCP[[#This Row],[Article Commande]],Tableau1[],4,FALSE)</f>
        <v>CREMERIE</v>
      </c>
      <c r="G990" s="30">
        <f>YEAR(TableauRCP[[#This Row],[Date de Reception]])*100+MONTH(TableauRCP[[#This Row],[Date de Reception]])</f>
        <v>202209</v>
      </c>
      <c r="H990" t="str">
        <f>+CONCATENATE(TableauRCP[[#This Row],[Famille de produit]],TableauRCP[[#This Row],[Date2]])</f>
        <v>CREMERIE202209</v>
      </c>
    </row>
    <row r="991" spans="1:8" hidden="1" x14ac:dyDescent="0.25">
      <c r="A991" s="30" t="s">
        <v>254</v>
      </c>
      <c r="B991" s="41">
        <v>143348010</v>
      </c>
      <c r="C991" s="41">
        <v>5540246187987</v>
      </c>
      <c r="D991" s="42">
        <v>44814</v>
      </c>
      <c r="E991" s="43">
        <v>2228</v>
      </c>
      <c r="F991" t="str">
        <f>+VLOOKUP(TableauRCP[[#This Row],[Article Commande]],Tableau1[],4,FALSE)</f>
        <v>CREMERIE</v>
      </c>
      <c r="G991" s="30">
        <f>YEAR(TableauRCP[[#This Row],[Date de Reception]])*100+MONTH(TableauRCP[[#This Row],[Date de Reception]])</f>
        <v>202209</v>
      </c>
      <c r="H991" t="str">
        <f>+CONCATENATE(TableauRCP[[#This Row],[Famille de produit]],TableauRCP[[#This Row],[Date2]])</f>
        <v>CREMERIE202209</v>
      </c>
    </row>
    <row r="992" spans="1:8" hidden="1" x14ac:dyDescent="0.25">
      <c r="A992" s="30" t="s">
        <v>254</v>
      </c>
      <c r="B992" s="38">
        <v>143348010</v>
      </c>
      <c r="C992" s="38">
        <v>5540246188200</v>
      </c>
      <c r="D992" s="39">
        <v>44814</v>
      </c>
      <c r="E992" s="40">
        <v>1485</v>
      </c>
      <c r="F992" t="str">
        <f>+VLOOKUP(TableauRCP[[#This Row],[Article Commande]],Tableau1[],4,FALSE)</f>
        <v>CREMERIE</v>
      </c>
      <c r="G992" s="30">
        <f>YEAR(TableauRCP[[#This Row],[Date de Reception]])*100+MONTH(TableauRCP[[#This Row],[Date de Reception]])</f>
        <v>202209</v>
      </c>
      <c r="H992" t="str">
        <f>+CONCATENATE(TableauRCP[[#This Row],[Famille de produit]],TableauRCP[[#This Row],[Date2]])</f>
        <v>CREMERIE202209</v>
      </c>
    </row>
    <row r="993" spans="1:8" hidden="1" x14ac:dyDescent="0.25">
      <c r="A993" s="30" t="s">
        <v>254</v>
      </c>
      <c r="B993" s="38">
        <v>143348065</v>
      </c>
      <c r="C993" s="38">
        <v>5540246172978</v>
      </c>
      <c r="D993" s="39">
        <v>44815</v>
      </c>
      <c r="E993" s="40">
        <v>1671</v>
      </c>
      <c r="F993" t="str">
        <f>+VLOOKUP(TableauRCP[[#This Row],[Article Commande]],Tableau1[],4,FALSE)</f>
        <v>CREMERIE</v>
      </c>
      <c r="G993" s="30">
        <f>YEAR(TableauRCP[[#This Row],[Date de Reception]])*100+MONTH(TableauRCP[[#This Row],[Date de Reception]])</f>
        <v>202209</v>
      </c>
      <c r="H993" t="str">
        <f>+CONCATENATE(TableauRCP[[#This Row],[Famille de produit]],TableauRCP[[#This Row],[Date2]])</f>
        <v>CREMERIE202209</v>
      </c>
    </row>
    <row r="994" spans="1:8" hidden="1" x14ac:dyDescent="0.25">
      <c r="A994" s="30" t="s">
        <v>254</v>
      </c>
      <c r="B994" s="38">
        <v>143348065</v>
      </c>
      <c r="C994" s="38">
        <v>5540246176699</v>
      </c>
      <c r="D994" s="39">
        <v>44815</v>
      </c>
      <c r="E994" s="40">
        <v>4176</v>
      </c>
      <c r="F994" t="str">
        <f>+VLOOKUP(TableauRCP[[#This Row],[Article Commande]],Tableau1[],4,FALSE)</f>
        <v>CREMERIE</v>
      </c>
      <c r="G994" s="30">
        <f>YEAR(TableauRCP[[#This Row],[Date de Reception]])*100+MONTH(TableauRCP[[#This Row],[Date de Reception]])</f>
        <v>202209</v>
      </c>
      <c r="H994" t="str">
        <f>+CONCATENATE(TableauRCP[[#This Row],[Famille de produit]],TableauRCP[[#This Row],[Date2]])</f>
        <v>CREMERIE202209</v>
      </c>
    </row>
    <row r="995" spans="1:8" hidden="1" x14ac:dyDescent="0.25">
      <c r="A995" s="30" t="s">
        <v>254</v>
      </c>
      <c r="B995" s="41">
        <v>143348065</v>
      </c>
      <c r="C995" s="41">
        <v>5540246188175</v>
      </c>
      <c r="D995" s="42">
        <v>44815</v>
      </c>
      <c r="E995" s="43">
        <v>232</v>
      </c>
      <c r="F995" t="str">
        <f>+VLOOKUP(TableauRCP[[#This Row],[Article Commande]],Tableau1[],4,FALSE)</f>
        <v>CREMERIE</v>
      </c>
      <c r="G995" s="30">
        <f>YEAR(TableauRCP[[#This Row],[Date de Reception]])*100+MONTH(TableauRCP[[#This Row],[Date de Reception]])</f>
        <v>202209</v>
      </c>
      <c r="H995" t="str">
        <f>+CONCATENATE(TableauRCP[[#This Row],[Famille de produit]],TableauRCP[[#This Row],[Date2]])</f>
        <v>CREMERIE202209</v>
      </c>
    </row>
    <row r="996" spans="1:8" hidden="1" x14ac:dyDescent="0.25">
      <c r="A996" s="30" t="s">
        <v>254</v>
      </c>
      <c r="B996" s="38">
        <v>143348067</v>
      </c>
      <c r="C996" s="38">
        <v>5540246171933</v>
      </c>
      <c r="D996" s="39">
        <v>44815</v>
      </c>
      <c r="E996" s="40">
        <v>1114</v>
      </c>
      <c r="F996" t="str">
        <f>+VLOOKUP(TableauRCP[[#This Row],[Article Commande]],Tableau1[],4,FALSE)</f>
        <v>CREMERIE</v>
      </c>
      <c r="G996" s="30">
        <f>YEAR(TableauRCP[[#This Row],[Date de Reception]])*100+MONTH(TableauRCP[[#This Row],[Date de Reception]])</f>
        <v>202209</v>
      </c>
      <c r="H996" t="str">
        <f>+CONCATENATE(TableauRCP[[#This Row],[Famille de produit]],TableauRCP[[#This Row],[Date2]])</f>
        <v>CREMERIE202209</v>
      </c>
    </row>
    <row r="997" spans="1:8" hidden="1" x14ac:dyDescent="0.25">
      <c r="A997" s="30" t="s">
        <v>254</v>
      </c>
      <c r="B997" s="38">
        <v>143348067</v>
      </c>
      <c r="C997" s="38">
        <v>5540246176295</v>
      </c>
      <c r="D997" s="39">
        <v>44815</v>
      </c>
      <c r="E997" s="40">
        <v>5309</v>
      </c>
      <c r="F997" t="str">
        <f>+VLOOKUP(TableauRCP[[#This Row],[Article Commande]],Tableau1[],4,FALSE)</f>
        <v>CREMERIE</v>
      </c>
      <c r="G997" s="30">
        <f>YEAR(TableauRCP[[#This Row],[Date de Reception]])*100+MONTH(TableauRCP[[#This Row],[Date de Reception]])</f>
        <v>202209</v>
      </c>
      <c r="H997" t="str">
        <f>+CONCATENATE(TableauRCP[[#This Row],[Famille de produit]],TableauRCP[[#This Row],[Date2]])</f>
        <v>CREMERIE202209</v>
      </c>
    </row>
    <row r="998" spans="1:8" hidden="1" x14ac:dyDescent="0.25">
      <c r="A998" s="30" t="s">
        <v>254</v>
      </c>
      <c r="B998" s="38">
        <v>143348067</v>
      </c>
      <c r="C998" s="38">
        <v>5540246187987</v>
      </c>
      <c r="D998" s="39">
        <v>44815</v>
      </c>
      <c r="E998" s="40">
        <v>2228</v>
      </c>
      <c r="F998" t="str">
        <f>+VLOOKUP(TableauRCP[[#This Row],[Article Commande]],Tableau1[],4,FALSE)</f>
        <v>CREMERIE</v>
      </c>
      <c r="G998" s="30">
        <f>YEAR(TableauRCP[[#This Row],[Date de Reception]])*100+MONTH(TableauRCP[[#This Row],[Date de Reception]])</f>
        <v>202209</v>
      </c>
      <c r="H998" t="str">
        <f>+CONCATENATE(TableauRCP[[#This Row],[Famille de produit]],TableauRCP[[#This Row],[Date2]])</f>
        <v>CREMERIE202209</v>
      </c>
    </row>
    <row r="999" spans="1:8" hidden="1" x14ac:dyDescent="0.25">
      <c r="A999" s="30" t="s">
        <v>254</v>
      </c>
      <c r="B999" s="38">
        <v>143348080</v>
      </c>
      <c r="C999" s="38">
        <v>5540246195539</v>
      </c>
      <c r="D999" s="39">
        <v>44815</v>
      </c>
      <c r="E999" s="40">
        <v>404</v>
      </c>
      <c r="F999" t="str">
        <f>+VLOOKUP(TableauRCP[[#This Row],[Article Commande]],Tableau1[],4,FALSE)</f>
        <v>CREMERIE</v>
      </c>
      <c r="G999" s="30">
        <f>YEAR(TableauRCP[[#This Row],[Date de Reception]])*100+MONTH(TableauRCP[[#This Row],[Date de Reception]])</f>
        <v>202209</v>
      </c>
      <c r="H999" t="str">
        <f>+CONCATENATE(TableauRCP[[#This Row],[Famille de produit]],TableauRCP[[#This Row],[Date2]])</f>
        <v>CREMERIE202209</v>
      </c>
    </row>
    <row r="1000" spans="1:8" hidden="1" x14ac:dyDescent="0.25">
      <c r="A1000" s="30" t="s">
        <v>254</v>
      </c>
      <c r="B1000" s="38">
        <v>143348110</v>
      </c>
      <c r="C1000" s="38">
        <v>5540246176294</v>
      </c>
      <c r="D1000" s="39">
        <v>44815</v>
      </c>
      <c r="E1000" s="40">
        <v>1485</v>
      </c>
      <c r="F1000" t="str">
        <f>+VLOOKUP(TableauRCP[[#This Row],[Article Commande]],Tableau1[],4,FALSE)</f>
        <v>CREMERIE</v>
      </c>
      <c r="G1000" s="30">
        <f>YEAR(TableauRCP[[#This Row],[Date de Reception]])*100+MONTH(TableauRCP[[#This Row],[Date de Reception]])</f>
        <v>202209</v>
      </c>
      <c r="H1000" t="str">
        <f>+CONCATENATE(TableauRCP[[#This Row],[Famille de produit]],TableauRCP[[#This Row],[Date2]])</f>
        <v>CREMERIE202209</v>
      </c>
    </row>
    <row r="1001" spans="1:8" hidden="1" x14ac:dyDescent="0.25">
      <c r="A1001" s="30" t="s">
        <v>254</v>
      </c>
      <c r="B1001" s="38">
        <v>143337920</v>
      </c>
      <c r="C1001" s="38">
        <v>5540246194632</v>
      </c>
      <c r="D1001" s="39">
        <v>44816</v>
      </c>
      <c r="E1001" s="40">
        <v>1504</v>
      </c>
      <c r="F1001" t="str">
        <f>+VLOOKUP(TableauRCP[[#This Row],[Article Commande]],Tableau1[],4,FALSE)</f>
        <v>BOULANGERIE</v>
      </c>
      <c r="G1001" s="30">
        <f>YEAR(TableauRCP[[#This Row],[Date de Reception]])*100+MONTH(TableauRCP[[#This Row],[Date de Reception]])</f>
        <v>202209</v>
      </c>
      <c r="H1001" t="str">
        <f>+CONCATENATE(TableauRCP[[#This Row],[Famille de produit]],TableauRCP[[#This Row],[Date2]])</f>
        <v>BOULANGERIE202209</v>
      </c>
    </row>
    <row r="1002" spans="1:8" hidden="1" x14ac:dyDescent="0.25">
      <c r="A1002" s="30" t="s">
        <v>254</v>
      </c>
      <c r="B1002" s="41">
        <v>143337920</v>
      </c>
      <c r="C1002" s="41">
        <v>5540246195250</v>
      </c>
      <c r="D1002" s="42">
        <v>44816</v>
      </c>
      <c r="E1002" s="43">
        <v>42</v>
      </c>
      <c r="F1002" t="str">
        <f>+VLOOKUP(TableauRCP[[#This Row],[Article Commande]],Tableau1[],4,FALSE)</f>
        <v>BOULANGERIE</v>
      </c>
      <c r="G1002" s="30">
        <f>YEAR(TableauRCP[[#This Row],[Date de Reception]])*100+MONTH(TableauRCP[[#This Row],[Date de Reception]])</f>
        <v>202209</v>
      </c>
      <c r="H1002" t="str">
        <f>+CONCATENATE(TableauRCP[[#This Row],[Famille de produit]],TableauRCP[[#This Row],[Date2]])</f>
        <v>BOULANGERIE202209</v>
      </c>
    </row>
    <row r="1003" spans="1:8" hidden="1" x14ac:dyDescent="0.25">
      <c r="A1003" s="30" t="s">
        <v>254</v>
      </c>
      <c r="B1003" s="41">
        <v>143337997</v>
      </c>
      <c r="C1003" s="41">
        <v>5540246174095</v>
      </c>
      <c r="D1003" s="42">
        <v>44816</v>
      </c>
      <c r="E1003" s="43">
        <v>70</v>
      </c>
      <c r="F1003" t="str">
        <f>+VLOOKUP(TableauRCP[[#This Row],[Article Commande]],Tableau1[],4,FALSE)</f>
        <v>CREMERIE</v>
      </c>
      <c r="G1003" s="30">
        <f>YEAR(TableauRCP[[#This Row],[Date de Reception]])*100+MONTH(TableauRCP[[#This Row],[Date de Reception]])</f>
        <v>202209</v>
      </c>
      <c r="H1003" t="str">
        <f>+CONCATENATE(TableauRCP[[#This Row],[Famille de produit]],TableauRCP[[#This Row],[Date2]])</f>
        <v>CREMERIE202209</v>
      </c>
    </row>
    <row r="1004" spans="1:8" hidden="1" x14ac:dyDescent="0.25">
      <c r="A1004" s="30" t="s">
        <v>254</v>
      </c>
      <c r="B1004" s="38">
        <v>143337997</v>
      </c>
      <c r="C1004" s="38">
        <v>5540246175049</v>
      </c>
      <c r="D1004" s="39">
        <v>44816</v>
      </c>
      <c r="E1004" s="40">
        <v>418</v>
      </c>
      <c r="F1004" t="str">
        <f>+VLOOKUP(TableauRCP[[#This Row],[Article Commande]],Tableau1[],4,FALSE)</f>
        <v>CREMERIE</v>
      </c>
      <c r="G1004" s="30">
        <f>YEAR(TableauRCP[[#This Row],[Date de Reception]])*100+MONTH(TableauRCP[[#This Row],[Date de Reception]])</f>
        <v>202209</v>
      </c>
      <c r="H1004" t="str">
        <f>+CONCATENATE(TableauRCP[[#This Row],[Famille de produit]],TableauRCP[[#This Row],[Date2]])</f>
        <v>CREMERIE202209</v>
      </c>
    </row>
    <row r="1005" spans="1:8" hidden="1" x14ac:dyDescent="0.25">
      <c r="A1005" s="30" t="s">
        <v>254</v>
      </c>
      <c r="B1005" s="41">
        <v>143348104</v>
      </c>
      <c r="C1005" s="41">
        <v>5540246171933</v>
      </c>
      <c r="D1005" s="42">
        <v>44816</v>
      </c>
      <c r="E1005" s="43">
        <v>836</v>
      </c>
      <c r="F1005" t="str">
        <f>+VLOOKUP(TableauRCP[[#This Row],[Article Commande]],Tableau1[],4,FALSE)</f>
        <v>CREMERIE</v>
      </c>
      <c r="G1005" s="30">
        <f>YEAR(TableauRCP[[#This Row],[Date de Reception]])*100+MONTH(TableauRCP[[#This Row],[Date de Reception]])</f>
        <v>202209</v>
      </c>
      <c r="H1005" t="str">
        <f>+CONCATENATE(TableauRCP[[#This Row],[Famille de produit]],TableauRCP[[#This Row],[Date2]])</f>
        <v>CREMERIE202209</v>
      </c>
    </row>
    <row r="1006" spans="1:8" hidden="1" x14ac:dyDescent="0.25">
      <c r="A1006" s="30" t="s">
        <v>254</v>
      </c>
      <c r="B1006" s="38">
        <v>143348104</v>
      </c>
      <c r="C1006" s="38">
        <v>5540246176295</v>
      </c>
      <c r="D1006" s="39">
        <v>44816</v>
      </c>
      <c r="E1006" s="40">
        <v>11136</v>
      </c>
      <c r="F1006" t="str">
        <f>+VLOOKUP(TableauRCP[[#This Row],[Article Commande]],Tableau1[],4,FALSE)</f>
        <v>CREMERIE</v>
      </c>
      <c r="G1006" s="30">
        <f>YEAR(TableauRCP[[#This Row],[Date de Reception]])*100+MONTH(TableauRCP[[#This Row],[Date de Reception]])</f>
        <v>202209</v>
      </c>
      <c r="H1006" t="str">
        <f>+CONCATENATE(TableauRCP[[#This Row],[Famille de produit]],TableauRCP[[#This Row],[Date2]])</f>
        <v>CREMERIE202209</v>
      </c>
    </row>
    <row r="1007" spans="1:8" hidden="1" x14ac:dyDescent="0.25">
      <c r="A1007" s="30" t="s">
        <v>254</v>
      </c>
      <c r="B1007" s="41">
        <v>143348104</v>
      </c>
      <c r="C1007" s="41">
        <v>5540246187987</v>
      </c>
      <c r="D1007" s="42">
        <v>44816</v>
      </c>
      <c r="E1007" s="43">
        <v>4455</v>
      </c>
      <c r="F1007" t="str">
        <f>+VLOOKUP(TableauRCP[[#This Row],[Article Commande]],Tableau1[],4,FALSE)</f>
        <v>CREMERIE</v>
      </c>
      <c r="G1007" s="30">
        <f>YEAR(TableauRCP[[#This Row],[Date de Reception]])*100+MONTH(TableauRCP[[#This Row],[Date de Reception]])</f>
        <v>202209</v>
      </c>
      <c r="H1007" t="str">
        <f>+CONCATENATE(TableauRCP[[#This Row],[Famille de produit]],TableauRCP[[#This Row],[Date2]])</f>
        <v>CREMERIE202209</v>
      </c>
    </row>
    <row r="1008" spans="1:8" hidden="1" x14ac:dyDescent="0.25">
      <c r="A1008" s="30" t="s">
        <v>254</v>
      </c>
      <c r="B1008" s="38">
        <v>143348104</v>
      </c>
      <c r="C1008" s="38">
        <v>5540246188200</v>
      </c>
      <c r="D1008" s="39">
        <v>44816</v>
      </c>
      <c r="E1008" s="40">
        <v>1485</v>
      </c>
      <c r="F1008" t="str">
        <f>+VLOOKUP(TableauRCP[[#This Row],[Article Commande]],Tableau1[],4,FALSE)</f>
        <v>CREMERIE</v>
      </c>
      <c r="G1008" s="30">
        <f>YEAR(TableauRCP[[#This Row],[Date de Reception]])*100+MONTH(TableauRCP[[#This Row],[Date de Reception]])</f>
        <v>202209</v>
      </c>
      <c r="H1008" t="str">
        <f>+CONCATENATE(TableauRCP[[#This Row],[Famille de produit]],TableauRCP[[#This Row],[Date2]])</f>
        <v>CREMERIE202209</v>
      </c>
    </row>
    <row r="1009" spans="1:8" hidden="1" x14ac:dyDescent="0.25">
      <c r="A1009" s="30" t="s">
        <v>254</v>
      </c>
      <c r="B1009" s="41">
        <v>143348105</v>
      </c>
      <c r="C1009" s="41">
        <v>5540246172539</v>
      </c>
      <c r="D1009" s="42">
        <v>44816</v>
      </c>
      <c r="E1009" s="43">
        <v>47</v>
      </c>
      <c r="F1009" t="str">
        <f>+VLOOKUP(TableauRCP[[#This Row],[Article Commande]],Tableau1[],4,FALSE)</f>
        <v>CREMERIE</v>
      </c>
      <c r="G1009" s="30">
        <f>YEAR(TableauRCP[[#This Row],[Date de Reception]])*100+MONTH(TableauRCP[[#This Row],[Date de Reception]])</f>
        <v>202209</v>
      </c>
      <c r="H1009" t="str">
        <f>+CONCATENATE(TableauRCP[[#This Row],[Famille de produit]],TableauRCP[[#This Row],[Date2]])</f>
        <v>CREMERIE202209</v>
      </c>
    </row>
    <row r="1010" spans="1:8" hidden="1" x14ac:dyDescent="0.25">
      <c r="A1010" s="30" t="s">
        <v>254</v>
      </c>
      <c r="B1010" s="38">
        <v>143348105</v>
      </c>
      <c r="C1010" s="38">
        <v>5540246172669</v>
      </c>
      <c r="D1010" s="39">
        <v>44816</v>
      </c>
      <c r="E1010" s="40">
        <v>279</v>
      </c>
      <c r="F1010" t="str">
        <f>+VLOOKUP(TableauRCP[[#This Row],[Article Commande]],Tableau1[],4,FALSE)</f>
        <v>CREMERIE</v>
      </c>
      <c r="G1010" s="30">
        <f>YEAR(TableauRCP[[#This Row],[Date de Reception]])*100+MONTH(TableauRCP[[#This Row],[Date de Reception]])</f>
        <v>202209</v>
      </c>
      <c r="H1010" t="str">
        <f>+CONCATENATE(TableauRCP[[#This Row],[Famille de produit]],TableauRCP[[#This Row],[Date2]])</f>
        <v>CREMERIE202209</v>
      </c>
    </row>
    <row r="1011" spans="1:8" hidden="1" x14ac:dyDescent="0.25">
      <c r="A1011" s="30" t="s">
        <v>254</v>
      </c>
      <c r="B1011" s="41">
        <v>143348105</v>
      </c>
      <c r="C1011" s="41">
        <v>5540246172978</v>
      </c>
      <c r="D1011" s="42">
        <v>44816</v>
      </c>
      <c r="E1011" s="43">
        <v>1504</v>
      </c>
      <c r="F1011" t="str">
        <f>+VLOOKUP(TableauRCP[[#This Row],[Article Commande]],Tableau1[],4,FALSE)</f>
        <v>CREMERIE</v>
      </c>
      <c r="G1011" s="30">
        <f>YEAR(TableauRCP[[#This Row],[Date de Reception]])*100+MONTH(TableauRCP[[#This Row],[Date de Reception]])</f>
        <v>202209</v>
      </c>
      <c r="H1011" t="str">
        <f>+CONCATENATE(TableauRCP[[#This Row],[Famille de produit]],TableauRCP[[#This Row],[Date2]])</f>
        <v>CREMERIE202209</v>
      </c>
    </row>
    <row r="1012" spans="1:8" hidden="1" x14ac:dyDescent="0.25">
      <c r="A1012" s="30" t="s">
        <v>254</v>
      </c>
      <c r="B1012" s="41">
        <v>143348105</v>
      </c>
      <c r="C1012" s="41">
        <v>5540246174174</v>
      </c>
      <c r="D1012" s="42">
        <v>44816</v>
      </c>
      <c r="E1012" s="43">
        <v>464</v>
      </c>
      <c r="F1012" t="str">
        <f>+VLOOKUP(TableauRCP[[#This Row],[Article Commande]],Tableau1[],4,FALSE)</f>
        <v>CREMERIE</v>
      </c>
      <c r="G1012" s="30">
        <f>YEAR(TableauRCP[[#This Row],[Date de Reception]])*100+MONTH(TableauRCP[[#This Row],[Date de Reception]])</f>
        <v>202209</v>
      </c>
      <c r="H1012" t="str">
        <f>+CONCATENATE(TableauRCP[[#This Row],[Famille de produit]],TableauRCP[[#This Row],[Date2]])</f>
        <v>CREMERIE202209</v>
      </c>
    </row>
    <row r="1013" spans="1:8" hidden="1" x14ac:dyDescent="0.25">
      <c r="A1013" s="30" t="s">
        <v>254</v>
      </c>
      <c r="B1013" s="38">
        <v>143327823</v>
      </c>
      <c r="C1013" s="38">
        <v>5540246195241</v>
      </c>
      <c r="D1013" s="39">
        <v>44819</v>
      </c>
      <c r="E1013" s="40">
        <v>418</v>
      </c>
      <c r="F1013" t="str">
        <f>+VLOOKUP(TableauRCP[[#This Row],[Article Commande]],Tableau1[],4,FALSE)</f>
        <v>MIX LEGUMES</v>
      </c>
      <c r="G1013" s="30">
        <f>YEAR(TableauRCP[[#This Row],[Date de Reception]])*100+MONTH(TableauRCP[[#This Row],[Date de Reception]])</f>
        <v>202209</v>
      </c>
      <c r="H1013" t="str">
        <f>+CONCATENATE(TableauRCP[[#This Row],[Famille de produit]],TableauRCP[[#This Row],[Date2]])</f>
        <v>MIX LEGUMES202209</v>
      </c>
    </row>
    <row r="1014" spans="1:8" hidden="1" x14ac:dyDescent="0.25">
      <c r="A1014" s="30" t="s">
        <v>254</v>
      </c>
      <c r="B1014" s="38">
        <v>143337856</v>
      </c>
      <c r="C1014" s="38">
        <v>5540246170256</v>
      </c>
      <c r="D1014" s="39">
        <v>44819</v>
      </c>
      <c r="E1014" s="40">
        <v>3174</v>
      </c>
      <c r="F1014" t="str">
        <f>+VLOOKUP(TableauRCP[[#This Row],[Article Commande]],Tableau1[],4,FALSE)</f>
        <v>BOULANGERIE</v>
      </c>
      <c r="G1014" s="30">
        <f>YEAR(TableauRCP[[#This Row],[Date de Reception]])*100+MONTH(TableauRCP[[#This Row],[Date de Reception]])</f>
        <v>202209</v>
      </c>
      <c r="H1014" t="str">
        <f>+CONCATENATE(TableauRCP[[#This Row],[Famille de produit]],TableauRCP[[#This Row],[Date2]])</f>
        <v>BOULANGERIE202209</v>
      </c>
    </row>
    <row r="1015" spans="1:8" hidden="1" x14ac:dyDescent="0.25">
      <c r="A1015" s="30" t="s">
        <v>254</v>
      </c>
      <c r="B1015" s="41">
        <v>143337856</v>
      </c>
      <c r="C1015" s="41">
        <v>5540246171888</v>
      </c>
      <c r="D1015" s="42">
        <v>44819</v>
      </c>
      <c r="E1015" s="43">
        <v>520</v>
      </c>
      <c r="F1015" t="str">
        <f>+VLOOKUP(TableauRCP[[#This Row],[Article Commande]],Tableau1[],4,FALSE)</f>
        <v>BOULANGERIE</v>
      </c>
      <c r="G1015" s="30">
        <f>YEAR(TableauRCP[[#This Row],[Date de Reception]])*100+MONTH(TableauRCP[[#This Row],[Date de Reception]])</f>
        <v>202209</v>
      </c>
      <c r="H1015" t="str">
        <f>+CONCATENATE(TableauRCP[[#This Row],[Famille de produit]],TableauRCP[[#This Row],[Date2]])</f>
        <v>BOULANGERIE202209</v>
      </c>
    </row>
    <row r="1016" spans="1:8" hidden="1" x14ac:dyDescent="0.25">
      <c r="A1016" s="30" t="s">
        <v>254</v>
      </c>
      <c r="B1016" s="41">
        <v>143348031</v>
      </c>
      <c r="C1016" s="41">
        <v>5540246171759</v>
      </c>
      <c r="D1016" s="42">
        <v>44819</v>
      </c>
      <c r="E1016" s="43">
        <v>2274</v>
      </c>
      <c r="F1016" t="str">
        <f>+VLOOKUP(TableauRCP[[#This Row],[Article Commande]],Tableau1[],4,FALSE)</f>
        <v>MIX LEGUMES</v>
      </c>
      <c r="G1016" s="30">
        <f>YEAR(TableauRCP[[#This Row],[Date de Reception]])*100+MONTH(TableauRCP[[#This Row],[Date de Reception]])</f>
        <v>202209</v>
      </c>
      <c r="H1016" t="str">
        <f>+CONCATENATE(TableauRCP[[#This Row],[Famille de produit]],TableauRCP[[#This Row],[Date2]])</f>
        <v>MIX LEGUMES202209</v>
      </c>
    </row>
    <row r="1017" spans="1:8" hidden="1" x14ac:dyDescent="0.25">
      <c r="A1017" s="30" t="s">
        <v>254</v>
      </c>
      <c r="B1017" s="38">
        <v>143348031</v>
      </c>
      <c r="C1017" s="38">
        <v>5540246177133</v>
      </c>
      <c r="D1017" s="39">
        <v>44819</v>
      </c>
      <c r="E1017" s="40">
        <v>5568</v>
      </c>
      <c r="F1017" t="str">
        <f>+VLOOKUP(TableauRCP[[#This Row],[Article Commande]],Tableau1[],4,FALSE)</f>
        <v>MIX LEGUMES</v>
      </c>
      <c r="G1017" s="30">
        <f>YEAR(TableauRCP[[#This Row],[Date de Reception]])*100+MONTH(TableauRCP[[#This Row],[Date de Reception]])</f>
        <v>202209</v>
      </c>
      <c r="H1017" t="str">
        <f>+CONCATENATE(TableauRCP[[#This Row],[Famille de produit]],TableauRCP[[#This Row],[Date2]])</f>
        <v>MIX LEGUMES202209</v>
      </c>
    </row>
    <row r="1018" spans="1:8" hidden="1" x14ac:dyDescent="0.25">
      <c r="A1018" s="30" t="s">
        <v>254</v>
      </c>
      <c r="B1018" s="41">
        <v>143348031</v>
      </c>
      <c r="C1018" s="41">
        <v>5540246192148</v>
      </c>
      <c r="D1018" s="42">
        <v>44819</v>
      </c>
      <c r="E1018" s="43">
        <v>26448</v>
      </c>
      <c r="F1018" t="str">
        <f>+VLOOKUP(TableauRCP[[#This Row],[Article Commande]],Tableau1[],4,FALSE)</f>
        <v>MIX LEGUMES</v>
      </c>
      <c r="G1018" s="30">
        <f>YEAR(TableauRCP[[#This Row],[Date de Reception]])*100+MONTH(TableauRCP[[#This Row],[Date de Reception]])</f>
        <v>202209</v>
      </c>
      <c r="H1018" t="str">
        <f>+CONCATENATE(TableauRCP[[#This Row],[Famille de produit]],TableauRCP[[#This Row],[Date2]])</f>
        <v>MIX LEGUMES202209</v>
      </c>
    </row>
    <row r="1019" spans="1:8" hidden="1" x14ac:dyDescent="0.25">
      <c r="A1019" s="30" t="s">
        <v>254</v>
      </c>
      <c r="B1019" s="41">
        <v>143348122</v>
      </c>
      <c r="C1019" s="41">
        <v>5540246171933</v>
      </c>
      <c r="D1019" s="42">
        <v>44819</v>
      </c>
      <c r="E1019" s="43">
        <v>557</v>
      </c>
      <c r="F1019" t="str">
        <f>+VLOOKUP(TableauRCP[[#This Row],[Article Commande]],Tableau1[],4,FALSE)</f>
        <v>CREMERIE</v>
      </c>
      <c r="G1019" s="30">
        <f>YEAR(TableauRCP[[#This Row],[Date de Reception]])*100+MONTH(TableauRCP[[#This Row],[Date de Reception]])</f>
        <v>202209</v>
      </c>
      <c r="H1019" t="str">
        <f>+CONCATENATE(TableauRCP[[#This Row],[Famille de produit]],TableauRCP[[#This Row],[Date2]])</f>
        <v>CREMERIE202209</v>
      </c>
    </row>
    <row r="1020" spans="1:8" hidden="1" x14ac:dyDescent="0.25">
      <c r="A1020" s="30" t="s">
        <v>254</v>
      </c>
      <c r="B1020" s="38">
        <v>143348122</v>
      </c>
      <c r="C1020" s="38">
        <v>5540246187987</v>
      </c>
      <c r="D1020" s="39">
        <v>44819</v>
      </c>
      <c r="E1020" s="40">
        <v>1671</v>
      </c>
      <c r="F1020" t="str">
        <f>+VLOOKUP(TableauRCP[[#This Row],[Article Commande]],Tableau1[],4,FALSE)</f>
        <v>CREMERIE</v>
      </c>
      <c r="G1020" s="30">
        <f>YEAR(TableauRCP[[#This Row],[Date de Reception]])*100+MONTH(TableauRCP[[#This Row],[Date de Reception]])</f>
        <v>202209</v>
      </c>
      <c r="H1020" t="str">
        <f>+CONCATENATE(TableauRCP[[#This Row],[Famille de produit]],TableauRCP[[#This Row],[Date2]])</f>
        <v>CREMERIE202209</v>
      </c>
    </row>
    <row r="1021" spans="1:8" hidden="1" x14ac:dyDescent="0.25">
      <c r="A1021" s="30" t="s">
        <v>254</v>
      </c>
      <c r="B1021" s="41">
        <v>143348122</v>
      </c>
      <c r="C1021" s="41">
        <v>5540246188200</v>
      </c>
      <c r="D1021" s="42">
        <v>44819</v>
      </c>
      <c r="E1021" s="43">
        <v>1485</v>
      </c>
      <c r="F1021" t="str">
        <f>+VLOOKUP(TableauRCP[[#This Row],[Article Commande]],Tableau1[],4,FALSE)</f>
        <v>CREMERIE</v>
      </c>
      <c r="G1021" s="30">
        <f>YEAR(TableauRCP[[#This Row],[Date de Reception]])*100+MONTH(TableauRCP[[#This Row],[Date de Reception]])</f>
        <v>202209</v>
      </c>
      <c r="H1021" t="str">
        <f>+CONCATENATE(TableauRCP[[#This Row],[Famille de produit]],TableauRCP[[#This Row],[Date2]])</f>
        <v>CREMERIE202209</v>
      </c>
    </row>
    <row r="1022" spans="1:8" hidden="1" x14ac:dyDescent="0.25">
      <c r="A1022" s="30" t="s">
        <v>254</v>
      </c>
      <c r="B1022" s="38">
        <v>143348124</v>
      </c>
      <c r="C1022" s="38">
        <v>5540246176699</v>
      </c>
      <c r="D1022" s="39">
        <v>44819</v>
      </c>
      <c r="E1022" s="40">
        <v>2088</v>
      </c>
      <c r="F1022" t="str">
        <f>+VLOOKUP(TableauRCP[[#This Row],[Article Commande]],Tableau1[],4,FALSE)</f>
        <v>CREMERIE</v>
      </c>
      <c r="G1022" s="30">
        <f>YEAR(TableauRCP[[#This Row],[Date de Reception]])*100+MONTH(TableauRCP[[#This Row],[Date de Reception]])</f>
        <v>202209</v>
      </c>
      <c r="H1022" t="str">
        <f>+CONCATENATE(TableauRCP[[#This Row],[Famille de produit]],TableauRCP[[#This Row],[Date2]])</f>
        <v>CREMERIE202209</v>
      </c>
    </row>
    <row r="1023" spans="1:8" hidden="1" x14ac:dyDescent="0.25">
      <c r="A1023" s="30" t="s">
        <v>254</v>
      </c>
      <c r="B1023" s="41">
        <v>143348124</v>
      </c>
      <c r="C1023" s="41">
        <v>5540246192102</v>
      </c>
      <c r="D1023" s="42">
        <v>44819</v>
      </c>
      <c r="E1023" s="43">
        <v>4009</v>
      </c>
      <c r="F1023" t="str">
        <f>+VLOOKUP(TableauRCP[[#This Row],[Article Commande]],Tableau1[],4,FALSE)</f>
        <v>CREMERIE</v>
      </c>
      <c r="G1023" s="30">
        <f>YEAR(TableauRCP[[#This Row],[Date de Reception]])*100+MONTH(TableauRCP[[#This Row],[Date de Reception]])</f>
        <v>202209</v>
      </c>
      <c r="H1023" t="str">
        <f>+CONCATENATE(TableauRCP[[#This Row],[Famille de produit]],TableauRCP[[#This Row],[Date2]])</f>
        <v>CREMERIE202209</v>
      </c>
    </row>
    <row r="1024" spans="1:8" hidden="1" x14ac:dyDescent="0.25">
      <c r="A1024" s="30" t="s">
        <v>254</v>
      </c>
      <c r="B1024" s="38">
        <v>143348147</v>
      </c>
      <c r="C1024" s="38">
        <v>5540246195241</v>
      </c>
      <c r="D1024" s="39">
        <v>44819</v>
      </c>
      <c r="E1024" s="40">
        <v>395</v>
      </c>
      <c r="F1024" t="str">
        <f>+VLOOKUP(TableauRCP[[#This Row],[Article Commande]],Tableau1[],4,FALSE)</f>
        <v>MIX LEGUMES</v>
      </c>
      <c r="G1024" s="30">
        <f>YEAR(TableauRCP[[#This Row],[Date de Reception]])*100+MONTH(TableauRCP[[#This Row],[Date de Reception]])</f>
        <v>202209</v>
      </c>
      <c r="H1024" t="str">
        <f>+CONCATENATE(TableauRCP[[#This Row],[Famille de produit]],TableauRCP[[#This Row],[Date2]])</f>
        <v>MIX LEGUMES202209</v>
      </c>
    </row>
    <row r="1025" spans="1:8" hidden="1" x14ac:dyDescent="0.25">
      <c r="A1025" s="30" t="s">
        <v>254</v>
      </c>
      <c r="B1025" s="41">
        <v>143337926</v>
      </c>
      <c r="C1025" s="41">
        <v>5540246181061</v>
      </c>
      <c r="D1025" s="42">
        <v>44820</v>
      </c>
      <c r="E1025" s="43">
        <v>804</v>
      </c>
      <c r="F1025" t="str">
        <f>+VLOOKUP(TableauRCP[[#This Row],[Article Commande]],Tableau1[],4,FALSE)</f>
        <v>VOLAILLE</v>
      </c>
      <c r="G1025" s="30">
        <f>YEAR(TableauRCP[[#This Row],[Date de Reception]])*100+MONTH(TableauRCP[[#This Row],[Date de Reception]])</f>
        <v>202209</v>
      </c>
      <c r="H1025" t="str">
        <f>+CONCATENATE(TableauRCP[[#This Row],[Famille de produit]],TableauRCP[[#This Row],[Date2]])</f>
        <v>VOLAILLE202209</v>
      </c>
    </row>
    <row r="1026" spans="1:8" hidden="1" x14ac:dyDescent="0.25">
      <c r="A1026" s="30" t="s">
        <v>254</v>
      </c>
      <c r="B1026" s="38">
        <v>143337926</v>
      </c>
      <c r="C1026" s="38">
        <v>5540246183547</v>
      </c>
      <c r="D1026" s="39">
        <v>44820</v>
      </c>
      <c r="E1026" s="40">
        <v>6844</v>
      </c>
      <c r="F1026" t="str">
        <f>+VLOOKUP(TableauRCP[[#This Row],[Article Commande]],Tableau1[],4,FALSE)</f>
        <v>VOLAILLE</v>
      </c>
      <c r="G1026" s="30">
        <f>YEAR(TableauRCP[[#This Row],[Date de Reception]])*100+MONTH(TableauRCP[[#This Row],[Date de Reception]])</f>
        <v>202209</v>
      </c>
      <c r="H1026" t="str">
        <f>+CONCATENATE(TableauRCP[[#This Row],[Famille de produit]],TableauRCP[[#This Row],[Date2]])</f>
        <v>VOLAILLE202209</v>
      </c>
    </row>
    <row r="1027" spans="1:8" hidden="1" x14ac:dyDescent="0.25">
      <c r="A1027" s="30" t="s">
        <v>254</v>
      </c>
      <c r="B1027" s="41">
        <v>143337926</v>
      </c>
      <c r="C1027" s="41">
        <v>5540246185278</v>
      </c>
      <c r="D1027" s="42">
        <v>44820</v>
      </c>
      <c r="E1027" s="43">
        <v>374</v>
      </c>
      <c r="F1027" t="str">
        <f>+VLOOKUP(TableauRCP[[#This Row],[Article Commande]],Tableau1[],4,FALSE)</f>
        <v>VOLAILLE</v>
      </c>
      <c r="G1027" s="30">
        <f>YEAR(TableauRCP[[#This Row],[Date de Reception]])*100+MONTH(TableauRCP[[#This Row],[Date de Reception]])</f>
        <v>202209</v>
      </c>
      <c r="H1027" t="str">
        <f>+CONCATENATE(TableauRCP[[#This Row],[Famille de produit]],TableauRCP[[#This Row],[Date2]])</f>
        <v>VOLAILLE202209</v>
      </c>
    </row>
    <row r="1028" spans="1:8" hidden="1" x14ac:dyDescent="0.25">
      <c r="A1028" s="30" t="s">
        <v>254</v>
      </c>
      <c r="B1028" s="38">
        <v>143338003</v>
      </c>
      <c r="C1028" s="38">
        <v>5540246173906</v>
      </c>
      <c r="D1028" s="39">
        <v>44820</v>
      </c>
      <c r="E1028" s="40">
        <v>817</v>
      </c>
      <c r="F1028" t="str">
        <f>+VLOOKUP(TableauRCP[[#This Row],[Article Commande]],Tableau1[],4,FALSE)</f>
        <v>VOLAILLE</v>
      </c>
      <c r="G1028" s="30">
        <f>YEAR(TableauRCP[[#This Row],[Date de Reception]])*100+MONTH(TableauRCP[[#This Row],[Date de Reception]])</f>
        <v>202209</v>
      </c>
      <c r="H1028" t="str">
        <f>+CONCATENATE(TableauRCP[[#This Row],[Famille de produit]],TableauRCP[[#This Row],[Date2]])</f>
        <v>VOLAILLE202209</v>
      </c>
    </row>
    <row r="1029" spans="1:8" hidden="1" x14ac:dyDescent="0.25">
      <c r="A1029" s="30" t="s">
        <v>254</v>
      </c>
      <c r="B1029" s="41">
        <v>143338003</v>
      </c>
      <c r="C1029" s="41">
        <v>5540246181016</v>
      </c>
      <c r="D1029" s="42">
        <v>44820</v>
      </c>
      <c r="E1029" s="43">
        <v>3564</v>
      </c>
      <c r="F1029" t="str">
        <f>+VLOOKUP(TableauRCP[[#This Row],[Article Commande]],Tableau1[],4,FALSE)</f>
        <v>VOLAILLE</v>
      </c>
      <c r="G1029" s="30">
        <f>YEAR(TableauRCP[[#This Row],[Date de Reception]])*100+MONTH(TableauRCP[[#This Row],[Date de Reception]])</f>
        <v>202209</v>
      </c>
      <c r="H1029" t="str">
        <f>+CONCATENATE(TableauRCP[[#This Row],[Famille de produit]],TableauRCP[[#This Row],[Date2]])</f>
        <v>VOLAILLE202209</v>
      </c>
    </row>
    <row r="1030" spans="1:8" hidden="1" x14ac:dyDescent="0.25">
      <c r="A1030" s="30" t="s">
        <v>254</v>
      </c>
      <c r="B1030" s="38">
        <v>143348022</v>
      </c>
      <c r="C1030" s="38">
        <v>5540246194632</v>
      </c>
      <c r="D1030" s="39">
        <v>44820</v>
      </c>
      <c r="E1030" s="40">
        <v>2172</v>
      </c>
      <c r="F1030" t="str">
        <f>+VLOOKUP(TableauRCP[[#This Row],[Article Commande]],Tableau1[],4,FALSE)</f>
        <v>BOULANGERIE</v>
      </c>
      <c r="G1030" s="30">
        <f>YEAR(TableauRCP[[#This Row],[Date de Reception]])*100+MONTH(TableauRCP[[#This Row],[Date de Reception]])</f>
        <v>202209</v>
      </c>
      <c r="H1030" t="str">
        <f>+CONCATENATE(TableauRCP[[#This Row],[Famille de produit]],TableauRCP[[#This Row],[Date2]])</f>
        <v>BOULANGERIE202209</v>
      </c>
    </row>
    <row r="1031" spans="1:8" hidden="1" x14ac:dyDescent="0.25">
      <c r="A1031" s="30" t="s">
        <v>254</v>
      </c>
      <c r="B1031" s="38">
        <v>143348149</v>
      </c>
      <c r="C1031" s="38">
        <v>5540246176699</v>
      </c>
      <c r="D1031" s="39">
        <v>44820</v>
      </c>
      <c r="E1031" s="40">
        <v>2088</v>
      </c>
      <c r="F1031" t="str">
        <f>+VLOOKUP(TableauRCP[[#This Row],[Article Commande]],Tableau1[],4,FALSE)</f>
        <v>CREMERIE</v>
      </c>
      <c r="G1031" s="30">
        <f>YEAR(TableauRCP[[#This Row],[Date de Reception]])*100+MONTH(TableauRCP[[#This Row],[Date de Reception]])</f>
        <v>202209</v>
      </c>
      <c r="H1031" t="str">
        <f>+CONCATENATE(TableauRCP[[#This Row],[Famille de produit]],TableauRCP[[#This Row],[Date2]])</f>
        <v>CREMERIE202209</v>
      </c>
    </row>
    <row r="1032" spans="1:8" hidden="1" x14ac:dyDescent="0.25">
      <c r="A1032" s="30" t="s">
        <v>254</v>
      </c>
      <c r="B1032" s="38">
        <v>143337915</v>
      </c>
      <c r="C1032" s="38">
        <v>5540246190727</v>
      </c>
      <c r="D1032" s="39">
        <v>44821</v>
      </c>
      <c r="E1032" s="40">
        <v>877</v>
      </c>
      <c r="F1032" t="str">
        <f>+VLOOKUP(TableauRCP[[#This Row],[Article Commande]],Tableau1[],4,FALSE)</f>
        <v>BOULANGERIE</v>
      </c>
      <c r="G1032" s="30">
        <f>YEAR(TableauRCP[[#This Row],[Date de Reception]])*100+MONTH(TableauRCP[[#This Row],[Date de Reception]])</f>
        <v>202209</v>
      </c>
      <c r="H1032" t="str">
        <f>+CONCATENATE(TableauRCP[[#This Row],[Famille de produit]],TableauRCP[[#This Row],[Date2]])</f>
        <v>BOULANGERIE202209</v>
      </c>
    </row>
    <row r="1033" spans="1:8" hidden="1" x14ac:dyDescent="0.25">
      <c r="A1033" s="30" t="s">
        <v>254</v>
      </c>
      <c r="B1033" s="38">
        <v>143337959</v>
      </c>
      <c r="C1033" s="38">
        <v>5540246188224</v>
      </c>
      <c r="D1033" s="39">
        <v>44821</v>
      </c>
      <c r="E1033" s="40">
        <v>1207</v>
      </c>
      <c r="F1033" t="str">
        <f>+VLOOKUP(TableauRCP[[#This Row],[Article Commande]],Tableau1[],4,FALSE)</f>
        <v>VOLAILLE</v>
      </c>
      <c r="G1033" s="30">
        <f>YEAR(TableauRCP[[#This Row],[Date de Reception]])*100+MONTH(TableauRCP[[#This Row],[Date de Reception]])</f>
        <v>202209</v>
      </c>
      <c r="H1033" t="str">
        <f>+CONCATENATE(TableauRCP[[#This Row],[Famille de produit]],TableauRCP[[#This Row],[Date2]])</f>
        <v>VOLAILLE202209</v>
      </c>
    </row>
    <row r="1034" spans="1:8" hidden="1" x14ac:dyDescent="0.25">
      <c r="A1034" s="30" t="s">
        <v>254</v>
      </c>
      <c r="B1034" s="41">
        <v>143337964</v>
      </c>
      <c r="C1034" s="41">
        <v>5540246183844</v>
      </c>
      <c r="D1034" s="42">
        <v>44821</v>
      </c>
      <c r="E1034" s="43">
        <v>47</v>
      </c>
      <c r="F1034" t="str">
        <f>+VLOOKUP(TableauRCP[[#This Row],[Article Commande]],Tableau1[],4,FALSE)</f>
        <v>BOULANGERIE</v>
      </c>
      <c r="G1034" s="30">
        <f>YEAR(TableauRCP[[#This Row],[Date de Reception]])*100+MONTH(TableauRCP[[#This Row],[Date de Reception]])</f>
        <v>202209</v>
      </c>
      <c r="H1034" t="str">
        <f>+CONCATENATE(TableauRCP[[#This Row],[Famille de produit]],TableauRCP[[#This Row],[Date2]])</f>
        <v>BOULANGERIE202209</v>
      </c>
    </row>
    <row r="1035" spans="1:8" hidden="1" x14ac:dyDescent="0.25">
      <c r="A1035" s="30" t="s">
        <v>254</v>
      </c>
      <c r="B1035" s="38">
        <v>143337964</v>
      </c>
      <c r="C1035" s="38">
        <v>5540246194467</v>
      </c>
      <c r="D1035" s="39">
        <v>44821</v>
      </c>
      <c r="E1035" s="40">
        <v>28509</v>
      </c>
      <c r="F1035" t="str">
        <f>+VLOOKUP(TableauRCP[[#This Row],[Article Commande]],Tableau1[],4,FALSE)</f>
        <v>BOULANGERIE</v>
      </c>
      <c r="G1035" s="30">
        <f>YEAR(TableauRCP[[#This Row],[Date de Reception]])*100+MONTH(TableauRCP[[#This Row],[Date de Reception]])</f>
        <v>202209</v>
      </c>
      <c r="H1035" t="str">
        <f>+CONCATENATE(TableauRCP[[#This Row],[Famille de produit]],TableauRCP[[#This Row],[Date2]])</f>
        <v>BOULANGERIE202209</v>
      </c>
    </row>
    <row r="1036" spans="1:8" hidden="1" x14ac:dyDescent="0.25">
      <c r="A1036" s="30" t="s">
        <v>254</v>
      </c>
      <c r="B1036" s="41">
        <v>143348023</v>
      </c>
      <c r="C1036" s="41">
        <v>5540246184036</v>
      </c>
      <c r="D1036" s="42">
        <v>44821</v>
      </c>
      <c r="E1036" s="43">
        <v>130</v>
      </c>
      <c r="F1036" t="str">
        <f>+VLOOKUP(TableauRCP[[#This Row],[Article Commande]],Tableau1[],4,FALSE)</f>
        <v>BOULANGERIE</v>
      </c>
      <c r="G1036" s="30">
        <f>YEAR(TableauRCP[[#This Row],[Date de Reception]])*100+MONTH(TableauRCP[[#This Row],[Date de Reception]])</f>
        <v>202209</v>
      </c>
      <c r="H1036" t="str">
        <f>+CONCATENATE(TableauRCP[[#This Row],[Famille de produit]],TableauRCP[[#This Row],[Date2]])</f>
        <v>BOULANGERIE202209</v>
      </c>
    </row>
    <row r="1037" spans="1:8" hidden="1" x14ac:dyDescent="0.25">
      <c r="A1037" s="30" t="s">
        <v>254</v>
      </c>
      <c r="B1037" s="38">
        <v>143348023</v>
      </c>
      <c r="C1037" s="38">
        <v>5540246191596</v>
      </c>
      <c r="D1037" s="39">
        <v>44821</v>
      </c>
      <c r="E1037" s="40">
        <v>149</v>
      </c>
      <c r="F1037" t="str">
        <f>+VLOOKUP(TableauRCP[[#This Row],[Article Commande]],Tableau1[],4,FALSE)</f>
        <v>BOULANGERIE</v>
      </c>
      <c r="G1037" s="30">
        <f>YEAR(TableauRCP[[#This Row],[Date de Reception]])*100+MONTH(TableauRCP[[#This Row],[Date de Reception]])</f>
        <v>202209</v>
      </c>
      <c r="H1037" t="str">
        <f>+CONCATENATE(TableauRCP[[#This Row],[Famille de produit]],TableauRCP[[#This Row],[Date2]])</f>
        <v>BOULANGERIE202209</v>
      </c>
    </row>
    <row r="1038" spans="1:8" hidden="1" x14ac:dyDescent="0.25">
      <c r="A1038" s="30" t="s">
        <v>254</v>
      </c>
      <c r="B1038" s="38">
        <v>143348037</v>
      </c>
      <c r="C1038" s="38">
        <v>5540246170256</v>
      </c>
      <c r="D1038" s="39">
        <v>44821</v>
      </c>
      <c r="E1038" s="40">
        <v>2822</v>
      </c>
      <c r="F1038" t="str">
        <f>+VLOOKUP(TableauRCP[[#This Row],[Article Commande]],Tableau1[],4,FALSE)</f>
        <v>BOULANGERIE</v>
      </c>
      <c r="G1038" s="30">
        <f>YEAR(TableauRCP[[#This Row],[Date de Reception]])*100+MONTH(TableauRCP[[#This Row],[Date de Reception]])</f>
        <v>202209</v>
      </c>
      <c r="H1038" t="str">
        <f>+CONCATENATE(TableauRCP[[#This Row],[Famille de produit]],TableauRCP[[#This Row],[Date2]])</f>
        <v>BOULANGERIE202209</v>
      </c>
    </row>
    <row r="1039" spans="1:8" hidden="1" x14ac:dyDescent="0.25">
      <c r="A1039" s="30" t="s">
        <v>254</v>
      </c>
      <c r="B1039" s="41">
        <v>143348037</v>
      </c>
      <c r="C1039" s="41">
        <v>5540246171888</v>
      </c>
      <c r="D1039" s="42">
        <v>44821</v>
      </c>
      <c r="E1039" s="43">
        <v>780</v>
      </c>
      <c r="F1039" t="str">
        <f>+VLOOKUP(TableauRCP[[#This Row],[Article Commande]],Tableau1[],4,FALSE)</f>
        <v>BOULANGERIE</v>
      </c>
      <c r="G1039" s="30">
        <f>YEAR(TableauRCP[[#This Row],[Date de Reception]])*100+MONTH(TableauRCP[[#This Row],[Date de Reception]])</f>
        <v>202209</v>
      </c>
      <c r="H1039" t="str">
        <f>+CONCATENATE(TableauRCP[[#This Row],[Famille de produit]],TableauRCP[[#This Row],[Date2]])</f>
        <v>BOULANGERIE202209</v>
      </c>
    </row>
    <row r="1040" spans="1:8" hidden="1" x14ac:dyDescent="0.25">
      <c r="A1040" s="30" t="s">
        <v>254</v>
      </c>
      <c r="B1040" s="38">
        <v>143348038</v>
      </c>
      <c r="C1040" s="38">
        <v>5540246193316</v>
      </c>
      <c r="D1040" s="39">
        <v>44821</v>
      </c>
      <c r="E1040" s="40">
        <v>335</v>
      </c>
      <c r="F1040" t="str">
        <f>+VLOOKUP(TableauRCP[[#This Row],[Article Commande]],Tableau1[],4,FALSE)</f>
        <v>BOULANGERIE</v>
      </c>
      <c r="G1040" s="30">
        <f>YEAR(TableauRCP[[#This Row],[Date de Reception]])*100+MONTH(TableauRCP[[#This Row],[Date de Reception]])</f>
        <v>202209</v>
      </c>
      <c r="H1040" t="str">
        <f>+CONCATENATE(TableauRCP[[#This Row],[Famille de produit]],TableauRCP[[#This Row],[Date2]])</f>
        <v>BOULANGERIE202209</v>
      </c>
    </row>
    <row r="1041" spans="1:8" hidden="1" x14ac:dyDescent="0.25">
      <c r="A1041" s="30" t="s">
        <v>254</v>
      </c>
      <c r="B1041" s="38">
        <v>143348107</v>
      </c>
      <c r="C1041" s="38">
        <v>5540246174095</v>
      </c>
      <c r="D1041" s="39">
        <v>44821</v>
      </c>
      <c r="E1041" s="40">
        <v>140</v>
      </c>
      <c r="F1041" t="str">
        <f>+VLOOKUP(TableauRCP[[#This Row],[Article Commande]],Tableau1[],4,FALSE)</f>
        <v>CREMERIE</v>
      </c>
      <c r="G1041" s="30">
        <f>YEAR(TableauRCP[[#This Row],[Date de Reception]])*100+MONTH(TableauRCP[[#This Row],[Date de Reception]])</f>
        <v>202209</v>
      </c>
      <c r="H1041" t="str">
        <f>+CONCATENATE(TableauRCP[[#This Row],[Famille de produit]],TableauRCP[[#This Row],[Date2]])</f>
        <v>CREMERIE202209</v>
      </c>
    </row>
    <row r="1042" spans="1:8" hidden="1" x14ac:dyDescent="0.25">
      <c r="A1042" s="30" t="s">
        <v>254</v>
      </c>
      <c r="B1042" s="41">
        <v>143348107</v>
      </c>
      <c r="C1042" s="41">
        <v>5540246175049</v>
      </c>
      <c r="D1042" s="42">
        <v>44821</v>
      </c>
      <c r="E1042" s="43">
        <v>418</v>
      </c>
      <c r="F1042" t="str">
        <f>+VLOOKUP(TableauRCP[[#This Row],[Article Commande]],Tableau1[],4,FALSE)</f>
        <v>CREMERIE</v>
      </c>
      <c r="G1042" s="30">
        <f>YEAR(TableauRCP[[#This Row],[Date de Reception]])*100+MONTH(TableauRCP[[#This Row],[Date de Reception]])</f>
        <v>202209</v>
      </c>
      <c r="H1042" t="str">
        <f>+CONCATENATE(TableauRCP[[#This Row],[Famille de produit]],TableauRCP[[#This Row],[Date2]])</f>
        <v>CREMERIE202209</v>
      </c>
    </row>
    <row r="1043" spans="1:8" hidden="1" x14ac:dyDescent="0.25">
      <c r="A1043" s="30" t="s">
        <v>254</v>
      </c>
      <c r="B1043" s="38">
        <v>143348107</v>
      </c>
      <c r="C1043" s="38">
        <v>5540246175050</v>
      </c>
      <c r="D1043" s="39">
        <v>44821</v>
      </c>
      <c r="E1043" s="40">
        <v>279</v>
      </c>
      <c r="F1043" t="str">
        <f>+VLOOKUP(TableauRCP[[#This Row],[Article Commande]],Tableau1[],4,FALSE)</f>
        <v>CREMERIE</v>
      </c>
      <c r="G1043" s="30">
        <f>YEAR(TableauRCP[[#This Row],[Date de Reception]])*100+MONTH(TableauRCP[[#This Row],[Date de Reception]])</f>
        <v>202209</v>
      </c>
      <c r="H1043" t="str">
        <f>+CONCATENATE(TableauRCP[[#This Row],[Famille de produit]],TableauRCP[[#This Row],[Date2]])</f>
        <v>CREMERIE202209</v>
      </c>
    </row>
    <row r="1044" spans="1:8" hidden="1" x14ac:dyDescent="0.25">
      <c r="A1044" s="30" t="s">
        <v>254</v>
      </c>
      <c r="B1044" s="41">
        <v>143348107</v>
      </c>
      <c r="C1044" s="41">
        <v>5540246190743</v>
      </c>
      <c r="D1044" s="42">
        <v>44821</v>
      </c>
      <c r="E1044" s="43">
        <v>279</v>
      </c>
      <c r="F1044" t="str">
        <f>+VLOOKUP(TableauRCP[[#This Row],[Article Commande]],Tableau1[],4,FALSE)</f>
        <v>CREMERIE</v>
      </c>
      <c r="G1044" s="30">
        <f>YEAR(TableauRCP[[#This Row],[Date de Reception]])*100+MONTH(TableauRCP[[#This Row],[Date de Reception]])</f>
        <v>202209</v>
      </c>
      <c r="H1044" t="str">
        <f>+CONCATENATE(TableauRCP[[#This Row],[Famille de produit]],TableauRCP[[#This Row],[Date2]])</f>
        <v>CREMERIE202209</v>
      </c>
    </row>
    <row r="1045" spans="1:8" hidden="1" x14ac:dyDescent="0.25">
      <c r="A1045" s="30" t="s">
        <v>254</v>
      </c>
      <c r="B1045" s="41">
        <v>143348129</v>
      </c>
      <c r="C1045" s="41">
        <v>5540246185429</v>
      </c>
      <c r="D1045" s="42">
        <v>44821</v>
      </c>
      <c r="E1045" s="43">
        <v>140</v>
      </c>
      <c r="F1045" t="str">
        <f>+VLOOKUP(TableauRCP[[#This Row],[Article Commande]],Tableau1[],4,FALSE)</f>
        <v>CREMERIE</v>
      </c>
      <c r="G1045" s="30">
        <f>YEAR(TableauRCP[[#This Row],[Date de Reception]])*100+MONTH(TableauRCP[[#This Row],[Date de Reception]])</f>
        <v>202209</v>
      </c>
      <c r="H1045" t="str">
        <f>+CONCATENATE(TableauRCP[[#This Row],[Famille de produit]],TableauRCP[[#This Row],[Date2]])</f>
        <v>CREMERIE202209</v>
      </c>
    </row>
    <row r="1046" spans="1:8" hidden="1" x14ac:dyDescent="0.25">
      <c r="A1046" s="30" t="s">
        <v>254</v>
      </c>
      <c r="B1046" s="38">
        <v>143348129</v>
      </c>
      <c r="C1046" s="38">
        <v>5540246186325</v>
      </c>
      <c r="D1046" s="39">
        <v>44821</v>
      </c>
      <c r="E1046" s="40">
        <v>140</v>
      </c>
      <c r="F1046" t="str">
        <f>+VLOOKUP(TableauRCP[[#This Row],[Article Commande]],Tableau1[],4,FALSE)</f>
        <v>CREMERIE</v>
      </c>
      <c r="G1046" s="30">
        <f>YEAR(TableauRCP[[#This Row],[Date de Reception]])*100+MONTH(TableauRCP[[#This Row],[Date de Reception]])</f>
        <v>202209</v>
      </c>
      <c r="H1046" t="str">
        <f>+CONCATENATE(TableauRCP[[#This Row],[Famille de produit]],TableauRCP[[#This Row],[Date2]])</f>
        <v>CREMERIE202209</v>
      </c>
    </row>
    <row r="1047" spans="1:8" hidden="1" x14ac:dyDescent="0.25">
      <c r="A1047" s="30" t="s">
        <v>254</v>
      </c>
      <c r="B1047" s="41">
        <v>143348170</v>
      </c>
      <c r="C1047" s="41">
        <v>5540246191594</v>
      </c>
      <c r="D1047" s="42">
        <v>44821</v>
      </c>
      <c r="E1047" s="43">
        <v>1504</v>
      </c>
      <c r="F1047" t="str">
        <f>+VLOOKUP(TableauRCP[[#This Row],[Article Commande]],Tableau1[],4,FALSE)</f>
        <v>CREMERIE</v>
      </c>
      <c r="G1047" s="30">
        <f>YEAR(TableauRCP[[#This Row],[Date de Reception]])*100+MONTH(TableauRCP[[#This Row],[Date de Reception]])</f>
        <v>202209</v>
      </c>
      <c r="H1047" t="str">
        <f>+CONCATENATE(TableauRCP[[#This Row],[Famille de produit]],TableauRCP[[#This Row],[Date2]])</f>
        <v>CREMERIE202209</v>
      </c>
    </row>
    <row r="1048" spans="1:8" hidden="1" x14ac:dyDescent="0.25">
      <c r="A1048" s="30" t="s">
        <v>254</v>
      </c>
      <c r="B1048" s="38">
        <v>143358173</v>
      </c>
      <c r="C1048" s="38">
        <v>5540246176294</v>
      </c>
      <c r="D1048" s="39">
        <v>44821</v>
      </c>
      <c r="E1048" s="40">
        <v>372</v>
      </c>
      <c r="F1048" t="str">
        <f>+VLOOKUP(TableauRCP[[#This Row],[Article Commande]],Tableau1[],4,FALSE)</f>
        <v>CREMERIE</v>
      </c>
      <c r="G1048" s="30">
        <f>YEAR(TableauRCP[[#This Row],[Date de Reception]])*100+MONTH(TableauRCP[[#This Row],[Date de Reception]])</f>
        <v>202209</v>
      </c>
      <c r="H1048" t="str">
        <f>+CONCATENATE(TableauRCP[[#This Row],[Famille de produit]],TableauRCP[[#This Row],[Date2]])</f>
        <v>CREMERIE202209</v>
      </c>
    </row>
    <row r="1049" spans="1:8" hidden="1" x14ac:dyDescent="0.25">
      <c r="A1049" s="30" t="s">
        <v>254</v>
      </c>
      <c r="B1049" s="41">
        <v>143358173</v>
      </c>
      <c r="C1049" s="41">
        <v>5540246176295</v>
      </c>
      <c r="D1049" s="42">
        <v>44821</v>
      </c>
      <c r="E1049" s="43">
        <v>4455</v>
      </c>
      <c r="F1049" t="str">
        <f>+VLOOKUP(TableauRCP[[#This Row],[Article Commande]],Tableau1[],4,FALSE)</f>
        <v>CREMERIE</v>
      </c>
      <c r="G1049" s="30">
        <f>YEAR(TableauRCP[[#This Row],[Date de Reception]])*100+MONTH(TableauRCP[[#This Row],[Date de Reception]])</f>
        <v>202209</v>
      </c>
      <c r="H1049" t="str">
        <f>+CONCATENATE(TableauRCP[[#This Row],[Famille de produit]],TableauRCP[[#This Row],[Date2]])</f>
        <v>CREMERIE202209</v>
      </c>
    </row>
    <row r="1050" spans="1:8" hidden="1" x14ac:dyDescent="0.25">
      <c r="A1050" s="30" t="s">
        <v>254</v>
      </c>
      <c r="B1050" s="41">
        <v>143358173</v>
      </c>
      <c r="C1050" s="41">
        <v>5540246187987</v>
      </c>
      <c r="D1050" s="42">
        <v>44821</v>
      </c>
      <c r="E1050" s="43">
        <v>2228</v>
      </c>
      <c r="F1050" t="str">
        <f>+VLOOKUP(TableauRCP[[#This Row],[Article Commande]],Tableau1[],4,FALSE)</f>
        <v>CREMERIE</v>
      </c>
      <c r="G1050" s="30">
        <f>YEAR(TableauRCP[[#This Row],[Date de Reception]])*100+MONTH(TableauRCP[[#This Row],[Date de Reception]])</f>
        <v>202209</v>
      </c>
      <c r="H1050" t="str">
        <f>+CONCATENATE(TableauRCP[[#This Row],[Famille de produit]],TableauRCP[[#This Row],[Date2]])</f>
        <v>CREMERIE202209</v>
      </c>
    </row>
    <row r="1051" spans="1:8" hidden="1" x14ac:dyDescent="0.25">
      <c r="A1051" s="30" t="s">
        <v>254</v>
      </c>
      <c r="B1051" s="38">
        <v>143358173</v>
      </c>
      <c r="C1051" s="38">
        <v>5540246188200</v>
      </c>
      <c r="D1051" s="39">
        <v>44821</v>
      </c>
      <c r="E1051" s="40">
        <v>743</v>
      </c>
      <c r="F1051" t="str">
        <f>+VLOOKUP(TableauRCP[[#This Row],[Article Commande]],Tableau1[],4,FALSE)</f>
        <v>CREMERIE</v>
      </c>
      <c r="G1051" s="30">
        <f>YEAR(TableauRCP[[#This Row],[Date de Reception]])*100+MONTH(TableauRCP[[#This Row],[Date de Reception]])</f>
        <v>202209</v>
      </c>
      <c r="H1051" t="str">
        <f>+CONCATENATE(TableauRCP[[#This Row],[Famille de produit]],TableauRCP[[#This Row],[Date2]])</f>
        <v>CREMERIE202209</v>
      </c>
    </row>
    <row r="1052" spans="1:8" hidden="1" x14ac:dyDescent="0.25">
      <c r="A1052" s="30" t="s">
        <v>254</v>
      </c>
      <c r="B1052" s="41">
        <v>143358174</v>
      </c>
      <c r="C1052" s="41">
        <v>5540246172539</v>
      </c>
      <c r="D1052" s="42">
        <v>44821</v>
      </c>
      <c r="E1052" s="43">
        <v>47</v>
      </c>
      <c r="F1052" t="str">
        <f>+VLOOKUP(TableauRCP[[#This Row],[Article Commande]],Tableau1[],4,FALSE)</f>
        <v>CREMERIE</v>
      </c>
      <c r="G1052" s="30">
        <f>YEAR(TableauRCP[[#This Row],[Date de Reception]])*100+MONTH(TableauRCP[[#This Row],[Date de Reception]])</f>
        <v>202209</v>
      </c>
      <c r="H1052" t="str">
        <f>+CONCATENATE(TableauRCP[[#This Row],[Famille de produit]],TableauRCP[[#This Row],[Date2]])</f>
        <v>CREMERIE202209</v>
      </c>
    </row>
    <row r="1053" spans="1:8" hidden="1" x14ac:dyDescent="0.25">
      <c r="A1053" s="30" t="s">
        <v>254</v>
      </c>
      <c r="B1053" s="38">
        <v>143358174</v>
      </c>
      <c r="C1053" s="38">
        <v>5540246172669</v>
      </c>
      <c r="D1053" s="39">
        <v>44821</v>
      </c>
      <c r="E1053" s="40">
        <v>279</v>
      </c>
      <c r="F1053" t="str">
        <f>+VLOOKUP(TableauRCP[[#This Row],[Article Commande]],Tableau1[],4,FALSE)</f>
        <v>CREMERIE</v>
      </c>
      <c r="G1053" s="30">
        <f>YEAR(TableauRCP[[#This Row],[Date de Reception]])*100+MONTH(TableauRCP[[#This Row],[Date de Reception]])</f>
        <v>202209</v>
      </c>
      <c r="H1053" t="str">
        <f>+CONCATENATE(TableauRCP[[#This Row],[Famille de produit]],TableauRCP[[#This Row],[Date2]])</f>
        <v>CREMERIE202209</v>
      </c>
    </row>
    <row r="1054" spans="1:8" hidden="1" x14ac:dyDescent="0.25">
      <c r="A1054" s="30" t="s">
        <v>254</v>
      </c>
      <c r="B1054" s="41">
        <v>143358174</v>
      </c>
      <c r="C1054" s="41">
        <v>5540246172978</v>
      </c>
      <c r="D1054" s="42">
        <v>44821</v>
      </c>
      <c r="E1054" s="43">
        <v>836</v>
      </c>
      <c r="F1054" t="str">
        <f>+VLOOKUP(TableauRCP[[#This Row],[Article Commande]],Tableau1[],4,FALSE)</f>
        <v>CREMERIE</v>
      </c>
      <c r="G1054" s="30">
        <f>YEAR(TableauRCP[[#This Row],[Date de Reception]])*100+MONTH(TableauRCP[[#This Row],[Date de Reception]])</f>
        <v>202209</v>
      </c>
      <c r="H1054" t="str">
        <f>+CONCATENATE(TableauRCP[[#This Row],[Famille de produit]],TableauRCP[[#This Row],[Date2]])</f>
        <v>CREMERIE202209</v>
      </c>
    </row>
    <row r="1055" spans="1:8" hidden="1" x14ac:dyDescent="0.25">
      <c r="A1055" s="30" t="s">
        <v>254</v>
      </c>
      <c r="B1055" s="38">
        <v>143358174</v>
      </c>
      <c r="C1055" s="38">
        <v>5540246176699</v>
      </c>
      <c r="D1055" s="39">
        <v>44821</v>
      </c>
      <c r="E1055" s="40">
        <v>836</v>
      </c>
      <c r="F1055" t="str">
        <f>+VLOOKUP(TableauRCP[[#This Row],[Article Commande]],Tableau1[],4,FALSE)</f>
        <v>CREMERIE</v>
      </c>
      <c r="G1055" s="30">
        <f>YEAR(TableauRCP[[#This Row],[Date de Reception]])*100+MONTH(TableauRCP[[#This Row],[Date de Reception]])</f>
        <v>202209</v>
      </c>
      <c r="H1055" t="str">
        <f>+CONCATENATE(TableauRCP[[#This Row],[Famille de produit]],TableauRCP[[#This Row],[Date2]])</f>
        <v>CREMERIE202209</v>
      </c>
    </row>
    <row r="1056" spans="1:8" hidden="1" x14ac:dyDescent="0.25">
      <c r="A1056" s="30" t="s">
        <v>254</v>
      </c>
      <c r="B1056" s="38">
        <v>143307440</v>
      </c>
      <c r="C1056" s="38">
        <v>5540246193878</v>
      </c>
      <c r="D1056" s="39">
        <v>44822</v>
      </c>
      <c r="E1056" s="40">
        <v>14141</v>
      </c>
      <c r="F1056" t="str">
        <f>+VLOOKUP(TableauRCP[[#This Row],[Article Commande]],Tableau1[],4,FALSE)</f>
        <v>VOLAILLE</v>
      </c>
      <c r="G1056" s="30">
        <f>YEAR(TableauRCP[[#This Row],[Date de Reception]])*100+MONTH(TableauRCP[[#This Row],[Date de Reception]])</f>
        <v>202209</v>
      </c>
      <c r="H1056" t="str">
        <f>+CONCATENATE(TableauRCP[[#This Row],[Famille de produit]],TableauRCP[[#This Row],[Date2]])</f>
        <v>VOLAILLE202209</v>
      </c>
    </row>
    <row r="1057" spans="1:8" hidden="1" x14ac:dyDescent="0.25">
      <c r="A1057" s="30" t="s">
        <v>254</v>
      </c>
      <c r="B1057" s="41">
        <v>143348032</v>
      </c>
      <c r="C1057" s="41">
        <v>5540246183587</v>
      </c>
      <c r="D1057" s="42">
        <v>44822</v>
      </c>
      <c r="E1057" s="43">
        <v>502</v>
      </c>
      <c r="F1057" t="str">
        <f>+VLOOKUP(TableauRCP[[#This Row],[Article Commande]],Tableau1[],4,FALSE)</f>
        <v>MIX LEGUMES</v>
      </c>
      <c r="G1057" s="30">
        <f>YEAR(TableauRCP[[#This Row],[Date de Reception]])*100+MONTH(TableauRCP[[#This Row],[Date de Reception]])</f>
        <v>202209</v>
      </c>
      <c r="H1057" t="str">
        <f>+CONCATENATE(TableauRCP[[#This Row],[Famille de produit]],TableauRCP[[#This Row],[Date2]])</f>
        <v>MIX LEGUMES202209</v>
      </c>
    </row>
    <row r="1058" spans="1:8" hidden="1" x14ac:dyDescent="0.25">
      <c r="A1058" s="30" t="s">
        <v>254</v>
      </c>
      <c r="B1058" s="38">
        <v>143358180</v>
      </c>
      <c r="C1058" s="38">
        <v>5540246195596</v>
      </c>
      <c r="D1058" s="39">
        <v>44822</v>
      </c>
      <c r="E1058" s="40">
        <v>52</v>
      </c>
      <c r="F1058" t="str">
        <f>+VLOOKUP(TableauRCP[[#This Row],[Article Commande]],Tableau1[],4,FALSE)</f>
        <v>BOULANGERIE</v>
      </c>
      <c r="G1058" s="30">
        <f>YEAR(TableauRCP[[#This Row],[Date de Reception]])*100+MONTH(TableauRCP[[#This Row],[Date de Reception]])</f>
        <v>202209</v>
      </c>
      <c r="H1058" t="str">
        <f>+CONCATENATE(TableauRCP[[#This Row],[Famille de produit]],TableauRCP[[#This Row],[Date2]])</f>
        <v>BOULANGERIE202209</v>
      </c>
    </row>
    <row r="1059" spans="1:8" hidden="1" x14ac:dyDescent="0.25">
      <c r="A1059" s="30" t="s">
        <v>254</v>
      </c>
      <c r="B1059" s="41">
        <v>143358185</v>
      </c>
      <c r="C1059" s="41">
        <v>5540246191598</v>
      </c>
      <c r="D1059" s="42">
        <v>44822</v>
      </c>
      <c r="E1059" s="43">
        <v>1601</v>
      </c>
      <c r="F1059" t="str">
        <f>+VLOOKUP(TableauRCP[[#This Row],[Article Commande]],Tableau1[],4,FALSE)</f>
        <v>CREMERIE</v>
      </c>
      <c r="G1059" s="30">
        <f>YEAR(TableauRCP[[#This Row],[Date de Reception]])*100+MONTH(TableauRCP[[#This Row],[Date de Reception]])</f>
        <v>202209</v>
      </c>
      <c r="H1059" t="str">
        <f>+CONCATENATE(TableauRCP[[#This Row],[Famille de produit]],TableauRCP[[#This Row],[Date2]])</f>
        <v>CREMERIE202209</v>
      </c>
    </row>
    <row r="1060" spans="1:8" hidden="1" x14ac:dyDescent="0.25">
      <c r="A1060" s="30" t="s">
        <v>254</v>
      </c>
      <c r="B1060" s="38">
        <v>143358203</v>
      </c>
      <c r="C1060" s="38">
        <v>5540246174174</v>
      </c>
      <c r="D1060" s="39">
        <v>44822</v>
      </c>
      <c r="E1060" s="40">
        <v>348</v>
      </c>
      <c r="F1060" t="str">
        <f>+VLOOKUP(TableauRCP[[#This Row],[Article Commande]],Tableau1[],4,FALSE)</f>
        <v>CREMERIE</v>
      </c>
      <c r="G1060" s="30">
        <f>YEAR(TableauRCP[[#This Row],[Date de Reception]])*100+MONTH(TableauRCP[[#This Row],[Date de Reception]])</f>
        <v>202209</v>
      </c>
      <c r="H1060" t="str">
        <f>+CONCATENATE(TableauRCP[[#This Row],[Famille de produit]],TableauRCP[[#This Row],[Date2]])</f>
        <v>CREMERIE202209</v>
      </c>
    </row>
    <row r="1061" spans="1:8" hidden="1" x14ac:dyDescent="0.25">
      <c r="A1061" s="30" t="s">
        <v>254</v>
      </c>
      <c r="B1061" s="38">
        <v>143358203</v>
      </c>
      <c r="C1061" s="38">
        <v>5540246176699</v>
      </c>
      <c r="D1061" s="39">
        <v>44822</v>
      </c>
      <c r="E1061" s="40">
        <v>4176</v>
      </c>
      <c r="F1061" t="str">
        <f>+VLOOKUP(TableauRCP[[#This Row],[Article Commande]],Tableau1[],4,FALSE)</f>
        <v>CREMERIE</v>
      </c>
      <c r="G1061" s="30">
        <f>YEAR(TableauRCP[[#This Row],[Date de Reception]])*100+MONTH(TableauRCP[[#This Row],[Date de Reception]])</f>
        <v>202209</v>
      </c>
      <c r="H1061" t="str">
        <f>+CONCATENATE(TableauRCP[[#This Row],[Famille de produit]],TableauRCP[[#This Row],[Date2]])</f>
        <v>CREMERIE202209</v>
      </c>
    </row>
    <row r="1062" spans="1:8" hidden="1" x14ac:dyDescent="0.25">
      <c r="A1062" s="30" t="s">
        <v>254</v>
      </c>
      <c r="B1062" s="38">
        <v>143358204</v>
      </c>
      <c r="C1062" s="38">
        <v>5540246176294</v>
      </c>
      <c r="D1062" s="39">
        <v>44822</v>
      </c>
      <c r="E1062" s="40">
        <v>1485</v>
      </c>
      <c r="F1062" t="str">
        <f>+VLOOKUP(TableauRCP[[#This Row],[Article Commande]],Tableau1[],4,FALSE)</f>
        <v>CREMERIE</v>
      </c>
      <c r="G1062" s="30">
        <f>YEAR(TableauRCP[[#This Row],[Date de Reception]])*100+MONTH(TableauRCP[[#This Row],[Date de Reception]])</f>
        <v>202209</v>
      </c>
      <c r="H1062" t="str">
        <f>+CONCATENATE(TableauRCP[[#This Row],[Famille de produit]],TableauRCP[[#This Row],[Date2]])</f>
        <v>CREMERIE202209</v>
      </c>
    </row>
    <row r="1063" spans="1:8" hidden="1" x14ac:dyDescent="0.25">
      <c r="A1063" s="30" t="s">
        <v>254</v>
      </c>
      <c r="B1063" s="41">
        <v>143358204</v>
      </c>
      <c r="C1063" s="41">
        <v>5540246176295</v>
      </c>
      <c r="D1063" s="42">
        <v>44822</v>
      </c>
      <c r="E1063" s="43">
        <v>9652</v>
      </c>
      <c r="F1063" t="str">
        <f>+VLOOKUP(TableauRCP[[#This Row],[Article Commande]],Tableau1[],4,FALSE)</f>
        <v>CREMERIE</v>
      </c>
      <c r="G1063" s="30">
        <f>YEAR(TableauRCP[[#This Row],[Date de Reception]])*100+MONTH(TableauRCP[[#This Row],[Date de Reception]])</f>
        <v>202209</v>
      </c>
      <c r="H1063" t="str">
        <f>+CONCATENATE(TableauRCP[[#This Row],[Famille de produit]],TableauRCP[[#This Row],[Date2]])</f>
        <v>CREMERIE202209</v>
      </c>
    </row>
    <row r="1064" spans="1:8" hidden="1" x14ac:dyDescent="0.25">
      <c r="A1064" s="30" t="s">
        <v>254</v>
      </c>
      <c r="B1064" s="38">
        <v>143358204</v>
      </c>
      <c r="C1064" s="38">
        <v>5540246187987</v>
      </c>
      <c r="D1064" s="39">
        <v>44822</v>
      </c>
      <c r="E1064" s="40">
        <v>4455</v>
      </c>
      <c r="F1064" t="str">
        <f>+VLOOKUP(TableauRCP[[#This Row],[Article Commande]],Tableau1[],4,FALSE)</f>
        <v>CREMERIE</v>
      </c>
      <c r="G1064" s="30">
        <f>YEAR(TableauRCP[[#This Row],[Date de Reception]])*100+MONTH(TableauRCP[[#This Row],[Date de Reception]])</f>
        <v>202209</v>
      </c>
      <c r="H1064" t="str">
        <f>+CONCATENATE(TableauRCP[[#This Row],[Famille de produit]],TableauRCP[[#This Row],[Date2]])</f>
        <v>CREMERIE202209</v>
      </c>
    </row>
    <row r="1065" spans="1:8" hidden="1" x14ac:dyDescent="0.25">
      <c r="A1065" s="30" t="s">
        <v>254</v>
      </c>
      <c r="B1065" s="41">
        <v>143358204</v>
      </c>
      <c r="C1065" s="41">
        <v>5540246188200</v>
      </c>
      <c r="D1065" s="42">
        <v>44822</v>
      </c>
      <c r="E1065" s="43">
        <v>743</v>
      </c>
      <c r="F1065" t="str">
        <f>+VLOOKUP(TableauRCP[[#This Row],[Article Commande]],Tableau1[],4,FALSE)</f>
        <v>CREMERIE</v>
      </c>
      <c r="G1065" s="30">
        <f>YEAR(TableauRCP[[#This Row],[Date de Reception]])*100+MONTH(TableauRCP[[#This Row],[Date de Reception]])</f>
        <v>202209</v>
      </c>
      <c r="H1065" t="str">
        <f>+CONCATENATE(TableauRCP[[#This Row],[Famille de produit]],TableauRCP[[#This Row],[Date2]])</f>
        <v>CREMERIE202209</v>
      </c>
    </row>
    <row r="1066" spans="1:8" hidden="1" x14ac:dyDescent="0.25">
      <c r="A1066" s="30" t="s">
        <v>254</v>
      </c>
      <c r="B1066" s="41">
        <v>143348139</v>
      </c>
      <c r="C1066" s="41">
        <v>5540246171759</v>
      </c>
      <c r="D1066" s="42">
        <v>44823</v>
      </c>
      <c r="E1066" s="43">
        <v>5012</v>
      </c>
      <c r="F1066" t="str">
        <f>+VLOOKUP(TableauRCP[[#This Row],[Article Commande]],Tableau1[],4,FALSE)</f>
        <v>MIX LEGUMES</v>
      </c>
      <c r="G1066" s="30">
        <f>YEAR(TableauRCP[[#This Row],[Date de Reception]])*100+MONTH(TableauRCP[[#This Row],[Date de Reception]])</f>
        <v>202209</v>
      </c>
      <c r="H1066" t="str">
        <f>+CONCATENATE(TableauRCP[[#This Row],[Famille de produit]],TableauRCP[[#This Row],[Date2]])</f>
        <v>MIX LEGUMES202209</v>
      </c>
    </row>
    <row r="1067" spans="1:8" hidden="1" x14ac:dyDescent="0.25">
      <c r="A1067" s="30" t="s">
        <v>254</v>
      </c>
      <c r="B1067" s="38">
        <v>143348139</v>
      </c>
      <c r="C1067" s="38">
        <v>5540246177133</v>
      </c>
      <c r="D1067" s="39">
        <v>44823</v>
      </c>
      <c r="E1067" s="40">
        <v>4455</v>
      </c>
      <c r="F1067" t="str">
        <f>+VLOOKUP(TableauRCP[[#This Row],[Article Commande]],Tableau1[],4,FALSE)</f>
        <v>MIX LEGUMES</v>
      </c>
      <c r="G1067" s="30">
        <f>YEAR(TableauRCP[[#This Row],[Date de Reception]])*100+MONTH(TableauRCP[[#This Row],[Date de Reception]])</f>
        <v>202209</v>
      </c>
      <c r="H1067" t="str">
        <f>+CONCATENATE(TableauRCP[[#This Row],[Famille de produit]],TableauRCP[[#This Row],[Date2]])</f>
        <v>MIX LEGUMES202209</v>
      </c>
    </row>
    <row r="1068" spans="1:8" hidden="1" x14ac:dyDescent="0.25">
      <c r="A1068" s="30" t="s">
        <v>254</v>
      </c>
      <c r="B1068" s="41">
        <v>143348139</v>
      </c>
      <c r="C1068" s="41">
        <v>5540246192148</v>
      </c>
      <c r="D1068" s="42">
        <v>44823</v>
      </c>
      <c r="E1068" s="43">
        <v>19488</v>
      </c>
      <c r="F1068" t="str">
        <f>+VLOOKUP(TableauRCP[[#This Row],[Article Commande]],Tableau1[],4,FALSE)</f>
        <v>MIX LEGUMES</v>
      </c>
      <c r="G1068" s="30">
        <f>YEAR(TableauRCP[[#This Row],[Date de Reception]])*100+MONTH(TableauRCP[[#This Row],[Date de Reception]])</f>
        <v>202209</v>
      </c>
      <c r="H1068" t="str">
        <f>+CONCATENATE(TableauRCP[[#This Row],[Famille de produit]],TableauRCP[[#This Row],[Date2]])</f>
        <v>MIX LEGUMES202209</v>
      </c>
    </row>
    <row r="1069" spans="1:8" hidden="1" x14ac:dyDescent="0.25">
      <c r="A1069" s="30" t="s">
        <v>254</v>
      </c>
      <c r="B1069" s="41">
        <v>143358240</v>
      </c>
      <c r="C1069" s="41">
        <v>5540246174174</v>
      </c>
      <c r="D1069" s="42">
        <v>44823</v>
      </c>
      <c r="E1069" s="43">
        <v>232</v>
      </c>
      <c r="F1069" t="str">
        <f>+VLOOKUP(TableauRCP[[#This Row],[Article Commande]],Tableau1[],4,FALSE)</f>
        <v>CREMERIE</v>
      </c>
      <c r="G1069" s="30">
        <f>YEAR(TableauRCP[[#This Row],[Date de Reception]])*100+MONTH(TableauRCP[[#This Row],[Date de Reception]])</f>
        <v>202209</v>
      </c>
      <c r="H1069" t="str">
        <f>+CONCATENATE(TableauRCP[[#This Row],[Famille de produit]],TableauRCP[[#This Row],[Date2]])</f>
        <v>CREMERIE202209</v>
      </c>
    </row>
    <row r="1070" spans="1:8" hidden="1" x14ac:dyDescent="0.25">
      <c r="A1070" s="30" t="s">
        <v>254</v>
      </c>
      <c r="B1070" s="41">
        <v>143358240</v>
      </c>
      <c r="C1070" s="41">
        <v>5540246176699</v>
      </c>
      <c r="D1070" s="42">
        <v>44823</v>
      </c>
      <c r="E1070" s="43">
        <v>6264</v>
      </c>
      <c r="F1070" t="str">
        <f>+VLOOKUP(TableauRCP[[#This Row],[Article Commande]],Tableau1[],4,FALSE)</f>
        <v>CREMERIE</v>
      </c>
      <c r="G1070" s="30">
        <f>YEAR(TableauRCP[[#This Row],[Date de Reception]])*100+MONTH(TableauRCP[[#This Row],[Date de Reception]])</f>
        <v>202209</v>
      </c>
      <c r="H1070" t="str">
        <f>+CONCATENATE(TableauRCP[[#This Row],[Famille de produit]],TableauRCP[[#This Row],[Date2]])</f>
        <v>CREMERIE202209</v>
      </c>
    </row>
    <row r="1071" spans="1:8" hidden="1" x14ac:dyDescent="0.25">
      <c r="A1071" s="30" t="s">
        <v>254</v>
      </c>
      <c r="B1071" s="38">
        <v>143358241</v>
      </c>
      <c r="C1071" s="38">
        <v>5540246171933</v>
      </c>
      <c r="D1071" s="39">
        <v>44823</v>
      </c>
      <c r="E1071" s="40">
        <v>1392</v>
      </c>
      <c r="F1071" t="str">
        <f>+VLOOKUP(TableauRCP[[#This Row],[Article Commande]],Tableau1[],4,FALSE)</f>
        <v>CREMERIE</v>
      </c>
      <c r="G1071" s="30">
        <f>YEAR(TableauRCP[[#This Row],[Date de Reception]])*100+MONTH(TableauRCP[[#This Row],[Date de Reception]])</f>
        <v>202209</v>
      </c>
      <c r="H1071" t="str">
        <f>+CONCATENATE(TableauRCP[[#This Row],[Famille de produit]],TableauRCP[[#This Row],[Date2]])</f>
        <v>CREMERIE202209</v>
      </c>
    </row>
    <row r="1072" spans="1:8" hidden="1" x14ac:dyDescent="0.25">
      <c r="A1072" s="30" t="s">
        <v>254</v>
      </c>
      <c r="B1072" s="41">
        <v>143358241</v>
      </c>
      <c r="C1072" s="41">
        <v>5540246176294</v>
      </c>
      <c r="D1072" s="42">
        <v>44823</v>
      </c>
      <c r="E1072" s="43">
        <v>743</v>
      </c>
      <c r="F1072" t="str">
        <f>+VLOOKUP(TableauRCP[[#This Row],[Article Commande]],Tableau1[],4,FALSE)</f>
        <v>CREMERIE</v>
      </c>
      <c r="G1072" s="30">
        <f>YEAR(TableauRCP[[#This Row],[Date de Reception]])*100+MONTH(TableauRCP[[#This Row],[Date de Reception]])</f>
        <v>202209</v>
      </c>
      <c r="H1072" t="str">
        <f>+CONCATENATE(TableauRCP[[#This Row],[Famille de produit]],TableauRCP[[#This Row],[Date2]])</f>
        <v>CREMERIE202209</v>
      </c>
    </row>
    <row r="1073" spans="1:8" hidden="1" x14ac:dyDescent="0.25">
      <c r="A1073" s="30" t="s">
        <v>254</v>
      </c>
      <c r="B1073" s="38">
        <v>143358241</v>
      </c>
      <c r="C1073" s="38">
        <v>5540246176295</v>
      </c>
      <c r="D1073" s="39">
        <v>44823</v>
      </c>
      <c r="E1073" s="40">
        <v>4455</v>
      </c>
      <c r="F1073" t="str">
        <f>+VLOOKUP(TableauRCP[[#This Row],[Article Commande]],Tableau1[],4,FALSE)</f>
        <v>CREMERIE</v>
      </c>
      <c r="G1073" s="30">
        <f>YEAR(TableauRCP[[#This Row],[Date de Reception]])*100+MONTH(TableauRCP[[#This Row],[Date de Reception]])</f>
        <v>202209</v>
      </c>
      <c r="H1073" t="str">
        <f>+CONCATENATE(TableauRCP[[#This Row],[Famille de produit]],TableauRCP[[#This Row],[Date2]])</f>
        <v>CREMERIE202209</v>
      </c>
    </row>
    <row r="1074" spans="1:8" hidden="1" x14ac:dyDescent="0.25">
      <c r="A1074" s="30" t="s">
        <v>254</v>
      </c>
      <c r="B1074" s="41">
        <v>143358241</v>
      </c>
      <c r="C1074" s="41">
        <v>5540246187987</v>
      </c>
      <c r="D1074" s="42">
        <v>44823</v>
      </c>
      <c r="E1074" s="43">
        <v>2228</v>
      </c>
      <c r="F1074" t="str">
        <f>+VLOOKUP(TableauRCP[[#This Row],[Article Commande]],Tableau1[],4,FALSE)</f>
        <v>CREMERIE</v>
      </c>
      <c r="G1074" s="30">
        <f>YEAR(TableauRCP[[#This Row],[Date de Reception]])*100+MONTH(TableauRCP[[#This Row],[Date de Reception]])</f>
        <v>202209</v>
      </c>
      <c r="H1074" t="str">
        <f>+CONCATENATE(TableauRCP[[#This Row],[Famille de produit]],TableauRCP[[#This Row],[Date2]])</f>
        <v>CREMERIE202209</v>
      </c>
    </row>
    <row r="1075" spans="1:8" hidden="1" x14ac:dyDescent="0.25">
      <c r="A1075" s="30" t="s">
        <v>254</v>
      </c>
      <c r="B1075" s="38">
        <v>143358241</v>
      </c>
      <c r="C1075" s="38">
        <v>5540246188200</v>
      </c>
      <c r="D1075" s="39">
        <v>44823</v>
      </c>
      <c r="E1075" s="40">
        <v>1485</v>
      </c>
      <c r="F1075" t="str">
        <f>+VLOOKUP(TableauRCP[[#This Row],[Article Commande]],Tableau1[],4,FALSE)</f>
        <v>CREMERIE</v>
      </c>
      <c r="G1075" s="30">
        <f>YEAR(TableauRCP[[#This Row],[Date de Reception]])*100+MONTH(TableauRCP[[#This Row],[Date de Reception]])</f>
        <v>202209</v>
      </c>
      <c r="H1075" t="str">
        <f>+CONCATENATE(TableauRCP[[#This Row],[Famille de produit]],TableauRCP[[#This Row],[Date2]])</f>
        <v>CREMERIE202209</v>
      </c>
    </row>
    <row r="1076" spans="1:8" hidden="1" x14ac:dyDescent="0.25">
      <c r="A1076" s="30" t="s">
        <v>254</v>
      </c>
      <c r="B1076" s="38">
        <v>143348138</v>
      </c>
      <c r="C1076" s="38">
        <v>5540246194632</v>
      </c>
      <c r="D1076" s="39">
        <v>44826</v>
      </c>
      <c r="E1076" s="40">
        <v>1114</v>
      </c>
      <c r="F1076" t="str">
        <f>+VLOOKUP(TableauRCP[[#This Row],[Article Commande]],Tableau1[],4,FALSE)</f>
        <v>BOULANGERIE</v>
      </c>
      <c r="G1076" s="30">
        <f>YEAR(TableauRCP[[#This Row],[Date de Reception]])*100+MONTH(TableauRCP[[#This Row],[Date de Reception]])</f>
        <v>202209</v>
      </c>
      <c r="H1076" t="str">
        <f>+CONCATENATE(TableauRCP[[#This Row],[Famille de produit]],TableauRCP[[#This Row],[Date2]])</f>
        <v>BOULANGERIE202209</v>
      </c>
    </row>
    <row r="1077" spans="1:8" hidden="1" x14ac:dyDescent="0.25">
      <c r="A1077" s="30" t="s">
        <v>254</v>
      </c>
      <c r="B1077" s="41">
        <v>143348138</v>
      </c>
      <c r="C1077" s="41">
        <v>5540246195250</v>
      </c>
      <c r="D1077" s="42">
        <v>44826</v>
      </c>
      <c r="E1077" s="43">
        <v>84</v>
      </c>
      <c r="F1077" t="str">
        <f>+VLOOKUP(TableauRCP[[#This Row],[Article Commande]],Tableau1[],4,FALSE)</f>
        <v>BOULANGERIE</v>
      </c>
      <c r="G1077" s="30">
        <f>YEAR(TableauRCP[[#This Row],[Date de Reception]])*100+MONTH(TableauRCP[[#This Row],[Date de Reception]])</f>
        <v>202209</v>
      </c>
      <c r="H1077" t="str">
        <f>+CONCATENATE(TableauRCP[[#This Row],[Famille de produit]],TableauRCP[[#This Row],[Date2]])</f>
        <v>BOULANGERIE202209</v>
      </c>
    </row>
    <row r="1078" spans="1:8" hidden="1" x14ac:dyDescent="0.25">
      <c r="A1078" s="30" t="s">
        <v>254</v>
      </c>
      <c r="B1078" s="41">
        <v>143358270</v>
      </c>
      <c r="C1078" s="41">
        <v>5540246195242</v>
      </c>
      <c r="D1078" s="42">
        <v>44826</v>
      </c>
      <c r="E1078" s="43">
        <v>743</v>
      </c>
      <c r="F1078" t="str">
        <f>+VLOOKUP(TableauRCP[[#This Row],[Article Commande]],Tableau1[],4,FALSE)</f>
        <v>MIX LEGUMES</v>
      </c>
      <c r="G1078" s="30">
        <f>YEAR(TableauRCP[[#This Row],[Date de Reception]])*100+MONTH(TableauRCP[[#This Row],[Date de Reception]])</f>
        <v>202209</v>
      </c>
      <c r="H1078" t="str">
        <f>+CONCATENATE(TableauRCP[[#This Row],[Famille de produit]],TableauRCP[[#This Row],[Date2]])</f>
        <v>MIX LEGUMES202209</v>
      </c>
    </row>
    <row r="1079" spans="1:8" hidden="1" x14ac:dyDescent="0.25">
      <c r="A1079" s="30" t="s">
        <v>254</v>
      </c>
      <c r="B1079" s="41">
        <v>143358278</v>
      </c>
      <c r="C1079" s="41">
        <v>5540246172539</v>
      </c>
      <c r="D1079" s="42">
        <v>44826</v>
      </c>
      <c r="E1079" s="43">
        <v>47</v>
      </c>
      <c r="F1079" t="str">
        <f>+VLOOKUP(TableauRCP[[#This Row],[Article Commande]],Tableau1[],4,FALSE)</f>
        <v>CREMERIE</v>
      </c>
      <c r="G1079" s="30">
        <f>YEAR(TableauRCP[[#This Row],[Date de Reception]])*100+MONTH(TableauRCP[[#This Row],[Date de Reception]])</f>
        <v>202209</v>
      </c>
      <c r="H1079" t="str">
        <f>+CONCATENATE(TableauRCP[[#This Row],[Famille de produit]],TableauRCP[[#This Row],[Date2]])</f>
        <v>CREMERIE202209</v>
      </c>
    </row>
    <row r="1080" spans="1:8" hidden="1" x14ac:dyDescent="0.25">
      <c r="A1080" s="30" t="s">
        <v>254</v>
      </c>
      <c r="B1080" s="38">
        <v>143358278</v>
      </c>
      <c r="C1080" s="38">
        <v>5540246172669</v>
      </c>
      <c r="D1080" s="39">
        <v>44826</v>
      </c>
      <c r="E1080" s="40">
        <v>279</v>
      </c>
      <c r="F1080" t="str">
        <f>+VLOOKUP(TableauRCP[[#This Row],[Article Commande]],Tableau1[],4,FALSE)</f>
        <v>CREMERIE</v>
      </c>
      <c r="G1080" s="30">
        <f>YEAR(TableauRCP[[#This Row],[Date de Reception]])*100+MONTH(TableauRCP[[#This Row],[Date de Reception]])</f>
        <v>202209</v>
      </c>
      <c r="H1080" t="str">
        <f>+CONCATENATE(TableauRCP[[#This Row],[Famille de produit]],TableauRCP[[#This Row],[Date2]])</f>
        <v>CREMERIE202209</v>
      </c>
    </row>
    <row r="1081" spans="1:8" hidden="1" x14ac:dyDescent="0.25">
      <c r="A1081" s="30" t="s">
        <v>254</v>
      </c>
      <c r="B1081" s="41">
        <v>143358278</v>
      </c>
      <c r="C1081" s="41">
        <v>5540246172978</v>
      </c>
      <c r="D1081" s="42">
        <v>44826</v>
      </c>
      <c r="E1081" s="43">
        <v>2506</v>
      </c>
      <c r="F1081" t="str">
        <f>+VLOOKUP(TableauRCP[[#This Row],[Article Commande]],Tableau1[],4,FALSE)</f>
        <v>CREMERIE</v>
      </c>
      <c r="G1081" s="30">
        <f>YEAR(TableauRCP[[#This Row],[Date de Reception]])*100+MONTH(TableauRCP[[#This Row],[Date de Reception]])</f>
        <v>202209</v>
      </c>
      <c r="H1081" t="str">
        <f>+CONCATENATE(TableauRCP[[#This Row],[Famille de produit]],TableauRCP[[#This Row],[Date2]])</f>
        <v>CREMERIE202209</v>
      </c>
    </row>
    <row r="1082" spans="1:8" hidden="1" x14ac:dyDescent="0.25">
      <c r="A1082" s="30" t="s">
        <v>254</v>
      </c>
      <c r="B1082" s="38">
        <v>143358278</v>
      </c>
      <c r="C1082" s="38">
        <v>5540246174174</v>
      </c>
      <c r="D1082" s="39">
        <v>44826</v>
      </c>
      <c r="E1082" s="40">
        <v>464</v>
      </c>
      <c r="F1082" t="str">
        <f>+VLOOKUP(TableauRCP[[#This Row],[Article Commande]],Tableau1[],4,FALSE)</f>
        <v>CREMERIE</v>
      </c>
      <c r="G1082" s="30">
        <f>YEAR(TableauRCP[[#This Row],[Date de Reception]])*100+MONTH(TableauRCP[[#This Row],[Date de Reception]])</f>
        <v>202209</v>
      </c>
      <c r="H1082" t="str">
        <f>+CONCATENATE(TableauRCP[[#This Row],[Famille de produit]],TableauRCP[[#This Row],[Date2]])</f>
        <v>CREMERIE202209</v>
      </c>
    </row>
    <row r="1083" spans="1:8" hidden="1" x14ac:dyDescent="0.25">
      <c r="A1083" s="30" t="s">
        <v>254</v>
      </c>
      <c r="B1083" s="38">
        <v>143358278</v>
      </c>
      <c r="C1083" s="38">
        <v>5540246176699</v>
      </c>
      <c r="D1083" s="39">
        <v>44826</v>
      </c>
      <c r="E1083" s="40">
        <v>10440</v>
      </c>
      <c r="F1083" t="str">
        <f>+VLOOKUP(TableauRCP[[#This Row],[Article Commande]],Tableau1[],4,FALSE)</f>
        <v>CREMERIE</v>
      </c>
      <c r="G1083" s="30">
        <f>YEAR(TableauRCP[[#This Row],[Date de Reception]])*100+MONTH(TableauRCP[[#This Row],[Date de Reception]])</f>
        <v>202209</v>
      </c>
      <c r="H1083" t="str">
        <f>+CONCATENATE(TableauRCP[[#This Row],[Famille de produit]],TableauRCP[[#This Row],[Date2]])</f>
        <v>CREMERIE202209</v>
      </c>
    </row>
    <row r="1084" spans="1:8" hidden="1" x14ac:dyDescent="0.25">
      <c r="A1084" s="30" t="s">
        <v>254</v>
      </c>
      <c r="B1084" s="41">
        <v>143358278</v>
      </c>
      <c r="C1084" s="41">
        <v>5540246188175</v>
      </c>
      <c r="D1084" s="42">
        <v>44826</v>
      </c>
      <c r="E1084" s="43">
        <v>116</v>
      </c>
      <c r="F1084" t="str">
        <f>+VLOOKUP(TableauRCP[[#This Row],[Article Commande]],Tableau1[],4,FALSE)</f>
        <v>CREMERIE</v>
      </c>
      <c r="G1084" s="30">
        <f>YEAR(TableauRCP[[#This Row],[Date de Reception]])*100+MONTH(TableauRCP[[#This Row],[Date de Reception]])</f>
        <v>202209</v>
      </c>
      <c r="H1084" t="str">
        <f>+CONCATENATE(TableauRCP[[#This Row],[Famille de produit]],TableauRCP[[#This Row],[Date2]])</f>
        <v>CREMERIE202209</v>
      </c>
    </row>
    <row r="1085" spans="1:8" hidden="1" x14ac:dyDescent="0.25">
      <c r="A1085" s="30" t="s">
        <v>254</v>
      </c>
      <c r="B1085" s="41">
        <v>143358278</v>
      </c>
      <c r="C1085" s="41">
        <v>5540246192102</v>
      </c>
      <c r="D1085" s="42">
        <v>44826</v>
      </c>
      <c r="E1085" s="43">
        <v>4009</v>
      </c>
      <c r="F1085" t="str">
        <f>+VLOOKUP(TableauRCP[[#This Row],[Article Commande]],Tableau1[],4,FALSE)</f>
        <v>CREMERIE</v>
      </c>
      <c r="G1085" s="30">
        <f>YEAR(TableauRCP[[#This Row],[Date de Reception]])*100+MONTH(TableauRCP[[#This Row],[Date de Reception]])</f>
        <v>202209</v>
      </c>
      <c r="H1085" t="str">
        <f>+CONCATENATE(TableauRCP[[#This Row],[Famille de produit]],TableauRCP[[#This Row],[Date2]])</f>
        <v>CREMERIE202209</v>
      </c>
    </row>
    <row r="1086" spans="1:8" hidden="1" x14ac:dyDescent="0.25">
      <c r="A1086" s="30" t="s">
        <v>254</v>
      </c>
      <c r="B1086" s="41">
        <v>143358280</v>
      </c>
      <c r="C1086" s="41">
        <v>5540246176294</v>
      </c>
      <c r="D1086" s="42">
        <v>44826</v>
      </c>
      <c r="E1086" s="43">
        <v>1485</v>
      </c>
      <c r="F1086" t="str">
        <f>+VLOOKUP(TableauRCP[[#This Row],[Article Commande]],Tableau1[],4,FALSE)</f>
        <v>CREMERIE</v>
      </c>
      <c r="G1086" s="30">
        <f>YEAR(TableauRCP[[#This Row],[Date de Reception]])*100+MONTH(TableauRCP[[#This Row],[Date de Reception]])</f>
        <v>202209</v>
      </c>
      <c r="H1086" t="str">
        <f>+CONCATENATE(TableauRCP[[#This Row],[Famille de produit]],TableauRCP[[#This Row],[Date2]])</f>
        <v>CREMERIE202209</v>
      </c>
    </row>
    <row r="1087" spans="1:8" hidden="1" x14ac:dyDescent="0.25">
      <c r="A1087" s="30" t="s">
        <v>254</v>
      </c>
      <c r="B1087" s="38">
        <v>143358280</v>
      </c>
      <c r="C1087" s="38">
        <v>5540246176295</v>
      </c>
      <c r="D1087" s="39">
        <v>44826</v>
      </c>
      <c r="E1087" s="40">
        <v>4455</v>
      </c>
      <c r="F1087" t="str">
        <f>+VLOOKUP(TableauRCP[[#This Row],[Article Commande]],Tableau1[],4,FALSE)</f>
        <v>CREMERIE</v>
      </c>
      <c r="G1087" s="30">
        <f>YEAR(TableauRCP[[#This Row],[Date de Reception]])*100+MONTH(TableauRCP[[#This Row],[Date de Reception]])</f>
        <v>202209</v>
      </c>
      <c r="H1087" t="str">
        <f>+CONCATENATE(TableauRCP[[#This Row],[Famille de produit]],TableauRCP[[#This Row],[Date2]])</f>
        <v>CREMERIE202209</v>
      </c>
    </row>
    <row r="1088" spans="1:8" hidden="1" x14ac:dyDescent="0.25">
      <c r="A1088" s="30" t="s">
        <v>254</v>
      </c>
      <c r="B1088" s="38">
        <v>143358280</v>
      </c>
      <c r="C1088" s="38">
        <v>5540246187987</v>
      </c>
      <c r="D1088" s="39">
        <v>44826</v>
      </c>
      <c r="E1088" s="40">
        <v>6682</v>
      </c>
      <c r="F1088" t="str">
        <f>+VLOOKUP(TableauRCP[[#This Row],[Article Commande]],Tableau1[],4,FALSE)</f>
        <v>CREMERIE</v>
      </c>
      <c r="G1088" s="30">
        <f>YEAR(TableauRCP[[#This Row],[Date de Reception]])*100+MONTH(TableauRCP[[#This Row],[Date de Reception]])</f>
        <v>202209</v>
      </c>
      <c r="H1088" t="str">
        <f>+CONCATENATE(TableauRCP[[#This Row],[Famille de produit]],TableauRCP[[#This Row],[Date2]])</f>
        <v>CREMERIE202209</v>
      </c>
    </row>
    <row r="1089" spans="1:8" hidden="1" x14ac:dyDescent="0.25">
      <c r="A1089" s="30" t="s">
        <v>254</v>
      </c>
      <c r="B1089" s="41">
        <v>143358280</v>
      </c>
      <c r="C1089" s="41">
        <v>5540246188200</v>
      </c>
      <c r="D1089" s="42">
        <v>44826</v>
      </c>
      <c r="E1089" s="43">
        <v>1485</v>
      </c>
      <c r="F1089" t="str">
        <f>+VLOOKUP(TableauRCP[[#This Row],[Article Commande]],Tableau1[],4,FALSE)</f>
        <v>CREMERIE</v>
      </c>
      <c r="G1089" s="30">
        <f>YEAR(TableauRCP[[#This Row],[Date de Reception]])*100+MONTH(TableauRCP[[#This Row],[Date de Reception]])</f>
        <v>202209</v>
      </c>
      <c r="H1089" t="str">
        <f>+CONCATENATE(TableauRCP[[#This Row],[Famille de produit]],TableauRCP[[#This Row],[Date2]])</f>
        <v>CREMERIE202209</v>
      </c>
    </row>
    <row r="1090" spans="1:8" hidden="1" x14ac:dyDescent="0.25">
      <c r="A1090" s="30" t="s">
        <v>254</v>
      </c>
      <c r="B1090" s="41">
        <v>143348039</v>
      </c>
      <c r="C1090" s="41">
        <v>5540246180522</v>
      </c>
      <c r="D1090" s="42">
        <v>44827</v>
      </c>
      <c r="E1090" s="43">
        <v>891</v>
      </c>
      <c r="F1090" t="str">
        <f>+VLOOKUP(TableauRCP[[#This Row],[Article Commande]],Tableau1[],4,FALSE)</f>
        <v>BOULANGERIE</v>
      </c>
      <c r="G1090" s="30">
        <f>YEAR(TableauRCP[[#This Row],[Date de Reception]])*100+MONTH(TableauRCP[[#This Row],[Date de Reception]])</f>
        <v>202209</v>
      </c>
      <c r="H1090" t="str">
        <f>+CONCATENATE(TableauRCP[[#This Row],[Famille de produit]],TableauRCP[[#This Row],[Date2]])</f>
        <v>BOULANGERIE202209</v>
      </c>
    </row>
    <row r="1091" spans="1:8" hidden="1" x14ac:dyDescent="0.25">
      <c r="A1091" s="30" t="s">
        <v>254</v>
      </c>
      <c r="B1091" s="41">
        <v>143348133</v>
      </c>
      <c r="C1091" s="41">
        <v>5540246173906</v>
      </c>
      <c r="D1091" s="42">
        <v>44827</v>
      </c>
      <c r="E1091" s="43">
        <v>1634</v>
      </c>
      <c r="F1091" t="str">
        <f>+VLOOKUP(TableauRCP[[#This Row],[Article Commande]],Tableau1[],4,FALSE)</f>
        <v>VOLAILLE</v>
      </c>
      <c r="G1091" s="30">
        <f>YEAR(TableauRCP[[#This Row],[Date de Reception]])*100+MONTH(TableauRCP[[#This Row],[Date de Reception]])</f>
        <v>202209</v>
      </c>
      <c r="H1091" t="str">
        <f>+CONCATENATE(TableauRCP[[#This Row],[Famille de produit]],TableauRCP[[#This Row],[Date2]])</f>
        <v>VOLAILLE202209</v>
      </c>
    </row>
    <row r="1092" spans="1:8" hidden="1" x14ac:dyDescent="0.25">
      <c r="A1092" s="30" t="s">
        <v>254</v>
      </c>
      <c r="B1092" s="38">
        <v>143348133</v>
      </c>
      <c r="C1092" s="38">
        <v>5540246181016</v>
      </c>
      <c r="D1092" s="39">
        <v>44827</v>
      </c>
      <c r="E1092" s="40">
        <v>7128</v>
      </c>
      <c r="F1092" t="str">
        <f>+VLOOKUP(TableauRCP[[#This Row],[Article Commande]],Tableau1[],4,FALSE)</f>
        <v>VOLAILLE</v>
      </c>
      <c r="G1092" s="30">
        <f>YEAR(TableauRCP[[#This Row],[Date de Reception]])*100+MONTH(TableauRCP[[#This Row],[Date de Reception]])</f>
        <v>202209</v>
      </c>
      <c r="H1092" t="str">
        <f>+CONCATENATE(TableauRCP[[#This Row],[Famille de produit]],TableauRCP[[#This Row],[Date2]])</f>
        <v>VOLAILLE202209</v>
      </c>
    </row>
    <row r="1093" spans="1:8" hidden="1" x14ac:dyDescent="0.25">
      <c r="A1093" s="30" t="s">
        <v>254</v>
      </c>
      <c r="B1093" s="41">
        <v>143358291</v>
      </c>
      <c r="C1093" s="41">
        <v>5540246171759</v>
      </c>
      <c r="D1093" s="42">
        <v>44827</v>
      </c>
      <c r="E1093" s="43">
        <v>5012</v>
      </c>
      <c r="F1093" t="str">
        <f>+VLOOKUP(TableauRCP[[#This Row],[Article Commande]],Tableau1[],4,FALSE)</f>
        <v>MIX LEGUMES</v>
      </c>
      <c r="G1093" s="30">
        <f>YEAR(TableauRCP[[#This Row],[Date de Reception]])*100+MONTH(TableauRCP[[#This Row],[Date de Reception]])</f>
        <v>202209</v>
      </c>
      <c r="H1093" t="str">
        <f>+CONCATENATE(TableauRCP[[#This Row],[Famille de produit]],TableauRCP[[#This Row],[Date2]])</f>
        <v>MIX LEGUMES202209</v>
      </c>
    </row>
    <row r="1094" spans="1:8" hidden="1" x14ac:dyDescent="0.25">
      <c r="A1094" s="30" t="s">
        <v>254</v>
      </c>
      <c r="B1094" s="38">
        <v>143358291</v>
      </c>
      <c r="C1094" s="38">
        <v>5540246177133</v>
      </c>
      <c r="D1094" s="39">
        <v>44827</v>
      </c>
      <c r="E1094" s="40">
        <v>5012</v>
      </c>
      <c r="F1094" t="str">
        <f>+VLOOKUP(TableauRCP[[#This Row],[Article Commande]],Tableau1[],4,FALSE)</f>
        <v>MIX LEGUMES</v>
      </c>
      <c r="G1094" s="30">
        <f>YEAR(TableauRCP[[#This Row],[Date de Reception]])*100+MONTH(TableauRCP[[#This Row],[Date de Reception]])</f>
        <v>202209</v>
      </c>
      <c r="H1094" t="str">
        <f>+CONCATENATE(TableauRCP[[#This Row],[Famille de produit]],TableauRCP[[#This Row],[Date2]])</f>
        <v>MIX LEGUMES202209</v>
      </c>
    </row>
    <row r="1095" spans="1:8" hidden="1" x14ac:dyDescent="0.25">
      <c r="A1095" s="30" t="s">
        <v>254</v>
      </c>
      <c r="B1095" s="41">
        <v>143358291</v>
      </c>
      <c r="C1095" s="41">
        <v>5540246192148</v>
      </c>
      <c r="D1095" s="42">
        <v>44827</v>
      </c>
      <c r="E1095" s="43">
        <v>15312</v>
      </c>
      <c r="F1095" t="str">
        <f>+VLOOKUP(TableauRCP[[#This Row],[Article Commande]],Tableau1[],4,FALSE)</f>
        <v>MIX LEGUMES</v>
      </c>
      <c r="G1095" s="30">
        <f>YEAR(TableauRCP[[#This Row],[Date de Reception]])*100+MONTH(TableauRCP[[#This Row],[Date de Reception]])</f>
        <v>202209</v>
      </c>
      <c r="H1095" t="str">
        <f>+CONCATENATE(TableauRCP[[#This Row],[Famille de produit]],TableauRCP[[#This Row],[Date2]])</f>
        <v>MIX LEGUMES202209</v>
      </c>
    </row>
    <row r="1096" spans="1:8" hidden="1" x14ac:dyDescent="0.25">
      <c r="A1096" s="30" t="s">
        <v>254</v>
      </c>
      <c r="B1096" s="38">
        <v>143358291</v>
      </c>
      <c r="C1096" s="38">
        <v>5540246192518</v>
      </c>
      <c r="D1096" s="39">
        <v>44827</v>
      </c>
      <c r="E1096" s="40">
        <v>4385</v>
      </c>
      <c r="F1096" t="str">
        <f>+VLOOKUP(TableauRCP[[#This Row],[Article Commande]],Tableau1[],4,FALSE)</f>
        <v>MIX LEGUMES</v>
      </c>
      <c r="G1096" s="30">
        <f>YEAR(TableauRCP[[#This Row],[Date de Reception]])*100+MONTH(TableauRCP[[#This Row],[Date de Reception]])</f>
        <v>202209</v>
      </c>
      <c r="H1096" t="str">
        <f>+CONCATENATE(TableauRCP[[#This Row],[Famille de produit]],TableauRCP[[#This Row],[Date2]])</f>
        <v>MIX LEGUMES202209</v>
      </c>
    </row>
    <row r="1097" spans="1:8" hidden="1" x14ac:dyDescent="0.25">
      <c r="A1097" s="30" t="s">
        <v>254</v>
      </c>
      <c r="B1097" s="41">
        <v>143358304</v>
      </c>
      <c r="C1097" s="41">
        <v>5540246176294</v>
      </c>
      <c r="D1097" s="42">
        <v>44827</v>
      </c>
      <c r="E1097" s="43">
        <v>743</v>
      </c>
      <c r="F1097" t="str">
        <f>+VLOOKUP(TableauRCP[[#This Row],[Article Commande]],Tableau1[],4,FALSE)</f>
        <v>CREMERIE</v>
      </c>
      <c r="G1097" s="30">
        <f>YEAR(TableauRCP[[#This Row],[Date de Reception]])*100+MONTH(TableauRCP[[#This Row],[Date de Reception]])</f>
        <v>202209</v>
      </c>
      <c r="H1097" t="str">
        <f>+CONCATENATE(TableauRCP[[#This Row],[Famille de produit]],TableauRCP[[#This Row],[Date2]])</f>
        <v>CREMERIE202209</v>
      </c>
    </row>
    <row r="1098" spans="1:8" hidden="1" x14ac:dyDescent="0.25">
      <c r="A1098" s="30" t="s">
        <v>254</v>
      </c>
      <c r="B1098" s="38">
        <v>143358304</v>
      </c>
      <c r="C1098" s="38">
        <v>5540246176295</v>
      </c>
      <c r="D1098" s="39">
        <v>44827</v>
      </c>
      <c r="E1098" s="40">
        <v>4455</v>
      </c>
      <c r="F1098" t="str">
        <f>+VLOOKUP(TableauRCP[[#This Row],[Article Commande]],Tableau1[],4,FALSE)</f>
        <v>CREMERIE</v>
      </c>
      <c r="G1098" s="30">
        <f>YEAR(TableauRCP[[#This Row],[Date de Reception]])*100+MONTH(TableauRCP[[#This Row],[Date de Reception]])</f>
        <v>202209</v>
      </c>
      <c r="H1098" t="str">
        <f>+CONCATENATE(TableauRCP[[#This Row],[Famille de produit]],TableauRCP[[#This Row],[Date2]])</f>
        <v>CREMERIE202209</v>
      </c>
    </row>
    <row r="1099" spans="1:8" hidden="1" x14ac:dyDescent="0.25">
      <c r="A1099" s="30" t="s">
        <v>254</v>
      </c>
      <c r="B1099" s="38">
        <v>143358305</v>
      </c>
      <c r="C1099" s="38">
        <v>5540246172669</v>
      </c>
      <c r="D1099" s="39">
        <v>44827</v>
      </c>
      <c r="E1099" s="40">
        <v>279</v>
      </c>
      <c r="F1099" t="str">
        <f>+VLOOKUP(TableauRCP[[#This Row],[Article Commande]],Tableau1[],4,FALSE)</f>
        <v>CREMERIE</v>
      </c>
      <c r="G1099" s="30">
        <f>YEAR(TableauRCP[[#This Row],[Date de Reception]])*100+MONTH(TableauRCP[[#This Row],[Date de Reception]])</f>
        <v>202209</v>
      </c>
      <c r="H1099" t="str">
        <f>+CONCATENATE(TableauRCP[[#This Row],[Famille de produit]],TableauRCP[[#This Row],[Date2]])</f>
        <v>CREMERIE202209</v>
      </c>
    </row>
    <row r="1100" spans="1:8" hidden="1" x14ac:dyDescent="0.25">
      <c r="A1100" s="30" t="s">
        <v>254</v>
      </c>
      <c r="B1100" s="38">
        <v>143358305</v>
      </c>
      <c r="C1100" s="38">
        <v>5540246174174</v>
      </c>
      <c r="D1100" s="39">
        <v>44827</v>
      </c>
      <c r="E1100" s="40">
        <v>464</v>
      </c>
      <c r="F1100" t="str">
        <f>+VLOOKUP(TableauRCP[[#This Row],[Article Commande]],Tableau1[],4,FALSE)</f>
        <v>CREMERIE</v>
      </c>
      <c r="G1100" s="30">
        <f>YEAR(TableauRCP[[#This Row],[Date de Reception]])*100+MONTH(TableauRCP[[#This Row],[Date de Reception]])</f>
        <v>202209</v>
      </c>
      <c r="H1100" t="str">
        <f>+CONCATENATE(TableauRCP[[#This Row],[Famille de produit]],TableauRCP[[#This Row],[Date2]])</f>
        <v>CREMERIE202209</v>
      </c>
    </row>
    <row r="1101" spans="1:8" hidden="1" x14ac:dyDescent="0.25">
      <c r="A1101" s="30" t="s">
        <v>254</v>
      </c>
      <c r="B1101" s="41">
        <v>143358305</v>
      </c>
      <c r="C1101" s="41">
        <v>5540246188175</v>
      </c>
      <c r="D1101" s="42">
        <v>44827</v>
      </c>
      <c r="E1101" s="43">
        <v>232</v>
      </c>
      <c r="F1101" t="str">
        <f>+VLOOKUP(TableauRCP[[#This Row],[Article Commande]],Tableau1[],4,FALSE)</f>
        <v>CREMERIE</v>
      </c>
      <c r="G1101" s="30">
        <f>YEAR(TableauRCP[[#This Row],[Date de Reception]])*100+MONTH(TableauRCP[[#This Row],[Date de Reception]])</f>
        <v>202209</v>
      </c>
      <c r="H1101" t="str">
        <f>+CONCATENATE(TableauRCP[[#This Row],[Famille de produit]],TableauRCP[[#This Row],[Date2]])</f>
        <v>CREMERIE202209</v>
      </c>
    </row>
    <row r="1102" spans="1:8" hidden="1" x14ac:dyDescent="0.25">
      <c r="A1102" s="30" t="s">
        <v>254</v>
      </c>
      <c r="B1102" s="41">
        <v>143358189</v>
      </c>
      <c r="C1102" s="41">
        <v>5540246183130</v>
      </c>
      <c r="D1102" s="42">
        <v>44828</v>
      </c>
      <c r="E1102" s="43">
        <v>2256</v>
      </c>
      <c r="F1102" t="str">
        <f>+VLOOKUP(TableauRCP[[#This Row],[Article Commande]],Tableau1[],4,FALSE)</f>
        <v>MIX LEGUMES</v>
      </c>
      <c r="G1102" s="30">
        <f>YEAR(TableauRCP[[#This Row],[Date de Reception]])*100+MONTH(TableauRCP[[#This Row],[Date de Reception]])</f>
        <v>202209</v>
      </c>
      <c r="H1102" t="str">
        <f>+CONCATENATE(TableauRCP[[#This Row],[Famille de produit]],TableauRCP[[#This Row],[Date2]])</f>
        <v>MIX LEGUMES202209</v>
      </c>
    </row>
    <row r="1103" spans="1:8" hidden="1" x14ac:dyDescent="0.25">
      <c r="A1103" s="30" t="s">
        <v>254</v>
      </c>
      <c r="B1103" s="38">
        <v>143358189</v>
      </c>
      <c r="C1103" s="38">
        <v>5540246183538</v>
      </c>
      <c r="D1103" s="39">
        <v>44828</v>
      </c>
      <c r="E1103" s="40">
        <v>919</v>
      </c>
      <c r="F1103" t="str">
        <f>+VLOOKUP(TableauRCP[[#This Row],[Article Commande]],Tableau1[],4,FALSE)</f>
        <v>MIX LEGUMES</v>
      </c>
      <c r="G1103" s="30">
        <f>YEAR(TableauRCP[[#This Row],[Date de Reception]])*100+MONTH(TableauRCP[[#This Row],[Date de Reception]])</f>
        <v>202209</v>
      </c>
      <c r="H1103" t="str">
        <f>+CONCATENATE(TableauRCP[[#This Row],[Famille de produit]],TableauRCP[[#This Row],[Date2]])</f>
        <v>MIX LEGUMES202209</v>
      </c>
    </row>
    <row r="1104" spans="1:8" hidden="1" x14ac:dyDescent="0.25">
      <c r="A1104" s="30" t="s">
        <v>254</v>
      </c>
      <c r="B1104" s="41">
        <v>143358189</v>
      </c>
      <c r="C1104" s="41">
        <v>5540246183541</v>
      </c>
      <c r="D1104" s="42">
        <v>44828</v>
      </c>
      <c r="E1104" s="43">
        <v>928</v>
      </c>
      <c r="F1104" t="str">
        <f>+VLOOKUP(TableauRCP[[#This Row],[Article Commande]],Tableau1[],4,FALSE)</f>
        <v>MIX LEGUMES</v>
      </c>
      <c r="G1104" s="30">
        <f>YEAR(TableauRCP[[#This Row],[Date de Reception]])*100+MONTH(TableauRCP[[#This Row],[Date de Reception]])</f>
        <v>202209</v>
      </c>
      <c r="H1104" t="str">
        <f>+CONCATENATE(TableauRCP[[#This Row],[Famille de produit]],TableauRCP[[#This Row],[Date2]])</f>
        <v>MIX LEGUMES202209</v>
      </c>
    </row>
    <row r="1105" spans="1:8" hidden="1" x14ac:dyDescent="0.25">
      <c r="A1105" s="30" t="s">
        <v>254</v>
      </c>
      <c r="B1105" s="38">
        <v>143358274</v>
      </c>
      <c r="C1105" s="38">
        <v>5540246195653</v>
      </c>
      <c r="D1105" s="39">
        <v>44828</v>
      </c>
      <c r="E1105" s="40">
        <v>404</v>
      </c>
      <c r="F1105" t="str">
        <f>+VLOOKUP(TableauRCP[[#This Row],[Article Commande]],Tableau1[],4,FALSE)</f>
        <v>EMBALLAGES</v>
      </c>
      <c r="G1105" s="30">
        <f>YEAR(TableauRCP[[#This Row],[Date de Reception]])*100+MONTH(TableauRCP[[#This Row],[Date de Reception]])</f>
        <v>202209</v>
      </c>
      <c r="H1105" t="str">
        <f>+CONCATENATE(TableauRCP[[#This Row],[Famille de produit]],TableauRCP[[#This Row],[Date2]])</f>
        <v>EMBALLAGES202209</v>
      </c>
    </row>
    <row r="1106" spans="1:8" hidden="1" x14ac:dyDescent="0.25">
      <c r="A1106" s="30" t="s">
        <v>254</v>
      </c>
      <c r="B1106" s="41">
        <v>143368339</v>
      </c>
      <c r="C1106" s="41">
        <v>5540246176294</v>
      </c>
      <c r="D1106" s="42">
        <v>44828</v>
      </c>
      <c r="E1106" s="43">
        <v>706</v>
      </c>
      <c r="F1106" t="str">
        <f>+VLOOKUP(TableauRCP[[#This Row],[Article Commande]],Tableau1[],4,FALSE)</f>
        <v>CREMERIE</v>
      </c>
      <c r="G1106" s="30">
        <f>YEAR(TableauRCP[[#This Row],[Date de Reception]])*100+MONTH(TableauRCP[[#This Row],[Date de Reception]])</f>
        <v>202209</v>
      </c>
      <c r="H1106" t="str">
        <f>+CONCATENATE(TableauRCP[[#This Row],[Famille de produit]],TableauRCP[[#This Row],[Date2]])</f>
        <v>CREMERIE202209</v>
      </c>
    </row>
    <row r="1107" spans="1:8" hidden="1" x14ac:dyDescent="0.25">
      <c r="A1107" s="30" t="s">
        <v>254</v>
      </c>
      <c r="B1107" s="41">
        <v>143368339</v>
      </c>
      <c r="C1107" s="41">
        <v>5540246188200</v>
      </c>
      <c r="D1107" s="42">
        <v>44828</v>
      </c>
      <c r="E1107" s="43">
        <v>743</v>
      </c>
      <c r="F1107" t="str">
        <f>+VLOOKUP(TableauRCP[[#This Row],[Article Commande]],Tableau1[],4,FALSE)</f>
        <v>CREMERIE</v>
      </c>
      <c r="G1107" s="30">
        <f>YEAR(TableauRCP[[#This Row],[Date de Reception]])*100+MONTH(TableauRCP[[#This Row],[Date de Reception]])</f>
        <v>202209</v>
      </c>
      <c r="H1107" t="str">
        <f>+CONCATENATE(TableauRCP[[#This Row],[Famille de produit]],TableauRCP[[#This Row],[Date2]])</f>
        <v>CREMERIE202209</v>
      </c>
    </row>
    <row r="1108" spans="1:8" hidden="1" x14ac:dyDescent="0.25">
      <c r="A1108" s="30" t="s">
        <v>254</v>
      </c>
      <c r="B1108" s="38">
        <v>143368342</v>
      </c>
      <c r="C1108" s="38">
        <v>5540246172978</v>
      </c>
      <c r="D1108" s="39">
        <v>44828</v>
      </c>
      <c r="E1108" s="40">
        <v>836</v>
      </c>
      <c r="F1108" t="str">
        <f>+VLOOKUP(TableauRCP[[#This Row],[Article Commande]],Tableau1[],4,FALSE)</f>
        <v>CREMERIE</v>
      </c>
      <c r="G1108" s="30">
        <f>YEAR(TableauRCP[[#This Row],[Date de Reception]])*100+MONTH(TableauRCP[[#This Row],[Date de Reception]])</f>
        <v>202209</v>
      </c>
      <c r="H1108" t="str">
        <f>+CONCATENATE(TableauRCP[[#This Row],[Famille de produit]],TableauRCP[[#This Row],[Date2]])</f>
        <v>CREMERIE202209</v>
      </c>
    </row>
    <row r="1109" spans="1:8" hidden="1" x14ac:dyDescent="0.25">
      <c r="A1109" s="30" t="s">
        <v>254</v>
      </c>
      <c r="B1109" s="41">
        <v>143348014</v>
      </c>
      <c r="C1109" s="41">
        <v>5540246177376</v>
      </c>
      <c r="D1109" s="42">
        <v>44829</v>
      </c>
      <c r="E1109" s="43">
        <v>1420</v>
      </c>
      <c r="F1109" t="str">
        <f>+VLOOKUP(TableauRCP[[#This Row],[Article Commande]],Tableau1[],4,FALSE)</f>
        <v>BOULANGERIE</v>
      </c>
      <c r="G1109" s="30">
        <f>YEAR(TableauRCP[[#This Row],[Date de Reception]])*100+MONTH(TableauRCP[[#This Row],[Date de Reception]])</f>
        <v>202209</v>
      </c>
      <c r="H1109" t="str">
        <f>+CONCATENATE(TableauRCP[[#This Row],[Famille de produit]],TableauRCP[[#This Row],[Date2]])</f>
        <v>BOULANGERIE202209</v>
      </c>
    </row>
    <row r="1110" spans="1:8" hidden="1" x14ac:dyDescent="0.25">
      <c r="A1110" s="30" t="s">
        <v>254</v>
      </c>
      <c r="B1110" s="38">
        <v>143358249</v>
      </c>
      <c r="C1110" s="38">
        <v>5540246170256</v>
      </c>
      <c r="D1110" s="39">
        <v>44829</v>
      </c>
      <c r="E1110" s="40">
        <v>1940</v>
      </c>
      <c r="F1110" t="str">
        <f>+VLOOKUP(TableauRCP[[#This Row],[Article Commande]],Tableau1[],4,FALSE)</f>
        <v>BOULANGERIE</v>
      </c>
      <c r="G1110" s="30">
        <f>YEAR(TableauRCP[[#This Row],[Date de Reception]])*100+MONTH(TableauRCP[[#This Row],[Date de Reception]])</f>
        <v>202209</v>
      </c>
      <c r="H1110" t="str">
        <f>+CONCATENATE(TableauRCP[[#This Row],[Famille de produit]],TableauRCP[[#This Row],[Date2]])</f>
        <v>BOULANGERIE202209</v>
      </c>
    </row>
    <row r="1111" spans="1:8" hidden="1" x14ac:dyDescent="0.25">
      <c r="A1111" s="30" t="s">
        <v>254</v>
      </c>
      <c r="B1111" s="41">
        <v>143358249</v>
      </c>
      <c r="C1111" s="41">
        <v>5540246171888</v>
      </c>
      <c r="D1111" s="42">
        <v>44829</v>
      </c>
      <c r="E1111" s="43">
        <v>520</v>
      </c>
      <c r="F1111" t="str">
        <f>+VLOOKUP(TableauRCP[[#This Row],[Article Commande]],Tableau1[],4,FALSE)</f>
        <v>BOULANGERIE</v>
      </c>
      <c r="G1111" s="30">
        <f>YEAR(TableauRCP[[#This Row],[Date de Reception]])*100+MONTH(TableauRCP[[#This Row],[Date de Reception]])</f>
        <v>202209</v>
      </c>
      <c r="H1111" t="str">
        <f>+CONCATENATE(TableauRCP[[#This Row],[Famille de produit]],TableauRCP[[#This Row],[Date2]])</f>
        <v>BOULANGERIE202209</v>
      </c>
    </row>
    <row r="1112" spans="1:8" hidden="1" x14ac:dyDescent="0.25">
      <c r="A1112" s="30" t="s">
        <v>254</v>
      </c>
      <c r="B1112" s="41">
        <v>143358260</v>
      </c>
      <c r="C1112" s="41">
        <v>5540246174095</v>
      </c>
      <c r="D1112" s="42">
        <v>44829</v>
      </c>
      <c r="E1112" s="43">
        <v>70</v>
      </c>
      <c r="F1112" t="str">
        <f>+VLOOKUP(TableauRCP[[#This Row],[Article Commande]],Tableau1[],4,FALSE)</f>
        <v>CREMERIE</v>
      </c>
      <c r="G1112" s="30">
        <f>YEAR(TableauRCP[[#This Row],[Date de Reception]])*100+MONTH(TableauRCP[[#This Row],[Date de Reception]])</f>
        <v>202209</v>
      </c>
      <c r="H1112" t="str">
        <f>+CONCATENATE(TableauRCP[[#This Row],[Famille de produit]],TableauRCP[[#This Row],[Date2]])</f>
        <v>CREMERIE202209</v>
      </c>
    </row>
    <row r="1113" spans="1:8" hidden="1" x14ac:dyDescent="0.25">
      <c r="A1113" s="30" t="s">
        <v>254</v>
      </c>
      <c r="B1113" s="38">
        <v>143358260</v>
      </c>
      <c r="C1113" s="38">
        <v>5540246175049</v>
      </c>
      <c r="D1113" s="39">
        <v>44829</v>
      </c>
      <c r="E1113" s="40">
        <v>418</v>
      </c>
      <c r="F1113" t="str">
        <f>+VLOOKUP(TableauRCP[[#This Row],[Article Commande]],Tableau1[],4,FALSE)</f>
        <v>CREMERIE</v>
      </c>
      <c r="G1113" s="30">
        <f>YEAR(TableauRCP[[#This Row],[Date de Reception]])*100+MONTH(TableauRCP[[#This Row],[Date de Reception]])</f>
        <v>202209</v>
      </c>
      <c r="H1113" t="str">
        <f>+CONCATENATE(TableauRCP[[#This Row],[Famille de produit]],TableauRCP[[#This Row],[Date2]])</f>
        <v>CREMERIE202209</v>
      </c>
    </row>
    <row r="1114" spans="1:8" hidden="1" x14ac:dyDescent="0.25">
      <c r="A1114" s="30" t="s">
        <v>254</v>
      </c>
      <c r="B1114" s="41">
        <v>143358260</v>
      </c>
      <c r="C1114" s="41">
        <v>5540246175050</v>
      </c>
      <c r="D1114" s="42">
        <v>44829</v>
      </c>
      <c r="E1114" s="43">
        <v>557</v>
      </c>
      <c r="F1114" t="str">
        <f>+VLOOKUP(TableauRCP[[#This Row],[Article Commande]],Tableau1[],4,FALSE)</f>
        <v>CREMERIE</v>
      </c>
      <c r="G1114" s="30">
        <f>YEAR(TableauRCP[[#This Row],[Date de Reception]])*100+MONTH(TableauRCP[[#This Row],[Date de Reception]])</f>
        <v>202209</v>
      </c>
      <c r="H1114" t="str">
        <f>+CONCATENATE(TableauRCP[[#This Row],[Famille de produit]],TableauRCP[[#This Row],[Date2]])</f>
        <v>CREMERIE202209</v>
      </c>
    </row>
    <row r="1115" spans="1:8" hidden="1" x14ac:dyDescent="0.25">
      <c r="A1115" s="30" t="s">
        <v>254</v>
      </c>
      <c r="B1115" s="38">
        <v>143358260</v>
      </c>
      <c r="C1115" s="38">
        <v>5540246190743</v>
      </c>
      <c r="D1115" s="39">
        <v>44829</v>
      </c>
      <c r="E1115" s="40">
        <v>140</v>
      </c>
      <c r="F1115" t="str">
        <f>+VLOOKUP(TableauRCP[[#This Row],[Article Commande]],Tableau1[],4,FALSE)</f>
        <v>CREMERIE</v>
      </c>
      <c r="G1115" s="30">
        <f>YEAR(TableauRCP[[#This Row],[Date de Reception]])*100+MONTH(TableauRCP[[#This Row],[Date de Reception]])</f>
        <v>202209</v>
      </c>
      <c r="H1115" t="str">
        <f>+CONCATENATE(TableauRCP[[#This Row],[Famille de produit]],TableauRCP[[#This Row],[Date2]])</f>
        <v>CREMERIE202209</v>
      </c>
    </row>
    <row r="1116" spans="1:8" hidden="1" x14ac:dyDescent="0.25">
      <c r="A1116" s="30" t="s">
        <v>254</v>
      </c>
      <c r="B1116" s="41">
        <v>143358306</v>
      </c>
      <c r="C1116" s="41">
        <v>5540246185429</v>
      </c>
      <c r="D1116" s="42">
        <v>44829</v>
      </c>
      <c r="E1116" s="43">
        <v>140</v>
      </c>
      <c r="F1116" t="str">
        <f>+VLOOKUP(TableauRCP[[#This Row],[Article Commande]],Tableau1[],4,FALSE)</f>
        <v>CREMERIE</v>
      </c>
      <c r="G1116" s="30">
        <f>YEAR(TableauRCP[[#This Row],[Date de Reception]])*100+MONTH(TableauRCP[[#This Row],[Date de Reception]])</f>
        <v>202209</v>
      </c>
      <c r="H1116" t="str">
        <f>+CONCATENATE(TableauRCP[[#This Row],[Famille de produit]],TableauRCP[[#This Row],[Date2]])</f>
        <v>CREMERIE202209</v>
      </c>
    </row>
    <row r="1117" spans="1:8" hidden="1" x14ac:dyDescent="0.25">
      <c r="A1117" s="30" t="s">
        <v>254</v>
      </c>
      <c r="B1117" s="38">
        <v>143358306</v>
      </c>
      <c r="C1117" s="38">
        <v>5540246185562</v>
      </c>
      <c r="D1117" s="39">
        <v>44829</v>
      </c>
      <c r="E1117" s="40">
        <v>168</v>
      </c>
      <c r="F1117" t="str">
        <f>+VLOOKUP(TableauRCP[[#This Row],[Article Commande]],Tableau1[],4,FALSE)</f>
        <v>CREMERIE</v>
      </c>
      <c r="G1117" s="30">
        <f>YEAR(TableauRCP[[#This Row],[Date de Reception]])*100+MONTH(TableauRCP[[#This Row],[Date de Reception]])</f>
        <v>202209</v>
      </c>
      <c r="H1117" t="str">
        <f>+CONCATENATE(TableauRCP[[#This Row],[Famille de produit]],TableauRCP[[#This Row],[Date2]])</f>
        <v>CREMERIE202209</v>
      </c>
    </row>
    <row r="1118" spans="1:8" hidden="1" x14ac:dyDescent="0.25">
      <c r="A1118" s="30" t="s">
        <v>254</v>
      </c>
      <c r="B1118" s="41">
        <v>143358306</v>
      </c>
      <c r="C1118" s="41">
        <v>5540246186325</v>
      </c>
      <c r="D1118" s="42">
        <v>44829</v>
      </c>
      <c r="E1118" s="43">
        <v>279</v>
      </c>
      <c r="F1118" t="str">
        <f>+VLOOKUP(TableauRCP[[#This Row],[Article Commande]],Tableau1[],4,FALSE)</f>
        <v>CREMERIE</v>
      </c>
      <c r="G1118" s="30">
        <f>YEAR(TableauRCP[[#This Row],[Date de Reception]])*100+MONTH(TableauRCP[[#This Row],[Date de Reception]])</f>
        <v>202209</v>
      </c>
      <c r="H1118" t="str">
        <f>+CONCATENATE(TableauRCP[[#This Row],[Famille de produit]],TableauRCP[[#This Row],[Date2]])</f>
        <v>CREMERIE202209</v>
      </c>
    </row>
    <row r="1119" spans="1:8" hidden="1" x14ac:dyDescent="0.25">
      <c r="A1119" s="30" t="s">
        <v>254</v>
      </c>
      <c r="B1119" s="38">
        <v>143368366</v>
      </c>
      <c r="C1119" s="38">
        <v>5540246171933</v>
      </c>
      <c r="D1119" s="39">
        <v>44829</v>
      </c>
      <c r="E1119" s="40">
        <v>557</v>
      </c>
      <c r="F1119" t="str">
        <f>+VLOOKUP(TableauRCP[[#This Row],[Article Commande]],Tableau1[],4,FALSE)</f>
        <v>CREMERIE</v>
      </c>
      <c r="G1119" s="30">
        <f>YEAR(TableauRCP[[#This Row],[Date de Reception]])*100+MONTH(TableauRCP[[#This Row],[Date de Reception]])</f>
        <v>202209</v>
      </c>
      <c r="H1119" t="str">
        <f>+CONCATENATE(TableauRCP[[#This Row],[Famille de produit]],TableauRCP[[#This Row],[Date2]])</f>
        <v>CREMERIE202209</v>
      </c>
    </row>
    <row r="1120" spans="1:8" hidden="1" x14ac:dyDescent="0.25">
      <c r="A1120" s="30" t="s">
        <v>254</v>
      </c>
      <c r="B1120" s="38">
        <v>143368366</v>
      </c>
      <c r="C1120" s="38">
        <v>5540246176294</v>
      </c>
      <c r="D1120" s="39">
        <v>44829</v>
      </c>
      <c r="E1120" s="40">
        <v>743</v>
      </c>
      <c r="F1120" t="str">
        <f>+VLOOKUP(TableauRCP[[#This Row],[Article Commande]],Tableau1[],4,FALSE)</f>
        <v>CREMERIE</v>
      </c>
      <c r="G1120" s="30">
        <f>YEAR(TableauRCP[[#This Row],[Date de Reception]])*100+MONTH(TableauRCP[[#This Row],[Date de Reception]])</f>
        <v>202209</v>
      </c>
      <c r="H1120" t="str">
        <f>+CONCATENATE(TableauRCP[[#This Row],[Famille de produit]],TableauRCP[[#This Row],[Date2]])</f>
        <v>CREMERIE202209</v>
      </c>
    </row>
    <row r="1121" spans="1:8" hidden="1" x14ac:dyDescent="0.25">
      <c r="A1121" s="30" t="s">
        <v>254</v>
      </c>
      <c r="B1121" s="41">
        <v>143368366</v>
      </c>
      <c r="C1121" s="41">
        <v>5540246176295</v>
      </c>
      <c r="D1121" s="42">
        <v>44829</v>
      </c>
      <c r="E1121" s="43">
        <v>4455</v>
      </c>
      <c r="F1121" t="str">
        <f>+VLOOKUP(TableauRCP[[#This Row],[Article Commande]],Tableau1[],4,FALSE)</f>
        <v>CREMERIE</v>
      </c>
      <c r="G1121" s="30">
        <f>YEAR(TableauRCP[[#This Row],[Date de Reception]])*100+MONTH(TableauRCP[[#This Row],[Date de Reception]])</f>
        <v>202209</v>
      </c>
      <c r="H1121" t="str">
        <f>+CONCATENATE(TableauRCP[[#This Row],[Famille de produit]],TableauRCP[[#This Row],[Date2]])</f>
        <v>CREMERIE202209</v>
      </c>
    </row>
    <row r="1122" spans="1:8" hidden="1" x14ac:dyDescent="0.25">
      <c r="A1122" s="30" t="s">
        <v>254</v>
      </c>
      <c r="B1122" s="38">
        <v>143368366</v>
      </c>
      <c r="C1122" s="38">
        <v>5540246187987</v>
      </c>
      <c r="D1122" s="39">
        <v>44829</v>
      </c>
      <c r="E1122" s="40">
        <v>6682</v>
      </c>
      <c r="F1122" t="str">
        <f>+VLOOKUP(TableauRCP[[#This Row],[Article Commande]],Tableau1[],4,FALSE)</f>
        <v>CREMERIE</v>
      </c>
      <c r="G1122" s="30">
        <f>YEAR(TableauRCP[[#This Row],[Date de Reception]])*100+MONTH(TableauRCP[[#This Row],[Date de Reception]])</f>
        <v>202209</v>
      </c>
      <c r="H1122" t="str">
        <f>+CONCATENATE(TableauRCP[[#This Row],[Famille de produit]],TableauRCP[[#This Row],[Date2]])</f>
        <v>CREMERIE202209</v>
      </c>
    </row>
    <row r="1123" spans="1:8" hidden="1" x14ac:dyDescent="0.25">
      <c r="A1123" s="30" t="s">
        <v>254</v>
      </c>
      <c r="B1123" s="41">
        <v>143368366</v>
      </c>
      <c r="C1123" s="41">
        <v>5540246188200</v>
      </c>
      <c r="D1123" s="42">
        <v>44829</v>
      </c>
      <c r="E1123" s="43">
        <v>743</v>
      </c>
      <c r="F1123" t="str">
        <f>+VLOOKUP(TableauRCP[[#This Row],[Article Commande]],Tableau1[],4,FALSE)</f>
        <v>CREMERIE</v>
      </c>
      <c r="G1123" s="30">
        <f>YEAR(TableauRCP[[#This Row],[Date de Reception]])*100+MONTH(TableauRCP[[#This Row],[Date de Reception]])</f>
        <v>202209</v>
      </c>
      <c r="H1123" t="str">
        <f>+CONCATENATE(TableauRCP[[#This Row],[Famille de produit]],TableauRCP[[#This Row],[Date2]])</f>
        <v>CREMERIE202209</v>
      </c>
    </row>
    <row r="1124" spans="1:8" hidden="1" x14ac:dyDescent="0.25">
      <c r="A1124" s="30" t="s">
        <v>254</v>
      </c>
      <c r="B1124" s="41">
        <v>143368370</v>
      </c>
      <c r="C1124" s="41">
        <v>5540246176699</v>
      </c>
      <c r="D1124" s="42">
        <v>44829</v>
      </c>
      <c r="E1124" s="43">
        <v>4176</v>
      </c>
      <c r="F1124" t="str">
        <f>+VLOOKUP(TableauRCP[[#This Row],[Article Commande]],Tableau1[],4,FALSE)</f>
        <v>CREMERIE</v>
      </c>
      <c r="G1124" s="30">
        <f>YEAR(TableauRCP[[#This Row],[Date de Reception]])*100+MONTH(TableauRCP[[#This Row],[Date de Reception]])</f>
        <v>202209</v>
      </c>
      <c r="H1124" t="str">
        <f>+CONCATENATE(TableauRCP[[#This Row],[Famille de produit]],TableauRCP[[#This Row],[Date2]])</f>
        <v>CREMERIE202209</v>
      </c>
    </row>
    <row r="1125" spans="1:8" hidden="1" x14ac:dyDescent="0.25">
      <c r="A1125" s="30" t="s">
        <v>254</v>
      </c>
      <c r="B1125" s="41">
        <v>143368373</v>
      </c>
      <c r="C1125" s="41">
        <v>5540246171933</v>
      </c>
      <c r="D1125" s="42">
        <v>44829</v>
      </c>
      <c r="E1125" s="43">
        <v>2228</v>
      </c>
      <c r="F1125" t="str">
        <f>+VLOOKUP(TableauRCP[[#This Row],[Article Commande]],Tableau1[],4,FALSE)</f>
        <v>CREMERIE</v>
      </c>
      <c r="G1125" s="30">
        <f>YEAR(TableauRCP[[#This Row],[Date de Reception]])*100+MONTH(TableauRCP[[#This Row],[Date de Reception]])</f>
        <v>202209</v>
      </c>
      <c r="H1125" t="str">
        <f>+CONCATENATE(TableauRCP[[#This Row],[Famille de produit]],TableauRCP[[#This Row],[Date2]])</f>
        <v>CREMERIE202209</v>
      </c>
    </row>
    <row r="1126" spans="1:8" hidden="1" x14ac:dyDescent="0.25">
      <c r="A1126" s="30" t="s">
        <v>254</v>
      </c>
      <c r="B1126" s="41">
        <v>143358223</v>
      </c>
      <c r="C1126" s="41">
        <v>5540246181061</v>
      </c>
      <c r="D1126" s="42">
        <v>44830</v>
      </c>
      <c r="E1126" s="43">
        <v>5513</v>
      </c>
      <c r="F1126" t="str">
        <f>+VLOOKUP(TableauRCP[[#This Row],[Article Commande]],Tableau1[],4,FALSE)</f>
        <v>VOLAILLE</v>
      </c>
      <c r="G1126" s="30">
        <f>YEAR(TableauRCP[[#This Row],[Date de Reception]])*100+MONTH(TableauRCP[[#This Row],[Date de Reception]])</f>
        <v>202209</v>
      </c>
      <c r="H1126" t="str">
        <f>+CONCATENATE(TableauRCP[[#This Row],[Famille de produit]],TableauRCP[[#This Row],[Date2]])</f>
        <v>VOLAILLE202209</v>
      </c>
    </row>
    <row r="1127" spans="1:8" hidden="1" x14ac:dyDescent="0.25">
      <c r="A1127" s="30" t="s">
        <v>254</v>
      </c>
      <c r="B1127" s="41">
        <v>143358235</v>
      </c>
      <c r="C1127" s="41">
        <v>5540246195195</v>
      </c>
      <c r="D1127" s="42">
        <v>44830</v>
      </c>
      <c r="E1127" s="43">
        <v>54</v>
      </c>
      <c r="F1127" t="str">
        <f>+VLOOKUP(TableauRCP[[#This Row],[Article Commande]],Tableau1[],4,FALSE)</f>
        <v>EMBALLAGES</v>
      </c>
      <c r="G1127" s="30">
        <f>YEAR(TableauRCP[[#This Row],[Date de Reception]])*100+MONTH(TableauRCP[[#This Row],[Date de Reception]])</f>
        <v>202209</v>
      </c>
      <c r="H1127" t="str">
        <f>+CONCATENATE(TableauRCP[[#This Row],[Famille de produit]],TableauRCP[[#This Row],[Date2]])</f>
        <v>EMBALLAGES202209</v>
      </c>
    </row>
    <row r="1128" spans="1:8" hidden="1" x14ac:dyDescent="0.25">
      <c r="A1128" s="30" t="s">
        <v>254</v>
      </c>
      <c r="B1128" s="38">
        <v>143358271</v>
      </c>
      <c r="C1128" s="38">
        <v>5540246195241</v>
      </c>
      <c r="D1128" s="39">
        <v>44830</v>
      </c>
      <c r="E1128" s="40">
        <v>743</v>
      </c>
      <c r="F1128" t="str">
        <f>+VLOOKUP(TableauRCP[[#This Row],[Article Commande]],Tableau1[],4,FALSE)</f>
        <v>MIX LEGUMES</v>
      </c>
      <c r="G1128" s="30">
        <f>YEAR(TableauRCP[[#This Row],[Date de Reception]])*100+MONTH(TableauRCP[[#This Row],[Date de Reception]])</f>
        <v>202209</v>
      </c>
      <c r="H1128" t="str">
        <f>+CONCATENATE(TableauRCP[[#This Row],[Famille de produit]],TableauRCP[[#This Row],[Date2]])</f>
        <v>MIX LEGUMES202209</v>
      </c>
    </row>
    <row r="1129" spans="1:8" hidden="1" x14ac:dyDescent="0.25">
      <c r="A1129" s="30" t="s">
        <v>254</v>
      </c>
      <c r="B1129" s="38">
        <v>143358293</v>
      </c>
      <c r="C1129" s="38">
        <v>5540246177133</v>
      </c>
      <c r="D1129" s="39">
        <v>44830</v>
      </c>
      <c r="E1129" s="40">
        <v>4455</v>
      </c>
      <c r="F1129" t="str">
        <f>+VLOOKUP(TableauRCP[[#This Row],[Article Commande]],Tableau1[],4,FALSE)</f>
        <v>MIX LEGUMES</v>
      </c>
      <c r="G1129" s="30">
        <f>YEAR(TableauRCP[[#This Row],[Date de Reception]])*100+MONTH(TableauRCP[[#This Row],[Date de Reception]])</f>
        <v>202209</v>
      </c>
      <c r="H1129" t="str">
        <f>+CONCATENATE(TableauRCP[[#This Row],[Famille de produit]],TableauRCP[[#This Row],[Date2]])</f>
        <v>MIX LEGUMES202209</v>
      </c>
    </row>
    <row r="1130" spans="1:8" hidden="1" x14ac:dyDescent="0.25">
      <c r="A1130" s="30" t="s">
        <v>254</v>
      </c>
      <c r="B1130" s="41">
        <v>143358293</v>
      </c>
      <c r="C1130" s="41">
        <v>5540246192148</v>
      </c>
      <c r="D1130" s="42">
        <v>44830</v>
      </c>
      <c r="E1130" s="43">
        <v>30624</v>
      </c>
      <c r="F1130" t="str">
        <f>+VLOOKUP(TableauRCP[[#This Row],[Article Commande]],Tableau1[],4,FALSE)</f>
        <v>MIX LEGUMES</v>
      </c>
      <c r="G1130" s="30">
        <f>YEAR(TableauRCP[[#This Row],[Date de Reception]])*100+MONTH(TableauRCP[[#This Row],[Date de Reception]])</f>
        <v>202209</v>
      </c>
      <c r="H1130" t="str">
        <f>+CONCATENATE(TableauRCP[[#This Row],[Famille de produit]],TableauRCP[[#This Row],[Date2]])</f>
        <v>MIX LEGUMES202209</v>
      </c>
    </row>
    <row r="1131" spans="1:8" hidden="1" x14ac:dyDescent="0.25">
      <c r="A1131" s="30" t="s">
        <v>254</v>
      </c>
      <c r="B1131" s="38">
        <v>143358293</v>
      </c>
      <c r="C1131" s="38">
        <v>5540246192518</v>
      </c>
      <c r="D1131" s="39">
        <v>44830</v>
      </c>
      <c r="E1131" s="40">
        <v>2088</v>
      </c>
      <c r="F1131" t="str">
        <f>+VLOOKUP(TableauRCP[[#This Row],[Article Commande]],Tableau1[],4,FALSE)</f>
        <v>MIX LEGUMES</v>
      </c>
      <c r="G1131" s="30">
        <f>YEAR(TableauRCP[[#This Row],[Date de Reception]])*100+MONTH(TableauRCP[[#This Row],[Date de Reception]])</f>
        <v>202209</v>
      </c>
      <c r="H1131" t="str">
        <f>+CONCATENATE(TableauRCP[[#This Row],[Famille de produit]],TableauRCP[[#This Row],[Date2]])</f>
        <v>MIX LEGUMES202209</v>
      </c>
    </row>
    <row r="1132" spans="1:8" hidden="1" x14ac:dyDescent="0.25">
      <c r="A1132" s="30" t="s">
        <v>254</v>
      </c>
      <c r="B1132" s="41">
        <v>143368411</v>
      </c>
      <c r="C1132" s="41">
        <v>5540246172978</v>
      </c>
      <c r="D1132" s="42">
        <v>44830</v>
      </c>
      <c r="E1132" s="43">
        <v>2506</v>
      </c>
      <c r="F1132" t="str">
        <f>+VLOOKUP(TableauRCP[[#This Row],[Article Commande]],Tableau1[],4,FALSE)</f>
        <v>CREMERIE</v>
      </c>
      <c r="G1132" s="30">
        <f>YEAR(TableauRCP[[#This Row],[Date de Reception]])*100+MONTH(TableauRCP[[#This Row],[Date de Reception]])</f>
        <v>202209</v>
      </c>
      <c r="H1132" t="str">
        <f>+CONCATENATE(TableauRCP[[#This Row],[Famille de produit]],TableauRCP[[#This Row],[Date2]])</f>
        <v>CREMERIE202209</v>
      </c>
    </row>
    <row r="1133" spans="1:8" hidden="1" x14ac:dyDescent="0.25">
      <c r="A1133" s="30" t="s">
        <v>254</v>
      </c>
      <c r="B1133" s="41">
        <v>143368411</v>
      </c>
      <c r="C1133" s="41">
        <v>5540246174174</v>
      </c>
      <c r="D1133" s="42">
        <v>44830</v>
      </c>
      <c r="E1133" s="43">
        <v>464</v>
      </c>
      <c r="F1133" t="str">
        <f>+VLOOKUP(TableauRCP[[#This Row],[Article Commande]],Tableau1[],4,FALSE)</f>
        <v>CREMERIE</v>
      </c>
      <c r="G1133" s="30">
        <f>YEAR(TableauRCP[[#This Row],[Date de Reception]])*100+MONTH(TableauRCP[[#This Row],[Date de Reception]])</f>
        <v>202209</v>
      </c>
      <c r="H1133" t="str">
        <f>+CONCATENATE(TableauRCP[[#This Row],[Famille de produit]],TableauRCP[[#This Row],[Date2]])</f>
        <v>CREMERIE202209</v>
      </c>
    </row>
    <row r="1134" spans="1:8" hidden="1" x14ac:dyDescent="0.25">
      <c r="A1134" s="30" t="s">
        <v>254</v>
      </c>
      <c r="B1134" s="38">
        <v>143368411</v>
      </c>
      <c r="C1134" s="38">
        <v>5540246188175</v>
      </c>
      <c r="D1134" s="39">
        <v>44830</v>
      </c>
      <c r="E1134" s="40">
        <v>140</v>
      </c>
      <c r="F1134" t="str">
        <f>+VLOOKUP(TableauRCP[[#This Row],[Article Commande]],Tableau1[],4,FALSE)</f>
        <v>CREMERIE</v>
      </c>
      <c r="G1134" s="30">
        <f>YEAR(TableauRCP[[#This Row],[Date de Reception]])*100+MONTH(TableauRCP[[#This Row],[Date de Reception]])</f>
        <v>202209</v>
      </c>
      <c r="H1134" t="str">
        <f>+CONCATENATE(TableauRCP[[#This Row],[Famille de produit]],TableauRCP[[#This Row],[Date2]])</f>
        <v>CREMERIE202209</v>
      </c>
    </row>
    <row r="1135" spans="1:8" hidden="1" x14ac:dyDescent="0.25">
      <c r="A1135" s="30" t="s">
        <v>254</v>
      </c>
      <c r="B1135" s="38">
        <v>143368413</v>
      </c>
      <c r="C1135" s="38">
        <v>5540246176294</v>
      </c>
      <c r="D1135" s="39">
        <v>44830</v>
      </c>
      <c r="E1135" s="40">
        <v>743</v>
      </c>
      <c r="F1135" t="str">
        <f>+VLOOKUP(TableauRCP[[#This Row],[Article Commande]],Tableau1[],4,FALSE)</f>
        <v>CREMERIE</v>
      </c>
      <c r="G1135" s="30">
        <f>YEAR(TableauRCP[[#This Row],[Date de Reception]])*100+MONTH(TableauRCP[[#This Row],[Date de Reception]])</f>
        <v>202209</v>
      </c>
      <c r="H1135" t="str">
        <f>+CONCATENATE(TableauRCP[[#This Row],[Famille de produit]],TableauRCP[[#This Row],[Date2]])</f>
        <v>CREMERIE202209</v>
      </c>
    </row>
    <row r="1136" spans="1:8" hidden="1" x14ac:dyDescent="0.25">
      <c r="A1136" s="30" t="s">
        <v>254</v>
      </c>
      <c r="B1136" s="41">
        <v>143368413</v>
      </c>
      <c r="C1136" s="41">
        <v>5540246176295</v>
      </c>
      <c r="D1136" s="42">
        <v>44830</v>
      </c>
      <c r="E1136" s="43">
        <v>5457</v>
      </c>
      <c r="F1136" t="str">
        <f>+VLOOKUP(TableauRCP[[#This Row],[Article Commande]],Tableau1[],4,FALSE)</f>
        <v>CREMERIE</v>
      </c>
      <c r="G1136" s="30">
        <f>YEAR(TableauRCP[[#This Row],[Date de Reception]])*100+MONTH(TableauRCP[[#This Row],[Date de Reception]])</f>
        <v>202209</v>
      </c>
      <c r="H1136" t="str">
        <f>+CONCATENATE(TableauRCP[[#This Row],[Famille de produit]],TableauRCP[[#This Row],[Date2]])</f>
        <v>CREMERIE202209</v>
      </c>
    </row>
    <row r="1137" spans="1:8" hidden="1" x14ac:dyDescent="0.25">
      <c r="A1137" s="30" t="s">
        <v>254</v>
      </c>
      <c r="B1137" s="41">
        <v>143368413</v>
      </c>
      <c r="C1137" s="41">
        <v>5540246187987</v>
      </c>
      <c r="D1137" s="42">
        <v>44830</v>
      </c>
      <c r="E1137" s="43">
        <v>3341</v>
      </c>
      <c r="F1137" t="str">
        <f>+VLOOKUP(TableauRCP[[#This Row],[Article Commande]],Tableau1[],4,FALSE)</f>
        <v>CREMERIE</v>
      </c>
      <c r="G1137" s="30">
        <f>YEAR(TableauRCP[[#This Row],[Date de Reception]])*100+MONTH(TableauRCP[[#This Row],[Date de Reception]])</f>
        <v>202209</v>
      </c>
      <c r="H1137" t="str">
        <f>+CONCATENATE(TableauRCP[[#This Row],[Famille de produit]],TableauRCP[[#This Row],[Date2]])</f>
        <v>CREMERIE202209</v>
      </c>
    </row>
    <row r="1138" spans="1:8" hidden="1" x14ac:dyDescent="0.25">
      <c r="A1138" s="30" t="s">
        <v>254</v>
      </c>
      <c r="B1138" s="38">
        <v>143368413</v>
      </c>
      <c r="C1138" s="38">
        <v>5540246188200</v>
      </c>
      <c r="D1138" s="39">
        <v>44830</v>
      </c>
      <c r="E1138" s="40">
        <v>743</v>
      </c>
      <c r="F1138" t="str">
        <f>+VLOOKUP(TableauRCP[[#This Row],[Article Commande]],Tableau1[],4,FALSE)</f>
        <v>CREMERIE</v>
      </c>
      <c r="G1138" s="30">
        <f>YEAR(TableauRCP[[#This Row],[Date de Reception]])*100+MONTH(TableauRCP[[#This Row],[Date de Reception]])</f>
        <v>202209</v>
      </c>
      <c r="H1138" t="str">
        <f>+CONCATENATE(TableauRCP[[#This Row],[Famille de produit]],TableauRCP[[#This Row],[Date2]])</f>
        <v>CREMERIE202209</v>
      </c>
    </row>
    <row r="1139" spans="1:8" hidden="1" x14ac:dyDescent="0.25">
      <c r="A1139" s="30" t="s">
        <v>254</v>
      </c>
      <c r="B1139" s="38">
        <v>143358224</v>
      </c>
      <c r="C1139" s="38">
        <v>5540246188224</v>
      </c>
      <c r="D1139" s="39">
        <v>44833</v>
      </c>
      <c r="E1139" s="40">
        <v>4826</v>
      </c>
      <c r="F1139" t="str">
        <f>+VLOOKUP(TableauRCP[[#This Row],[Article Commande]],Tableau1[],4,FALSE)</f>
        <v>VOLAILLE</v>
      </c>
      <c r="G1139" s="30">
        <f>YEAR(TableauRCP[[#This Row],[Date de Reception]])*100+MONTH(TableauRCP[[#This Row],[Date de Reception]])</f>
        <v>202209</v>
      </c>
      <c r="H1139" t="str">
        <f>+CONCATENATE(TableauRCP[[#This Row],[Famille de produit]],TableauRCP[[#This Row],[Date2]])</f>
        <v>VOLAILLE202209</v>
      </c>
    </row>
    <row r="1140" spans="1:8" hidden="1" x14ac:dyDescent="0.25">
      <c r="A1140" s="30" t="s">
        <v>254</v>
      </c>
      <c r="B1140" s="38">
        <v>143358248</v>
      </c>
      <c r="C1140" s="38">
        <v>5540246194632</v>
      </c>
      <c r="D1140" s="39">
        <v>44833</v>
      </c>
      <c r="E1140" s="40">
        <v>1253</v>
      </c>
      <c r="F1140" t="str">
        <f>+VLOOKUP(TableauRCP[[#This Row],[Article Commande]],Tableau1[],4,FALSE)</f>
        <v>BOULANGERIE</v>
      </c>
      <c r="G1140" s="30">
        <f>YEAR(TableauRCP[[#This Row],[Date de Reception]])*100+MONTH(TableauRCP[[#This Row],[Date de Reception]])</f>
        <v>202209</v>
      </c>
      <c r="H1140" t="str">
        <f>+CONCATENATE(TableauRCP[[#This Row],[Famille de produit]],TableauRCP[[#This Row],[Date2]])</f>
        <v>BOULANGERIE202209</v>
      </c>
    </row>
    <row r="1141" spans="1:8" hidden="1" x14ac:dyDescent="0.25">
      <c r="A1141" s="30" t="s">
        <v>254</v>
      </c>
      <c r="B1141" s="41">
        <v>143358248</v>
      </c>
      <c r="C1141" s="41">
        <v>5540246195250</v>
      </c>
      <c r="D1141" s="42">
        <v>44833</v>
      </c>
      <c r="E1141" s="43">
        <v>84</v>
      </c>
      <c r="F1141" t="str">
        <f>+VLOOKUP(TableauRCP[[#This Row],[Article Commande]],Tableau1[],4,FALSE)</f>
        <v>BOULANGERIE</v>
      </c>
      <c r="G1141" s="30">
        <f>YEAR(TableauRCP[[#This Row],[Date de Reception]])*100+MONTH(TableauRCP[[#This Row],[Date de Reception]])</f>
        <v>202209</v>
      </c>
      <c r="H1141" t="str">
        <f>+CONCATENATE(TableauRCP[[#This Row],[Famille de produit]],TableauRCP[[#This Row],[Date2]])</f>
        <v>BOULANGERIE202209</v>
      </c>
    </row>
    <row r="1142" spans="1:8" hidden="1" x14ac:dyDescent="0.25">
      <c r="A1142" s="30" t="s">
        <v>254</v>
      </c>
      <c r="B1142" s="41">
        <v>143368384</v>
      </c>
      <c r="C1142" s="41">
        <v>5540246171759</v>
      </c>
      <c r="D1142" s="42">
        <v>44833</v>
      </c>
      <c r="E1142" s="43">
        <v>3341</v>
      </c>
      <c r="F1142" t="str">
        <f>+VLOOKUP(TableauRCP[[#This Row],[Article Commande]],Tableau1[],4,FALSE)</f>
        <v>MIX LEGUMES</v>
      </c>
      <c r="G1142" s="30">
        <f>YEAR(TableauRCP[[#This Row],[Date de Reception]])*100+MONTH(TableauRCP[[#This Row],[Date de Reception]])</f>
        <v>202209</v>
      </c>
      <c r="H1142" t="str">
        <f>+CONCATENATE(TableauRCP[[#This Row],[Famille de produit]],TableauRCP[[#This Row],[Date2]])</f>
        <v>MIX LEGUMES202209</v>
      </c>
    </row>
    <row r="1143" spans="1:8" hidden="1" x14ac:dyDescent="0.25">
      <c r="A1143" s="30" t="s">
        <v>254</v>
      </c>
      <c r="B1143" s="38">
        <v>143368384</v>
      </c>
      <c r="C1143" s="38">
        <v>5540246177133</v>
      </c>
      <c r="D1143" s="39">
        <v>44833</v>
      </c>
      <c r="E1143" s="40">
        <v>3341</v>
      </c>
      <c r="F1143" t="str">
        <f>+VLOOKUP(TableauRCP[[#This Row],[Article Commande]],Tableau1[],4,FALSE)</f>
        <v>MIX LEGUMES</v>
      </c>
      <c r="G1143" s="30">
        <f>YEAR(TableauRCP[[#This Row],[Date de Reception]])*100+MONTH(TableauRCP[[#This Row],[Date de Reception]])</f>
        <v>202209</v>
      </c>
      <c r="H1143" t="str">
        <f>+CONCATENATE(TableauRCP[[#This Row],[Famille de produit]],TableauRCP[[#This Row],[Date2]])</f>
        <v>MIX LEGUMES202209</v>
      </c>
    </row>
    <row r="1144" spans="1:8" hidden="1" x14ac:dyDescent="0.25">
      <c r="A1144" s="30" t="s">
        <v>254</v>
      </c>
      <c r="B1144" s="41">
        <v>143368384</v>
      </c>
      <c r="C1144" s="41">
        <v>5540246192148</v>
      </c>
      <c r="D1144" s="42">
        <v>44833</v>
      </c>
      <c r="E1144" s="43">
        <v>20880</v>
      </c>
      <c r="F1144" t="str">
        <f>+VLOOKUP(TableauRCP[[#This Row],[Article Commande]],Tableau1[],4,FALSE)</f>
        <v>MIX LEGUMES</v>
      </c>
      <c r="G1144" s="30">
        <f>YEAR(TableauRCP[[#This Row],[Date de Reception]])*100+MONTH(TableauRCP[[#This Row],[Date de Reception]])</f>
        <v>202209</v>
      </c>
      <c r="H1144" t="str">
        <f>+CONCATENATE(TableauRCP[[#This Row],[Famille de produit]],TableauRCP[[#This Row],[Date2]])</f>
        <v>MIX LEGUMES202209</v>
      </c>
    </row>
    <row r="1145" spans="1:8" hidden="1" x14ac:dyDescent="0.25">
      <c r="A1145" s="30" t="s">
        <v>254</v>
      </c>
      <c r="B1145" s="38">
        <v>143368384</v>
      </c>
      <c r="C1145" s="38">
        <v>5540246192518</v>
      </c>
      <c r="D1145" s="39">
        <v>44833</v>
      </c>
      <c r="E1145" s="40">
        <v>5847</v>
      </c>
      <c r="F1145" t="str">
        <f>+VLOOKUP(TableauRCP[[#This Row],[Article Commande]],Tableau1[],4,FALSE)</f>
        <v>MIX LEGUMES</v>
      </c>
      <c r="G1145" s="30">
        <f>YEAR(TableauRCP[[#This Row],[Date de Reception]])*100+MONTH(TableauRCP[[#This Row],[Date de Reception]])</f>
        <v>202209</v>
      </c>
      <c r="H1145" t="str">
        <f>+CONCATENATE(TableauRCP[[#This Row],[Famille de produit]],TableauRCP[[#This Row],[Date2]])</f>
        <v>MIX LEGUMES202209</v>
      </c>
    </row>
    <row r="1146" spans="1:8" hidden="1" x14ac:dyDescent="0.25">
      <c r="A1146" s="30" t="s">
        <v>254</v>
      </c>
      <c r="B1146" s="38">
        <v>143368449</v>
      </c>
      <c r="C1146" s="38">
        <v>5540246171933</v>
      </c>
      <c r="D1146" s="39">
        <v>44833</v>
      </c>
      <c r="E1146" s="40">
        <v>1671</v>
      </c>
      <c r="F1146" t="str">
        <f>+VLOOKUP(TableauRCP[[#This Row],[Article Commande]],Tableau1[],4,FALSE)</f>
        <v>CREMERIE</v>
      </c>
      <c r="G1146" s="30">
        <f>YEAR(TableauRCP[[#This Row],[Date de Reception]])*100+MONTH(TableauRCP[[#This Row],[Date de Reception]])</f>
        <v>202209</v>
      </c>
      <c r="H1146" t="str">
        <f>+CONCATENATE(TableauRCP[[#This Row],[Famille de produit]],TableauRCP[[#This Row],[Date2]])</f>
        <v>CREMERIE202209</v>
      </c>
    </row>
    <row r="1147" spans="1:8" hidden="1" x14ac:dyDescent="0.25">
      <c r="A1147" s="30" t="s">
        <v>254</v>
      </c>
      <c r="B1147" s="41">
        <v>143368449</v>
      </c>
      <c r="C1147" s="41">
        <v>5540246176294</v>
      </c>
      <c r="D1147" s="42">
        <v>44833</v>
      </c>
      <c r="E1147" s="43">
        <v>297</v>
      </c>
      <c r="F1147" t="str">
        <f>+VLOOKUP(TableauRCP[[#This Row],[Article Commande]],Tableau1[],4,FALSE)</f>
        <v>CREMERIE</v>
      </c>
      <c r="G1147" s="30">
        <f>YEAR(TableauRCP[[#This Row],[Date de Reception]])*100+MONTH(TableauRCP[[#This Row],[Date de Reception]])</f>
        <v>202209</v>
      </c>
      <c r="H1147" t="str">
        <f>+CONCATENATE(TableauRCP[[#This Row],[Famille de produit]],TableauRCP[[#This Row],[Date2]])</f>
        <v>CREMERIE202209</v>
      </c>
    </row>
    <row r="1148" spans="1:8" hidden="1" x14ac:dyDescent="0.25">
      <c r="A1148" s="30" t="s">
        <v>254</v>
      </c>
      <c r="B1148" s="38">
        <v>143368449</v>
      </c>
      <c r="C1148" s="38">
        <v>5540246176295</v>
      </c>
      <c r="D1148" s="39">
        <v>44833</v>
      </c>
      <c r="E1148" s="40">
        <v>2228</v>
      </c>
      <c r="F1148" t="str">
        <f>+VLOOKUP(TableauRCP[[#This Row],[Article Commande]],Tableau1[],4,FALSE)</f>
        <v>CREMERIE</v>
      </c>
      <c r="G1148" s="30">
        <f>YEAR(TableauRCP[[#This Row],[Date de Reception]])*100+MONTH(TableauRCP[[#This Row],[Date de Reception]])</f>
        <v>202209</v>
      </c>
      <c r="H1148" t="str">
        <f>+CONCATENATE(TableauRCP[[#This Row],[Famille de produit]],TableauRCP[[#This Row],[Date2]])</f>
        <v>CREMERIE202209</v>
      </c>
    </row>
    <row r="1149" spans="1:8" hidden="1" x14ac:dyDescent="0.25">
      <c r="A1149" s="30" t="s">
        <v>254</v>
      </c>
      <c r="B1149" s="38">
        <v>143368449</v>
      </c>
      <c r="C1149" s="38">
        <v>5540246188200</v>
      </c>
      <c r="D1149" s="39">
        <v>44833</v>
      </c>
      <c r="E1149" s="40">
        <v>1485</v>
      </c>
      <c r="F1149" t="str">
        <f>+VLOOKUP(TableauRCP[[#This Row],[Article Commande]],Tableau1[],4,FALSE)</f>
        <v>CREMERIE</v>
      </c>
      <c r="G1149" s="30">
        <f>YEAR(TableauRCP[[#This Row],[Date de Reception]])*100+MONTH(TableauRCP[[#This Row],[Date de Reception]])</f>
        <v>202209</v>
      </c>
      <c r="H1149" t="str">
        <f>+CONCATENATE(TableauRCP[[#This Row],[Famille de produit]],TableauRCP[[#This Row],[Date2]])</f>
        <v>CREMERIE202209</v>
      </c>
    </row>
    <row r="1150" spans="1:8" hidden="1" x14ac:dyDescent="0.25">
      <c r="A1150" s="30" t="s">
        <v>254</v>
      </c>
      <c r="B1150" s="38">
        <v>143368454</v>
      </c>
      <c r="C1150" s="38">
        <v>5540246172978</v>
      </c>
      <c r="D1150" s="39">
        <v>44833</v>
      </c>
      <c r="E1150" s="40">
        <v>3341</v>
      </c>
      <c r="F1150" t="str">
        <f>+VLOOKUP(TableauRCP[[#This Row],[Article Commande]],Tableau1[],4,FALSE)</f>
        <v>CREMERIE</v>
      </c>
      <c r="G1150" s="30">
        <f>YEAR(TableauRCP[[#This Row],[Date de Reception]])*100+MONTH(TableauRCP[[#This Row],[Date de Reception]])</f>
        <v>202209</v>
      </c>
      <c r="H1150" t="str">
        <f>+CONCATENATE(TableauRCP[[#This Row],[Famille de produit]],TableauRCP[[#This Row],[Date2]])</f>
        <v>CREMERIE202209</v>
      </c>
    </row>
    <row r="1151" spans="1:8" hidden="1" x14ac:dyDescent="0.25">
      <c r="A1151" s="30" t="s">
        <v>254</v>
      </c>
      <c r="B1151" s="38">
        <v>143368454</v>
      </c>
      <c r="C1151" s="38">
        <v>5540246176699</v>
      </c>
      <c r="D1151" s="39">
        <v>44833</v>
      </c>
      <c r="E1151" s="40">
        <v>8352</v>
      </c>
      <c r="F1151" t="str">
        <f>+VLOOKUP(TableauRCP[[#This Row],[Article Commande]],Tableau1[],4,FALSE)</f>
        <v>CREMERIE</v>
      </c>
      <c r="G1151" s="30">
        <f>YEAR(TableauRCP[[#This Row],[Date de Reception]])*100+MONTH(TableauRCP[[#This Row],[Date de Reception]])</f>
        <v>202209</v>
      </c>
      <c r="H1151" t="str">
        <f>+CONCATENATE(TableauRCP[[#This Row],[Famille de produit]],TableauRCP[[#This Row],[Date2]])</f>
        <v>CREMERIE202209</v>
      </c>
    </row>
    <row r="1152" spans="1:8" hidden="1" x14ac:dyDescent="0.25">
      <c r="A1152" s="30" t="s">
        <v>254</v>
      </c>
      <c r="B1152" s="41">
        <v>143358194</v>
      </c>
      <c r="C1152" s="41">
        <v>5540246182684</v>
      </c>
      <c r="D1152" s="42">
        <v>44834</v>
      </c>
      <c r="E1152" s="43">
        <v>279</v>
      </c>
      <c r="F1152" t="str">
        <f>+VLOOKUP(TableauRCP[[#This Row],[Article Commande]],Tableau1[],4,FALSE)</f>
        <v>BOULANGERIE</v>
      </c>
      <c r="G1152" s="30">
        <f>YEAR(TableauRCP[[#This Row],[Date de Reception]])*100+MONTH(TableauRCP[[#This Row],[Date de Reception]])</f>
        <v>202209</v>
      </c>
      <c r="H1152" t="str">
        <f>+CONCATENATE(TableauRCP[[#This Row],[Famille de produit]],TableauRCP[[#This Row],[Date2]])</f>
        <v>BOULANGERIE202209</v>
      </c>
    </row>
    <row r="1153" spans="1:8" hidden="1" x14ac:dyDescent="0.25">
      <c r="A1153" s="30" t="s">
        <v>254</v>
      </c>
      <c r="B1153" s="38">
        <v>143358194</v>
      </c>
      <c r="C1153" s="38">
        <v>5540246183844</v>
      </c>
      <c r="D1153" s="39">
        <v>44834</v>
      </c>
      <c r="E1153" s="40">
        <v>47</v>
      </c>
      <c r="F1153" t="str">
        <f>+VLOOKUP(TableauRCP[[#This Row],[Article Commande]],Tableau1[],4,FALSE)</f>
        <v>BOULANGERIE</v>
      </c>
      <c r="G1153" s="30">
        <f>YEAR(TableauRCP[[#This Row],[Date de Reception]])*100+MONTH(TableauRCP[[#This Row],[Date de Reception]])</f>
        <v>202209</v>
      </c>
      <c r="H1153" t="str">
        <f>+CONCATENATE(TableauRCP[[#This Row],[Famille de produit]],TableauRCP[[#This Row],[Date2]])</f>
        <v>BOULANGERIE202209</v>
      </c>
    </row>
    <row r="1154" spans="1:8" hidden="1" x14ac:dyDescent="0.25">
      <c r="A1154" s="30" t="s">
        <v>254</v>
      </c>
      <c r="B1154" s="38">
        <v>143358214</v>
      </c>
      <c r="C1154" s="38">
        <v>5540246194632</v>
      </c>
      <c r="D1154" s="39">
        <v>44834</v>
      </c>
      <c r="E1154" s="40">
        <v>1170</v>
      </c>
      <c r="F1154" t="str">
        <f>+VLOOKUP(TableauRCP[[#This Row],[Article Commande]],Tableau1[],4,FALSE)</f>
        <v>BOULANGERIE</v>
      </c>
      <c r="G1154" s="30">
        <f>YEAR(TableauRCP[[#This Row],[Date de Reception]])*100+MONTH(TableauRCP[[#This Row],[Date de Reception]])</f>
        <v>202209</v>
      </c>
      <c r="H1154" t="str">
        <f>+CONCATENATE(TableauRCP[[#This Row],[Famille de produit]],TableauRCP[[#This Row],[Date2]])</f>
        <v>BOULANGERIE202209</v>
      </c>
    </row>
    <row r="1155" spans="1:8" hidden="1" x14ac:dyDescent="0.25">
      <c r="A1155" s="30" t="s">
        <v>254</v>
      </c>
      <c r="B1155" s="41">
        <v>143358214</v>
      </c>
      <c r="C1155" s="41">
        <v>5540246195250</v>
      </c>
      <c r="D1155" s="42">
        <v>44834</v>
      </c>
      <c r="E1155" s="43">
        <v>168</v>
      </c>
      <c r="F1155" t="str">
        <f>+VLOOKUP(TableauRCP[[#This Row],[Article Commande]],Tableau1[],4,FALSE)</f>
        <v>BOULANGERIE</v>
      </c>
      <c r="G1155" s="30">
        <f>YEAR(TableauRCP[[#This Row],[Date de Reception]])*100+MONTH(TableauRCP[[#This Row],[Date de Reception]])</f>
        <v>202209</v>
      </c>
      <c r="H1155" t="str">
        <f>+CONCATENATE(TableauRCP[[#This Row],[Famille de produit]],TableauRCP[[#This Row],[Date2]])</f>
        <v>BOULANGERIE202209</v>
      </c>
    </row>
    <row r="1156" spans="1:8" hidden="1" x14ac:dyDescent="0.25">
      <c r="A1156" s="30" t="s">
        <v>254</v>
      </c>
      <c r="B1156" s="38">
        <v>143368487</v>
      </c>
      <c r="C1156" s="38">
        <v>5540246187987</v>
      </c>
      <c r="D1156" s="39">
        <v>44834</v>
      </c>
      <c r="E1156" s="40">
        <v>1671</v>
      </c>
      <c r="F1156" t="str">
        <f>+VLOOKUP(TableauRCP[[#This Row],[Article Commande]],Tableau1[],4,FALSE)</f>
        <v>CREMERIE</v>
      </c>
      <c r="G1156" s="30">
        <f>YEAR(TableauRCP[[#This Row],[Date de Reception]])*100+MONTH(TableauRCP[[#This Row],[Date de Reception]])</f>
        <v>202209</v>
      </c>
      <c r="H1156" t="str">
        <f>+CONCATENATE(TableauRCP[[#This Row],[Famille de produit]],TableauRCP[[#This Row],[Date2]])</f>
        <v>CREMERIE202209</v>
      </c>
    </row>
    <row r="1157" spans="1:8" hidden="1" x14ac:dyDescent="0.25">
      <c r="A1157" s="30" t="s">
        <v>254</v>
      </c>
      <c r="B1157" s="41">
        <v>143368487</v>
      </c>
      <c r="C1157" s="41">
        <v>5540246188200</v>
      </c>
      <c r="D1157" s="42">
        <v>44834</v>
      </c>
      <c r="E1157" s="43">
        <v>372</v>
      </c>
      <c r="F1157" t="str">
        <f>+VLOOKUP(TableauRCP[[#This Row],[Article Commande]],Tableau1[],4,FALSE)</f>
        <v>CREMERIE</v>
      </c>
      <c r="G1157" s="30">
        <f>YEAR(TableauRCP[[#This Row],[Date de Reception]])*100+MONTH(TableauRCP[[#This Row],[Date de Reception]])</f>
        <v>202209</v>
      </c>
      <c r="H1157" t="str">
        <f>+CONCATENATE(TableauRCP[[#This Row],[Famille de produit]],TableauRCP[[#This Row],[Date2]])</f>
        <v>CREMERIE202209</v>
      </c>
    </row>
    <row r="1158" spans="1:8" hidden="1" x14ac:dyDescent="0.25">
      <c r="A1158" s="30" t="s">
        <v>254</v>
      </c>
      <c r="B1158" s="38">
        <v>143368492</v>
      </c>
      <c r="C1158" s="38">
        <v>5540246185429</v>
      </c>
      <c r="D1158" s="39">
        <v>44834</v>
      </c>
      <c r="E1158" s="40">
        <v>56</v>
      </c>
      <c r="F1158" t="str">
        <f>+VLOOKUP(TableauRCP[[#This Row],[Article Commande]],Tableau1[],4,FALSE)</f>
        <v>CREMERIE</v>
      </c>
      <c r="G1158" s="30">
        <f>YEAR(TableauRCP[[#This Row],[Date de Reception]])*100+MONTH(TableauRCP[[#This Row],[Date de Reception]])</f>
        <v>202209</v>
      </c>
      <c r="H1158" t="str">
        <f>+CONCATENATE(TableauRCP[[#This Row],[Famille de produit]],TableauRCP[[#This Row],[Date2]])</f>
        <v>CREMERIE202209</v>
      </c>
    </row>
    <row r="1159" spans="1:8" hidden="1" x14ac:dyDescent="0.25">
      <c r="A1159" s="30" t="s">
        <v>254</v>
      </c>
      <c r="B1159" s="41">
        <v>143368492</v>
      </c>
      <c r="C1159" s="41">
        <v>5540246185562</v>
      </c>
      <c r="D1159" s="42">
        <v>44834</v>
      </c>
      <c r="E1159" s="43">
        <v>70</v>
      </c>
      <c r="F1159" t="str">
        <f>+VLOOKUP(TableauRCP[[#This Row],[Article Commande]],Tableau1[],4,FALSE)</f>
        <v>CREMERIE</v>
      </c>
      <c r="G1159" s="30">
        <f>YEAR(TableauRCP[[#This Row],[Date de Reception]])*100+MONTH(TableauRCP[[#This Row],[Date de Reception]])</f>
        <v>202209</v>
      </c>
      <c r="H1159" t="str">
        <f>+CONCATENATE(TableauRCP[[#This Row],[Famille de produit]],TableauRCP[[#This Row],[Date2]])</f>
        <v>CREMERIE202209</v>
      </c>
    </row>
    <row r="1160" spans="1:8" hidden="1" x14ac:dyDescent="0.25">
      <c r="A1160" s="30" t="s">
        <v>254</v>
      </c>
      <c r="B1160" s="38">
        <v>143368492</v>
      </c>
      <c r="C1160" s="38">
        <v>5540246186325</v>
      </c>
      <c r="D1160" s="39">
        <v>44834</v>
      </c>
      <c r="E1160" s="40">
        <v>98</v>
      </c>
      <c r="F1160" t="str">
        <f>+VLOOKUP(TableauRCP[[#This Row],[Article Commande]],Tableau1[],4,FALSE)</f>
        <v>CREMERIE</v>
      </c>
      <c r="G1160" s="30">
        <f>YEAR(TableauRCP[[#This Row],[Date de Reception]])*100+MONTH(TableauRCP[[#This Row],[Date de Reception]])</f>
        <v>202209</v>
      </c>
      <c r="H1160" t="str">
        <f>+CONCATENATE(TableauRCP[[#This Row],[Famille de produit]],TableauRCP[[#This Row],[Date2]])</f>
        <v>CREMERIE202209</v>
      </c>
    </row>
    <row r="1161" spans="1:8" hidden="1" x14ac:dyDescent="0.25">
      <c r="A1161" s="30" t="s">
        <v>255</v>
      </c>
      <c r="B1161" s="41">
        <v>143358193</v>
      </c>
      <c r="C1161" s="41">
        <v>5540246192462</v>
      </c>
      <c r="D1161" s="42">
        <v>44835</v>
      </c>
      <c r="E1161" s="43">
        <v>1856</v>
      </c>
      <c r="F1161" t="str">
        <f>+VLOOKUP(TableauRCP[[#This Row],[Article Commande]],Tableau1[],4,FALSE)</f>
        <v>MIX LEGUMES</v>
      </c>
      <c r="G1161" s="30">
        <f>YEAR(TableauRCP[[#This Row],[Date de Reception]])*100+MONTH(TableauRCP[[#This Row],[Date de Reception]])</f>
        <v>202210</v>
      </c>
      <c r="H1161" t="str">
        <f>+CONCATENATE(TableauRCP[[#This Row],[Famille de produit]],TableauRCP[[#This Row],[Date2]])</f>
        <v>MIX LEGUMES202210</v>
      </c>
    </row>
    <row r="1162" spans="1:8" hidden="1" x14ac:dyDescent="0.25">
      <c r="A1162" s="30" t="s">
        <v>255</v>
      </c>
      <c r="B1162" s="38">
        <v>143358193</v>
      </c>
      <c r="C1162" s="38">
        <v>5540246192594</v>
      </c>
      <c r="D1162" s="39">
        <v>44835</v>
      </c>
      <c r="E1162" s="40">
        <v>743</v>
      </c>
      <c r="F1162" t="str">
        <f>+VLOOKUP(TableauRCP[[#This Row],[Article Commande]],Tableau1[],4,FALSE)</f>
        <v>MIX LEGUMES</v>
      </c>
      <c r="G1162" s="30">
        <f>YEAR(TableauRCP[[#This Row],[Date de Reception]])*100+MONTH(TableauRCP[[#This Row],[Date de Reception]])</f>
        <v>202210</v>
      </c>
      <c r="H1162" t="str">
        <f>+CONCATENATE(TableauRCP[[#This Row],[Famille de produit]],TableauRCP[[#This Row],[Date2]])</f>
        <v>MIX LEGUMES202210</v>
      </c>
    </row>
    <row r="1163" spans="1:8" hidden="1" x14ac:dyDescent="0.25">
      <c r="A1163" s="30" t="s">
        <v>255</v>
      </c>
      <c r="B1163" s="38">
        <v>143368458</v>
      </c>
      <c r="C1163" s="38">
        <v>5540246173472</v>
      </c>
      <c r="D1163" s="39">
        <v>44835</v>
      </c>
      <c r="E1163" s="40">
        <v>140</v>
      </c>
      <c r="F1163" t="str">
        <f>+VLOOKUP(TableauRCP[[#This Row],[Article Commande]],Tableau1[],4,FALSE)</f>
        <v>CREMERIE</v>
      </c>
      <c r="G1163" s="30">
        <f>YEAR(TableauRCP[[#This Row],[Date de Reception]])*100+MONTH(TableauRCP[[#This Row],[Date de Reception]])</f>
        <v>202210</v>
      </c>
      <c r="H1163" t="str">
        <f>+CONCATENATE(TableauRCP[[#This Row],[Famille de produit]],TableauRCP[[#This Row],[Date2]])</f>
        <v>CREMERIE202210</v>
      </c>
    </row>
    <row r="1164" spans="1:8" hidden="1" x14ac:dyDescent="0.25">
      <c r="A1164" s="30" t="s">
        <v>255</v>
      </c>
      <c r="B1164" s="41">
        <v>143368458</v>
      </c>
      <c r="C1164" s="41">
        <v>5540246174095</v>
      </c>
      <c r="D1164" s="42">
        <v>44835</v>
      </c>
      <c r="E1164" s="43">
        <v>70</v>
      </c>
      <c r="F1164" t="str">
        <f>+VLOOKUP(TableauRCP[[#This Row],[Article Commande]],Tableau1[],4,FALSE)</f>
        <v>CREMERIE</v>
      </c>
      <c r="G1164" s="30">
        <f>YEAR(TableauRCP[[#This Row],[Date de Reception]])*100+MONTH(TableauRCP[[#This Row],[Date de Reception]])</f>
        <v>202210</v>
      </c>
      <c r="H1164" t="str">
        <f>+CONCATENATE(TableauRCP[[#This Row],[Famille de produit]],TableauRCP[[#This Row],[Date2]])</f>
        <v>CREMERIE202210</v>
      </c>
    </row>
    <row r="1165" spans="1:8" hidden="1" x14ac:dyDescent="0.25">
      <c r="A1165" s="30" t="s">
        <v>255</v>
      </c>
      <c r="B1165" s="38">
        <v>143368458</v>
      </c>
      <c r="C1165" s="38">
        <v>5540246175047</v>
      </c>
      <c r="D1165" s="39">
        <v>44835</v>
      </c>
      <c r="E1165" s="40">
        <v>140</v>
      </c>
      <c r="F1165" t="str">
        <f>+VLOOKUP(TableauRCP[[#This Row],[Article Commande]],Tableau1[],4,FALSE)</f>
        <v>CREMERIE</v>
      </c>
      <c r="G1165" s="30">
        <f>YEAR(TableauRCP[[#This Row],[Date de Reception]])*100+MONTH(TableauRCP[[#This Row],[Date de Reception]])</f>
        <v>202210</v>
      </c>
      <c r="H1165" t="str">
        <f>+CONCATENATE(TableauRCP[[#This Row],[Famille de produit]],TableauRCP[[#This Row],[Date2]])</f>
        <v>CREMERIE202210</v>
      </c>
    </row>
    <row r="1166" spans="1:8" hidden="1" x14ac:dyDescent="0.25">
      <c r="A1166" s="30" t="s">
        <v>255</v>
      </c>
      <c r="B1166" s="41">
        <v>143368458</v>
      </c>
      <c r="C1166" s="41">
        <v>5540246175049</v>
      </c>
      <c r="D1166" s="42">
        <v>44835</v>
      </c>
      <c r="E1166" s="43">
        <v>279</v>
      </c>
      <c r="F1166" t="str">
        <f>+VLOOKUP(TableauRCP[[#This Row],[Article Commande]],Tableau1[],4,FALSE)</f>
        <v>CREMERIE</v>
      </c>
      <c r="G1166" s="30">
        <f>YEAR(TableauRCP[[#This Row],[Date de Reception]])*100+MONTH(TableauRCP[[#This Row],[Date de Reception]])</f>
        <v>202210</v>
      </c>
      <c r="H1166" t="str">
        <f>+CONCATENATE(TableauRCP[[#This Row],[Famille de produit]],TableauRCP[[#This Row],[Date2]])</f>
        <v>CREMERIE202210</v>
      </c>
    </row>
    <row r="1167" spans="1:8" hidden="1" x14ac:dyDescent="0.25">
      <c r="A1167" s="30" t="s">
        <v>255</v>
      </c>
      <c r="B1167" s="38">
        <v>143368458</v>
      </c>
      <c r="C1167" s="38">
        <v>5540246175050</v>
      </c>
      <c r="D1167" s="39">
        <v>44835</v>
      </c>
      <c r="E1167" s="40">
        <v>279</v>
      </c>
      <c r="F1167" t="str">
        <f>+VLOOKUP(TableauRCP[[#This Row],[Article Commande]],Tableau1[],4,FALSE)</f>
        <v>CREMERIE</v>
      </c>
      <c r="G1167" s="30">
        <f>YEAR(TableauRCP[[#This Row],[Date de Reception]])*100+MONTH(TableauRCP[[#This Row],[Date de Reception]])</f>
        <v>202210</v>
      </c>
      <c r="H1167" t="str">
        <f>+CONCATENATE(TableauRCP[[#This Row],[Famille de produit]],TableauRCP[[#This Row],[Date2]])</f>
        <v>CREMERIE202210</v>
      </c>
    </row>
    <row r="1168" spans="1:8" hidden="1" x14ac:dyDescent="0.25">
      <c r="A1168" s="30" t="s">
        <v>255</v>
      </c>
      <c r="B1168" s="41">
        <v>143368458</v>
      </c>
      <c r="C1168" s="41">
        <v>5540246190743</v>
      </c>
      <c r="D1168" s="42">
        <v>44835</v>
      </c>
      <c r="E1168" s="43">
        <v>140</v>
      </c>
      <c r="F1168" t="str">
        <f>+VLOOKUP(TableauRCP[[#This Row],[Article Commande]],Tableau1[],4,FALSE)</f>
        <v>CREMERIE</v>
      </c>
      <c r="G1168" s="30">
        <f>YEAR(TableauRCP[[#This Row],[Date de Reception]])*100+MONTH(TableauRCP[[#This Row],[Date de Reception]])</f>
        <v>202210</v>
      </c>
      <c r="H1168" t="str">
        <f>+CONCATENATE(TableauRCP[[#This Row],[Famille de produit]],TableauRCP[[#This Row],[Date2]])</f>
        <v>CREMERIE202210</v>
      </c>
    </row>
    <row r="1169" spans="1:8" hidden="1" x14ac:dyDescent="0.25">
      <c r="A1169" s="30" t="s">
        <v>255</v>
      </c>
      <c r="B1169" s="38">
        <v>143368464</v>
      </c>
      <c r="C1169" s="38">
        <v>5540246177133</v>
      </c>
      <c r="D1169" s="39">
        <v>44835</v>
      </c>
      <c r="E1169" s="40">
        <v>5568</v>
      </c>
      <c r="F1169" t="str">
        <f>+VLOOKUP(TableauRCP[[#This Row],[Article Commande]],Tableau1[],4,FALSE)</f>
        <v>MIX LEGUMES</v>
      </c>
      <c r="G1169" s="30">
        <f>YEAR(TableauRCP[[#This Row],[Date de Reception]])*100+MONTH(TableauRCP[[#This Row],[Date de Reception]])</f>
        <v>202210</v>
      </c>
      <c r="H1169" t="str">
        <f>+CONCATENATE(TableauRCP[[#This Row],[Famille de produit]],TableauRCP[[#This Row],[Date2]])</f>
        <v>MIX LEGUMES202210</v>
      </c>
    </row>
    <row r="1170" spans="1:8" hidden="1" x14ac:dyDescent="0.25">
      <c r="A1170" s="30" t="s">
        <v>255</v>
      </c>
      <c r="B1170" s="41">
        <v>143368464</v>
      </c>
      <c r="C1170" s="41">
        <v>5540246192148</v>
      </c>
      <c r="D1170" s="42">
        <v>44835</v>
      </c>
      <c r="E1170" s="43">
        <v>26448</v>
      </c>
      <c r="F1170" t="str">
        <f>+VLOOKUP(TableauRCP[[#This Row],[Article Commande]],Tableau1[],4,FALSE)</f>
        <v>MIX LEGUMES</v>
      </c>
      <c r="G1170" s="30">
        <f>YEAR(TableauRCP[[#This Row],[Date de Reception]])*100+MONTH(TableauRCP[[#This Row],[Date de Reception]])</f>
        <v>202210</v>
      </c>
      <c r="H1170" t="str">
        <f>+CONCATENATE(TableauRCP[[#This Row],[Famille de produit]],TableauRCP[[#This Row],[Date2]])</f>
        <v>MIX LEGUMES202210</v>
      </c>
    </row>
    <row r="1171" spans="1:8" hidden="1" x14ac:dyDescent="0.25">
      <c r="A1171" s="30" t="s">
        <v>255</v>
      </c>
      <c r="B1171" s="38">
        <v>143368464</v>
      </c>
      <c r="C1171" s="38">
        <v>5540246192518</v>
      </c>
      <c r="D1171" s="39">
        <v>44835</v>
      </c>
      <c r="E1171" s="40">
        <v>5847</v>
      </c>
      <c r="F1171" t="str">
        <f>+VLOOKUP(TableauRCP[[#This Row],[Article Commande]],Tableau1[],4,FALSE)</f>
        <v>MIX LEGUMES</v>
      </c>
      <c r="G1171" s="30">
        <f>YEAR(TableauRCP[[#This Row],[Date de Reception]])*100+MONTH(TableauRCP[[#This Row],[Date de Reception]])</f>
        <v>202210</v>
      </c>
      <c r="H1171" t="str">
        <f>+CONCATENATE(TableauRCP[[#This Row],[Famille de produit]],TableauRCP[[#This Row],[Date2]])</f>
        <v>MIX LEGUMES202210</v>
      </c>
    </row>
    <row r="1172" spans="1:8" hidden="1" x14ac:dyDescent="0.25">
      <c r="A1172" s="30" t="s">
        <v>255</v>
      </c>
      <c r="B1172" s="38">
        <v>143378508</v>
      </c>
      <c r="C1172" s="38">
        <v>5540246176295</v>
      </c>
      <c r="D1172" s="39">
        <v>44835</v>
      </c>
      <c r="E1172" s="40">
        <v>2970</v>
      </c>
      <c r="F1172" t="str">
        <f>+VLOOKUP(TableauRCP[[#This Row],[Article Commande]],Tableau1[],4,FALSE)</f>
        <v>CREMERIE</v>
      </c>
      <c r="G1172" s="30">
        <f>YEAR(TableauRCP[[#This Row],[Date de Reception]])*100+MONTH(TableauRCP[[#This Row],[Date de Reception]])</f>
        <v>202210</v>
      </c>
      <c r="H1172" t="str">
        <f>+CONCATENATE(TableauRCP[[#This Row],[Famille de produit]],TableauRCP[[#This Row],[Date2]])</f>
        <v>CREMERIE202210</v>
      </c>
    </row>
    <row r="1173" spans="1:8" hidden="1" x14ac:dyDescent="0.25">
      <c r="A1173" s="30" t="s">
        <v>255</v>
      </c>
      <c r="B1173" s="41">
        <v>143378508</v>
      </c>
      <c r="C1173" s="41">
        <v>5540246188200</v>
      </c>
      <c r="D1173" s="42">
        <v>44835</v>
      </c>
      <c r="E1173" s="43">
        <v>743</v>
      </c>
      <c r="F1173" t="str">
        <f>+VLOOKUP(TableauRCP[[#This Row],[Article Commande]],Tableau1[],4,FALSE)</f>
        <v>CREMERIE</v>
      </c>
      <c r="G1173" s="30">
        <f>YEAR(TableauRCP[[#This Row],[Date de Reception]])*100+MONTH(TableauRCP[[#This Row],[Date de Reception]])</f>
        <v>202210</v>
      </c>
      <c r="H1173" t="str">
        <f>+CONCATENATE(TableauRCP[[#This Row],[Famille de produit]],TableauRCP[[#This Row],[Date2]])</f>
        <v>CREMERIE202210</v>
      </c>
    </row>
    <row r="1174" spans="1:8" hidden="1" x14ac:dyDescent="0.25">
      <c r="A1174" s="30" t="s">
        <v>255</v>
      </c>
      <c r="B1174" s="41">
        <v>143378509</v>
      </c>
      <c r="C1174" s="41">
        <v>5540246176699</v>
      </c>
      <c r="D1174" s="42">
        <v>44835</v>
      </c>
      <c r="E1174" s="43">
        <v>4176</v>
      </c>
      <c r="F1174" t="str">
        <f>+VLOOKUP(TableauRCP[[#This Row],[Article Commande]],Tableau1[],4,FALSE)</f>
        <v>CREMERIE</v>
      </c>
      <c r="G1174" s="30">
        <f>YEAR(TableauRCP[[#This Row],[Date de Reception]])*100+MONTH(TableauRCP[[#This Row],[Date de Reception]])</f>
        <v>202210</v>
      </c>
      <c r="H1174" t="str">
        <f>+CONCATENATE(TableauRCP[[#This Row],[Famille de produit]],TableauRCP[[#This Row],[Date2]])</f>
        <v>CREMERIE202210</v>
      </c>
    </row>
    <row r="1175" spans="1:8" hidden="1" x14ac:dyDescent="0.25">
      <c r="A1175" s="30" t="s">
        <v>255</v>
      </c>
      <c r="B1175" s="41">
        <v>143368362</v>
      </c>
      <c r="C1175" s="41">
        <v>5540246183130</v>
      </c>
      <c r="D1175" s="42">
        <v>44836</v>
      </c>
      <c r="E1175" s="43">
        <v>1692</v>
      </c>
      <c r="F1175" t="str">
        <f>+VLOOKUP(TableauRCP[[#This Row],[Article Commande]],Tableau1[],4,FALSE)</f>
        <v>MIX LEGUMES</v>
      </c>
      <c r="G1175" s="30">
        <f>YEAR(TableauRCP[[#This Row],[Date de Reception]])*100+MONTH(TableauRCP[[#This Row],[Date de Reception]])</f>
        <v>202210</v>
      </c>
      <c r="H1175" t="str">
        <f>+CONCATENATE(TableauRCP[[#This Row],[Famille de produit]],TableauRCP[[#This Row],[Date2]])</f>
        <v>MIX LEGUMES202210</v>
      </c>
    </row>
    <row r="1176" spans="1:8" hidden="1" x14ac:dyDescent="0.25">
      <c r="A1176" s="30" t="s">
        <v>255</v>
      </c>
      <c r="B1176" s="38">
        <v>143368362</v>
      </c>
      <c r="C1176" s="38">
        <v>5540246183455</v>
      </c>
      <c r="D1176" s="39">
        <v>44836</v>
      </c>
      <c r="E1176" s="40">
        <v>1044</v>
      </c>
      <c r="F1176" t="str">
        <f>+VLOOKUP(TableauRCP[[#This Row],[Article Commande]],Tableau1[],4,FALSE)</f>
        <v>MIX LEGUMES</v>
      </c>
      <c r="G1176" s="30">
        <f>YEAR(TableauRCP[[#This Row],[Date de Reception]])*100+MONTH(TableauRCP[[#This Row],[Date de Reception]])</f>
        <v>202210</v>
      </c>
      <c r="H1176" t="str">
        <f>+CONCATENATE(TableauRCP[[#This Row],[Famille de produit]],TableauRCP[[#This Row],[Date2]])</f>
        <v>MIX LEGUMES202210</v>
      </c>
    </row>
    <row r="1177" spans="1:8" hidden="1" x14ac:dyDescent="0.25">
      <c r="A1177" s="30" t="s">
        <v>255</v>
      </c>
      <c r="B1177" s="41">
        <v>143368362</v>
      </c>
      <c r="C1177" s="41">
        <v>5540246183537</v>
      </c>
      <c r="D1177" s="42">
        <v>44836</v>
      </c>
      <c r="E1177" s="43">
        <v>669</v>
      </c>
      <c r="F1177" t="str">
        <f>+VLOOKUP(TableauRCP[[#This Row],[Article Commande]],Tableau1[],4,FALSE)</f>
        <v>MIX LEGUMES</v>
      </c>
      <c r="G1177" s="30">
        <f>YEAR(TableauRCP[[#This Row],[Date de Reception]])*100+MONTH(TableauRCP[[#This Row],[Date de Reception]])</f>
        <v>202210</v>
      </c>
      <c r="H1177" t="str">
        <f>+CONCATENATE(TableauRCP[[#This Row],[Famille de produit]],TableauRCP[[#This Row],[Date2]])</f>
        <v>MIX LEGUMES202210</v>
      </c>
    </row>
    <row r="1178" spans="1:8" hidden="1" x14ac:dyDescent="0.25">
      <c r="A1178" s="30" t="s">
        <v>255</v>
      </c>
      <c r="B1178" s="38">
        <v>143368362</v>
      </c>
      <c r="C1178" s="38">
        <v>5540246183555</v>
      </c>
      <c r="D1178" s="39">
        <v>44836</v>
      </c>
      <c r="E1178" s="40">
        <v>543</v>
      </c>
      <c r="F1178" t="str">
        <f>+VLOOKUP(TableauRCP[[#This Row],[Article Commande]],Tableau1[],4,FALSE)</f>
        <v>MIX LEGUMES</v>
      </c>
      <c r="G1178" s="30">
        <f>YEAR(TableauRCP[[#This Row],[Date de Reception]])*100+MONTH(TableauRCP[[#This Row],[Date de Reception]])</f>
        <v>202210</v>
      </c>
      <c r="H1178" t="str">
        <f>+CONCATENATE(TableauRCP[[#This Row],[Famille de produit]],TableauRCP[[#This Row],[Date2]])</f>
        <v>MIX LEGUMES202210</v>
      </c>
    </row>
    <row r="1179" spans="1:8" hidden="1" x14ac:dyDescent="0.25">
      <c r="A1179" s="30" t="s">
        <v>255</v>
      </c>
      <c r="B1179" s="38">
        <v>143368383</v>
      </c>
      <c r="C1179" s="38">
        <v>5540246181061</v>
      </c>
      <c r="D1179" s="39">
        <v>44836</v>
      </c>
      <c r="E1179" s="40">
        <v>2205</v>
      </c>
      <c r="F1179" t="str">
        <f>+VLOOKUP(TableauRCP[[#This Row],[Article Commande]],Tableau1[],4,FALSE)</f>
        <v>VOLAILLE</v>
      </c>
      <c r="G1179" s="30">
        <f>YEAR(TableauRCP[[#This Row],[Date de Reception]])*100+MONTH(TableauRCP[[#This Row],[Date de Reception]])</f>
        <v>202210</v>
      </c>
      <c r="H1179" t="str">
        <f>+CONCATENATE(TableauRCP[[#This Row],[Famille de produit]],TableauRCP[[#This Row],[Date2]])</f>
        <v>VOLAILLE202210</v>
      </c>
    </row>
    <row r="1180" spans="1:8" hidden="1" x14ac:dyDescent="0.25">
      <c r="A1180" s="30" t="s">
        <v>255</v>
      </c>
      <c r="B1180" s="41">
        <v>143368383</v>
      </c>
      <c r="C1180" s="41">
        <v>5540246185278</v>
      </c>
      <c r="D1180" s="42">
        <v>44836</v>
      </c>
      <c r="E1180" s="43">
        <v>6098</v>
      </c>
      <c r="F1180" t="str">
        <f>+VLOOKUP(TableauRCP[[#This Row],[Article Commande]],Tableau1[],4,FALSE)</f>
        <v>VOLAILLE</v>
      </c>
      <c r="G1180" s="30">
        <f>YEAR(TableauRCP[[#This Row],[Date de Reception]])*100+MONTH(TableauRCP[[#This Row],[Date de Reception]])</f>
        <v>202210</v>
      </c>
      <c r="H1180" t="str">
        <f>+CONCATENATE(TableauRCP[[#This Row],[Famille de produit]],TableauRCP[[#This Row],[Date2]])</f>
        <v>VOLAILLE202210</v>
      </c>
    </row>
    <row r="1181" spans="1:8" hidden="1" x14ac:dyDescent="0.25">
      <c r="A1181" s="30" t="s">
        <v>255</v>
      </c>
      <c r="B1181" s="38">
        <v>143368385</v>
      </c>
      <c r="C1181" s="38">
        <v>5540246170256</v>
      </c>
      <c r="D1181" s="39">
        <v>44836</v>
      </c>
      <c r="E1181" s="40">
        <v>3174</v>
      </c>
      <c r="F1181" t="str">
        <f>+VLOOKUP(TableauRCP[[#This Row],[Article Commande]],Tableau1[],4,FALSE)</f>
        <v>BOULANGERIE</v>
      </c>
      <c r="G1181" s="30">
        <f>YEAR(TableauRCP[[#This Row],[Date de Reception]])*100+MONTH(TableauRCP[[#This Row],[Date de Reception]])</f>
        <v>202210</v>
      </c>
      <c r="H1181" t="str">
        <f>+CONCATENATE(TableauRCP[[#This Row],[Famille de produit]],TableauRCP[[#This Row],[Date2]])</f>
        <v>BOULANGERIE202210</v>
      </c>
    </row>
    <row r="1182" spans="1:8" hidden="1" x14ac:dyDescent="0.25">
      <c r="A1182" s="30" t="s">
        <v>255</v>
      </c>
      <c r="B1182" s="41">
        <v>143368385</v>
      </c>
      <c r="C1182" s="41">
        <v>5540246171888</v>
      </c>
      <c r="D1182" s="42">
        <v>44836</v>
      </c>
      <c r="E1182" s="43">
        <v>485</v>
      </c>
      <c r="F1182" t="str">
        <f>+VLOOKUP(TableauRCP[[#This Row],[Article Commande]],Tableau1[],4,FALSE)</f>
        <v>BOULANGERIE</v>
      </c>
      <c r="G1182" s="30">
        <f>YEAR(TableauRCP[[#This Row],[Date de Reception]])*100+MONTH(TableauRCP[[#This Row],[Date de Reception]])</f>
        <v>202210</v>
      </c>
      <c r="H1182" t="str">
        <f>+CONCATENATE(TableauRCP[[#This Row],[Famille de produit]],TableauRCP[[#This Row],[Date2]])</f>
        <v>BOULANGERIE202210</v>
      </c>
    </row>
    <row r="1183" spans="1:8" hidden="1" x14ac:dyDescent="0.25">
      <c r="A1183" s="30" t="s">
        <v>255</v>
      </c>
      <c r="B1183" s="38">
        <v>143378525</v>
      </c>
      <c r="C1183" s="38">
        <v>5540246191598</v>
      </c>
      <c r="D1183" s="39">
        <v>44836</v>
      </c>
      <c r="E1183" s="40">
        <v>1601</v>
      </c>
      <c r="F1183" t="str">
        <f>+VLOOKUP(TableauRCP[[#This Row],[Article Commande]],Tableau1[],4,FALSE)</f>
        <v>CREMERIE</v>
      </c>
      <c r="G1183" s="30">
        <f>YEAR(TableauRCP[[#This Row],[Date de Reception]])*100+MONTH(TableauRCP[[#This Row],[Date de Reception]])</f>
        <v>202210</v>
      </c>
      <c r="H1183" t="str">
        <f>+CONCATENATE(TableauRCP[[#This Row],[Famille de produit]],TableauRCP[[#This Row],[Date2]])</f>
        <v>CREMERIE202210</v>
      </c>
    </row>
    <row r="1184" spans="1:8" hidden="1" x14ac:dyDescent="0.25">
      <c r="A1184" s="30" t="s">
        <v>255</v>
      </c>
      <c r="B1184" s="38">
        <v>143378531</v>
      </c>
      <c r="C1184" s="38">
        <v>5540246176294</v>
      </c>
      <c r="D1184" s="39">
        <v>44836</v>
      </c>
      <c r="E1184" s="40">
        <v>1485</v>
      </c>
      <c r="F1184" t="str">
        <f>+VLOOKUP(TableauRCP[[#This Row],[Article Commande]],Tableau1[],4,FALSE)</f>
        <v>CREMERIE</v>
      </c>
      <c r="G1184" s="30">
        <f>YEAR(TableauRCP[[#This Row],[Date de Reception]])*100+MONTH(TableauRCP[[#This Row],[Date de Reception]])</f>
        <v>202210</v>
      </c>
      <c r="H1184" t="str">
        <f>+CONCATENATE(TableauRCP[[#This Row],[Famille de produit]],TableauRCP[[#This Row],[Date2]])</f>
        <v>CREMERIE202210</v>
      </c>
    </row>
    <row r="1185" spans="1:8" hidden="1" x14ac:dyDescent="0.25">
      <c r="A1185" s="30" t="s">
        <v>255</v>
      </c>
      <c r="B1185" s="41">
        <v>143378531</v>
      </c>
      <c r="C1185" s="41">
        <v>5540246176295</v>
      </c>
      <c r="D1185" s="42">
        <v>44836</v>
      </c>
      <c r="E1185" s="43">
        <v>4455</v>
      </c>
      <c r="F1185" t="str">
        <f>+VLOOKUP(TableauRCP[[#This Row],[Article Commande]],Tableau1[],4,FALSE)</f>
        <v>CREMERIE</v>
      </c>
      <c r="G1185" s="30">
        <f>YEAR(TableauRCP[[#This Row],[Date de Reception]])*100+MONTH(TableauRCP[[#This Row],[Date de Reception]])</f>
        <v>202210</v>
      </c>
      <c r="H1185" t="str">
        <f>+CONCATENATE(TableauRCP[[#This Row],[Famille de produit]],TableauRCP[[#This Row],[Date2]])</f>
        <v>CREMERIE202210</v>
      </c>
    </row>
    <row r="1186" spans="1:8" hidden="1" x14ac:dyDescent="0.25">
      <c r="A1186" s="30" t="s">
        <v>255</v>
      </c>
      <c r="B1186" s="41">
        <v>143378531</v>
      </c>
      <c r="C1186" s="41">
        <v>5540246188200</v>
      </c>
      <c r="D1186" s="42">
        <v>44836</v>
      </c>
      <c r="E1186" s="43">
        <v>1485</v>
      </c>
      <c r="F1186" t="str">
        <f>+VLOOKUP(TableauRCP[[#This Row],[Article Commande]],Tableau1[],4,FALSE)</f>
        <v>CREMERIE</v>
      </c>
      <c r="G1186" s="30">
        <f>YEAR(TableauRCP[[#This Row],[Date de Reception]])*100+MONTH(TableauRCP[[#This Row],[Date de Reception]])</f>
        <v>202210</v>
      </c>
      <c r="H1186" t="str">
        <f>+CONCATENATE(TableauRCP[[#This Row],[Famille de produit]],TableauRCP[[#This Row],[Date2]])</f>
        <v>CREMERIE202210</v>
      </c>
    </row>
    <row r="1187" spans="1:8" hidden="1" x14ac:dyDescent="0.25">
      <c r="A1187" s="30" t="s">
        <v>255</v>
      </c>
      <c r="B1187" s="38">
        <v>143378533</v>
      </c>
      <c r="C1187" s="38">
        <v>5540246172669</v>
      </c>
      <c r="D1187" s="39">
        <v>44836</v>
      </c>
      <c r="E1187" s="40">
        <v>279</v>
      </c>
      <c r="F1187" t="str">
        <f>+VLOOKUP(TableauRCP[[#This Row],[Article Commande]],Tableau1[],4,FALSE)</f>
        <v>CREMERIE</v>
      </c>
      <c r="G1187" s="30">
        <f>YEAR(TableauRCP[[#This Row],[Date de Reception]])*100+MONTH(TableauRCP[[#This Row],[Date de Reception]])</f>
        <v>202210</v>
      </c>
      <c r="H1187" t="str">
        <f>+CONCATENATE(TableauRCP[[#This Row],[Famille de produit]],TableauRCP[[#This Row],[Date2]])</f>
        <v>CREMERIE202210</v>
      </c>
    </row>
    <row r="1188" spans="1:8" hidden="1" x14ac:dyDescent="0.25">
      <c r="A1188" s="30" t="s">
        <v>255</v>
      </c>
      <c r="B1188" s="41">
        <v>143307424</v>
      </c>
      <c r="C1188" s="41">
        <v>5540246187995</v>
      </c>
      <c r="D1188" s="42">
        <v>44837</v>
      </c>
      <c r="E1188" s="43">
        <v>1170</v>
      </c>
      <c r="F1188" t="str">
        <f>+VLOOKUP(TableauRCP[[#This Row],[Article Commande]],Tableau1[],4,FALSE)</f>
        <v>EMBALLAGES</v>
      </c>
      <c r="G1188" s="30">
        <f>YEAR(TableauRCP[[#This Row],[Date de Reception]])*100+MONTH(TableauRCP[[#This Row],[Date de Reception]])</f>
        <v>202210</v>
      </c>
      <c r="H1188" t="str">
        <f>+CONCATENATE(TableauRCP[[#This Row],[Famille de produit]],TableauRCP[[#This Row],[Date2]])</f>
        <v>EMBALLAGES202210</v>
      </c>
    </row>
    <row r="1189" spans="1:8" hidden="1" x14ac:dyDescent="0.25">
      <c r="A1189" s="30" t="s">
        <v>255</v>
      </c>
      <c r="B1189" s="38">
        <v>143307424</v>
      </c>
      <c r="C1189" s="38">
        <v>5540246187997</v>
      </c>
      <c r="D1189" s="39">
        <v>44837</v>
      </c>
      <c r="E1189" s="40">
        <v>376</v>
      </c>
      <c r="F1189" t="str">
        <f>+VLOOKUP(TableauRCP[[#This Row],[Article Commande]],Tableau1[],4,FALSE)</f>
        <v>EMBALLAGES</v>
      </c>
      <c r="G1189" s="30">
        <f>YEAR(TableauRCP[[#This Row],[Date de Reception]])*100+MONTH(TableauRCP[[#This Row],[Date de Reception]])</f>
        <v>202210</v>
      </c>
      <c r="H1189" t="str">
        <f>+CONCATENATE(TableauRCP[[#This Row],[Famille de produit]],TableauRCP[[#This Row],[Date2]])</f>
        <v>EMBALLAGES202210</v>
      </c>
    </row>
    <row r="1190" spans="1:8" hidden="1" x14ac:dyDescent="0.25">
      <c r="A1190" s="30" t="s">
        <v>255</v>
      </c>
      <c r="B1190" s="41">
        <v>143307424</v>
      </c>
      <c r="C1190" s="41">
        <v>5540246187998</v>
      </c>
      <c r="D1190" s="42">
        <v>44837</v>
      </c>
      <c r="E1190" s="43">
        <v>627</v>
      </c>
      <c r="F1190" t="str">
        <f>+VLOOKUP(TableauRCP[[#This Row],[Article Commande]],Tableau1[],4,FALSE)</f>
        <v>EMBALLAGES</v>
      </c>
      <c r="G1190" s="30">
        <f>YEAR(TableauRCP[[#This Row],[Date de Reception]])*100+MONTH(TableauRCP[[#This Row],[Date de Reception]])</f>
        <v>202210</v>
      </c>
      <c r="H1190" t="str">
        <f>+CONCATENATE(TableauRCP[[#This Row],[Famille de produit]],TableauRCP[[#This Row],[Date2]])</f>
        <v>EMBALLAGES202210</v>
      </c>
    </row>
    <row r="1191" spans="1:8" hidden="1" x14ac:dyDescent="0.25">
      <c r="A1191" s="30" t="s">
        <v>255</v>
      </c>
      <c r="B1191" s="38">
        <v>143358212</v>
      </c>
      <c r="C1191" s="38">
        <v>5540246180522</v>
      </c>
      <c r="D1191" s="39">
        <v>44837</v>
      </c>
      <c r="E1191" s="40">
        <v>891</v>
      </c>
      <c r="F1191" t="str">
        <f>+VLOOKUP(TableauRCP[[#This Row],[Article Commande]],Tableau1[],4,FALSE)</f>
        <v>BOULANGERIE</v>
      </c>
      <c r="G1191" s="30">
        <f>YEAR(TableauRCP[[#This Row],[Date de Reception]])*100+MONTH(TableauRCP[[#This Row],[Date de Reception]])</f>
        <v>202210</v>
      </c>
      <c r="H1191" t="str">
        <f>+CONCATENATE(TableauRCP[[#This Row],[Famille de produit]],TableauRCP[[#This Row],[Date2]])</f>
        <v>BOULANGERIE202210</v>
      </c>
    </row>
    <row r="1192" spans="1:8" hidden="1" x14ac:dyDescent="0.25">
      <c r="A1192" s="30" t="s">
        <v>255</v>
      </c>
      <c r="B1192" s="38">
        <v>143368361</v>
      </c>
      <c r="C1192" s="38">
        <v>5540246194632</v>
      </c>
      <c r="D1192" s="39">
        <v>44837</v>
      </c>
      <c r="E1192" s="40">
        <v>1170</v>
      </c>
      <c r="F1192" t="str">
        <f>+VLOOKUP(TableauRCP[[#This Row],[Article Commande]],Tableau1[],4,FALSE)</f>
        <v>BOULANGERIE</v>
      </c>
      <c r="G1192" s="30">
        <f>YEAR(TableauRCP[[#This Row],[Date de Reception]])*100+MONTH(TableauRCP[[#This Row],[Date de Reception]])</f>
        <v>202210</v>
      </c>
      <c r="H1192" t="str">
        <f>+CONCATENATE(TableauRCP[[#This Row],[Famille de produit]],TableauRCP[[#This Row],[Date2]])</f>
        <v>BOULANGERIE202210</v>
      </c>
    </row>
    <row r="1193" spans="1:8" hidden="1" x14ac:dyDescent="0.25">
      <c r="A1193" s="30" t="s">
        <v>255</v>
      </c>
      <c r="B1193" s="41">
        <v>143368426</v>
      </c>
      <c r="C1193" s="41">
        <v>5540246173906</v>
      </c>
      <c r="D1193" s="42">
        <v>44837</v>
      </c>
      <c r="E1193" s="43">
        <v>817</v>
      </c>
      <c r="F1193" t="str">
        <f>+VLOOKUP(TableauRCP[[#This Row],[Article Commande]],Tableau1[],4,FALSE)</f>
        <v>VOLAILLE</v>
      </c>
      <c r="G1193" s="30">
        <f>YEAR(TableauRCP[[#This Row],[Date de Reception]])*100+MONTH(TableauRCP[[#This Row],[Date de Reception]])</f>
        <v>202210</v>
      </c>
      <c r="H1193" t="str">
        <f>+CONCATENATE(TableauRCP[[#This Row],[Famille de produit]],TableauRCP[[#This Row],[Date2]])</f>
        <v>VOLAILLE202210</v>
      </c>
    </row>
    <row r="1194" spans="1:8" hidden="1" x14ac:dyDescent="0.25">
      <c r="A1194" s="30" t="s">
        <v>255</v>
      </c>
      <c r="B1194" s="38">
        <v>143368426</v>
      </c>
      <c r="C1194" s="38">
        <v>5540246181016</v>
      </c>
      <c r="D1194" s="39">
        <v>44837</v>
      </c>
      <c r="E1194" s="40">
        <v>9800</v>
      </c>
      <c r="F1194" t="str">
        <f>+VLOOKUP(TableauRCP[[#This Row],[Article Commande]],Tableau1[],4,FALSE)</f>
        <v>VOLAILLE</v>
      </c>
      <c r="G1194" s="30">
        <f>YEAR(TableauRCP[[#This Row],[Date de Reception]])*100+MONTH(TableauRCP[[#This Row],[Date de Reception]])</f>
        <v>202210</v>
      </c>
      <c r="H1194" t="str">
        <f>+CONCATENATE(TableauRCP[[#This Row],[Famille de produit]],TableauRCP[[#This Row],[Date2]])</f>
        <v>VOLAILLE202210</v>
      </c>
    </row>
    <row r="1195" spans="1:8" hidden="1" x14ac:dyDescent="0.25">
      <c r="A1195" s="30" t="s">
        <v>255</v>
      </c>
      <c r="B1195" s="41">
        <v>143378513</v>
      </c>
      <c r="C1195" s="41">
        <v>5540246175049</v>
      </c>
      <c r="D1195" s="42">
        <v>44837</v>
      </c>
      <c r="E1195" s="43">
        <v>557</v>
      </c>
      <c r="F1195" t="str">
        <f>+VLOOKUP(TableauRCP[[#This Row],[Article Commande]],Tableau1[],4,FALSE)</f>
        <v>CREMERIE</v>
      </c>
      <c r="G1195" s="30">
        <f>YEAR(TableauRCP[[#This Row],[Date de Reception]])*100+MONTH(TableauRCP[[#This Row],[Date de Reception]])</f>
        <v>202210</v>
      </c>
      <c r="H1195" t="str">
        <f>+CONCATENATE(TableauRCP[[#This Row],[Famille de produit]],TableauRCP[[#This Row],[Date2]])</f>
        <v>CREMERIE202210</v>
      </c>
    </row>
    <row r="1196" spans="1:8" hidden="1" x14ac:dyDescent="0.25">
      <c r="A1196" s="30" t="s">
        <v>255</v>
      </c>
      <c r="B1196" s="38">
        <v>143378513</v>
      </c>
      <c r="C1196" s="38">
        <v>5540246175050</v>
      </c>
      <c r="D1196" s="39">
        <v>44837</v>
      </c>
      <c r="E1196" s="40">
        <v>557</v>
      </c>
      <c r="F1196" t="str">
        <f>+VLOOKUP(TableauRCP[[#This Row],[Article Commande]],Tableau1[],4,FALSE)</f>
        <v>CREMERIE</v>
      </c>
      <c r="G1196" s="30">
        <f>YEAR(TableauRCP[[#This Row],[Date de Reception]])*100+MONTH(TableauRCP[[#This Row],[Date de Reception]])</f>
        <v>202210</v>
      </c>
      <c r="H1196" t="str">
        <f>+CONCATENATE(TableauRCP[[#This Row],[Famille de produit]],TableauRCP[[#This Row],[Date2]])</f>
        <v>CREMERIE202210</v>
      </c>
    </row>
    <row r="1197" spans="1:8" hidden="1" x14ac:dyDescent="0.25">
      <c r="A1197" s="30" t="s">
        <v>255</v>
      </c>
      <c r="B1197" s="38">
        <v>143378516</v>
      </c>
      <c r="C1197" s="38">
        <v>5540246185562</v>
      </c>
      <c r="D1197" s="39">
        <v>44837</v>
      </c>
      <c r="E1197" s="40">
        <v>140</v>
      </c>
      <c r="F1197" t="str">
        <f>+VLOOKUP(TableauRCP[[#This Row],[Article Commande]],Tableau1[],4,FALSE)</f>
        <v>CREMERIE</v>
      </c>
      <c r="G1197" s="30">
        <f>YEAR(TableauRCP[[#This Row],[Date de Reception]])*100+MONTH(TableauRCP[[#This Row],[Date de Reception]])</f>
        <v>202210</v>
      </c>
      <c r="H1197" t="str">
        <f>+CONCATENATE(TableauRCP[[#This Row],[Famille de produit]],TableauRCP[[#This Row],[Date2]])</f>
        <v>CREMERIE202210</v>
      </c>
    </row>
    <row r="1198" spans="1:8" hidden="1" x14ac:dyDescent="0.25">
      <c r="A1198" s="30" t="s">
        <v>255</v>
      </c>
      <c r="B1198" s="41">
        <v>143378516</v>
      </c>
      <c r="C1198" s="41">
        <v>5540246186325</v>
      </c>
      <c r="D1198" s="42">
        <v>44837</v>
      </c>
      <c r="E1198" s="43">
        <v>140</v>
      </c>
      <c r="F1198" t="str">
        <f>+VLOOKUP(TableauRCP[[#This Row],[Article Commande]],Tableau1[],4,FALSE)</f>
        <v>CREMERIE</v>
      </c>
      <c r="G1198" s="30">
        <f>YEAR(TableauRCP[[#This Row],[Date de Reception]])*100+MONTH(TableauRCP[[#This Row],[Date de Reception]])</f>
        <v>202210</v>
      </c>
      <c r="H1198" t="str">
        <f>+CONCATENATE(TableauRCP[[#This Row],[Famille de produit]],TableauRCP[[#This Row],[Date2]])</f>
        <v>CREMERIE202210</v>
      </c>
    </row>
    <row r="1199" spans="1:8" hidden="1" x14ac:dyDescent="0.25">
      <c r="A1199" s="30" t="s">
        <v>255</v>
      </c>
      <c r="B1199" s="38">
        <v>143378571</v>
      </c>
      <c r="C1199" s="38">
        <v>5540246176295</v>
      </c>
      <c r="D1199" s="39">
        <v>44837</v>
      </c>
      <c r="E1199" s="40">
        <v>7424</v>
      </c>
      <c r="F1199" t="str">
        <f>+VLOOKUP(TableauRCP[[#This Row],[Article Commande]],Tableau1[],4,FALSE)</f>
        <v>CREMERIE</v>
      </c>
      <c r="G1199" s="30">
        <f>YEAR(TableauRCP[[#This Row],[Date de Reception]])*100+MONTH(TableauRCP[[#This Row],[Date de Reception]])</f>
        <v>202210</v>
      </c>
      <c r="H1199" t="str">
        <f>+CONCATENATE(TableauRCP[[#This Row],[Famille de produit]],TableauRCP[[#This Row],[Date2]])</f>
        <v>CREMERIE202210</v>
      </c>
    </row>
    <row r="1200" spans="1:8" hidden="1" x14ac:dyDescent="0.25">
      <c r="A1200" s="30" t="s">
        <v>255</v>
      </c>
      <c r="B1200" s="38">
        <v>143378571</v>
      </c>
      <c r="C1200" s="38">
        <v>5540246188200</v>
      </c>
      <c r="D1200" s="39">
        <v>44837</v>
      </c>
      <c r="E1200" s="40">
        <v>743</v>
      </c>
      <c r="F1200" t="str">
        <f>+VLOOKUP(TableauRCP[[#This Row],[Article Commande]],Tableau1[],4,FALSE)</f>
        <v>CREMERIE</v>
      </c>
      <c r="G1200" s="30">
        <f>YEAR(TableauRCP[[#This Row],[Date de Reception]])*100+MONTH(TableauRCP[[#This Row],[Date de Reception]])</f>
        <v>202210</v>
      </c>
      <c r="H1200" t="str">
        <f>+CONCATENATE(TableauRCP[[#This Row],[Famille de produit]],TableauRCP[[#This Row],[Date2]])</f>
        <v>CREMERIE202210</v>
      </c>
    </row>
    <row r="1201" spans="1:8" hidden="1" x14ac:dyDescent="0.25">
      <c r="A1201" s="30" t="s">
        <v>255</v>
      </c>
      <c r="B1201" s="41">
        <v>143378572</v>
      </c>
      <c r="C1201" s="41">
        <v>5540246174174</v>
      </c>
      <c r="D1201" s="42">
        <v>44837</v>
      </c>
      <c r="E1201" s="43">
        <v>232</v>
      </c>
      <c r="F1201" t="str">
        <f>+VLOOKUP(TableauRCP[[#This Row],[Article Commande]],Tableau1[],4,FALSE)</f>
        <v>CREMERIE</v>
      </c>
      <c r="G1201" s="30">
        <f>YEAR(TableauRCP[[#This Row],[Date de Reception]])*100+MONTH(TableauRCP[[#This Row],[Date de Reception]])</f>
        <v>202210</v>
      </c>
      <c r="H1201" t="str">
        <f>+CONCATENATE(TableauRCP[[#This Row],[Famille de produit]],TableauRCP[[#This Row],[Date2]])</f>
        <v>CREMERIE202210</v>
      </c>
    </row>
    <row r="1202" spans="1:8" hidden="1" x14ac:dyDescent="0.25">
      <c r="A1202" s="30" t="s">
        <v>255</v>
      </c>
      <c r="B1202" s="41">
        <v>143378572</v>
      </c>
      <c r="C1202" s="41">
        <v>5540246176699</v>
      </c>
      <c r="D1202" s="42">
        <v>44837</v>
      </c>
      <c r="E1202" s="43">
        <v>2088</v>
      </c>
      <c r="F1202" t="str">
        <f>+VLOOKUP(TableauRCP[[#This Row],[Article Commande]],Tableau1[],4,FALSE)</f>
        <v>CREMERIE</v>
      </c>
      <c r="G1202" s="30">
        <f>YEAR(TableauRCP[[#This Row],[Date de Reception]])*100+MONTH(TableauRCP[[#This Row],[Date de Reception]])</f>
        <v>202210</v>
      </c>
      <c r="H1202" t="str">
        <f>+CONCATENATE(TableauRCP[[#This Row],[Famille de produit]],TableauRCP[[#This Row],[Date2]])</f>
        <v>CREMERIE202210</v>
      </c>
    </row>
    <row r="1203" spans="1:8" hidden="1" x14ac:dyDescent="0.25">
      <c r="A1203" s="30" t="s">
        <v>255</v>
      </c>
      <c r="B1203" s="41">
        <v>143378572</v>
      </c>
      <c r="C1203" s="41">
        <v>5540246188175</v>
      </c>
      <c r="D1203" s="42">
        <v>44837</v>
      </c>
      <c r="E1203" s="43">
        <v>116</v>
      </c>
      <c r="F1203" t="str">
        <f>+VLOOKUP(TableauRCP[[#This Row],[Article Commande]],Tableau1[],4,FALSE)</f>
        <v>CREMERIE</v>
      </c>
      <c r="G1203" s="30">
        <f>YEAR(TableauRCP[[#This Row],[Date de Reception]])*100+MONTH(TableauRCP[[#This Row],[Date de Reception]])</f>
        <v>202210</v>
      </c>
      <c r="H1203" t="str">
        <f>+CONCATENATE(TableauRCP[[#This Row],[Famille de produit]],TableauRCP[[#This Row],[Date2]])</f>
        <v>CREMERIE202210</v>
      </c>
    </row>
    <row r="1204" spans="1:8" hidden="1" x14ac:dyDescent="0.25">
      <c r="A1204" s="30" t="s">
        <v>255</v>
      </c>
      <c r="B1204" s="41">
        <v>143358220</v>
      </c>
      <c r="C1204" s="41">
        <v>5540246192907</v>
      </c>
      <c r="D1204" s="42">
        <v>44840</v>
      </c>
      <c r="E1204" s="43">
        <v>6682</v>
      </c>
      <c r="F1204" t="str">
        <f>+VLOOKUP(TableauRCP[[#This Row],[Article Commande]],Tableau1[],4,FALSE)</f>
        <v>VOLAILLE</v>
      </c>
      <c r="G1204" s="30">
        <f>YEAR(TableauRCP[[#This Row],[Date de Reception]])*100+MONTH(TableauRCP[[#This Row],[Date de Reception]])</f>
        <v>202210</v>
      </c>
      <c r="H1204" t="str">
        <f>+CONCATENATE(TableauRCP[[#This Row],[Famille de produit]],TableauRCP[[#This Row],[Date2]])</f>
        <v>VOLAILLE202210</v>
      </c>
    </row>
    <row r="1205" spans="1:8" hidden="1" x14ac:dyDescent="0.25">
      <c r="A1205" s="30" t="s">
        <v>255</v>
      </c>
      <c r="B1205" s="41">
        <v>143368355</v>
      </c>
      <c r="C1205" s="41">
        <v>5540246182684</v>
      </c>
      <c r="D1205" s="42">
        <v>44840</v>
      </c>
      <c r="E1205" s="43">
        <v>140</v>
      </c>
      <c r="F1205" t="str">
        <f>+VLOOKUP(TableauRCP[[#This Row],[Article Commande]],Tableau1[],4,FALSE)</f>
        <v>BOULANGERIE</v>
      </c>
      <c r="G1205" s="30">
        <f>YEAR(TableauRCP[[#This Row],[Date de Reception]])*100+MONTH(TableauRCP[[#This Row],[Date de Reception]])</f>
        <v>202210</v>
      </c>
      <c r="H1205" t="str">
        <f>+CONCATENATE(TableauRCP[[#This Row],[Famille de produit]],TableauRCP[[#This Row],[Date2]])</f>
        <v>BOULANGERIE202210</v>
      </c>
    </row>
    <row r="1206" spans="1:8" hidden="1" x14ac:dyDescent="0.25">
      <c r="A1206" s="30" t="s">
        <v>255</v>
      </c>
      <c r="B1206" s="41">
        <v>143368355</v>
      </c>
      <c r="C1206" s="41">
        <v>5540246194467</v>
      </c>
      <c r="D1206" s="42">
        <v>44840</v>
      </c>
      <c r="E1206" s="43">
        <v>21382</v>
      </c>
      <c r="F1206" t="str">
        <f>+VLOOKUP(TableauRCP[[#This Row],[Article Commande]],Tableau1[],4,FALSE)</f>
        <v>BOULANGERIE</v>
      </c>
      <c r="G1206" s="30">
        <f>YEAR(TableauRCP[[#This Row],[Date de Reception]])*100+MONTH(TableauRCP[[#This Row],[Date de Reception]])</f>
        <v>202210</v>
      </c>
      <c r="H1206" t="str">
        <f>+CONCATENATE(TableauRCP[[#This Row],[Famille de produit]],TableauRCP[[#This Row],[Date2]])</f>
        <v>BOULANGERIE202210</v>
      </c>
    </row>
    <row r="1207" spans="1:8" hidden="1" x14ac:dyDescent="0.25">
      <c r="A1207" s="30" t="s">
        <v>255</v>
      </c>
      <c r="B1207" s="41">
        <v>143378514</v>
      </c>
      <c r="C1207" s="41">
        <v>5540246195242</v>
      </c>
      <c r="D1207" s="42">
        <v>44840</v>
      </c>
      <c r="E1207" s="43">
        <v>488</v>
      </c>
      <c r="F1207" t="str">
        <f>+VLOOKUP(TableauRCP[[#This Row],[Article Commande]],Tableau1[],4,FALSE)</f>
        <v>MIX LEGUMES</v>
      </c>
      <c r="G1207" s="30">
        <f>YEAR(TableauRCP[[#This Row],[Date de Reception]])*100+MONTH(TableauRCP[[#This Row],[Date de Reception]])</f>
        <v>202210</v>
      </c>
      <c r="H1207" t="str">
        <f>+CONCATENATE(TableauRCP[[#This Row],[Famille de produit]],TableauRCP[[#This Row],[Date2]])</f>
        <v>MIX LEGUMES202210</v>
      </c>
    </row>
    <row r="1208" spans="1:8" hidden="1" x14ac:dyDescent="0.25">
      <c r="A1208" s="30" t="s">
        <v>255</v>
      </c>
      <c r="B1208" s="38">
        <v>143378614</v>
      </c>
      <c r="C1208" s="38">
        <v>5540246176295</v>
      </c>
      <c r="D1208" s="39">
        <v>44840</v>
      </c>
      <c r="E1208" s="40">
        <v>6162</v>
      </c>
      <c r="F1208" t="str">
        <f>+VLOOKUP(TableauRCP[[#This Row],[Article Commande]],Tableau1[],4,FALSE)</f>
        <v>CREMERIE</v>
      </c>
      <c r="G1208" s="30">
        <f>YEAR(TableauRCP[[#This Row],[Date de Reception]])*100+MONTH(TableauRCP[[#This Row],[Date de Reception]])</f>
        <v>202210</v>
      </c>
      <c r="H1208" t="str">
        <f>+CONCATENATE(TableauRCP[[#This Row],[Famille de produit]],TableauRCP[[#This Row],[Date2]])</f>
        <v>CREMERIE202210</v>
      </c>
    </row>
    <row r="1209" spans="1:8" hidden="1" x14ac:dyDescent="0.25">
      <c r="A1209" s="30" t="s">
        <v>255</v>
      </c>
      <c r="B1209" s="38">
        <v>143378614</v>
      </c>
      <c r="C1209" s="38">
        <v>5540246187987</v>
      </c>
      <c r="D1209" s="39">
        <v>44840</v>
      </c>
      <c r="E1209" s="40">
        <v>4455</v>
      </c>
      <c r="F1209" t="str">
        <f>+VLOOKUP(TableauRCP[[#This Row],[Article Commande]],Tableau1[],4,FALSE)</f>
        <v>CREMERIE</v>
      </c>
      <c r="G1209" s="30">
        <f>YEAR(TableauRCP[[#This Row],[Date de Reception]])*100+MONTH(TableauRCP[[#This Row],[Date de Reception]])</f>
        <v>202210</v>
      </c>
      <c r="H1209" t="str">
        <f>+CONCATENATE(TableauRCP[[#This Row],[Famille de produit]],TableauRCP[[#This Row],[Date2]])</f>
        <v>CREMERIE202210</v>
      </c>
    </row>
    <row r="1210" spans="1:8" hidden="1" x14ac:dyDescent="0.25">
      <c r="A1210" s="30" t="s">
        <v>255</v>
      </c>
      <c r="B1210" s="41">
        <v>143378614</v>
      </c>
      <c r="C1210" s="41">
        <v>5540246188200</v>
      </c>
      <c r="D1210" s="42">
        <v>44840</v>
      </c>
      <c r="E1210" s="43">
        <v>1485</v>
      </c>
      <c r="F1210" t="str">
        <f>+VLOOKUP(TableauRCP[[#This Row],[Article Commande]],Tableau1[],4,FALSE)</f>
        <v>CREMERIE</v>
      </c>
      <c r="G1210" s="30">
        <f>YEAR(TableauRCP[[#This Row],[Date de Reception]])*100+MONTH(TableauRCP[[#This Row],[Date de Reception]])</f>
        <v>202210</v>
      </c>
      <c r="H1210" t="str">
        <f>+CONCATENATE(TableauRCP[[#This Row],[Famille de produit]],TableauRCP[[#This Row],[Date2]])</f>
        <v>CREMERIE202210</v>
      </c>
    </row>
    <row r="1211" spans="1:8" hidden="1" x14ac:dyDescent="0.25">
      <c r="A1211" s="30" t="s">
        <v>255</v>
      </c>
      <c r="B1211" s="41">
        <v>143378616</v>
      </c>
      <c r="C1211" s="41">
        <v>5540246172539</v>
      </c>
      <c r="D1211" s="42">
        <v>44840</v>
      </c>
      <c r="E1211" s="43">
        <v>47</v>
      </c>
      <c r="F1211" t="str">
        <f>+VLOOKUP(TableauRCP[[#This Row],[Article Commande]],Tableau1[],4,FALSE)</f>
        <v>CREMERIE</v>
      </c>
      <c r="G1211" s="30">
        <f>YEAR(TableauRCP[[#This Row],[Date de Reception]])*100+MONTH(TableauRCP[[#This Row],[Date de Reception]])</f>
        <v>202210</v>
      </c>
      <c r="H1211" t="str">
        <f>+CONCATENATE(TableauRCP[[#This Row],[Famille de produit]],TableauRCP[[#This Row],[Date2]])</f>
        <v>CREMERIE202210</v>
      </c>
    </row>
    <row r="1212" spans="1:8" hidden="1" x14ac:dyDescent="0.25">
      <c r="A1212" s="30" t="s">
        <v>255</v>
      </c>
      <c r="B1212" s="38">
        <v>143378616</v>
      </c>
      <c r="C1212" s="38">
        <v>5540246174174</v>
      </c>
      <c r="D1212" s="39">
        <v>44840</v>
      </c>
      <c r="E1212" s="40">
        <v>464</v>
      </c>
      <c r="F1212" t="str">
        <f>+VLOOKUP(TableauRCP[[#This Row],[Article Commande]],Tableau1[],4,FALSE)</f>
        <v>CREMERIE</v>
      </c>
      <c r="G1212" s="30">
        <f>YEAR(TableauRCP[[#This Row],[Date de Reception]])*100+MONTH(TableauRCP[[#This Row],[Date de Reception]])</f>
        <v>202210</v>
      </c>
      <c r="H1212" t="str">
        <f>+CONCATENATE(TableauRCP[[#This Row],[Famille de produit]],TableauRCP[[#This Row],[Date2]])</f>
        <v>CREMERIE202210</v>
      </c>
    </row>
    <row r="1213" spans="1:8" hidden="1" x14ac:dyDescent="0.25">
      <c r="A1213" s="30" t="s">
        <v>255</v>
      </c>
      <c r="B1213" s="41">
        <v>143378616</v>
      </c>
      <c r="C1213" s="41">
        <v>5540246176699</v>
      </c>
      <c r="D1213" s="42">
        <v>44840</v>
      </c>
      <c r="E1213" s="43">
        <v>8352</v>
      </c>
      <c r="F1213" t="str">
        <f>+VLOOKUP(TableauRCP[[#This Row],[Article Commande]],Tableau1[],4,FALSE)</f>
        <v>CREMERIE</v>
      </c>
      <c r="G1213" s="30">
        <f>YEAR(TableauRCP[[#This Row],[Date de Reception]])*100+MONTH(TableauRCP[[#This Row],[Date de Reception]])</f>
        <v>202210</v>
      </c>
      <c r="H1213" t="str">
        <f>+CONCATENATE(TableauRCP[[#This Row],[Famille de produit]],TableauRCP[[#This Row],[Date2]])</f>
        <v>CREMERIE202210</v>
      </c>
    </row>
    <row r="1214" spans="1:8" hidden="1" x14ac:dyDescent="0.25">
      <c r="A1214" s="30" t="s">
        <v>255</v>
      </c>
      <c r="B1214" s="41">
        <v>143378616</v>
      </c>
      <c r="C1214" s="41">
        <v>5540246188175</v>
      </c>
      <c r="D1214" s="42">
        <v>44840</v>
      </c>
      <c r="E1214" s="43">
        <v>348</v>
      </c>
      <c r="F1214" t="str">
        <f>+VLOOKUP(TableauRCP[[#This Row],[Article Commande]],Tableau1[],4,FALSE)</f>
        <v>CREMERIE</v>
      </c>
      <c r="G1214" s="30">
        <f>YEAR(TableauRCP[[#This Row],[Date de Reception]])*100+MONTH(TableauRCP[[#This Row],[Date de Reception]])</f>
        <v>202210</v>
      </c>
      <c r="H1214" t="str">
        <f>+CONCATENATE(TableauRCP[[#This Row],[Famille de produit]],TableauRCP[[#This Row],[Date2]])</f>
        <v>CREMERIE202210</v>
      </c>
    </row>
    <row r="1215" spans="1:8" hidden="1" x14ac:dyDescent="0.25">
      <c r="A1215" s="30" t="s">
        <v>255</v>
      </c>
      <c r="B1215" s="38">
        <v>143378616</v>
      </c>
      <c r="C1215" s="38">
        <v>5540246192102</v>
      </c>
      <c r="D1215" s="39">
        <v>44840</v>
      </c>
      <c r="E1215" s="40">
        <v>4009</v>
      </c>
      <c r="F1215" t="str">
        <f>+VLOOKUP(TableauRCP[[#This Row],[Article Commande]],Tableau1[],4,FALSE)</f>
        <v>CREMERIE</v>
      </c>
      <c r="G1215" s="30">
        <f>YEAR(TableauRCP[[#This Row],[Date de Reception]])*100+MONTH(TableauRCP[[#This Row],[Date de Reception]])</f>
        <v>202210</v>
      </c>
      <c r="H1215" t="str">
        <f>+CONCATENATE(TableauRCP[[#This Row],[Famille de produit]],TableauRCP[[#This Row],[Date2]])</f>
        <v>CREMERIE202210</v>
      </c>
    </row>
    <row r="1216" spans="1:8" hidden="1" x14ac:dyDescent="0.25">
      <c r="A1216" s="30" t="s">
        <v>255</v>
      </c>
      <c r="B1216" s="38">
        <v>143378669</v>
      </c>
      <c r="C1216" s="38">
        <v>5540246194947</v>
      </c>
      <c r="D1216" s="39">
        <v>44840</v>
      </c>
      <c r="E1216" s="40">
        <v>232</v>
      </c>
      <c r="F1216" t="str">
        <f>+VLOOKUP(TableauRCP[[#This Row],[Article Commande]],Tableau1[],4,FALSE)</f>
        <v>EMBALLAGES</v>
      </c>
      <c r="G1216" s="30">
        <f>YEAR(TableauRCP[[#This Row],[Date de Reception]])*100+MONTH(TableauRCP[[#This Row],[Date de Reception]])</f>
        <v>202210</v>
      </c>
      <c r="H1216" t="str">
        <f>+CONCATENATE(TableauRCP[[#This Row],[Famille de produit]],TableauRCP[[#This Row],[Date2]])</f>
        <v>EMBALLAGES202210</v>
      </c>
    </row>
    <row r="1217" spans="1:8" hidden="1" x14ac:dyDescent="0.25">
      <c r="A1217" s="30" t="s">
        <v>255</v>
      </c>
      <c r="B1217" s="41">
        <v>143368382</v>
      </c>
      <c r="C1217" s="41">
        <v>5540246183558</v>
      </c>
      <c r="D1217" s="42">
        <v>44841</v>
      </c>
      <c r="E1217" s="43">
        <v>5197</v>
      </c>
      <c r="F1217" t="str">
        <f>+VLOOKUP(TableauRCP[[#This Row],[Article Commande]],Tableau1[],4,FALSE)</f>
        <v>MIX LEGUMES</v>
      </c>
      <c r="G1217" s="30">
        <f>YEAR(TableauRCP[[#This Row],[Date de Reception]])*100+MONTH(TableauRCP[[#This Row],[Date de Reception]])</f>
        <v>202210</v>
      </c>
      <c r="H1217" t="str">
        <f>+CONCATENATE(TableauRCP[[#This Row],[Famille de produit]],TableauRCP[[#This Row],[Date2]])</f>
        <v>MIX LEGUMES202210</v>
      </c>
    </row>
    <row r="1218" spans="1:8" hidden="1" x14ac:dyDescent="0.25">
      <c r="A1218" s="30" t="s">
        <v>255</v>
      </c>
      <c r="B1218" s="38">
        <v>143368382</v>
      </c>
      <c r="C1218" s="38">
        <v>5540246183560</v>
      </c>
      <c r="D1218" s="39">
        <v>44841</v>
      </c>
      <c r="E1218" s="40">
        <v>223</v>
      </c>
      <c r="F1218" t="str">
        <f>+VLOOKUP(TableauRCP[[#This Row],[Article Commande]],Tableau1[],4,FALSE)</f>
        <v>MIX LEGUMES</v>
      </c>
      <c r="G1218" s="30">
        <f>YEAR(TableauRCP[[#This Row],[Date de Reception]])*100+MONTH(TableauRCP[[#This Row],[Date de Reception]])</f>
        <v>202210</v>
      </c>
      <c r="H1218" t="str">
        <f>+CONCATENATE(TableauRCP[[#This Row],[Famille de produit]],TableauRCP[[#This Row],[Date2]])</f>
        <v>MIX LEGUMES202210</v>
      </c>
    </row>
    <row r="1219" spans="1:8" hidden="1" x14ac:dyDescent="0.25">
      <c r="A1219" s="30" t="s">
        <v>255</v>
      </c>
      <c r="B1219" s="41">
        <v>143368382</v>
      </c>
      <c r="C1219" s="41">
        <v>5540246192209</v>
      </c>
      <c r="D1219" s="42">
        <v>44841</v>
      </c>
      <c r="E1219" s="43">
        <v>2228</v>
      </c>
      <c r="F1219" t="str">
        <f>+VLOOKUP(TableauRCP[[#This Row],[Article Commande]],Tableau1[],4,FALSE)</f>
        <v>MIX LEGUMES</v>
      </c>
      <c r="G1219" s="30">
        <f>YEAR(TableauRCP[[#This Row],[Date de Reception]])*100+MONTH(TableauRCP[[#This Row],[Date de Reception]])</f>
        <v>202210</v>
      </c>
      <c r="H1219" t="str">
        <f>+CONCATENATE(TableauRCP[[#This Row],[Famille de produit]],TableauRCP[[#This Row],[Date2]])</f>
        <v>MIX LEGUMES202210</v>
      </c>
    </row>
    <row r="1220" spans="1:8" hidden="1" x14ac:dyDescent="0.25">
      <c r="A1220" s="30" t="s">
        <v>255</v>
      </c>
      <c r="B1220" s="38">
        <v>143368382</v>
      </c>
      <c r="C1220" s="38">
        <v>5540246192462</v>
      </c>
      <c r="D1220" s="39">
        <v>44841</v>
      </c>
      <c r="E1220" s="40">
        <v>928</v>
      </c>
      <c r="F1220" t="str">
        <f>+VLOOKUP(TableauRCP[[#This Row],[Article Commande]],Tableau1[],4,FALSE)</f>
        <v>MIX LEGUMES</v>
      </c>
      <c r="G1220" s="30">
        <f>YEAR(TableauRCP[[#This Row],[Date de Reception]])*100+MONTH(TableauRCP[[#This Row],[Date de Reception]])</f>
        <v>202210</v>
      </c>
      <c r="H1220" t="str">
        <f>+CONCATENATE(TableauRCP[[#This Row],[Famille de produit]],TableauRCP[[#This Row],[Date2]])</f>
        <v>MIX LEGUMES202210</v>
      </c>
    </row>
    <row r="1221" spans="1:8" hidden="1" x14ac:dyDescent="0.25">
      <c r="A1221" s="30" t="s">
        <v>255</v>
      </c>
      <c r="B1221" s="41">
        <v>143368382</v>
      </c>
      <c r="C1221" s="41">
        <v>5540246192831</v>
      </c>
      <c r="D1221" s="42">
        <v>44841</v>
      </c>
      <c r="E1221" s="43">
        <v>1300</v>
      </c>
      <c r="F1221" t="str">
        <f>+VLOOKUP(TableauRCP[[#This Row],[Article Commande]],Tableau1[],4,FALSE)</f>
        <v>MIX LEGUMES</v>
      </c>
      <c r="G1221" s="30">
        <f>YEAR(TableauRCP[[#This Row],[Date de Reception]])*100+MONTH(TableauRCP[[#This Row],[Date de Reception]])</f>
        <v>202210</v>
      </c>
      <c r="H1221" t="str">
        <f>+CONCATENATE(TableauRCP[[#This Row],[Famille de produit]],TableauRCP[[#This Row],[Date2]])</f>
        <v>MIX LEGUMES202210</v>
      </c>
    </row>
    <row r="1222" spans="1:8" hidden="1" x14ac:dyDescent="0.25">
      <c r="A1222" s="30" t="s">
        <v>255</v>
      </c>
      <c r="B1222" s="41">
        <v>143368476</v>
      </c>
      <c r="C1222" s="41">
        <v>5540246194632</v>
      </c>
      <c r="D1222" s="42">
        <v>44841</v>
      </c>
      <c r="E1222" s="43">
        <v>696</v>
      </c>
      <c r="F1222" t="str">
        <f>+VLOOKUP(TableauRCP[[#This Row],[Article Commande]],Tableau1[],4,FALSE)</f>
        <v>BOULANGERIE</v>
      </c>
      <c r="G1222" s="30">
        <f>YEAR(TableauRCP[[#This Row],[Date de Reception]])*100+MONTH(TableauRCP[[#This Row],[Date de Reception]])</f>
        <v>202210</v>
      </c>
      <c r="H1222" t="str">
        <f>+CONCATENATE(TableauRCP[[#This Row],[Famille de produit]],TableauRCP[[#This Row],[Date2]])</f>
        <v>BOULANGERIE202210</v>
      </c>
    </row>
    <row r="1223" spans="1:8" hidden="1" x14ac:dyDescent="0.25">
      <c r="A1223" s="30" t="s">
        <v>255</v>
      </c>
      <c r="B1223" s="38">
        <v>143368476</v>
      </c>
      <c r="C1223" s="38">
        <v>5540246195250</v>
      </c>
      <c r="D1223" s="39">
        <v>44841</v>
      </c>
      <c r="E1223" s="40">
        <v>335</v>
      </c>
      <c r="F1223" t="str">
        <f>+VLOOKUP(TableauRCP[[#This Row],[Article Commande]],Tableau1[],4,FALSE)</f>
        <v>BOULANGERIE</v>
      </c>
      <c r="G1223" s="30">
        <f>YEAR(TableauRCP[[#This Row],[Date de Reception]])*100+MONTH(TableauRCP[[#This Row],[Date de Reception]])</f>
        <v>202210</v>
      </c>
      <c r="H1223" t="str">
        <f>+CONCATENATE(TableauRCP[[#This Row],[Famille de produit]],TableauRCP[[#This Row],[Date2]])</f>
        <v>BOULANGERIE202210</v>
      </c>
    </row>
    <row r="1224" spans="1:8" hidden="1" x14ac:dyDescent="0.25">
      <c r="A1224" s="30" t="s">
        <v>255</v>
      </c>
      <c r="B1224" s="41">
        <v>143378519</v>
      </c>
      <c r="C1224" s="41">
        <v>5540246177133</v>
      </c>
      <c r="D1224" s="42">
        <v>44841</v>
      </c>
      <c r="E1224" s="43">
        <v>4455</v>
      </c>
      <c r="F1224" t="str">
        <f>+VLOOKUP(TableauRCP[[#This Row],[Article Commande]],Tableau1[],4,FALSE)</f>
        <v>MIX LEGUMES</v>
      </c>
      <c r="G1224" s="30">
        <f>YEAR(TableauRCP[[#This Row],[Date de Reception]])*100+MONTH(TableauRCP[[#This Row],[Date de Reception]])</f>
        <v>202210</v>
      </c>
      <c r="H1224" t="str">
        <f>+CONCATENATE(TableauRCP[[#This Row],[Famille de produit]],TableauRCP[[#This Row],[Date2]])</f>
        <v>MIX LEGUMES202210</v>
      </c>
    </row>
    <row r="1225" spans="1:8" hidden="1" x14ac:dyDescent="0.25">
      <c r="A1225" s="30" t="s">
        <v>255</v>
      </c>
      <c r="B1225" s="38">
        <v>143378519</v>
      </c>
      <c r="C1225" s="38">
        <v>5540246192148</v>
      </c>
      <c r="D1225" s="39">
        <v>44841</v>
      </c>
      <c r="E1225" s="40">
        <v>29232</v>
      </c>
      <c r="F1225" t="str">
        <f>+VLOOKUP(TableauRCP[[#This Row],[Article Commande]],Tableau1[],4,FALSE)</f>
        <v>MIX LEGUMES</v>
      </c>
      <c r="G1225" s="30">
        <f>YEAR(TableauRCP[[#This Row],[Date de Reception]])*100+MONTH(TableauRCP[[#This Row],[Date de Reception]])</f>
        <v>202210</v>
      </c>
      <c r="H1225" t="str">
        <f>+CONCATENATE(TableauRCP[[#This Row],[Famille de produit]],TableauRCP[[#This Row],[Date2]])</f>
        <v>MIX LEGUMES202210</v>
      </c>
    </row>
    <row r="1226" spans="1:8" hidden="1" x14ac:dyDescent="0.25">
      <c r="A1226" s="30" t="s">
        <v>255</v>
      </c>
      <c r="B1226" s="41">
        <v>143378519</v>
      </c>
      <c r="C1226" s="41">
        <v>5540246192518</v>
      </c>
      <c r="D1226" s="42">
        <v>44841</v>
      </c>
      <c r="E1226" s="43">
        <v>5847</v>
      </c>
      <c r="F1226" t="str">
        <f>+VLOOKUP(TableauRCP[[#This Row],[Article Commande]],Tableau1[],4,FALSE)</f>
        <v>MIX LEGUMES</v>
      </c>
      <c r="G1226" s="30">
        <f>YEAR(TableauRCP[[#This Row],[Date de Reception]])*100+MONTH(TableauRCP[[#This Row],[Date de Reception]])</f>
        <v>202210</v>
      </c>
      <c r="H1226" t="str">
        <f>+CONCATENATE(TableauRCP[[#This Row],[Famille de produit]],TableauRCP[[#This Row],[Date2]])</f>
        <v>MIX LEGUMES202210</v>
      </c>
    </row>
    <row r="1227" spans="1:8" hidden="1" x14ac:dyDescent="0.25">
      <c r="A1227" s="30" t="s">
        <v>255</v>
      </c>
      <c r="B1227" s="38">
        <v>143378621</v>
      </c>
      <c r="C1227" s="38">
        <v>5540246186325</v>
      </c>
      <c r="D1227" s="39">
        <v>44841</v>
      </c>
      <c r="E1227" s="40">
        <v>418</v>
      </c>
      <c r="F1227" t="str">
        <f>+VLOOKUP(TableauRCP[[#This Row],[Article Commande]],Tableau1[],4,FALSE)</f>
        <v>CREMERIE</v>
      </c>
      <c r="G1227" s="30">
        <f>YEAR(TableauRCP[[#This Row],[Date de Reception]])*100+MONTH(TableauRCP[[#This Row],[Date de Reception]])</f>
        <v>202210</v>
      </c>
      <c r="H1227" t="str">
        <f>+CONCATENATE(TableauRCP[[#This Row],[Famille de produit]],TableauRCP[[#This Row],[Date2]])</f>
        <v>CREMERIE202210</v>
      </c>
    </row>
    <row r="1228" spans="1:8" hidden="1" x14ac:dyDescent="0.25">
      <c r="A1228" s="30" t="s">
        <v>255</v>
      </c>
      <c r="B1228" s="41">
        <v>143378653</v>
      </c>
      <c r="C1228" s="41">
        <v>5540246176294</v>
      </c>
      <c r="D1228" s="42">
        <v>44841</v>
      </c>
      <c r="E1228" s="43">
        <v>743</v>
      </c>
      <c r="F1228" t="str">
        <f>+VLOOKUP(TableauRCP[[#This Row],[Article Commande]],Tableau1[],4,FALSE)</f>
        <v>CREMERIE</v>
      </c>
      <c r="G1228" s="30">
        <f>YEAR(TableauRCP[[#This Row],[Date de Reception]])*100+MONTH(TableauRCP[[#This Row],[Date de Reception]])</f>
        <v>202210</v>
      </c>
      <c r="H1228" t="str">
        <f>+CONCATENATE(TableauRCP[[#This Row],[Famille de produit]],TableauRCP[[#This Row],[Date2]])</f>
        <v>CREMERIE202210</v>
      </c>
    </row>
    <row r="1229" spans="1:8" hidden="1" x14ac:dyDescent="0.25">
      <c r="A1229" s="30" t="s">
        <v>255</v>
      </c>
      <c r="B1229" s="38">
        <v>143378653</v>
      </c>
      <c r="C1229" s="38">
        <v>5540246176295</v>
      </c>
      <c r="D1229" s="39">
        <v>44841</v>
      </c>
      <c r="E1229" s="40">
        <v>4009</v>
      </c>
      <c r="F1229" t="str">
        <f>+VLOOKUP(TableauRCP[[#This Row],[Article Commande]],Tableau1[],4,FALSE)</f>
        <v>CREMERIE</v>
      </c>
      <c r="G1229" s="30">
        <f>YEAR(TableauRCP[[#This Row],[Date de Reception]])*100+MONTH(TableauRCP[[#This Row],[Date de Reception]])</f>
        <v>202210</v>
      </c>
      <c r="H1229" t="str">
        <f>+CONCATENATE(TableauRCP[[#This Row],[Famille de produit]],TableauRCP[[#This Row],[Date2]])</f>
        <v>CREMERIE202210</v>
      </c>
    </row>
    <row r="1230" spans="1:8" hidden="1" x14ac:dyDescent="0.25">
      <c r="A1230" s="30" t="s">
        <v>255</v>
      </c>
      <c r="B1230" s="38">
        <v>143378653</v>
      </c>
      <c r="C1230" s="38">
        <v>5540246187987</v>
      </c>
      <c r="D1230" s="39">
        <v>44841</v>
      </c>
      <c r="E1230" s="40">
        <v>4455</v>
      </c>
      <c r="F1230" t="str">
        <f>+VLOOKUP(TableauRCP[[#This Row],[Article Commande]],Tableau1[],4,FALSE)</f>
        <v>CREMERIE</v>
      </c>
      <c r="G1230" s="30">
        <f>YEAR(TableauRCP[[#This Row],[Date de Reception]])*100+MONTH(TableauRCP[[#This Row],[Date de Reception]])</f>
        <v>202210</v>
      </c>
      <c r="H1230" t="str">
        <f>+CONCATENATE(TableauRCP[[#This Row],[Famille de produit]],TableauRCP[[#This Row],[Date2]])</f>
        <v>CREMERIE202210</v>
      </c>
    </row>
    <row r="1231" spans="1:8" hidden="1" x14ac:dyDescent="0.25">
      <c r="A1231" s="30" t="s">
        <v>255</v>
      </c>
      <c r="B1231" s="41">
        <v>143378653</v>
      </c>
      <c r="C1231" s="41">
        <v>5540246188200</v>
      </c>
      <c r="D1231" s="42">
        <v>44841</v>
      </c>
      <c r="E1231" s="43">
        <v>1337</v>
      </c>
      <c r="F1231" t="str">
        <f>+VLOOKUP(TableauRCP[[#This Row],[Article Commande]],Tableau1[],4,FALSE)</f>
        <v>CREMERIE</v>
      </c>
      <c r="G1231" s="30">
        <f>YEAR(TableauRCP[[#This Row],[Date de Reception]])*100+MONTH(TableauRCP[[#This Row],[Date de Reception]])</f>
        <v>202210</v>
      </c>
      <c r="H1231" t="str">
        <f>+CONCATENATE(TableauRCP[[#This Row],[Famille de produit]],TableauRCP[[#This Row],[Date2]])</f>
        <v>CREMERIE202210</v>
      </c>
    </row>
    <row r="1232" spans="1:8" hidden="1" x14ac:dyDescent="0.25">
      <c r="A1232" s="30" t="s">
        <v>255</v>
      </c>
      <c r="B1232" s="41">
        <v>143368465</v>
      </c>
      <c r="C1232" s="41">
        <v>5540246183587</v>
      </c>
      <c r="D1232" s="42">
        <v>44842</v>
      </c>
      <c r="E1232" s="43">
        <v>502</v>
      </c>
      <c r="F1232" t="str">
        <f>+VLOOKUP(TableauRCP[[#This Row],[Article Commande]],Tableau1[],4,FALSE)</f>
        <v>MIX LEGUMES</v>
      </c>
      <c r="G1232" s="30">
        <f>YEAR(TableauRCP[[#This Row],[Date de Reception]])*100+MONTH(TableauRCP[[#This Row],[Date de Reception]])</f>
        <v>202210</v>
      </c>
      <c r="H1232" t="str">
        <f>+CONCATENATE(TableauRCP[[#This Row],[Famille de produit]],TableauRCP[[#This Row],[Date2]])</f>
        <v>MIX LEGUMES202210</v>
      </c>
    </row>
    <row r="1233" spans="1:8" hidden="1" x14ac:dyDescent="0.25">
      <c r="A1233" s="30" t="s">
        <v>255</v>
      </c>
      <c r="B1233" s="38">
        <v>143368465</v>
      </c>
      <c r="C1233" s="38">
        <v>5540246194790</v>
      </c>
      <c r="D1233" s="39">
        <v>44842</v>
      </c>
      <c r="E1233" s="40">
        <v>1316</v>
      </c>
      <c r="F1233" t="str">
        <f>+VLOOKUP(TableauRCP[[#This Row],[Article Commande]],Tableau1[],4,FALSE)</f>
        <v>MIX LEGUMES</v>
      </c>
      <c r="G1233" s="30">
        <f>YEAR(TableauRCP[[#This Row],[Date de Reception]])*100+MONTH(TableauRCP[[#This Row],[Date de Reception]])</f>
        <v>202210</v>
      </c>
      <c r="H1233" t="str">
        <f>+CONCATENATE(TableauRCP[[#This Row],[Famille de produit]],TableauRCP[[#This Row],[Date2]])</f>
        <v>MIX LEGUMES202210</v>
      </c>
    </row>
    <row r="1234" spans="1:8" hidden="1" x14ac:dyDescent="0.25">
      <c r="A1234" s="30" t="s">
        <v>255</v>
      </c>
      <c r="B1234" s="38">
        <v>143368473</v>
      </c>
      <c r="C1234" s="38">
        <v>5540246170256</v>
      </c>
      <c r="D1234" s="39">
        <v>44842</v>
      </c>
      <c r="E1234" s="40">
        <v>2822</v>
      </c>
      <c r="F1234" t="str">
        <f>+VLOOKUP(TableauRCP[[#This Row],[Article Commande]],Tableau1[],4,FALSE)</f>
        <v>BOULANGERIE</v>
      </c>
      <c r="G1234" s="30">
        <f>YEAR(TableauRCP[[#This Row],[Date de Reception]])*100+MONTH(TableauRCP[[#This Row],[Date de Reception]])</f>
        <v>202210</v>
      </c>
      <c r="H1234" t="str">
        <f>+CONCATENATE(TableauRCP[[#This Row],[Famille de produit]],TableauRCP[[#This Row],[Date2]])</f>
        <v>BOULANGERIE202210</v>
      </c>
    </row>
    <row r="1235" spans="1:8" hidden="1" x14ac:dyDescent="0.25">
      <c r="A1235" s="30" t="s">
        <v>255</v>
      </c>
      <c r="B1235" s="41">
        <v>143368473</v>
      </c>
      <c r="C1235" s="41">
        <v>5540246171888</v>
      </c>
      <c r="D1235" s="42">
        <v>44842</v>
      </c>
      <c r="E1235" s="43">
        <v>780</v>
      </c>
      <c r="F1235" t="str">
        <f>+VLOOKUP(TableauRCP[[#This Row],[Article Commande]],Tableau1[],4,FALSE)</f>
        <v>BOULANGERIE</v>
      </c>
      <c r="G1235" s="30">
        <f>YEAR(TableauRCP[[#This Row],[Date de Reception]])*100+MONTH(TableauRCP[[#This Row],[Date de Reception]])</f>
        <v>202210</v>
      </c>
      <c r="H1235" t="str">
        <f>+CONCATENATE(TableauRCP[[#This Row],[Famille de produit]],TableauRCP[[#This Row],[Date2]])</f>
        <v>BOULANGERIE202210</v>
      </c>
    </row>
    <row r="1236" spans="1:8" hidden="1" x14ac:dyDescent="0.25">
      <c r="A1236" s="30" t="s">
        <v>255</v>
      </c>
      <c r="B1236" s="41">
        <v>143378574</v>
      </c>
      <c r="C1236" s="41">
        <v>5540246173472</v>
      </c>
      <c r="D1236" s="42">
        <v>44842</v>
      </c>
      <c r="E1236" s="43">
        <v>209</v>
      </c>
      <c r="F1236" t="str">
        <f>+VLOOKUP(TableauRCP[[#This Row],[Article Commande]],Tableau1[],4,FALSE)</f>
        <v>CREMERIE</v>
      </c>
      <c r="G1236" s="30">
        <f>YEAR(TableauRCP[[#This Row],[Date de Reception]])*100+MONTH(TableauRCP[[#This Row],[Date de Reception]])</f>
        <v>202210</v>
      </c>
      <c r="H1236" t="str">
        <f>+CONCATENATE(TableauRCP[[#This Row],[Famille de produit]],TableauRCP[[#This Row],[Date2]])</f>
        <v>CREMERIE202210</v>
      </c>
    </row>
    <row r="1237" spans="1:8" hidden="1" x14ac:dyDescent="0.25">
      <c r="A1237" s="30" t="s">
        <v>255</v>
      </c>
      <c r="B1237" s="38">
        <v>143378574</v>
      </c>
      <c r="C1237" s="38">
        <v>5540246174095</v>
      </c>
      <c r="D1237" s="39">
        <v>44842</v>
      </c>
      <c r="E1237" s="40">
        <v>70</v>
      </c>
      <c r="F1237" t="str">
        <f>+VLOOKUP(TableauRCP[[#This Row],[Article Commande]],Tableau1[],4,FALSE)</f>
        <v>CREMERIE</v>
      </c>
      <c r="G1237" s="30">
        <f>YEAR(TableauRCP[[#This Row],[Date de Reception]])*100+MONTH(TableauRCP[[#This Row],[Date de Reception]])</f>
        <v>202210</v>
      </c>
      <c r="H1237" t="str">
        <f>+CONCATENATE(TableauRCP[[#This Row],[Famille de produit]],TableauRCP[[#This Row],[Date2]])</f>
        <v>CREMERIE202210</v>
      </c>
    </row>
    <row r="1238" spans="1:8" hidden="1" x14ac:dyDescent="0.25">
      <c r="A1238" s="30" t="s">
        <v>255</v>
      </c>
      <c r="B1238" s="41">
        <v>143378574</v>
      </c>
      <c r="C1238" s="41">
        <v>5540246175049</v>
      </c>
      <c r="D1238" s="42">
        <v>44842</v>
      </c>
      <c r="E1238" s="43">
        <v>836</v>
      </c>
      <c r="F1238" t="str">
        <f>+VLOOKUP(TableauRCP[[#This Row],[Article Commande]],Tableau1[],4,FALSE)</f>
        <v>CREMERIE</v>
      </c>
      <c r="G1238" s="30">
        <f>YEAR(TableauRCP[[#This Row],[Date de Reception]])*100+MONTH(TableauRCP[[#This Row],[Date de Reception]])</f>
        <v>202210</v>
      </c>
      <c r="H1238" t="str">
        <f>+CONCATENATE(TableauRCP[[#This Row],[Famille de produit]],TableauRCP[[#This Row],[Date2]])</f>
        <v>CREMERIE202210</v>
      </c>
    </row>
    <row r="1239" spans="1:8" hidden="1" x14ac:dyDescent="0.25">
      <c r="A1239" s="30" t="s">
        <v>255</v>
      </c>
      <c r="B1239" s="38">
        <v>143378574</v>
      </c>
      <c r="C1239" s="38">
        <v>5540246175050</v>
      </c>
      <c r="D1239" s="39">
        <v>44842</v>
      </c>
      <c r="E1239" s="40">
        <v>836</v>
      </c>
      <c r="F1239" t="str">
        <f>+VLOOKUP(TableauRCP[[#This Row],[Article Commande]],Tableau1[],4,FALSE)</f>
        <v>CREMERIE</v>
      </c>
      <c r="G1239" s="30">
        <f>YEAR(TableauRCP[[#This Row],[Date de Reception]])*100+MONTH(TableauRCP[[#This Row],[Date de Reception]])</f>
        <v>202210</v>
      </c>
      <c r="H1239" t="str">
        <f>+CONCATENATE(TableauRCP[[#This Row],[Famille de produit]],TableauRCP[[#This Row],[Date2]])</f>
        <v>CREMERIE202210</v>
      </c>
    </row>
    <row r="1240" spans="1:8" hidden="1" x14ac:dyDescent="0.25">
      <c r="A1240" s="30" t="s">
        <v>255</v>
      </c>
      <c r="B1240" s="41">
        <v>143378574</v>
      </c>
      <c r="C1240" s="41">
        <v>5540246190743</v>
      </c>
      <c r="D1240" s="42">
        <v>44842</v>
      </c>
      <c r="E1240" s="43">
        <v>140</v>
      </c>
      <c r="F1240" t="str">
        <f>+VLOOKUP(TableauRCP[[#This Row],[Article Commande]],Tableau1[],4,FALSE)</f>
        <v>CREMERIE</v>
      </c>
      <c r="G1240" s="30">
        <f>YEAR(TableauRCP[[#This Row],[Date de Reception]])*100+MONTH(TableauRCP[[#This Row],[Date de Reception]])</f>
        <v>202210</v>
      </c>
      <c r="H1240" t="str">
        <f>+CONCATENATE(TableauRCP[[#This Row],[Famille de produit]],TableauRCP[[#This Row],[Date2]])</f>
        <v>CREMERIE202210</v>
      </c>
    </row>
    <row r="1241" spans="1:8" hidden="1" x14ac:dyDescent="0.25">
      <c r="A1241" s="30" t="s">
        <v>255</v>
      </c>
      <c r="B1241" s="38">
        <v>143378617</v>
      </c>
      <c r="C1241" s="38">
        <v>5540246191594</v>
      </c>
      <c r="D1241" s="39">
        <v>44842</v>
      </c>
      <c r="E1241" s="40">
        <v>1504</v>
      </c>
      <c r="F1241" t="str">
        <f>+VLOOKUP(TableauRCP[[#This Row],[Article Commande]],Tableau1[],4,FALSE)</f>
        <v>CREMERIE</v>
      </c>
      <c r="G1241" s="30">
        <f>YEAR(TableauRCP[[#This Row],[Date de Reception]])*100+MONTH(TableauRCP[[#This Row],[Date de Reception]])</f>
        <v>202210</v>
      </c>
      <c r="H1241" t="str">
        <f>+CONCATENATE(TableauRCP[[#This Row],[Famille de produit]],TableauRCP[[#This Row],[Date2]])</f>
        <v>CREMERIE202210</v>
      </c>
    </row>
    <row r="1242" spans="1:8" hidden="1" x14ac:dyDescent="0.25">
      <c r="A1242" s="30" t="s">
        <v>255</v>
      </c>
      <c r="B1242" s="41">
        <v>143378617</v>
      </c>
      <c r="C1242" s="41">
        <v>5540246191598</v>
      </c>
      <c r="D1242" s="42">
        <v>44842</v>
      </c>
      <c r="E1242" s="43">
        <v>1601</v>
      </c>
      <c r="F1242" t="str">
        <f>+VLOOKUP(TableauRCP[[#This Row],[Article Commande]],Tableau1[],4,FALSE)</f>
        <v>CREMERIE</v>
      </c>
      <c r="G1242" s="30">
        <f>YEAR(TableauRCP[[#This Row],[Date de Reception]])*100+MONTH(TableauRCP[[#This Row],[Date de Reception]])</f>
        <v>202210</v>
      </c>
      <c r="H1242" t="str">
        <f>+CONCATENATE(TableauRCP[[#This Row],[Famille de produit]],TableauRCP[[#This Row],[Date2]])</f>
        <v>CREMERIE202210</v>
      </c>
    </row>
    <row r="1243" spans="1:8" hidden="1" x14ac:dyDescent="0.25">
      <c r="A1243" s="30" t="s">
        <v>255</v>
      </c>
      <c r="B1243" s="38">
        <v>143388679</v>
      </c>
      <c r="C1243" s="38">
        <v>5540246172978</v>
      </c>
      <c r="D1243" s="39">
        <v>44842</v>
      </c>
      <c r="E1243" s="40">
        <v>2506</v>
      </c>
      <c r="F1243" t="str">
        <f>+VLOOKUP(TableauRCP[[#This Row],[Article Commande]],Tableau1[],4,FALSE)</f>
        <v>CREMERIE</v>
      </c>
      <c r="G1243" s="30">
        <f>YEAR(TableauRCP[[#This Row],[Date de Reception]])*100+MONTH(TableauRCP[[#This Row],[Date de Reception]])</f>
        <v>202210</v>
      </c>
      <c r="H1243" t="str">
        <f>+CONCATENATE(TableauRCP[[#This Row],[Famille de produit]],TableauRCP[[#This Row],[Date2]])</f>
        <v>CREMERIE202210</v>
      </c>
    </row>
    <row r="1244" spans="1:8" hidden="1" x14ac:dyDescent="0.25">
      <c r="A1244" s="30" t="s">
        <v>255</v>
      </c>
      <c r="B1244" s="38">
        <v>143388679</v>
      </c>
      <c r="C1244" s="38">
        <v>5540246176699</v>
      </c>
      <c r="D1244" s="39">
        <v>44842</v>
      </c>
      <c r="E1244" s="40">
        <v>8352</v>
      </c>
      <c r="F1244" t="str">
        <f>+VLOOKUP(TableauRCP[[#This Row],[Article Commande]],Tableau1[],4,FALSE)</f>
        <v>CREMERIE</v>
      </c>
      <c r="G1244" s="30">
        <f>YEAR(TableauRCP[[#This Row],[Date de Reception]])*100+MONTH(TableauRCP[[#This Row],[Date de Reception]])</f>
        <v>202210</v>
      </c>
      <c r="H1244" t="str">
        <f>+CONCATENATE(TableauRCP[[#This Row],[Famille de produit]],TableauRCP[[#This Row],[Date2]])</f>
        <v>CREMERIE202210</v>
      </c>
    </row>
    <row r="1245" spans="1:8" hidden="1" x14ac:dyDescent="0.25">
      <c r="A1245" s="30" t="s">
        <v>255</v>
      </c>
      <c r="B1245" s="38">
        <v>143388680</v>
      </c>
      <c r="C1245" s="38">
        <v>5540246171933</v>
      </c>
      <c r="D1245" s="39">
        <v>44842</v>
      </c>
      <c r="E1245" s="40">
        <v>557</v>
      </c>
      <c r="F1245" t="str">
        <f>+VLOOKUP(TableauRCP[[#This Row],[Article Commande]],Tableau1[],4,FALSE)</f>
        <v>CREMERIE</v>
      </c>
      <c r="G1245" s="30">
        <f>YEAR(TableauRCP[[#This Row],[Date de Reception]])*100+MONTH(TableauRCP[[#This Row],[Date de Reception]])</f>
        <v>202210</v>
      </c>
      <c r="H1245" t="str">
        <f>+CONCATENATE(TableauRCP[[#This Row],[Famille de produit]],TableauRCP[[#This Row],[Date2]])</f>
        <v>CREMERIE202210</v>
      </c>
    </row>
    <row r="1246" spans="1:8" hidden="1" x14ac:dyDescent="0.25">
      <c r="A1246" s="30" t="s">
        <v>255</v>
      </c>
      <c r="B1246" s="38">
        <v>143388680</v>
      </c>
      <c r="C1246" s="38">
        <v>5540246176294</v>
      </c>
      <c r="D1246" s="39">
        <v>44842</v>
      </c>
      <c r="E1246" s="40">
        <v>743</v>
      </c>
      <c r="F1246" t="str">
        <f>+VLOOKUP(TableauRCP[[#This Row],[Article Commande]],Tableau1[],4,FALSE)</f>
        <v>CREMERIE</v>
      </c>
      <c r="G1246" s="30">
        <f>YEAR(TableauRCP[[#This Row],[Date de Reception]])*100+MONTH(TableauRCP[[#This Row],[Date de Reception]])</f>
        <v>202210</v>
      </c>
      <c r="H1246" t="str">
        <f>+CONCATENATE(TableauRCP[[#This Row],[Famille de produit]],TableauRCP[[#This Row],[Date2]])</f>
        <v>CREMERIE202210</v>
      </c>
    </row>
    <row r="1247" spans="1:8" hidden="1" x14ac:dyDescent="0.25">
      <c r="A1247" s="30" t="s">
        <v>255</v>
      </c>
      <c r="B1247" s="41">
        <v>143388680</v>
      </c>
      <c r="C1247" s="41">
        <v>5540246176295</v>
      </c>
      <c r="D1247" s="42">
        <v>44842</v>
      </c>
      <c r="E1247" s="43">
        <v>4455</v>
      </c>
      <c r="F1247" t="str">
        <f>+VLOOKUP(TableauRCP[[#This Row],[Article Commande]],Tableau1[],4,FALSE)</f>
        <v>CREMERIE</v>
      </c>
      <c r="G1247" s="30">
        <f>YEAR(TableauRCP[[#This Row],[Date de Reception]])*100+MONTH(TableauRCP[[#This Row],[Date de Reception]])</f>
        <v>202210</v>
      </c>
      <c r="H1247" t="str">
        <f>+CONCATENATE(TableauRCP[[#This Row],[Famille de produit]],TableauRCP[[#This Row],[Date2]])</f>
        <v>CREMERIE202210</v>
      </c>
    </row>
    <row r="1248" spans="1:8" hidden="1" x14ac:dyDescent="0.25">
      <c r="A1248" s="30" t="s">
        <v>255</v>
      </c>
      <c r="B1248" s="38">
        <v>143388680</v>
      </c>
      <c r="C1248" s="38">
        <v>5540246188200</v>
      </c>
      <c r="D1248" s="39">
        <v>44842</v>
      </c>
      <c r="E1248" s="40">
        <v>1485</v>
      </c>
      <c r="F1248" t="str">
        <f>+VLOOKUP(TableauRCP[[#This Row],[Article Commande]],Tableau1[],4,FALSE)</f>
        <v>CREMERIE</v>
      </c>
      <c r="G1248" s="30">
        <f>YEAR(TableauRCP[[#This Row],[Date de Reception]])*100+MONTH(TableauRCP[[#This Row],[Date de Reception]])</f>
        <v>202210</v>
      </c>
      <c r="H1248" t="str">
        <f>+CONCATENATE(TableauRCP[[#This Row],[Famille de produit]],TableauRCP[[#This Row],[Date2]])</f>
        <v>CREMERIE202210</v>
      </c>
    </row>
    <row r="1249" spans="1:8" hidden="1" x14ac:dyDescent="0.25">
      <c r="A1249" s="30" t="s">
        <v>255</v>
      </c>
      <c r="B1249" s="41">
        <v>143368475</v>
      </c>
      <c r="C1249" s="41">
        <v>5540246182684</v>
      </c>
      <c r="D1249" s="42">
        <v>44843</v>
      </c>
      <c r="E1249" s="43">
        <v>325</v>
      </c>
      <c r="F1249" t="str">
        <f>+VLOOKUP(TableauRCP[[#This Row],[Article Commande]],Tableau1[],4,FALSE)</f>
        <v>BOULANGERIE</v>
      </c>
      <c r="G1249" s="30">
        <f>YEAR(TableauRCP[[#This Row],[Date de Reception]])*100+MONTH(TableauRCP[[#This Row],[Date de Reception]])</f>
        <v>202210</v>
      </c>
      <c r="H1249" t="str">
        <f>+CONCATENATE(TableauRCP[[#This Row],[Famille de produit]],TableauRCP[[#This Row],[Date2]])</f>
        <v>BOULANGERIE202210</v>
      </c>
    </row>
    <row r="1250" spans="1:8" hidden="1" x14ac:dyDescent="0.25">
      <c r="A1250" s="30" t="s">
        <v>255</v>
      </c>
      <c r="B1250" s="38">
        <v>143368475</v>
      </c>
      <c r="C1250" s="38">
        <v>5540246183844</v>
      </c>
      <c r="D1250" s="39">
        <v>44843</v>
      </c>
      <c r="E1250" s="40">
        <v>186</v>
      </c>
      <c r="F1250" t="str">
        <f>+VLOOKUP(TableauRCP[[#This Row],[Article Commande]],Tableau1[],4,FALSE)</f>
        <v>BOULANGERIE</v>
      </c>
      <c r="G1250" s="30">
        <f>YEAR(TableauRCP[[#This Row],[Date de Reception]])*100+MONTH(TableauRCP[[#This Row],[Date de Reception]])</f>
        <v>202210</v>
      </c>
      <c r="H1250" t="str">
        <f>+CONCATENATE(TableauRCP[[#This Row],[Famille de produit]],TableauRCP[[#This Row],[Date2]])</f>
        <v>BOULANGERIE202210</v>
      </c>
    </row>
    <row r="1251" spans="1:8" hidden="1" x14ac:dyDescent="0.25">
      <c r="A1251" s="30" t="s">
        <v>255</v>
      </c>
      <c r="B1251" s="38">
        <v>143368475</v>
      </c>
      <c r="C1251" s="38">
        <v>5540246194467</v>
      </c>
      <c r="D1251" s="39">
        <v>44843</v>
      </c>
      <c r="E1251" s="40">
        <v>26727</v>
      </c>
      <c r="F1251" t="str">
        <f>+VLOOKUP(TableauRCP[[#This Row],[Article Commande]],Tableau1[],4,FALSE)</f>
        <v>BOULANGERIE</v>
      </c>
      <c r="G1251" s="30">
        <f>YEAR(TableauRCP[[#This Row],[Date de Reception]])*100+MONTH(TableauRCP[[#This Row],[Date de Reception]])</f>
        <v>202210</v>
      </c>
      <c r="H1251" t="str">
        <f>+CONCATENATE(TableauRCP[[#This Row],[Famille de produit]],TableauRCP[[#This Row],[Date2]])</f>
        <v>BOULANGERIE202210</v>
      </c>
    </row>
    <row r="1252" spans="1:8" hidden="1" x14ac:dyDescent="0.25">
      <c r="A1252" s="30" t="s">
        <v>255</v>
      </c>
      <c r="B1252" s="41">
        <v>143378524</v>
      </c>
      <c r="C1252" s="41">
        <v>5540246183130</v>
      </c>
      <c r="D1252" s="42">
        <v>44843</v>
      </c>
      <c r="E1252" s="43">
        <v>2005</v>
      </c>
      <c r="F1252" t="str">
        <f>+VLOOKUP(TableauRCP[[#This Row],[Article Commande]],Tableau1[],4,FALSE)</f>
        <v>MIX LEGUMES</v>
      </c>
      <c r="G1252" s="30">
        <f>YEAR(TableauRCP[[#This Row],[Date de Reception]])*100+MONTH(TableauRCP[[#This Row],[Date de Reception]])</f>
        <v>202210</v>
      </c>
      <c r="H1252" t="str">
        <f>+CONCATENATE(TableauRCP[[#This Row],[Famille de produit]],TableauRCP[[#This Row],[Date2]])</f>
        <v>MIX LEGUMES202210</v>
      </c>
    </row>
    <row r="1253" spans="1:8" hidden="1" x14ac:dyDescent="0.25">
      <c r="A1253" s="30" t="s">
        <v>255</v>
      </c>
      <c r="B1253" s="38">
        <v>143378524</v>
      </c>
      <c r="C1253" s="38">
        <v>5540246183541</v>
      </c>
      <c r="D1253" s="39">
        <v>44843</v>
      </c>
      <c r="E1253" s="40">
        <v>928</v>
      </c>
      <c r="F1253" t="str">
        <f>+VLOOKUP(TableauRCP[[#This Row],[Article Commande]],Tableau1[],4,FALSE)</f>
        <v>MIX LEGUMES</v>
      </c>
      <c r="G1253" s="30">
        <f>YEAR(TableauRCP[[#This Row],[Date de Reception]])*100+MONTH(TableauRCP[[#This Row],[Date de Reception]])</f>
        <v>202210</v>
      </c>
      <c r="H1253" t="str">
        <f>+CONCATENATE(TableauRCP[[#This Row],[Famille de produit]],TableauRCP[[#This Row],[Date2]])</f>
        <v>MIX LEGUMES202210</v>
      </c>
    </row>
    <row r="1254" spans="1:8" hidden="1" x14ac:dyDescent="0.25">
      <c r="A1254" s="30" t="s">
        <v>255</v>
      </c>
      <c r="B1254" s="38">
        <v>143388709</v>
      </c>
      <c r="C1254" s="38">
        <v>5540246171933</v>
      </c>
      <c r="D1254" s="39">
        <v>44843</v>
      </c>
      <c r="E1254" s="40">
        <v>1114</v>
      </c>
      <c r="F1254" t="str">
        <f>+VLOOKUP(TableauRCP[[#This Row],[Article Commande]],Tableau1[],4,FALSE)</f>
        <v>CREMERIE</v>
      </c>
      <c r="G1254" s="30">
        <f>YEAR(TableauRCP[[#This Row],[Date de Reception]])*100+MONTH(TableauRCP[[#This Row],[Date de Reception]])</f>
        <v>202210</v>
      </c>
      <c r="H1254" t="str">
        <f>+CONCATENATE(TableauRCP[[#This Row],[Famille de produit]],TableauRCP[[#This Row],[Date2]])</f>
        <v>CREMERIE202210</v>
      </c>
    </row>
    <row r="1255" spans="1:8" hidden="1" x14ac:dyDescent="0.25">
      <c r="A1255" s="30" t="s">
        <v>255</v>
      </c>
      <c r="B1255" s="41">
        <v>143388709</v>
      </c>
      <c r="C1255" s="41">
        <v>5540246176294</v>
      </c>
      <c r="D1255" s="42">
        <v>44843</v>
      </c>
      <c r="E1255" s="43">
        <v>1485</v>
      </c>
      <c r="F1255" t="str">
        <f>+VLOOKUP(TableauRCP[[#This Row],[Article Commande]],Tableau1[],4,FALSE)</f>
        <v>CREMERIE</v>
      </c>
      <c r="G1255" s="30">
        <f>YEAR(TableauRCP[[#This Row],[Date de Reception]])*100+MONTH(TableauRCP[[#This Row],[Date de Reception]])</f>
        <v>202210</v>
      </c>
      <c r="H1255" t="str">
        <f>+CONCATENATE(TableauRCP[[#This Row],[Famille de produit]],TableauRCP[[#This Row],[Date2]])</f>
        <v>CREMERIE202210</v>
      </c>
    </row>
    <row r="1256" spans="1:8" hidden="1" x14ac:dyDescent="0.25">
      <c r="A1256" s="30" t="s">
        <v>255</v>
      </c>
      <c r="B1256" s="38">
        <v>143388709</v>
      </c>
      <c r="C1256" s="38">
        <v>5540246176295</v>
      </c>
      <c r="D1256" s="39">
        <v>44843</v>
      </c>
      <c r="E1256" s="40">
        <v>7424</v>
      </c>
      <c r="F1256" t="str">
        <f>+VLOOKUP(TableauRCP[[#This Row],[Article Commande]],Tableau1[],4,FALSE)</f>
        <v>CREMERIE</v>
      </c>
      <c r="G1256" s="30">
        <f>YEAR(TableauRCP[[#This Row],[Date de Reception]])*100+MONTH(TableauRCP[[#This Row],[Date de Reception]])</f>
        <v>202210</v>
      </c>
      <c r="H1256" t="str">
        <f>+CONCATENATE(TableauRCP[[#This Row],[Famille de produit]],TableauRCP[[#This Row],[Date2]])</f>
        <v>CREMERIE202210</v>
      </c>
    </row>
    <row r="1257" spans="1:8" hidden="1" x14ac:dyDescent="0.25">
      <c r="A1257" s="30" t="s">
        <v>255</v>
      </c>
      <c r="B1257" s="38">
        <v>143388709</v>
      </c>
      <c r="C1257" s="38">
        <v>5540246187987</v>
      </c>
      <c r="D1257" s="39">
        <v>44843</v>
      </c>
      <c r="E1257" s="40">
        <v>4455</v>
      </c>
      <c r="F1257" t="str">
        <f>+VLOOKUP(TableauRCP[[#This Row],[Article Commande]],Tableau1[],4,FALSE)</f>
        <v>CREMERIE</v>
      </c>
      <c r="G1257" s="30">
        <f>YEAR(TableauRCP[[#This Row],[Date de Reception]])*100+MONTH(TableauRCP[[#This Row],[Date de Reception]])</f>
        <v>202210</v>
      </c>
      <c r="H1257" t="str">
        <f>+CONCATENATE(TableauRCP[[#This Row],[Famille de produit]],TableauRCP[[#This Row],[Date2]])</f>
        <v>CREMERIE202210</v>
      </c>
    </row>
    <row r="1258" spans="1:8" hidden="1" x14ac:dyDescent="0.25">
      <c r="A1258" s="30" t="s">
        <v>255</v>
      </c>
      <c r="B1258" s="38">
        <v>143388710</v>
      </c>
      <c r="C1258" s="38">
        <v>5540246172669</v>
      </c>
      <c r="D1258" s="39">
        <v>44843</v>
      </c>
      <c r="E1258" s="40">
        <v>140</v>
      </c>
      <c r="F1258" t="str">
        <f>+VLOOKUP(TableauRCP[[#This Row],[Article Commande]],Tableau1[],4,FALSE)</f>
        <v>CREMERIE</v>
      </c>
      <c r="G1258" s="30">
        <f>YEAR(TableauRCP[[#This Row],[Date de Reception]])*100+MONTH(TableauRCP[[#This Row],[Date de Reception]])</f>
        <v>202210</v>
      </c>
      <c r="H1258" t="str">
        <f>+CONCATENATE(TableauRCP[[#This Row],[Famille de produit]],TableauRCP[[#This Row],[Date2]])</f>
        <v>CREMERIE202210</v>
      </c>
    </row>
    <row r="1259" spans="1:8" hidden="1" x14ac:dyDescent="0.25">
      <c r="A1259" s="30" t="s">
        <v>255</v>
      </c>
      <c r="B1259" s="38">
        <v>143388710</v>
      </c>
      <c r="C1259" s="38">
        <v>5540246174174</v>
      </c>
      <c r="D1259" s="39">
        <v>44843</v>
      </c>
      <c r="E1259" s="40">
        <v>348</v>
      </c>
      <c r="F1259" t="str">
        <f>+VLOOKUP(TableauRCP[[#This Row],[Article Commande]],Tableau1[],4,FALSE)</f>
        <v>CREMERIE</v>
      </c>
      <c r="G1259" s="30">
        <f>YEAR(TableauRCP[[#This Row],[Date de Reception]])*100+MONTH(TableauRCP[[#This Row],[Date de Reception]])</f>
        <v>202210</v>
      </c>
      <c r="H1259" t="str">
        <f>+CONCATENATE(TableauRCP[[#This Row],[Famille de produit]],TableauRCP[[#This Row],[Date2]])</f>
        <v>CREMERIE202210</v>
      </c>
    </row>
    <row r="1260" spans="1:8" hidden="1" x14ac:dyDescent="0.25">
      <c r="A1260" s="30" t="s">
        <v>255</v>
      </c>
      <c r="B1260" s="41">
        <v>143368503</v>
      </c>
      <c r="C1260" s="41">
        <v>5540246194632</v>
      </c>
      <c r="D1260" s="42">
        <v>44844</v>
      </c>
      <c r="E1260" s="43">
        <v>1253</v>
      </c>
      <c r="F1260" t="str">
        <f>+VLOOKUP(TableauRCP[[#This Row],[Article Commande]],Tableau1[],4,FALSE)</f>
        <v>BOULANGERIE</v>
      </c>
      <c r="G1260" s="30">
        <f>YEAR(TableauRCP[[#This Row],[Date de Reception]])*100+MONTH(TableauRCP[[#This Row],[Date de Reception]])</f>
        <v>202210</v>
      </c>
      <c r="H1260" t="str">
        <f>+CONCATENATE(TableauRCP[[#This Row],[Famille de produit]],TableauRCP[[#This Row],[Date2]])</f>
        <v>BOULANGERIE202210</v>
      </c>
    </row>
    <row r="1261" spans="1:8" hidden="1" x14ac:dyDescent="0.25">
      <c r="A1261" s="30" t="s">
        <v>255</v>
      </c>
      <c r="B1261" s="38">
        <v>143368503</v>
      </c>
      <c r="C1261" s="38">
        <v>5540246195250</v>
      </c>
      <c r="D1261" s="39">
        <v>44844</v>
      </c>
      <c r="E1261" s="40">
        <v>251</v>
      </c>
      <c r="F1261" t="str">
        <f>+VLOOKUP(TableauRCP[[#This Row],[Article Commande]],Tableau1[],4,FALSE)</f>
        <v>BOULANGERIE</v>
      </c>
      <c r="G1261" s="30">
        <f>YEAR(TableauRCP[[#This Row],[Date de Reception]])*100+MONTH(TableauRCP[[#This Row],[Date de Reception]])</f>
        <v>202210</v>
      </c>
      <c r="H1261" t="str">
        <f>+CONCATENATE(TableauRCP[[#This Row],[Famille de produit]],TableauRCP[[#This Row],[Date2]])</f>
        <v>BOULANGERIE202210</v>
      </c>
    </row>
    <row r="1262" spans="1:8" hidden="1" x14ac:dyDescent="0.25">
      <c r="A1262" s="30" t="s">
        <v>255</v>
      </c>
      <c r="B1262" s="38">
        <v>143378515</v>
      </c>
      <c r="C1262" s="38">
        <v>5540246195241</v>
      </c>
      <c r="D1262" s="39">
        <v>44844</v>
      </c>
      <c r="E1262" s="40">
        <v>743</v>
      </c>
      <c r="F1262" t="str">
        <f>+VLOOKUP(TableauRCP[[#This Row],[Article Commande]],Tableau1[],4,FALSE)</f>
        <v>MIX LEGUMES</v>
      </c>
      <c r="G1262" s="30">
        <f>YEAR(TableauRCP[[#This Row],[Date de Reception]])*100+MONTH(TableauRCP[[#This Row],[Date de Reception]])</f>
        <v>202210</v>
      </c>
      <c r="H1262" t="str">
        <f>+CONCATENATE(TableauRCP[[#This Row],[Famille de produit]],TableauRCP[[#This Row],[Date2]])</f>
        <v>MIX LEGUMES202210</v>
      </c>
    </row>
    <row r="1263" spans="1:8" hidden="1" x14ac:dyDescent="0.25">
      <c r="A1263" s="30" t="s">
        <v>255</v>
      </c>
      <c r="B1263" s="41">
        <v>143378561</v>
      </c>
      <c r="C1263" s="41">
        <v>5540246184036</v>
      </c>
      <c r="D1263" s="42">
        <v>44844</v>
      </c>
      <c r="E1263" s="43">
        <v>82</v>
      </c>
      <c r="F1263" t="str">
        <f>+VLOOKUP(TableauRCP[[#This Row],[Article Commande]],Tableau1[],4,FALSE)</f>
        <v>BOULANGERIE</v>
      </c>
      <c r="G1263" s="30">
        <f>YEAR(TableauRCP[[#This Row],[Date de Reception]])*100+MONTH(TableauRCP[[#This Row],[Date de Reception]])</f>
        <v>202210</v>
      </c>
      <c r="H1263" t="str">
        <f>+CONCATENATE(TableauRCP[[#This Row],[Famille de produit]],TableauRCP[[#This Row],[Date2]])</f>
        <v>BOULANGERIE202210</v>
      </c>
    </row>
    <row r="1264" spans="1:8" hidden="1" x14ac:dyDescent="0.25">
      <c r="A1264" s="30" t="s">
        <v>255</v>
      </c>
      <c r="B1264" s="41">
        <v>143378622</v>
      </c>
      <c r="C1264" s="41">
        <v>5540246173472</v>
      </c>
      <c r="D1264" s="42">
        <v>44844</v>
      </c>
      <c r="E1264" s="43">
        <v>209</v>
      </c>
      <c r="F1264" t="str">
        <f>+VLOOKUP(TableauRCP[[#This Row],[Article Commande]],Tableau1[],4,FALSE)</f>
        <v>CREMERIE</v>
      </c>
      <c r="G1264" s="30">
        <f>YEAR(TableauRCP[[#This Row],[Date de Reception]])*100+MONTH(TableauRCP[[#This Row],[Date de Reception]])</f>
        <v>202210</v>
      </c>
      <c r="H1264" t="str">
        <f>+CONCATENATE(TableauRCP[[#This Row],[Famille de produit]],TableauRCP[[#This Row],[Date2]])</f>
        <v>CREMERIE202210</v>
      </c>
    </row>
    <row r="1265" spans="1:8" hidden="1" x14ac:dyDescent="0.25">
      <c r="A1265" s="30" t="s">
        <v>255</v>
      </c>
      <c r="B1265" s="38">
        <v>143378622</v>
      </c>
      <c r="C1265" s="38">
        <v>5540246174095</v>
      </c>
      <c r="D1265" s="39">
        <v>44844</v>
      </c>
      <c r="E1265" s="40">
        <v>70</v>
      </c>
      <c r="F1265" t="str">
        <f>+VLOOKUP(TableauRCP[[#This Row],[Article Commande]],Tableau1[],4,FALSE)</f>
        <v>CREMERIE</v>
      </c>
      <c r="G1265" s="30">
        <f>YEAR(TableauRCP[[#This Row],[Date de Reception]])*100+MONTH(TableauRCP[[#This Row],[Date de Reception]])</f>
        <v>202210</v>
      </c>
      <c r="H1265" t="str">
        <f>+CONCATENATE(TableauRCP[[#This Row],[Famille de produit]],TableauRCP[[#This Row],[Date2]])</f>
        <v>CREMERIE202210</v>
      </c>
    </row>
    <row r="1266" spans="1:8" hidden="1" x14ac:dyDescent="0.25">
      <c r="A1266" s="30" t="s">
        <v>255</v>
      </c>
      <c r="B1266" s="41">
        <v>143378622</v>
      </c>
      <c r="C1266" s="41">
        <v>5540246175047</v>
      </c>
      <c r="D1266" s="42">
        <v>44844</v>
      </c>
      <c r="E1266" s="43">
        <v>279</v>
      </c>
      <c r="F1266" t="str">
        <f>+VLOOKUP(TableauRCP[[#This Row],[Article Commande]],Tableau1[],4,FALSE)</f>
        <v>CREMERIE</v>
      </c>
      <c r="G1266" s="30">
        <f>YEAR(TableauRCP[[#This Row],[Date de Reception]])*100+MONTH(TableauRCP[[#This Row],[Date de Reception]])</f>
        <v>202210</v>
      </c>
      <c r="H1266" t="str">
        <f>+CONCATENATE(TableauRCP[[#This Row],[Famille de produit]],TableauRCP[[#This Row],[Date2]])</f>
        <v>CREMERIE202210</v>
      </c>
    </row>
    <row r="1267" spans="1:8" hidden="1" x14ac:dyDescent="0.25">
      <c r="A1267" s="30" t="s">
        <v>255</v>
      </c>
      <c r="B1267" s="38">
        <v>143378622</v>
      </c>
      <c r="C1267" s="38">
        <v>5540246175049</v>
      </c>
      <c r="D1267" s="39">
        <v>44844</v>
      </c>
      <c r="E1267" s="40">
        <v>836</v>
      </c>
      <c r="F1267" t="str">
        <f>+VLOOKUP(TableauRCP[[#This Row],[Article Commande]],Tableau1[],4,FALSE)</f>
        <v>CREMERIE</v>
      </c>
      <c r="G1267" s="30">
        <f>YEAR(TableauRCP[[#This Row],[Date de Reception]])*100+MONTH(TableauRCP[[#This Row],[Date de Reception]])</f>
        <v>202210</v>
      </c>
      <c r="H1267" t="str">
        <f>+CONCATENATE(TableauRCP[[#This Row],[Famille de produit]],TableauRCP[[#This Row],[Date2]])</f>
        <v>CREMERIE202210</v>
      </c>
    </row>
    <row r="1268" spans="1:8" hidden="1" x14ac:dyDescent="0.25">
      <c r="A1268" s="30" t="s">
        <v>255</v>
      </c>
      <c r="B1268" s="41">
        <v>143378622</v>
      </c>
      <c r="C1268" s="41">
        <v>5540246175050</v>
      </c>
      <c r="D1268" s="42">
        <v>44844</v>
      </c>
      <c r="E1268" s="43">
        <v>836</v>
      </c>
      <c r="F1268" t="str">
        <f>+VLOOKUP(TableauRCP[[#This Row],[Article Commande]],Tableau1[],4,FALSE)</f>
        <v>CREMERIE</v>
      </c>
      <c r="G1268" s="30">
        <f>YEAR(TableauRCP[[#This Row],[Date de Reception]])*100+MONTH(TableauRCP[[#This Row],[Date de Reception]])</f>
        <v>202210</v>
      </c>
      <c r="H1268" t="str">
        <f>+CONCATENATE(TableauRCP[[#This Row],[Famille de produit]],TableauRCP[[#This Row],[Date2]])</f>
        <v>CREMERIE202210</v>
      </c>
    </row>
    <row r="1269" spans="1:8" hidden="1" x14ac:dyDescent="0.25">
      <c r="A1269" s="30" t="s">
        <v>255</v>
      </c>
      <c r="B1269" s="38">
        <v>143378622</v>
      </c>
      <c r="C1269" s="38">
        <v>5540246190743</v>
      </c>
      <c r="D1269" s="39">
        <v>44844</v>
      </c>
      <c r="E1269" s="40">
        <v>279</v>
      </c>
      <c r="F1269" t="str">
        <f>+VLOOKUP(TableauRCP[[#This Row],[Article Commande]],Tableau1[],4,FALSE)</f>
        <v>CREMERIE</v>
      </c>
      <c r="G1269" s="30">
        <f>YEAR(TableauRCP[[#This Row],[Date de Reception]])*100+MONTH(TableauRCP[[#This Row],[Date de Reception]])</f>
        <v>202210</v>
      </c>
      <c r="H1269" t="str">
        <f>+CONCATENATE(TableauRCP[[#This Row],[Famille de produit]],TableauRCP[[#This Row],[Date2]])</f>
        <v>CREMERIE202210</v>
      </c>
    </row>
    <row r="1270" spans="1:8" hidden="1" x14ac:dyDescent="0.25">
      <c r="A1270" s="30" t="s">
        <v>255</v>
      </c>
      <c r="B1270" s="41">
        <v>143388681</v>
      </c>
      <c r="C1270" s="41">
        <v>5540246191598</v>
      </c>
      <c r="D1270" s="42">
        <v>44844</v>
      </c>
      <c r="E1270" s="43">
        <v>1601</v>
      </c>
      <c r="F1270" t="str">
        <f>+VLOOKUP(TableauRCP[[#This Row],[Article Commande]],Tableau1[],4,FALSE)</f>
        <v>CREMERIE</v>
      </c>
      <c r="G1270" s="30">
        <f>YEAR(TableauRCP[[#This Row],[Date de Reception]])*100+MONTH(TableauRCP[[#This Row],[Date de Reception]])</f>
        <v>202210</v>
      </c>
      <c r="H1270" t="str">
        <f>+CONCATENATE(TableauRCP[[#This Row],[Famille de produit]],TableauRCP[[#This Row],[Date2]])</f>
        <v>CREMERIE202210</v>
      </c>
    </row>
    <row r="1271" spans="1:8" hidden="1" x14ac:dyDescent="0.25">
      <c r="A1271" s="30" t="s">
        <v>255</v>
      </c>
      <c r="B1271" s="38">
        <v>143388701</v>
      </c>
      <c r="C1271" s="38">
        <v>5540246185562</v>
      </c>
      <c r="D1271" s="39">
        <v>44844</v>
      </c>
      <c r="E1271" s="40">
        <v>140</v>
      </c>
      <c r="F1271" t="str">
        <f>+VLOOKUP(TableauRCP[[#This Row],[Article Commande]],Tableau1[],4,FALSE)</f>
        <v>CREMERIE</v>
      </c>
      <c r="G1271" s="30">
        <f>YEAR(TableauRCP[[#This Row],[Date de Reception]])*100+MONTH(TableauRCP[[#This Row],[Date de Reception]])</f>
        <v>202210</v>
      </c>
      <c r="H1271" t="str">
        <f>+CONCATENATE(TableauRCP[[#This Row],[Famille de produit]],TableauRCP[[#This Row],[Date2]])</f>
        <v>CREMERIE202210</v>
      </c>
    </row>
    <row r="1272" spans="1:8" hidden="1" x14ac:dyDescent="0.25">
      <c r="A1272" s="30" t="s">
        <v>255</v>
      </c>
      <c r="B1272" s="38">
        <v>143388712</v>
      </c>
      <c r="C1272" s="38">
        <v>5540246191594</v>
      </c>
      <c r="D1272" s="39">
        <v>44844</v>
      </c>
      <c r="E1272" s="40">
        <v>1504</v>
      </c>
      <c r="F1272" t="str">
        <f>+VLOOKUP(TableauRCP[[#This Row],[Article Commande]],Tableau1[],4,FALSE)</f>
        <v>CREMERIE</v>
      </c>
      <c r="G1272" s="30">
        <f>YEAR(TableauRCP[[#This Row],[Date de Reception]])*100+MONTH(TableauRCP[[#This Row],[Date de Reception]])</f>
        <v>202210</v>
      </c>
      <c r="H1272" t="str">
        <f>+CONCATENATE(TableauRCP[[#This Row],[Famille de produit]],TableauRCP[[#This Row],[Date2]])</f>
        <v>CREMERIE202210</v>
      </c>
    </row>
    <row r="1273" spans="1:8" hidden="1" x14ac:dyDescent="0.25">
      <c r="A1273" s="30" t="s">
        <v>255</v>
      </c>
      <c r="B1273" s="41">
        <v>143388760</v>
      </c>
      <c r="C1273" s="41">
        <v>5540246171933</v>
      </c>
      <c r="D1273" s="42">
        <v>44844</v>
      </c>
      <c r="E1273" s="43">
        <v>1114</v>
      </c>
      <c r="F1273" t="str">
        <f>+VLOOKUP(TableauRCP[[#This Row],[Article Commande]],Tableau1[],4,FALSE)</f>
        <v>CREMERIE</v>
      </c>
      <c r="G1273" s="30">
        <f>YEAR(TableauRCP[[#This Row],[Date de Reception]])*100+MONTH(TableauRCP[[#This Row],[Date de Reception]])</f>
        <v>202210</v>
      </c>
      <c r="H1273" t="str">
        <f>+CONCATENATE(TableauRCP[[#This Row],[Famille de produit]],TableauRCP[[#This Row],[Date2]])</f>
        <v>CREMERIE202210</v>
      </c>
    </row>
    <row r="1274" spans="1:8" hidden="1" x14ac:dyDescent="0.25">
      <c r="A1274" s="30" t="s">
        <v>255</v>
      </c>
      <c r="B1274" s="38">
        <v>143388760</v>
      </c>
      <c r="C1274" s="38">
        <v>5540246176294</v>
      </c>
      <c r="D1274" s="39">
        <v>44844</v>
      </c>
      <c r="E1274" s="40">
        <v>2970</v>
      </c>
      <c r="F1274" t="str">
        <f>+VLOOKUP(TableauRCP[[#This Row],[Article Commande]],Tableau1[],4,FALSE)</f>
        <v>CREMERIE</v>
      </c>
      <c r="G1274" s="30">
        <f>YEAR(TableauRCP[[#This Row],[Date de Reception]])*100+MONTH(TableauRCP[[#This Row],[Date de Reception]])</f>
        <v>202210</v>
      </c>
      <c r="H1274" t="str">
        <f>+CONCATENATE(TableauRCP[[#This Row],[Famille de produit]],TableauRCP[[#This Row],[Date2]])</f>
        <v>CREMERIE202210</v>
      </c>
    </row>
    <row r="1275" spans="1:8" hidden="1" x14ac:dyDescent="0.25">
      <c r="A1275" s="30" t="s">
        <v>255</v>
      </c>
      <c r="B1275" s="41">
        <v>143388760</v>
      </c>
      <c r="C1275" s="41">
        <v>5540246176295</v>
      </c>
      <c r="D1275" s="42">
        <v>44844</v>
      </c>
      <c r="E1275" s="43">
        <v>8761</v>
      </c>
      <c r="F1275" t="str">
        <f>+VLOOKUP(TableauRCP[[#This Row],[Article Commande]],Tableau1[],4,FALSE)</f>
        <v>CREMERIE</v>
      </c>
      <c r="G1275" s="30">
        <f>YEAR(TableauRCP[[#This Row],[Date de Reception]])*100+MONTH(TableauRCP[[#This Row],[Date de Reception]])</f>
        <v>202210</v>
      </c>
      <c r="H1275" t="str">
        <f>+CONCATENATE(TableauRCP[[#This Row],[Famille de produit]],TableauRCP[[#This Row],[Date2]])</f>
        <v>CREMERIE202210</v>
      </c>
    </row>
    <row r="1276" spans="1:8" hidden="1" x14ac:dyDescent="0.25">
      <c r="A1276" s="30" t="s">
        <v>255</v>
      </c>
      <c r="B1276" s="41">
        <v>143388760</v>
      </c>
      <c r="C1276" s="41">
        <v>5540246187987</v>
      </c>
      <c r="D1276" s="42">
        <v>44844</v>
      </c>
      <c r="E1276" s="43">
        <v>8909</v>
      </c>
      <c r="F1276" t="str">
        <f>+VLOOKUP(TableauRCP[[#This Row],[Article Commande]],Tableau1[],4,FALSE)</f>
        <v>CREMERIE</v>
      </c>
      <c r="G1276" s="30">
        <f>YEAR(TableauRCP[[#This Row],[Date de Reception]])*100+MONTH(TableauRCP[[#This Row],[Date de Reception]])</f>
        <v>202210</v>
      </c>
      <c r="H1276" t="str">
        <f>+CONCATENATE(TableauRCP[[#This Row],[Famille de produit]],TableauRCP[[#This Row],[Date2]])</f>
        <v>CREMERIE202210</v>
      </c>
    </row>
    <row r="1277" spans="1:8" hidden="1" x14ac:dyDescent="0.25">
      <c r="A1277" s="30" t="s">
        <v>255</v>
      </c>
      <c r="B1277" s="38">
        <v>143388760</v>
      </c>
      <c r="C1277" s="38">
        <v>5540246188200</v>
      </c>
      <c r="D1277" s="39">
        <v>44844</v>
      </c>
      <c r="E1277" s="40">
        <v>2228</v>
      </c>
      <c r="F1277" t="str">
        <f>+VLOOKUP(TableauRCP[[#This Row],[Article Commande]],Tableau1[],4,FALSE)</f>
        <v>CREMERIE</v>
      </c>
      <c r="G1277" s="30">
        <f>YEAR(TableauRCP[[#This Row],[Date de Reception]])*100+MONTH(TableauRCP[[#This Row],[Date de Reception]])</f>
        <v>202210</v>
      </c>
      <c r="H1277" t="str">
        <f>+CONCATENATE(TableauRCP[[#This Row],[Famille de produit]],TableauRCP[[#This Row],[Date2]])</f>
        <v>CREMERIE202210</v>
      </c>
    </row>
    <row r="1278" spans="1:8" hidden="1" x14ac:dyDescent="0.25">
      <c r="A1278" s="30" t="s">
        <v>255</v>
      </c>
      <c r="B1278" s="38">
        <v>143388762</v>
      </c>
      <c r="C1278" s="38">
        <v>5540246172978</v>
      </c>
      <c r="D1278" s="39">
        <v>44844</v>
      </c>
      <c r="E1278" s="40">
        <v>2506</v>
      </c>
      <c r="F1278" t="str">
        <f>+VLOOKUP(TableauRCP[[#This Row],[Article Commande]],Tableau1[],4,FALSE)</f>
        <v>CREMERIE</v>
      </c>
      <c r="G1278" s="30">
        <f>YEAR(TableauRCP[[#This Row],[Date de Reception]])*100+MONTH(TableauRCP[[#This Row],[Date de Reception]])</f>
        <v>202210</v>
      </c>
      <c r="H1278" t="str">
        <f>+CONCATENATE(TableauRCP[[#This Row],[Famille de produit]],TableauRCP[[#This Row],[Date2]])</f>
        <v>CREMERIE202210</v>
      </c>
    </row>
    <row r="1279" spans="1:8" hidden="1" x14ac:dyDescent="0.25">
      <c r="A1279" s="30" t="s">
        <v>255</v>
      </c>
      <c r="B1279" s="41">
        <v>143388762</v>
      </c>
      <c r="C1279" s="41">
        <v>5540246174174</v>
      </c>
      <c r="D1279" s="42">
        <v>44844</v>
      </c>
      <c r="E1279" s="43">
        <v>232</v>
      </c>
      <c r="F1279" t="str">
        <f>+VLOOKUP(TableauRCP[[#This Row],[Article Commande]],Tableau1[],4,FALSE)</f>
        <v>CREMERIE</v>
      </c>
      <c r="G1279" s="30">
        <f>YEAR(TableauRCP[[#This Row],[Date de Reception]])*100+MONTH(TableauRCP[[#This Row],[Date de Reception]])</f>
        <v>202210</v>
      </c>
      <c r="H1279" t="str">
        <f>+CONCATENATE(TableauRCP[[#This Row],[Famille de produit]],TableauRCP[[#This Row],[Date2]])</f>
        <v>CREMERIE202210</v>
      </c>
    </row>
    <row r="1280" spans="1:8" hidden="1" x14ac:dyDescent="0.25">
      <c r="A1280" s="30" t="s">
        <v>255</v>
      </c>
      <c r="B1280" s="41">
        <v>143388762</v>
      </c>
      <c r="C1280" s="41">
        <v>5540246176699</v>
      </c>
      <c r="D1280" s="42">
        <v>44844</v>
      </c>
      <c r="E1280" s="43">
        <v>4176</v>
      </c>
      <c r="F1280" t="str">
        <f>+VLOOKUP(TableauRCP[[#This Row],[Article Commande]],Tableau1[],4,FALSE)</f>
        <v>CREMERIE</v>
      </c>
      <c r="G1280" s="30">
        <f>YEAR(TableauRCP[[#This Row],[Date de Reception]])*100+MONTH(TableauRCP[[#This Row],[Date de Reception]])</f>
        <v>202210</v>
      </c>
      <c r="H1280" t="str">
        <f>+CONCATENATE(TableauRCP[[#This Row],[Famille de produit]],TableauRCP[[#This Row],[Date2]])</f>
        <v>CREMERIE202210</v>
      </c>
    </row>
    <row r="1281" spans="1:8" hidden="1" x14ac:dyDescent="0.25">
      <c r="A1281" s="30" t="s">
        <v>255</v>
      </c>
      <c r="B1281" s="41">
        <v>143388762</v>
      </c>
      <c r="C1281" s="41">
        <v>5540246188175</v>
      </c>
      <c r="D1281" s="42">
        <v>44844</v>
      </c>
      <c r="E1281" s="43">
        <v>464</v>
      </c>
      <c r="F1281" t="str">
        <f>+VLOOKUP(TableauRCP[[#This Row],[Article Commande]],Tableau1[],4,FALSE)</f>
        <v>CREMERIE</v>
      </c>
      <c r="G1281" s="30">
        <f>YEAR(TableauRCP[[#This Row],[Date de Reception]])*100+MONTH(TableauRCP[[#This Row],[Date de Reception]])</f>
        <v>202210</v>
      </c>
      <c r="H1281" t="str">
        <f>+CONCATENATE(TableauRCP[[#This Row],[Famille de produit]],TableauRCP[[#This Row],[Date2]])</f>
        <v>CREMERIE202210</v>
      </c>
    </row>
    <row r="1282" spans="1:8" hidden="1" x14ac:dyDescent="0.25">
      <c r="A1282" s="30" t="s">
        <v>255</v>
      </c>
      <c r="B1282" s="41">
        <v>143388762</v>
      </c>
      <c r="C1282" s="41">
        <v>5540246192102</v>
      </c>
      <c r="D1282" s="42">
        <v>44844</v>
      </c>
      <c r="E1282" s="43">
        <v>4009</v>
      </c>
      <c r="F1282" t="str">
        <f>+VLOOKUP(TableauRCP[[#This Row],[Article Commande]],Tableau1[],4,FALSE)</f>
        <v>CREMERIE</v>
      </c>
      <c r="G1282" s="30">
        <f>YEAR(TableauRCP[[#This Row],[Date de Reception]])*100+MONTH(TableauRCP[[#This Row],[Date de Reception]])</f>
        <v>202210</v>
      </c>
      <c r="H1282" t="str">
        <f>+CONCATENATE(TableauRCP[[#This Row],[Famille de produit]],TableauRCP[[#This Row],[Date2]])</f>
        <v>CREMERIE202210</v>
      </c>
    </row>
    <row r="1283" spans="1:8" hidden="1" x14ac:dyDescent="0.25">
      <c r="A1283" s="30" t="s">
        <v>255</v>
      </c>
      <c r="B1283" s="38">
        <v>143388865</v>
      </c>
      <c r="C1283" s="38">
        <v>5540246194632</v>
      </c>
      <c r="D1283" s="39">
        <v>44844</v>
      </c>
      <c r="E1283" s="40">
        <v>168</v>
      </c>
      <c r="F1283" t="str">
        <f>+VLOOKUP(TableauRCP[[#This Row],[Article Commande]],Tableau1[],4,FALSE)</f>
        <v>BOULANGERIE</v>
      </c>
      <c r="G1283" s="30">
        <f>YEAR(TableauRCP[[#This Row],[Date de Reception]])*100+MONTH(TableauRCP[[#This Row],[Date de Reception]])</f>
        <v>202210</v>
      </c>
      <c r="H1283" t="str">
        <f>+CONCATENATE(TableauRCP[[#This Row],[Famille de produit]],TableauRCP[[#This Row],[Date2]])</f>
        <v>BOULANGERIE202210</v>
      </c>
    </row>
    <row r="1284" spans="1:8" hidden="1" x14ac:dyDescent="0.25">
      <c r="A1284" s="30" t="s">
        <v>255</v>
      </c>
      <c r="B1284" s="41">
        <v>143388739</v>
      </c>
      <c r="C1284" s="41">
        <v>5540246192571</v>
      </c>
      <c r="D1284" s="42">
        <v>44845</v>
      </c>
      <c r="E1284" s="43">
        <v>669</v>
      </c>
      <c r="F1284" t="str">
        <f>+VLOOKUP(TableauRCP[[#This Row],[Article Commande]],Tableau1[],4,FALSE)</f>
        <v>MIX LEGUMES</v>
      </c>
      <c r="G1284" s="30">
        <f>YEAR(TableauRCP[[#This Row],[Date de Reception]])*100+MONTH(TableauRCP[[#This Row],[Date de Reception]])</f>
        <v>202210</v>
      </c>
      <c r="H1284" t="str">
        <f>+CONCATENATE(TableauRCP[[#This Row],[Famille de produit]],TableauRCP[[#This Row],[Date2]])</f>
        <v>MIX LEGUMES202210</v>
      </c>
    </row>
    <row r="1285" spans="1:8" hidden="1" x14ac:dyDescent="0.25">
      <c r="A1285" s="30" t="s">
        <v>255</v>
      </c>
      <c r="B1285" s="41">
        <v>143388802</v>
      </c>
      <c r="C1285" s="41">
        <v>5540246171933</v>
      </c>
      <c r="D1285" s="42">
        <v>44848</v>
      </c>
      <c r="E1285" s="43">
        <v>1114</v>
      </c>
      <c r="F1285" t="str">
        <f>+VLOOKUP(TableauRCP[[#This Row],[Article Commande]],Tableau1[],4,FALSE)</f>
        <v>CREMERIE</v>
      </c>
      <c r="G1285" s="30">
        <f>YEAR(TableauRCP[[#This Row],[Date de Reception]])*100+MONTH(TableauRCP[[#This Row],[Date de Reception]])</f>
        <v>202210</v>
      </c>
      <c r="H1285" t="str">
        <f>+CONCATENATE(TableauRCP[[#This Row],[Famille de produit]],TableauRCP[[#This Row],[Date2]])</f>
        <v>CREMERIE202210</v>
      </c>
    </row>
    <row r="1286" spans="1:8" hidden="1" x14ac:dyDescent="0.25">
      <c r="A1286" s="30" t="s">
        <v>255</v>
      </c>
      <c r="B1286" s="41">
        <v>143388802</v>
      </c>
      <c r="C1286" s="41">
        <v>5540246187987</v>
      </c>
      <c r="D1286" s="42">
        <v>44848</v>
      </c>
      <c r="E1286" s="43">
        <v>6682</v>
      </c>
      <c r="F1286" t="str">
        <f>+VLOOKUP(TableauRCP[[#This Row],[Article Commande]],Tableau1[],4,FALSE)</f>
        <v>CREMERIE</v>
      </c>
      <c r="G1286" s="30">
        <f>YEAR(TableauRCP[[#This Row],[Date de Reception]])*100+MONTH(TableauRCP[[#This Row],[Date de Reception]])</f>
        <v>202210</v>
      </c>
      <c r="H1286" t="str">
        <f>+CONCATENATE(TableauRCP[[#This Row],[Famille de produit]],TableauRCP[[#This Row],[Date2]])</f>
        <v>CREMERIE202210</v>
      </c>
    </row>
    <row r="1287" spans="1:8" hidden="1" x14ac:dyDescent="0.25">
      <c r="A1287" s="30" t="s">
        <v>255</v>
      </c>
      <c r="B1287" s="38">
        <v>143388802</v>
      </c>
      <c r="C1287" s="38">
        <v>5540246188200</v>
      </c>
      <c r="D1287" s="39">
        <v>44848</v>
      </c>
      <c r="E1287" s="40">
        <v>743</v>
      </c>
      <c r="F1287" t="str">
        <f>+VLOOKUP(TableauRCP[[#This Row],[Article Commande]],Tableau1[],4,FALSE)</f>
        <v>CREMERIE</v>
      </c>
      <c r="G1287" s="30">
        <f>YEAR(TableauRCP[[#This Row],[Date de Reception]])*100+MONTH(TableauRCP[[#This Row],[Date de Reception]])</f>
        <v>202210</v>
      </c>
      <c r="H1287" t="str">
        <f>+CONCATENATE(TableauRCP[[#This Row],[Famille de produit]],TableauRCP[[#This Row],[Date2]])</f>
        <v>CREMERIE202210</v>
      </c>
    </row>
    <row r="1288" spans="1:8" hidden="1" x14ac:dyDescent="0.25">
      <c r="A1288" s="30" t="s">
        <v>255</v>
      </c>
      <c r="B1288" s="41">
        <v>143388803</v>
      </c>
      <c r="C1288" s="41">
        <v>5540246172669</v>
      </c>
      <c r="D1288" s="42">
        <v>44848</v>
      </c>
      <c r="E1288" s="43">
        <v>418</v>
      </c>
      <c r="F1288" t="str">
        <f>+VLOOKUP(TableauRCP[[#This Row],[Article Commande]],Tableau1[],4,FALSE)</f>
        <v>CREMERIE</v>
      </c>
      <c r="G1288" s="30">
        <f>YEAR(TableauRCP[[#This Row],[Date de Reception]])*100+MONTH(TableauRCP[[#This Row],[Date de Reception]])</f>
        <v>202210</v>
      </c>
      <c r="H1288" t="str">
        <f>+CONCATENATE(TableauRCP[[#This Row],[Famille de produit]],TableauRCP[[#This Row],[Date2]])</f>
        <v>CREMERIE202210</v>
      </c>
    </row>
    <row r="1289" spans="1:8" hidden="1" x14ac:dyDescent="0.25">
      <c r="A1289" s="30" t="s">
        <v>255</v>
      </c>
      <c r="B1289" s="38">
        <v>143388803</v>
      </c>
      <c r="C1289" s="38">
        <v>5540246172978</v>
      </c>
      <c r="D1289" s="39">
        <v>44848</v>
      </c>
      <c r="E1289" s="40">
        <v>1671</v>
      </c>
      <c r="F1289" t="str">
        <f>+VLOOKUP(TableauRCP[[#This Row],[Article Commande]],Tableau1[],4,FALSE)</f>
        <v>CREMERIE</v>
      </c>
      <c r="G1289" s="30">
        <f>YEAR(TableauRCP[[#This Row],[Date de Reception]])*100+MONTH(TableauRCP[[#This Row],[Date de Reception]])</f>
        <v>202210</v>
      </c>
      <c r="H1289" t="str">
        <f>+CONCATENATE(TableauRCP[[#This Row],[Famille de produit]],TableauRCP[[#This Row],[Date2]])</f>
        <v>CREMERIE202210</v>
      </c>
    </row>
    <row r="1290" spans="1:8" hidden="1" x14ac:dyDescent="0.25">
      <c r="A1290" s="30" t="s">
        <v>255</v>
      </c>
      <c r="B1290" s="41">
        <v>143388803</v>
      </c>
      <c r="C1290" s="41">
        <v>5540246174174</v>
      </c>
      <c r="D1290" s="42">
        <v>44848</v>
      </c>
      <c r="E1290" s="43">
        <v>232</v>
      </c>
      <c r="F1290" t="str">
        <f>+VLOOKUP(TableauRCP[[#This Row],[Article Commande]],Tableau1[],4,FALSE)</f>
        <v>CREMERIE</v>
      </c>
      <c r="G1290" s="30">
        <f>YEAR(TableauRCP[[#This Row],[Date de Reception]])*100+MONTH(TableauRCP[[#This Row],[Date de Reception]])</f>
        <v>202210</v>
      </c>
      <c r="H1290" t="str">
        <f>+CONCATENATE(TableauRCP[[#This Row],[Famille de produit]],TableauRCP[[#This Row],[Date2]])</f>
        <v>CREMERIE202210</v>
      </c>
    </row>
    <row r="1291" spans="1:8" hidden="1" x14ac:dyDescent="0.25">
      <c r="A1291" s="30" t="s">
        <v>255</v>
      </c>
      <c r="B1291" s="41">
        <v>143388803</v>
      </c>
      <c r="C1291" s="41">
        <v>5540246176699</v>
      </c>
      <c r="D1291" s="42">
        <v>44848</v>
      </c>
      <c r="E1291" s="43">
        <v>8352</v>
      </c>
      <c r="F1291" t="str">
        <f>+VLOOKUP(TableauRCP[[#This Row],[Article Commande]],Tableau1[],4,FALSE)</f>
        <v>CREMERIE</v>
      </c>
      <c r="G1291" s="30">
        <f>YEAR(TableauRCP[[#This Row],[Date de Reception]])*100+MONTH(TableauRCP[[#This Row],[Date de Reception]])</f>
        <v>202210</v>
      </c>
      <c r="H1291" t="str">
        <f>+CONCATENATE(TableauRCP[[#This Row],[Famille de produit]],TableauRCP[[#This Row],[Date2]])</f>
        <v>CREMERIE202210</v>
      </c>
    </row>
    <row r="1292" spans="1:8" hidden="1" x14ac:dyDescent="0.25">
      <c r="A1292" s="30" t="s">
        <v>255</v>
      </c>
      <c r="B1292" s="41">
        <v>143388803</v>
      </c>
      <c r="C1292" s="41">
        <v>5540246192102</v>
      </c>
      <c r="D1292" s="42">
        <v>44848</v>
      </c>
      <c r="E1292" s="43">
        <v>2005</v>
      </c>
      <c r="F1292" t="str">
        <f>+VLOOKUP(TableauRCP[[#This Row],[Article Commande]],Tableau1[],4,FALSE)</f>
        <v>CREMERIE</v>
      </c>
      <c r="G1292" s="30">
        <f>YEAR(TableauRCP[[#This Row],[Date de Reception]])*100+MONTH(TableauRCP[[#This Row],[Date de Reception]])</f>
        <v>202210</v>
      </c>
      <c r="H1292" t="str">
        <f>+CONCATENATE(TableauRCP[[#This Row],[Famille de produit]],TableauRCP[[#This Row],[Date2]])</f>
        <v>CREMERIE202210</v>
      </c>
    </row>
    <row r="1293" spans="1:8" hidden="1" x14ac:dyDescent="0.25">
      <c r="A1293" s="30" t="s">
        <v>255</v>
      </c>
      <c r="B1293" s="38">
        <v>143388857</v>
      </c>
      <c r="C1293" s="38">
        <v>5540246194632</v>
      </c>
      <c r="D1293" s="39">
        <v>44848</v>
      </c>
      <c r="E1293" s="40">
        <v>502</v>
      </c>
      <c r="F1293" t="str">
        <f>+VLOOKUP(TableauRCP[[#This Row],[Article Commande]],Tableau1[],4,FALSE)</f>
        <v>BOULANGERIE</v>
      </c>
      <c r="G1293" s="30">
        <f>YEAR(TableauRCP[[#This Row],[Date de Reception]])*100+MONTH(TableauRCP[[#This Row],[Date de Reception]])</f>
        <v>202210</v>
      </c>
      <c r="H1293" t="str">
        <f>+CONCATENATE(TableauRCP[[#This Row],[Famille de produit]],TableauRCP[[#This Row],[Date2]])</f>
        <v>BOULANGERIE202210</v>
      </c>
    </row>
    <row r="1294" spans="1:8" hidden="1" x14ac:dyDescent="0.25">
      <c r="A1294" s="30" t="s">
        <v>255</v>
      </c>
      <c r="B1294" s="41">
        <v>143378523</v>
      </c>
      <c r="C1294" s="41">
        <v>5540246183587</v>
      </c>
      <c r="D1294" s="42">
        <v>44849</v>
      </c>
      <c r="E1294" s="43">
        <v>502</v>
      </c>
      <c r="F1294" t="str">
        <f>+VLOOKUP(TableauRCP[[#This Row],[Article Commande]],Tableau1[],4,FALSE)</f>
        <v>MIX LEGUMES</v>
      </c>
      <c r="G1294" s="30">
        <f>YEAR(TableauRCP[[#This Row],[Date de Reception]])*100+MONTH(TableauRCP[[#This Row],[Date de Reception]])</f>
        <v>202210</v>
      </c>
      <c r="H1294" t="str">
        <f>+CONCATENATE(TableauRCP[[#This Row],[Famille de produit]],TableauRCP[[#This Row],[Date2]])</f>
        <v>MIX LEGUMES202210</v>
      </c>
    </row>
    <row r="1295" spans="1:8" hidden="1" x14ac:dyDescent="0.25">
      <c r="A1295" s="30" t="s">
        <v>255</v>
      </c>
      <c r="B1295" s="38">
        <v>143378523</v>
      </c>
      <c r="C1295" s="38">
        <v>5540246183589</v>
      </c>
      <c r="D1295" s="39">
        <v>44849</v>
      </c>
      <c r="E1295" s="40">
        <v>650</v>
      </c>
      <c r="F1295" t="str">
        <f>+VLOOKUP(TableauRCP[[#This Row],[Article Commande]],Tableau1[],4,FALSE)</f>
        <v>MIX LEGUMES</v>
      </c>
      <c r="G1295" s="30">
        <f>YEAR(TableauRCP[[#This Row],[Date de Reception]])*100+MONTH(TableauRCP[[#This Row],[Date de Reception]])</f>
        <v>202210</v>
      </c>
      <c r="H1295" t="str">
        <f>+CONCATENATE(TableauRCP[[#This Row],[Famille de produit]],TableauRCP[[#This Row],[Date2]])</f>
        <v>MIX LEGUMES202210</v>
      </c>
    </row>
    <row r="1296" spans="1:8" hidden="1" x14ac:dyDescent="0.25">
      <c r="A1296" s="30" t="s">
        <v>255</v>
      </c>
      <c r="B1296" s="41">
        <v>143378523</v>
      </c>
      <c r="C1296" s="41">
        <v>5540246194790</v>
      </c>
      <c r="D1296" s="42">
        <v>44849</v>
      </c>
      <c r="E1296" s="43">
        <v>2631</v>
      </c>
      <c r="F1296" t="str">
        <f>+VLOOKUP(TableauRCP[[#This Row],[Article Commande]],Tableau1[],4,FALSE)</f>
        <v>MIX LEGUMES</v>
      </c>
      <c r="G1296" s="30">
        <f>YEAR(TableauRCP[[#This Row],[Date de Reception]])*100+MONTH(TableauRCP[[#This Row],[Date de Reception]])</f>
        <v>202210</v>
      </c>
      <c r="H1296" t="str">
        <f>+CONCATENATE(TableauRCP[[#This Row],[Famille de produit]],TableauRCP[[#This Row],[Date2]])</f>
        <v>MIX LEGUMES202210</v>
      </c>
    </row>
    <row r="1297" spans="1:8" hidden="1" x14ac:dyDescent="0.25">
      <c r="A1297" s="30" t="s">
        <v>255</v>
      </c>
      <c r="B1297" s="38">
        <v>143388689</v>
      </c>
      <c r="C1297" s="38">
        <v>5540246194632</v>
      </c>
      <c r="D1297" s="39">
        <v>44849</v>
      </c>
      <c r="E1297" s="40">
        <v>1086</v>
      </c>
      <c r="F1297" t="str">
        <f>+VLOOKUP(TableauRCP[[#This Row],[Article Commande]],Tableau1[],4,FALSE)</f>
        <v>BOULANGERIE</v>
      </c>
      <c r="G1297" s="30">
        <f>YEAR(TableauRCP[[#This Row],[Date de Reception]])*100+MONTH(TableauRCP[[#This Row],[Date de Reception]])</f>
        <v>202210</v>
      </c>
      <c r="H1297" t="str">
        <f>+CONCATENATE(TableauRCP[[#This Row],[Famille de produit]],TableauRCP[[#This Row],[Date2]])</f>
        <v>BOULANGERIE202210</v>
      </c>
    </row>
    <row r="1298" spans="1:8" hidden="1" x14ac:dyDescent="0.25">
      <c r="A1298" s="30" t="s">
        <v>255</v>
      </c>
      <c r="B1298" s="41">
        <v>143388713</v>
      </c>
      <c r="C1298" s="41">
        <v>5540246175049</v>
      </c>
      <c r="D1298" s="42">
        <v>44849</v>
      </c>
      <c r="E1298" s="43">
        <v>836</v>
      </c>
      <c r="F1298" t="str">
        <f>+VLOOKUP(TableauRCP[[#This Row],[Article Commande]],Tableau1[],4,FALSE)</f>
        <v>CREMERIE</v>
      </c>
      <c r="G1298" s="30">
        <f>YEAR(TableauRCP[[#This Row],[Date de Reception]])*100+MONTH(TableauRCP[[#This Row],[Date de Reception]])</f>
        <v>202210</v>
      </c>
      <c r="H1298" t="str">
        <f>+CONCATENATE(TableauRCP[[#This Row],[Famille de produit]],TableauRCP[[#This Row],[Date2]])</f>
        <v>CREMERIE202210</v>
      </c>
    </row>
    <row r="1299" spans="1:8" hidden="1" x14ac:dyDescent="0.25">
      <c r="A1299" s="30" t="s">
        <v>255</v>
      </c>
      <c r="B1299" s="38">
        <v>143388713</v>
      </c>
      <c r="C1299" s="38">
        <v>5540246175050</v>
      </c>
      <c r="D1299" s="39">
        <v>44849</v>
      </c>
      <c r="E1299" s="40">
        <v>836</v>
      </c>
      <c r="F1299" t="str">
        <f>+VLOOKUP(TableauRCP[[#This Row],[Article Commande]],Tableau1[],4,FALSE)</f>
        <v>CREMERIE</v>
      </c>
      <c r="G1299" s="30">
        <f>YEAR(TableauRCP[[#This Row],[Date de Reception]])*100+MONTH(TableauRCP[[#This Row],[Date de Reception]])</f>
        <v>202210</v>
      </c>
      <c r="H1299" t="str">
        <f>+CONCATENATE(TableauRCP[[#This Row],[Famille de produit]],TableauRCP[[#This Row],[Date2]])</f>
        <v>CREMERIE202210</v>
      </c>
    </row>
    <row r="1300" spans="1:8" hidden="1" x14ac:dyDescent="0.25">
      <c r="A1300" s="30" t="s">
        <v>255</v>
      </c>
      <c r="B1300" s="41">
        <v>143388723</v>
      </c>
      <c r="C1300" s="41">
        <v>5540246183130</v>
      </c>
      <c r="D1300" s="42">
        <v>44849</v>
      </c>
      <c r="E1300" s="43">
        <v>1003</v>
      </c>
      <c r="F1300" t="str">
        <f>+VLOOKUP(TableauRCP[[#This Row],[Article Commande]],Tableau1[],4,FALSE)</f>
        <v>MIX LEGUMES</v>
      </c>
      <c r="G1300" s="30">
        <f>YEAR(TableauRCP[[#This Row],[Date de Reception]])*100+MONTH(TableauRCP[[#This Row],[Date de Reception]])</f>
        <v>202210</v>
      </c>
      <c r="H1300" t="str">
        <f>+CONCATENATE(TableauRCP[[#This Row],[Famille de produit]],TableauRCP[[#This Row],[Date2]])</f>
        <v>MIX LEGUMES202210</v>
      </c>
    </row>
    <row r="1301" spans="1:8" hidden="1" x14ac:dyDescent="0.25">
      <c r="A1301" s="30" t="s">
        <v>255</v>
      </c>
      <c r="B1301" s="38">
        <v>143388723</v>
      </c>
      <c r="C1301" s="38">
        <v>5540246183537</v>
      </c>
      <c r="D1301" s="39">
        <v>44849</v>
      </c>
      <c r="E1301" s="40">
        <v>961</v>
      </c>
      <c r="F1301" t="str">
        <f>+VLOOKUP(TableauRCP[[#This Row],[Article Commande]],Tableau1[],4,FALSE)</f>
        <v>MIX LEGUMES</v>
      </c>
      <c r="G1301" s="30">
        <f>YEAR(TableauRCP[[#This Row],[Date de Reception]])*100+MONTH(TableauRCP[[#This Row],[Date de Reception]])</f>
        <v>202210</v>
      </c>
      <c r="H1301" t="str">
        <f>+CONCATENATE(TableauRCP[[#This Row],[Famille de produit]],TableauRCP[[#This Row],[Date2]])</f>
        <v>MIX LEGUMES202210</v>
      </c>
    </row>
    <row r="1302" spans="1:8" hidden="1" x14ac:dyDescent="0.25">
      <c r="A1302" s="30" t="s">
        <v>255</v>
      </c>
      <c r="B1302" s="41">
        <v>143388723</v>
      </c>
      <c r="C1302" s="41">
        <v>5540246183538</v>
      </c>
      <c r="D1302" s="42">
        <v>44849</v>
      </c>
      <c r="E1302" s="43">
        <v>919</v>
      </c>
      <c r="F1302" t="str">
        <f>+VLOOKUP(TableauRCP[[#This Row],[Article Commande]],Tableau1[],4,FALSE)</f>
        <v>MIX LEGUMES</v>
      </c>
      <c r="G1302" s="30">
        <f>YEAR(TableauRCP[[#This Row],[Date de Reception]])*100+MONTH(TableauRCP[[#This Row],[Date de Reception]])</f>
        <v>202210</v>
      </c>
      <c r="H1302" t="str">
        <f>+CONCATENATE(TableauRCP[[#This Row],[Famille de produit]],TableauRCP[[#This Row],[Date2]])</f>
        <v>MIX LEGUMES202210</v>
      </c>
    </row>
    <row r="1303" spans="1:8" hidden="1" x14ac:dyDescent="0.25">
      <c r="A1303" s="30" t="s">
        <v>255</v>
      </c>
      <c r="B1303" s="38">
        <v>143388723</v>
      </c>
      <c r="C1303" s="38">
        <v>5540246192571</v>
      </c>
      <c r="D1303" s="39">
        <v>44849</v>
      </c>
      <c r="E1303" s="40">
        <v>1212</v>
      </c>
      <c r="F1303" t="str">
        <f>+VLOOKUP(TableauRCP[[#This Row],[Article Commande]],Tableau1[],4,FALSE)</f>
        <v>MIX LEGUMES</v>
      </c>
      <c r="G1303" s="30">
        <f>YEAR(TableauRCP[[#This Row],[Date de Reception]])*100+MONTH(TableauRCP[[#This Row],[Date de Reception]])</f>
        <v>202210</v>
      </c>
      <c r="H1303" t="str">
        <f>+CONCATENATE(TableauRCP[[#This Row],[Famille de produit]],TableauRCP[[#This Row],[Date2]])</f>
        <v>MIX LEGUMES202210</v>
      </c>
    </row>
    <row r="1304" spans="1:8" hidden="1" x14ac:dyDescent="0.25">
      <c r="A1304" s="30" t="s">
        <v>255</v>
      </c>
      <c r="B1304" s="41">
        <v>143388848</v>
      </c>
      <c r="C1304" s="41">
        <v>5540246172978</v>
      </c>
      <c r="D1304" s="42">
        <v>44849</v>
      </c>
      <c r="E1304" s="43">
        <v>1671</v>
      </c>
      <c r="F1304" t="str">
        <f>+VLOOKUP(TableauRCP[[#This Row],[Article Commande]],Tableau1[],4,FALSE)</f>
        <v>CREMERIE</v>
      </c>
      <c r="G1304" s="30">
        <f>YEAR(TableauRCP[[#This Row],[Date de Reception]])*100+MONTH(TableauRCP[[#This Row],[Date de Reception]])</f>
        <v>202210</v>
      </c>
      <c r="H1304" t="str">
        <f>+CONCATENATE(TableauRCP[[#This Row],[Famille de produit]],TableauRCP[[#This Row],[Date2]])</f>
        <v>CREMERIE202210</v>
      </c>
    </row>
    <row r="1305" spans="1:8" hidden="1" x14ac:dyDescent="0.25">
      <c r="A1305" s="30" t="s">
        <v>255</v>
      </c>
      <c r="B1305" s="38">
        <v>143388848</v>
      </c>
      <c r="C1305" s="38">
        <v>5540246174174</v>
      </c>
      <c r="D1305" s="39">
        <v>44849</v>
      </c>
      <c r="E1305" s="40">
        <v>232</v>
      </c>
      <c r="F1305" t="str">
        <f>+VLOOKUP(TableauRCP[[#This Row],[Article Commande]],Tableau1[],4,FALSE)</f>
        <v>CREMERIE</v>
      </c>
      <c r="G1305" s="30">
        <f>YEAR(TableauRCP[[#This Row],[Date de Reception]])*100+MONTH(TableauRCP[[#This Row],[Date de Reception]])</f>
        <v>202210</v>
      </c>
      <c r="H1305" t="str">
        <f>+CONCATENATE(TableauRCP[[#This Row],[Famille de produit]],TableauRCP[[#This Row],[Date2]])</f>
        <v>CREMERIE202210</v>
      </c>
    </row>
    <row r="1306" spans="1:8" hidden="1" x14ac:dyDescent="0.25">
      <c r="A1306" s="30" t="s">
        <v>255</v>
      </c>
      <c r="B1306" s="41">
        <v>143388850</v>
      </c>
      <c r="C1306" s="41">
        <v>5540246171933</v>
      </c>
      <c r="D1306" s="42">
        <v>44849</v>
      </c>
      <c r="E1306" s="43">
        <v>1114</v>
      </c>
      <c r="F1306" t="str">
        <f>+VLOOKUP(TableauRCP[[#This Row],[Article Commande]],Tableau1[],4,FALSE)</f>
        <v>CREMERIE</v>
      </c>
      <c r="G1306" s="30">
        <f>YEAR(TableauRCP[[#This Row],[Date de Reception]])*100+MONTH(TableauRCP[[#This Row],[Date de Reception]])</f>
        <v>202210</v>
      </c>
      <c r="H1306" t="str">
        <f>+CONCATENATE(TableauRCP[[#This Row],[Famille de produit]],TableauRCP[[#This Row],[Date2]])</f>
        <v>CREMERIE202210</v>
      </c>
    </row>
    <row r="1307" spans="1:8" hidden="1" x14ac:dyDescent="0.25">
      <c r="A1307" s="30" t="s">
        <v>255</v>
      </c>
      <c r="B1307" s="38">
        <v>143388850</v>
      </c>
      <c r="C1307" s="38">
        <v>5540246187987</v>
      </c>
      <c r="D1307" s="39">
        <v>44849</v>
      </c>
      <c r="E1307" s="40">
        <v>4455</v>
      </c>
      <c r="F1307" t="str">
        <f>+VLOOKUP(TableauRCP[[#This Row],[Article Commande]],Tableau1[],4,FALSE)</f>
        <v>CREMERIE</v>
      </c>
      <c r="G1307" s="30">
        <f>YEAR(TableauRCP[[#This Row],[Date de Reception]])*100+MONTH(TableauRCP[[#This Row],[Date de Reception]])</f>
        <v>202210</v>
      </c>
      <c r="H1307" t="str">
        <f>+CONCATENATE(TableauRCP[[#This Row],[Famille de produit]],TableauRCP[[#This Row],[Date2]])</f>
        <v>CREMERIE202210</v>
      </c>
    </row>
    <row r="1308" spans="1:8" hidden="1" x14ac:dyDescent="0.25">
      <c r="A1308" s="30" t="s">
        <v>255</v>
      </c>
      <c r="B1308" s="41">
        <v>143398898</v>
      </c>
      <c r="C1308" s="41">
        <v>5540246176295</v>
      </c>
      <c r="D1308" s="42">
        <v>44849</v>
      </c>
      <c r="E1308" s="43">
        <v>11136</v>
      </c>
      <c r="F1308" t="str">
        <f>+VLOOKUP(TableauRCP[[#This Row],[Article Commande]],Tableau1[],4,FALSE)</f>
        <v>CREMERIE</v>
      </c>
      <c r="G1308" s="30">
        <f>YEAR(TableauRCP[[#This Row],[Date de Reception]])*100+MONTH(TableauRCP[[#This Row],[Date de Reception]])</f>
        <v>202210</v>
      </c>
      <c r="H1308" t="str">
        <f>+CONCATENATE(TableauRCP[[#This Row],[Famille de produit]],TableauRCP[[#This Row],[Date2]])</f>
        <v>CREMERIE202210</v>
      </c>
    </row>
    <row r="1309" spans="1:8" hidden="1" x14ac:dyDescent="0.25">
      <c r="A1309" s="30" t="s">
        <v>255</v>
      </c>
      <c r="B1309" s="41">
        <v>143388728</v>
      </c>
      <c r="C1309" s="41">
        <v>5540246191596</v>
      </c>
      <c r="D1309" s="42">
        <v>44850</v>
      </c>
      <c r="E1309" s="43">
        <v>297</v>
      </c>
      <c r="F1309" t="str">
        <f>+VLOOKUP(TableauRCP[[#This Row],[Article Commande]],Tableau1[],4,FALSE)</f>
        <v>BOULANGERIE</v>
      </c>
      <c r="G1309" s="30">
        <f>YEAR(TableauRCP[[#This Row],[Date de Reception]])*100+MONTH(TableauRCP[[#This Row],[Date de Reception]])</f>
        <v>202210</v>
      </c>
      <c r="H1309" t="str">
        <f>+CONCATENATE(TableauRCP[[#This Row],[Famille de produit]],TableauRCP[[#This Row],[Date2]])</f>
        <v>BOULANGERIE202210</v>
      </c>
    </row>
    <row r="1310" spans="1:8" hidden="1" x14ac:dyDescent="0.25">
      <c r="A1310" s="30" t="s">
        <v>255</v>
      </c>
      <c r="B1310" s="41">
        <v>143388821</v>
      </c>
      <c r="C1310" s="41">
        <v>5540246181061</v>
      </c>
      <c r="D1310" s="42">
        <v>44850</v>
      </c>
      <c r="E1310" s="43">
        <v>4410</v>
      </c>
      <c r="F1310" t="str">
        <f>+VLOOKUP(TableauRCP[[#This Row],[Article Commande]],Tableau1[],4,FALSE)</f>
        <v>VOLAILLE</v>
      </c>
      <c r="G1310" s="30">
        <f>YEAR(TableauRCP[[#This Row],[Date de Reception]])*100+MONTH(TableauRCP[[#This Row],[Date de Reception]])</f>
        <v>202210</v>
      </c>
      <c r="H1310" t="str">
        <f>+CONCATENATE(TableauRCP[[#This Row],[Famille de produit]],TableauRCP[[#This Row],[Date2]])</f>
        <v>VOLAILLE202210</v>
      </c>
    </row>
    <row r="1311" spans="1:8" hidden="1" x14ac:dyDescent="0.25">
      <c r="A1311" s="30" t="s">
        <v>255</v>
      </c>
      <c r="B1311" s="38">
        <v>143388821</v>
      </c>
      <c r="C1311" s="38">
        <v>5540246183547</v>
      </c>
      <c r="D1311" s="39">
        <v>44850</v>
      </c>
      <c r="E1311" s="40">
        <v>6682</v>
      </c>
      <c r="F1311" t="str">
        <f>+VLOOKUP(TableauRCP[[#This Row],[Article Commande]],Tableau1[],4,FALSE)</f>
        <v>VOLAILLE</v>
      </c>
      <c r="G1311" s="30">
        <f>YEAR(TableauRCP[[#This Row],[Date de Reception]])*100+MONTH(TableauRCP[[#This Row],[Date de Reception]])</f>
        <v>202210</v>
      </c>
      <c r="H1311" t="str">
        <f>+CONCATENATE(TableauRCP[[#This Row],[Famille de produit]],TableauRCP[[#This Row],[Date2]])</f>
        <v>VOLAILLE202210</v>
      </c>
    </row>
    <row r="1312" spans="1:8" hidden="1" x14ac:dyDescent="0.25">
      <c r="A1312" s="30" t="s">
        <v>255</v>
      </c>
      <c r="B1312" s="41">
        <v>143388821</v>
      </c>
      <c r="C1312" s="41">
        <v>5540246185278</v>
      </c>
      <c r="D1312" s="42">
        <v>44850</v>
      </c>
      <c r="E1312" s="43">
        <v>2239</v>
      </c>
      <c r="F1312" t="str">
        <f>+VLOOKUP(TableauRCP[[#This Row],[Article Commande]],Tableau1[],4,FALSE)</f>
        <v>VOLAILLE</v>
      </c>
      <c r="G1312" s="30">
        <f>YEAR(TableauRCP[[#This Row],[Date de Reception]])*100+MONTH(TableauRCP[[#This Row],[Date de Reception]])</f>
        <v>202210</v>
      </c>
      <c r="H1312" t="str">
        <f>+CONCATENATE(TableauRCP[[#This Row],[Famille de produit]],TableauRCP[[#This Row],[Date2]])</f>
        <v>VOLAILLE202210</v>
      </c>
    </row>
    <row r="1313" spans="1:8" hidden="1" x14ac:dyDescent="0.25">
      <c r="A1313" s="30" t="s">
        <v>255</v>
      </c>
      <c r="B1313" s="38">
        <v>143398885</v>
      </c>
      <c r="C1313" s="38">
        <v>5540246172539</v>
      </c>
      <c r="D1313" s="39">
        <v>44850</v>
      </c>
      <c r="E1313" s="40">
        <v>70</v>
      </c>
      <c r="F1313" t="str">
        <f>+VLOOKUP(TableauRCP[[#This Row],[Article Commande]],Tableau1[],4,FALSE)</f>
        <v>CREMERIE</v>
      </c>
      <c r="G1313" s="30">
        <f>YEAR(TableauRCP[[#This Row],[Date de Reception]])*100+MONTH(TableauRCP[[#This Row],[Date de Reception]])</f>
        <v>202210</v>
      </c>
      <c r="H1313" t="str">
        <f>+CONCATENATE(TableauRCP[[#This Row],[Famille de produit]],TableauRCP[[#This Row],[Date2]])</f>
        <v>CREMERIE202210</v>
      </c>
    </row>
    <row r="1314" spans="1:8" hidden="1" x14ac:dyDescent="0.25">
      <c r="A1314" s="30" t="s">
        <v>255</v>
      </c>
      <c r="B1314" s="41">
        <v>143398885</v>
      </c>
      <c r="C1314" s="41">
        <v>5540246172978</v>
      </c>
      <c r="D1314" s="42">
        <v>44850</v>
      </c>
      <c r="E1314" s="43">
        <v>1671</v>
      </c>
      <c r="F1314" t="str">
        <f>+VLOOKUP(TableauRCP[[#This Row],[Article Commande]],Tableau1[],4,FALSE)</f>
        <v>CREMERIE</v>
      </c>
      <c r="G1314" s="30">
        <f>YEAR(TableauRCP[[#This Row],[Date de Reception]])*100+MONTH(TableauRCP[[#This Row],[Date de Reception]])</f>
        <v>202210</v>
      </c>
      <c r="H1314" t="str">
        <f>+CONCATENATE(TableauRCP[[#This Row],[Famille de produit]],TableauRCP[[#This Row],[Date2]])</f>
        <v>CREMERIE202210</v>
      </c>
    </row>
    <row r="1315" spans="1:8" hidden="1" x14ac:dyDescent="0.25">
      <c r="A1315" s="30" t="s">
        <v>255</v>
      </c>
      <c r="B1315" s="38">
        <v>143398885</v>
      </c>
      <c r="C1315" s="38">
        <v>5540246174174</v>
      </c>
      <c r="D1315" s="39">
        <v>44850</v>
      </c>
      <c r="E1315" s="40">
        <v>464</v>
      </c>
      <c r="F1315" t="str">
        <f>+VLOOKUP(TableauRCP[[#This Row],[Article Commande]],Tableau1[],4,FALSE)</f>
        <v>CREMERIE</v>
      </c>
      <c r="G1315" s="30">
        <f>YEAR(TableauRCP[[#This Row],[Date de Reception]])*100+MONTH(TableauRCP[[#This Row],[Date de Reception]])</f>
        <v>202210</v>
      </c>
      <c r="H1315" t="str">
        <f>+CONCATENATE(TableauRCP[[#This Row],[Famille de produit]],TableauRCP[[#This Row],[Date2]])</f>
        <v>CREMERIE202210</v>
      </c>
    </row>
    <row r="1316" spans="1:8" hidden="1" x14ac:dyDescent="0.25">
      <c r="A1316" s="30" t="s">
        <v>255</v>
      </c>
      <c r="B1316" s="38">
        <v>143398885</v>
      </c>
      <c r="C1316" s="38">
        <v>5540246176699</v>
      </c>
      <c r="D1316" s="39">
        <v>44850</v>
      </c>
      <c r="E1316" s="40">
        <v>8352</v>
      </c>
      <c r="F1316" t="str">
        <f>+VLOOKUP(TableauRCP[[#This Row],[Article Commande]],Tableau1[],4,FALSE)</f>
        <v>CREMERIE</v>
      </c>
      <c r="G1316" s="30">
        <f>YEAR(TableauRCP[[#This Row],[Date de Reception]])*100+MONTH(TableauRCP[[#This Row],[Date de Reception]])</f>
        <v>202210</v>
      </c>
      <c r="H1316" t="str">
        <f>+CONCATENATE(TableauRCP[[#This Row],[Famille de produit]],TableauRCP[[#This Row],[Date2]])</f>
        <v>CREMERIE202210</v>
      </c>
    </row>
    <row r="1317" spans="1:8" hidden="1" x14ac:dyDescent="0.25">
      <c r="A1317" s="30" t="s">
        <v>255</v>
      </c>
      <c r="B1317" s="41">
        <v>143398888</v>
      </c>
      <c r="C1317" s="41">
        <v>5540246176295</v>
      </c>
      <c r="D1317" s="42">
        <v>44850</v>
      </c>
      <c r="E1317" s="43">
        <v>4455</v>
      </c>
      <c r="F1317" t="str">
        <f>+VLOOKUP(TableauRCP[[#This Row],[Article Commande]],Tableau1[],4,FALSE)</f>
        <v>CREMERIE</v>
      </c>
      <c r="G1317" s="30">
        <f>YEAR(TableauRCP[[#This Row],[Date de Reception]])*100+MONTH(TableauRCP[[#This Row],[Date de Reception]])</f>
        <v>202210</v>
      </c>
      <c r="H1317" t="str">
        <f>+CONCATENATE(TableauRCP[[#This Row],[Famille de produit]],TableauRCP[[#This Row],[Date2]])</f>
        <v>CREMERIE202210</v>
      </c>
    </row>
    <row r="1318" spans="1:8" hidden="1" x14ac:dyDescent="0.25">
      <c r="A1318" s="30" t="s">
        <v>255</v>
      </c>
      <c r="B1318" s="41">
        <v>143398888</v>
      </c>
      <c r="C1318" s="41">
        <v>5540246187987</v>
      </c>
      <c r="D1318" s="42">
        <v>44850</v>
      </c>
      <c r="E1318" s="43">
        <v>2228</v>
      </c>
      <c r="F1318" t="str">
        <f>+VLOOKUP(TableauRCP[[#This Row],[Article Commande]],Tableau1[],4,FALSE)</f>
        <v>CREMERIE</v>
      </c>
      <c r="G1318" s="30">
        <f>YEAR(TableauRCP[[#This Row],[Date de Reception]])*100+MONTH(TableauRCP[[#This Row],[Date de Reception]])</f>
        <v>202210</v>
      </c>
      <c r="H1318" t="str">
        <f>+CONCATENATE(TableauRCP[[#This Row],[Famille de produit]],TableauRCP[[#This Row],[Date2]])</f>
        <v>CREMERIE202210</v>
      </c>
    </row>
    <row r="1319" spans="1:8" hidden="1" x14ac:dyDescent="0.25">
      <c r="A1319" s="30" t="s">
        <v>255</v>
      </c>
      <c r="B1319" s="38">
        <v>143398888</v>
      </c>
      <c r="C1319" s="38">
        <v>5540246188200</v>
      </c>
      <c r="D1319" s="39">
        <v>44850</v>
      </c>
      <c r="E1319" s="40">
        <v>1485</v>
      </c>
      <c r="F1319" t="str">
        <f>+VLOOKUP(TableauRCP[[#This Row],[Article Commande]],Tableau1[],4,FALSE)</f>
        <v>CREMERIE</v>
      </c>
      <c r="G1319" s="30">
        <f>YEAR(TableauRCP[[#This Row],[Date de Reception]])*100+MONTH(TableauRCP[[#This Row],[Date de Reception]])</f>
        <v>202210</v>
      </c>
      <c r="H1319" t="str">
        <f>+CONCATENATE(TableauRCP[[#This Row],[Famille de produit]],TableauRCP[[#This Row],[Date2]])</f>
        <v>CREMERIE202210</v>
      </c>
    </row>
    <row r="1320" spans="1:8" hidden="1" x14ac:dyDescent="0.25">
      <c r="A1320" s="30" t="s">
        <v>255</v>
      </c>
      <c r="B1320" s="38">
        <v>143388694</v>
      </c>
      <c r="C1320" s="38">
        <v>5540246177133</v>
      </c>
      <c r="D1320" s="39">
        <v>44851</v>
      </c>
      <c r="E1320" s="40">
        <v>2228</v>
      </c>
      <c r="F1320" t="str">
        <f>+VLOOKUP(TableauRCP[[#This Row],[Article Commande]],Tableau1[],4,FALSE)</f>
        <v>MIX LEGUMES</v>
      </c>
      <c r="G1320" s="30">
        <f>YEAR(TableauRCP[[#This Row],[Date de Reception]])*100+MONTH(TableauRCP[[#This Row],[Date de Reception]])</f>
        <v>202210</v>
      </c>
      <c r="H1320" t="str">
        <f>+CONCATENATE(TableauRCP[[#This Row],[Famille de produit]],TableauRCP[[#This Row],[Date2]])</f>
        <v>MIX LEGUMES202210</v>
      </c>
    </row>
    <row r="1321" spans="1:8" hidden="1" x14ac:dyDescent="0.25">
      <c r="A1321" s="30" t="s">
        <v>255</v>
      </c>
      <c r="B1321" s="41">
        <v>143388694</v>
      </c>
      <c r="C1321" s="41">
        <v>5540246192148</v>
      </c>
      <c r="D1321" s="42">
        <v>44851</v>
      </c>
      <c r="E1321" s="43">
        <v>36192</v>
      </c>
      <c r="F1321" t="str">
        <f>+VLOOKUP(TableauRCP[[#This Row],[Article Commande]],Tableau1[],4,FALSE)</f>
        <v>MIX LEGUMES</v>
      </c>
      <c r="G1321" s="30">
        <f>YEAR(TableauRCP[[#This Row],[Date de Reception]])*100+MONTH(TableauRCP[[#This Row],[Date de Reception]])</f>
        <v>202210</v>
      </c>
      <c r="H1321" t="str">
        <f>+CONCATENATE(TableauRCP[[#This Row],[Famille de produit]],TableauRCP[[#This Row],[Date2]])</f>
        <v>MIX LEGUMES202210</v>
      </c>
    </row>
    <row r="1322" spans="1:8" hidden="1" x14ac:dyDescent="0.25">
      <c r="A1322" s="30" t="s">
        <v>255</v>
      </c>
      <c r="B1322" s="38">
        <v>143388694</v>
      </c>
      <c r="C1322" s="38">
        <v>5540246192518</v>
      </c>
      <c r="D1322" s="39">
        <v>44851</v>
      </c>
      <c r="E1322" s="40">
        <v>4385</v>
      </c>
      <c r="F1322" t="str">
        <f>+VLOOKUP(TableauRCP[[#This Row],[Article Commande]],Tableau1[],4,FALSE)</f>
        <v>MIX LEGUMES</v>
      </c>
      <c r="G1322" s="30">
        <f>YEAR(TableauRCP[[#This Row],[Date de Reception]])*100+MONTH(TableauRCP[[#This Row],[Date de Reception]])</f>
        <v>202210</v>
      </c>
      <c r="H1322" t="str">
        <f>+CONCATENATE(TableauRCP[[#This Row],[Famille de produit]],TableauRCP[[#This Row],[Date2]])</f>
        <v>MIX LEGUMES202210</v>
      </c>
    </row>
    <row r="1323" spans="1:8" hidden="1" x14ac:dyDescent="0.25">
      <c r="A1323" s="30" t="s">
        <v>255</v>
      </c>
      <c r="B1323" s="38">
        <v>143388744</v>
      </c>
      <c r="C1323" s="38">
        <v>5540246194632</v>
      </c>
      <c r="D1323" s="39">
        <v>44851</v>
      </c>
      <c r="E1323" s="40">
        <v>1170</v>
      </c>
      <c r="F1323" t="str">
        <f>+VLOOKUP(TableauRCP[[#This Row],[Article Commande]],Tableau1[],4,FALSE)</f>
        <v>BOULANGERIE</v>
      </c>
      <c r="G1323" s="30">
        <f>YEAR(TableauRCP[[#This Row],[Date de Reception]])*100+MONTH(TableauRCP[[#This Row],[Date de Reception]])</f>
        <v>202210</v>
      </c>
      <c r="H1323" t="str">
        <f>+CONCATENATE(TableauRCP[[#This Row],[Famille de produit]],TableauRCP[[#This Row],[Date2]])</f>
        <v>BOULANGERIE202210</v>
      </c>
    </row>
    <row r="1324" spans="1:8" hidden="1" x14ac:dyDescent="0.25">
      <c r="A1324" s="30" t="s">
        <v>255</v>
      </c>
      <c r="B1324" s="41">
        <v>143388744</v>
      </c>
      <c r="C1324" s="41">
        <v>5540246195250</v>
      </c>
      <c r="D1324" s="42">
        <v>44851</v>
      </c>
      <c r="E1324" s="43">
        <v>168</v>
      </c>
      <c r="F1324" t="str">
        <f>+VLOOKUP(TableauRCP[[#This Row],[Article Commande]],Tableau1[],4,FALSE)</f>
        <v>BOULANGERIE</v>
      </c>
      <c r="G1324" s="30">
        <f>YEAR(TableauRCP[[#This Row],[Date de Reception]])*100+MONTH(TableauRCP[[#This Row],[Date de Reception]])</f>
        <v>202210</v>
      </c>
      <c r="H1324" t="str">
        <f>+CONCATENATE(TableauRCP[[#This Row],[Famille de produit]],TableauRCP[[#This Row],[Date2]])</f>
        <v>BOULANGERIE202210</v>
      </c>
    </row>
    <row r="1325" spans="1:8" hidden="1" x14ac:dyDescent="0.25">
      <c r="A1325" s="30" t="s">
        <v>255</v>
      </c>
      <c r="B1325" s="38">
        <v>143388748</v>
      </c>
      <c r="C1325" s="38">
        <v>5540246173906</v>
      </c>
      <c r="D1325" s="39">
        <v>44851</v>
      </c>
      <c r="E1325" s="40">
        <v>3267</v>
      </c>
      <c r="F1325" t="str">
        <f>+VLOOKUP(TableauRCP[[#This Row],[Article Commande]],Tableau1[],4,FALSE)</f>
        <v>VOLAILLE</v>
      </c>
      <c r="G1325" s="30">
        <f>YEAR(TableauRCP[[#This Row],[Date de Reception]])*100+MONTH(TableauRCP[[#This Row],[Date de Reception]])</f>
        <v>202210</v>
      </c>
      <c r="H1325" t="str">
        <f>+CONCATENATE(TableauRCP[[#This Row],[Famille de produit]],TableauRCP[[#This Row],[Date2]])</f>
        <v>VOLAILLE202210</v>
      </c>
    </row>
    <row r="1326" spans="1:8" hidden="1" x14ac:dyDescent="0.25">
      <c r="A1326" s="30" t="s">
        <v>255</v>
      </c>
      <c r="B1326" s="41">
        <v>143388748</v>
      </c>
      <c r="C1326" s="41">
        <v>5540246181016</v>
      </c>
      <c r="D1326" s="42">
        <v>44851</v>
      </c>
      <c r="E1326" s="43">
        <v>9800</v>
      </c>
      <c r="F1326" t="str">
        <f>+VLOOKUP(TableauRCP[[#This Row],[Article Commande]],Tableau1[],4,FALSE)</f>
        <v>VOLAILLE</v>
      </c>
      <c r="G1326" s="30">
        <f>YEAR(TableauRCP[[#This Row],[Date de Reception]])*100+MONTH(TableauRCP[[#This Row],[Date de Reception]])</f>
        <v>202210</v>
      </c>
      <c r="H1326" t="str">
        <f>+CONCATENATE(TableauRCP[[#This Row],[Famille de produit]],TableauRCP[[#This Row],[Date2]])</f>
        <v>VOLAILLE202210</v>
      </c>
    </row>
    <row r="1327" spans="1:8" hidden="1" x14ac:dyDescent="0.25">
      <c r="A1327" s="30" t="s">
        <v>255</v>
      </c>
      <c r="B1327" s="38">
        <v>143388827</v>
      </c>
      <c r="C1327" s="38">
        <v>5540246177133</v>
      </c>
      <c r="D1327" s="39">
        <v>44851</v>
      </c>
      <c r="E1327" s="40">
        <v>6682</v>
      </c>
      <c r="F1327" t="str">
        <f>+VLOOKUP(TableauRCP[[#This Row],[Article Commande]],Tableau1[],4,FALSE)</f>
        <v>MIX LEGUMES</v>
      </c>
      <c r="G1327" s="30">
        <f>YEAR(TableauRCP[[#This Row],[Date de Reception]])*100+MONTH(TableauRCP[[#This Row],[Date de Reception]])</f>
        <v>202210</v>
      </c>
      <c r="H1327" t="str">
        <f>+CONCATENATE(TableauRCP[[#This Row],[Famille de produit]],TableauRCP[[#This Row],[Date2]])</f>
        <v>MIX LEGUMES202210</v>
      </c>
    </row>
    <row r="1328" spans="1:8" hidden="1" x14ac:dyDescent="0.25">
      <c r="A1328" s="30" t="s">
        <v>255</v>
      </c>
      <c r="B1328" s="41">
        <v>143388827</v>
      </c>
      <c r="C1328" s="41">
        <v>5540246192148</v>
      </c>
      <c r="D1328" s="42">
        <v>44851</v>
      </c>
      <c r="E1328" s="43">
        <v>13920</v>
      </c>
      <c r="F1328" t="str">
        <f>+VLOOKUP(TableauRCP[[#This Row],[Article Commande]],Tableau1[],4,FALSE)</f>
        <v>MIX LEGUMES</v>
      </c>
      <c r="G1328" s="30">
        <f>YEAR(TableauRCP[[#This Row],[Date de Reception]])*100+MONTH(TableauRCP[[#This Row],[Date de Reception]])</f>
        <v>202210</v>
      </c>
      <c r="H1328" t="str">
        <f>+CONCATENATE(TableauRCP[[#This Row],[Famille de produit]],TableauRCP[[#This Row],[Date2]])</f>
        <v>MIX LEGUMES202210</v>
      </c>
    </row>
    <row r="1329" spans="1:8" hidden="1" x14ac:dyDescent="0.25">
      <c r="A1329" s="30" t="s">
        <v>255</v>
      </c>
      <c r="B1329" s="38">
        <v>143388827</v>
      </c>
      <c r="C1329" s="38">
        <v>5540246192518</v>
      </c>
      <c r="D1329" s="39">
        <v>44851</v>
      </c>
      <c r="E1329" s="40">
        <v>4385</v>
      </c>
      <c r="F1329" t="str">
        <f>+VLOOKUP(TableauRCP[[#This Row],[Article Commande]],Tableau1[],4,FALSE)</f>
        <v>MIX LEGUMES</v>
      </c>
      <c r="G1329" s="30">
        <f>YEAR(TableauRCP[[#This Row],[Date de Reception]])*100+MONTH(TableauRCP[[#This Row],[Date de Reception]])</f>
        <v>202210</v>
      </c>
      <c r="H1329" t="str">
        <f>+CONCATENATE(TableauRCP[[#This Row],[Famille de produit]],TableauRCP[[#This Row],[Date2]])</f>
        <v>MIX LEGUMES202210</v>
      </c>
    </row>
    <row r="1330" spans="1:8" hidden="1" x14ac:dyDescent="0.25">
      <c r="A1330" s="30" t="s">
        <v>255</v>
      </c>
      <c r="B1330" s="38">
        <v>143398886</v>
      </c>
      <c r="C1330" s="38">
        <v>5540246191598</v>
      </c>
      <c r="D1330" s="39">
        <v>44851</v>
      </c>
      <c r="E1330" s="40">
        <v>1601</v>
      </c>
      <c r="F1330" t="str">
        <f>+VLOOKUP(TableauRCP[[#This Row],[Article Commande]],Tableau1[],4,FALSE)</f>
        <v>CREMERIE</v>
      </c>
      <c r="G1330" s="30">
        <f>YEAR(TableauRCP[[#This Row],[Date de Reception]])*100+MONTH(TableauRCP[[#This Row],[Date de Reception]])</f>
        <v>202210</v>
      </c>
      <c r="H1330" t="str">
        <f>+CONCATENATE(TableauRCP[[#This Row],[Famille de produit]],TableauRCP[[#This Row],[Date2]])</f>
        <v>CREMERIE202210</v>
      </c>
    </row>
    <row r="1331" spans="1:8" hidden="1" x14ac:dyDescent="0.25">
      <c r="A1331" s="30" t="s">
        <v>255</v>
      </c>
      <c r="B1331" s="38">
        <v>143398902</v>
      </c>
      <c r="C1331" s="38">
        <v>5540246195242</v>
      </c>
      <c r="D1331" s="39">
        <v>44851</v>
      </c>
      <c r="E1331" s="40">
        <v>743</v>
      </c>
      <c r="F1331" t="str">
        <f>+VLOOKUP(TableauRCP[[#This Row],[Article Commande]],Tableau1[],4,FALSE)</f>
        <v>MIX LEGUMES</v>
      </c>
      <c r="G1331" s="30">
        <f>YEAR(TableauRCP[[#This Row],[Date de Reception]])*100+MONTH(TableauRCP[[#This Row],[Date de Reception]])</f>
        <v>202210</v>
      </c>
      <c r="H1331" t="str">
        <f>+CONCATENATE(TableauRCP[[#This Row],[Famille de produit]],TableauRCP[[#This Row],[Date2]])</f>
        <v>MIX LEGUMES202210</v>
      </c>
    </row>
    <row r="1332" spans="1:8" hidden="1" x14ac:dyDescent="0.25">
      <c r="A1332" s="30" t="s">
        <v>255</v>
      </c>
      <c r="B1332" s="41">
        <v>143398914</v>
      </c>
      <c r="C1332" s="41">
        <v>5540246176294</v>
      </c>
      <c r="D1332" s="42">
        <v>44851</v>
      </c>
      <c r="E1332" s="43">
        <v>1485</v>
      </c>
      <c r="F1332" t="str">
        <f>+VLOOKUP(TableauRCP[[#This Row],[Article Commande]],Tableau1[],4,FALSE)</f>
        <v>CREMERIE</v>
      </c>
      <c r="G1332" s="30">
        <f>YEAR(TableauRCP[[#This Row],[Date de Reception]])*100+MONTH(TableauRCP[[#This Row],[Date de Reception]])</f>
        <v>202210</v>
      </c>
      <c r="H1332" t="str">
        <f>+CONCATENATE(TableauRCP[[#This Row],[Famille de produit]],TableauRCP[[#This Row],[Date2]])</f>
        <v>CREMERIE202210</v>
      </c>
    </row>
    <row r="1333" spans="1:8" hidden="1" x14ac:dyDescent="0.25">
      <c r="A1333" s="30" t="s">
        <v>255</v>
      </c>
      <c r="B1333" s="38">
        <v>143398914</v>
      </c>
      <c r="C1333" s="38">
        <v>5540246176295</v>
      </c>
      <c r="D1333" s="39">
        <v>44851</v>
      </c>
      <c r="E1333" s="40">
        <v>4455</v>
      </c>
      <c r="F1333" t="str">
        <f>+VLOOKUP(TableauRCP[[#This Row],[Article Commande]],Tableau1[],4,FALSE)</f>
        <v>CREMERIE</v>
      </c>
      <c r="G1333" s="30">
        <f>YEAR(TableauRCP[[#This Row],[Date de Reception]])*100+MONTH(TableauRCP[[#This Row],[Date de Reception]])</f>
        <v>202210</v>
      </c>
      <c r="H1333" t="str">
        <f>+CONCATENATE(TableauRCP[[#This Row],[Famille de produit]],TableauRCP[[#This Row],[Date2]])</f>
        <v>CREMERIE202210</v>
      </c>
    </row>
    <row r="1334" spans="1:8" hidden="1" x14ac:dyDescent="0.25">
      <c r="A1334" s="30" t="s">
        <v>255</v>
      </c>
      <c r="B1334" s="41">
        <v>143398914</v>
      </c>
      <c r="C1334" s="41">
        <v>5540246187987</v>
      </c>
      <c r="D1334" s="42">
        <v>44851</v>
      </c>
      <c r="E1334" s="43">
        <v>3341</v>
      </c>
      <c r="F1334" t="str">
        <f>+VLOOKUP(TableauRCP[[#This Row],[Article Commande]],Tableau1[],4,FALSE)</f>
        <v>CREMERIE</v>
      </c>
      <c r="G1334" s="30">
        <f>YEAR(TableauRCP[[#This Row],[Date de Reception]])*100+MONTH(TableauRCP[[#This Row],[Date de Reception]])</f>
        <v>202210</v>
      </c>
      <c r="H1334" t="str">
        <f>+CONCATENATE(TableauRCP[[#This Row],[Famille de produit]],TableauRCP[[#This Row],[Date2]])</f>
        <v>CREMERIE202210</v>
      </c>
    </row>
    <row r="1335" spans="1:8" hidden="1" x14ac:dyDescent="0.25">
      <c r="A1335" s="30" t="s">
        <v>255</v>
      </c>
      <c r="B1335" s="38">
        <v>143398914</v>
      </c>
      <c r="C1335" s="38">
        <v>5540246188200</v>
      </c>
      <c r="D1335" s="39">
        <v>44851</v>
      </c>
      <c r="E1335" s="40">
        <v>743</v>
      </c>
      <c r="F1335" t="str">
        <f>+VLOOKUP(TableauRCP[[#This Row],[Article Commande]],Tableau1[],4,FALSE)</f>
        <v>CREMERIE</v>
      </c>
      <c r="G1335" s="30">
        <f>YEAR(TableauRCP[[#This Row],[Date de Reception]])*100+MONTH(TableauRCP[[#This Row],[Date de Reception]])</f>
        <v>202210</v>
      </c>
      <c r="H1335" t="str">
        <f>+CONCATENATE(TableauRCP[[#This Row],[Famille de produit]],TableauRCP[[#This Row],[Date2]])</f>
        <v>CREMERIE202210</v>
      </c>
    </row>
    <row r="1336" spans="1:8" hidden="1" x14ac:dyDescent="0.25">
      <c r="A1336" s="30" t="s">
        <v>255</v>
      </c>
      <c r="B1336" s="41">
        <v>143398915</v>
      </c>
      <c r="C1336" s="41">
        <v>5540246172669</v>
      </c>
      <c r="D1336" s="42">
        <v>44851</v>
      </c>
      <c r="E1336" s="43">
        <v>140</v>
      </c>
      <c r="F1336" t="str">
        <f>+VLOOKUP(TableauRCP[[#This Row],[Article Commande]],Tableau1[],4,FALSE)</f>
        <v>CREMERIE</v>
      </c>
      <c r="G1336" s="30">
        <f>YEAR(TableauRCP[[#This Row],[Date de Reception]])*100+MONTH(TableauRCP[[#This Row],[Date de Reception]])</f>
        <v>202210</v>
      </c>
      <c r="H1336" t="str">
        <f>+CONCATENATE(TableauRCP[[#This Row],[Famille de produit]],TableauRCP[[#This Row],[Date2]])</f>
        <v>CREMERIE202210</v>
      </c>
    </row>
    <row r="1337" spans="1:8" hidden="1" x14ac:dyDescent="0.25">
      <c r="A1337" s="30" t="s">
        <v>255</v>
      </c>
      <c r="B1337" s="41">
        <v>143388726</v>
      </c>
      <c r="C1337" s="41">
        <v>5540246180522</v>
      </c>
      <c r="D1337" s="42">
        <v>44854</v>
      </c>
      <c r="E1337" s="43">
        <v>1225</v>
      </c>
      <c r="F1337" t="str">
        <f>+VLOOKUP(TableauRCP[[#This Row],[Article Commande]],Tableau1[],4,FALSE)</f>
        <v>BOULANGERIE</v>
      </c>
      <c r="G1337" s="30">
        <f>YEAR(TableauRCP[[#This Row],[Date de Reception]])*100+MONTH(TableauRCP[[#This Row],[Date de Reception]])</f>
        <v>202210</v>
      </c>
      <c r="H1337" t="str">
        <f>+CONCATENATE(TableauRCP[[#This Row],[Famille de produit]],TableauRCP[[#This Row],[Date2]])</f>
        <v>BOULANGERIE202210</v>
      </c>
    </row>
    <row r="1338" spans="1:8" hidden="1" x14ac:dyDescent="0.25">
      <c r="A1338" s="30" t="s">
        <v>255</v>
      </c>
      <c r="B1338" s="38">
        <v>143388806</v>
      </c>
      <c r="C1338" s="38">
        <v>5540246173472</v>
      </c>
      <c r="D1338" s="39">
        <v>44854</v>
      </c>
      <c r="E1338" s="40">
        <v>418</v>
      </c>
      <c r="F1338" t="str">
        <f>+VLOOKUP(TableauRCP[[#This Row],[Article Commande]],Tableau1[],4,FALSE)</f>
        <v>CREMERIE</v>
      </c>
      <c r="G1338" s="30">
        <f>YEAR(TableauRCP[[#This Row],[Date de Reception]])*100+MONTH(TableauRCP[[#This Row],[Date de Reception]])</f>
        <v>202210</v>
      </c>
      <c r="H1338" t="str">
        <f>+CONCATENATE(TableauRCP[[#This Row],[Famille de produit]],TableauRCP[[#This Row],[Date2]])</f>
        <v>CREMERIE202210</v>
      </c>
    </row>
    <row r="1339" spans="1:8" hidden="1" x14ac:dyDescent="0.25">
      <c r="A1339" s="30" t="s">
        <v>255</v>
      </c>
      <c r="B1339" s="41">
        <v>143388806</v>
      </c>
      <c r="C1339" s="41">
        <v>5540246174095</v>
      </c>
      <c r="D1339" s="42">
        <v>44854</v>
      </c>
      <c r="E1339" s="43">
        <v>140</v>
      </c>
      <c r="F1339" t="str">
        <f>+VLOOKUP(TableauRCP[[#This Row],[Article Commande]],Tableau1[],4,FALSE)</f>
        <v>CREMERIE</v>
      </c>
      <c r="G1339" s="30">
        <f>YEAR(TableauRCP[[#This Row],[Date de Reception]])*100+MONTH(TableauRCP[[#This Row],[Date de Reception]])</f>
        <v>202210</v>
      </c>
      <c r="H1339" t="str">
        <f>+CONCATENATE(TableauRCP[[#This Row],[Famille de produit]],TableauRCP[[#This Row],[Date2]])</f>
        <v>CREMERIE202210</v>
      </c>
    </row>
    <row r="1340" spans="1:8" hidden="1" x14ac:dyDescent="0.25">
      <c r="A1340" s="30" t="s">
        <v>255</v>
      </c>
      <c r="B1340" s="38">
        <v>143388806</v>
      </c>
      <c r="C1340" s="38">
        <v>5540246175047</v>
      </c>
      <c r="D1340" s="39">
        <v>44854</v>
      </c>
      <c r="E1340" s="40">
        <v>279</v>
      </c>
      <c r="F1340" t="str">
        <f>+VLOOKUP(TableauRCP[[#This Row],[Article Commande]],Tableau1[],4,FALSE)</f>
        <v>CREMERIE</v>
      </c>
      <c r="G1340" s="30">
        <f>YEAR(TableauRCP[[#This Row],[Date de Reception]])*100+MONTH(TableauRCP[[#This Row],[Date de Reception]])</f>
        <v>202210</v>
      </c>
      <c r="H1340" t="str">
        <f>+CONCATENATE(TableauRCP[[#This Row],[Famille de produit]],TableauRCP[[#This Row],[Date2]])</f>
        <v>CREMERIE202210</v>
      </c>
    </row>
    <row r="1341" spans="1:8" hidden="1" x14ac:dyDescent="0.25">
      <c r="A1341" s="30" t="s">
        <v>255</v>
      </c>
      <c r="B1341" s="41">
        <v>143388806</v>
      </c>
      <c r="C1341" s="41">
        <v>5540246175049</v>
      </c>
      <c r="D1341" s="42">
        <v>44854</v>
      </c>
      <c r="E1341" s="43">
        <v>1114</v>
      </c>
      <c r="F1341" t="str">
        <f>+VLOOKUP(TableauRCP[[#This Row],[Article Commande]],Tableau1[],4,FALSE)</f>
        <v>CREMERIE</v>
      </c>
      <c r="G1341" s="30">
        <f>YEAR(TableauRCP[[#This Row],[Date de Reception]])*100+MONTH(TableauRCP[[#This Row],[Date de Reception]])</f>
        <v>202210</v>
      </c>
      <c r="H1341" t="str">
        <f>+CONCATENATE(TableauRCP[[#This Row],[Famille de produit]],TableauRCP[[#This Row],[Date2]])</f>
        <v>CREMERIE202210</v>
      </c>
    </row>
    <row r="1342" spans="1:8" hidden="1" x14ac:dyDescent="0.25">
      <c r="A1342" s="30" t="s">
        <v>255</v>
      </c>
      <c r="B1342" s="38">
        <v>143388806</v>
      </c>
      <c r="C1342" s="38">
        <v>5540246175050</v>
      </c>
      <c r="D1342" s="39">
        <v>44854</v>
      </c>
      <c r="E1342" s="40">
        <v>836</v>
      </c>
      <c r="F1342" t="str">
        <f>+VLOOKUP(TableauRCP[[#This Row],[Article Commande]],Tableau1[],4,FALSE)</f>
        <v>CREMERIE</v>
      </c>
      <c r="G1342" s="30">
        <f>YEAR(TableauRCP[[#This Row],[Date de Reception]])*100+MONTH(TableauRCP[[#This Row],[Date de Reception]])</f>
        <v>202210</v>
      </c>
      <c r="H1342" t="str">
        <f>+CONCATENATE(TableauRCP[[#This Row],[Famille de produit]],TableauRCP[[#This Row],[Date2]])</f>
        <v>CREMERIE202210</v>
      </c>
    </row>
    <row r="1343" spans="1:8" hidden="1" x14ac:dyDescent="0.25">
      <c r="A1343" s="30" t="s">
        <v>255</v>
      </c>
      <c r="B1343" s="41">
        <v>143388806</v>
      </c>
      <c r="C1343" s="41">
        <v>5540246190743</v>
      </c>
      <c r="D1343" s="42">
        <v>44854</v>
      </c>
      <c r="E1343" s="43">
        <v>279</v>
      </c>
      <c r="F1343" t="str">
        <f>+VLOOKUP(TableauRCP[[#This Row],[Article Commande]],Tableau1[],4,FALSE)</f>
        <v>CREMERIE</v>
      </c>
      <c r="G1343" s="30">
        <f>YEAR(TableauRCP[[#This Row],[Date de Reception]])*100+MONTH(TableauRCP[[#This Row],[Date de Reception]])</f>
        <v>202210</v>
      </c>
      <c r="H1343" t="str">
        <f>+CONCATENATE(TableauRCP[[#This Row],[Famille de produit]],TableauRCP[[#This Row],[Date2]])</f>
        <v>CREMERIE202210</v>
      </c>
    </row>
    <row r="1344" spans="1:8" hidden="1" x14ac:dyDescent="0.25">
      <c r="A1344" s="30" t="s">
        <v>255</v>
      </c>
      <c r="B1344" s="38">
        <v>143388818</v>
      </c>
      <c r="C1344" s="38">
        <v>5540246195943</v>
      </c>
      <c r="D1344" s="39">
        <v>44854</v>
      </c>
      <c r="E1344" s="40">
        <v>232</v>
      </c>
      <c r="F1344" t="str">
        <f>+VLOOKUP(TableauRCP[[#This Row],[Article Commande]],Tableau1[],4,FALSE)</f>
        <v>CREMERIE</v>
      </c>
      <c r="G1344" s="30">
        <f>YEAR(TableauRCP[[#This Row],[Date de Reception]])*100+MONTH(TableauRCP[[#This Row],[Date de Reception]])</f>
        <v>202210</v>
      </c>
      <c r="H1344" t="str">
        <f>+CONCATENATE(TableauRCP[[#This Row],[Famille de produit]],TableauRCP[[#This Row],[Date2]])</f>
        <v>CREMERIE202210</v>
      </c>
    </row>
    <row r="1345" spans="1:8" hidden="1" x14ac:dyDescent="0.25">
      <c r="A1345" s="30" t="s">
        <v>255</v>
      </c>
      <c r="B1345" s="41">
        <v>143388818</v>
      </c>
      <c r="C1345" s="41">
        <v>5540246195944</v>
      </c>
      <c r="D1345" s="42">
        <v>44854</v>
      </c>
      <c r="E1345" s="43">
        <v>928</v>
      </c>
      <c r="F1345" t="str">
        <f>+VLOOKUP(TableauRCP[[#This Row],[Article Commande]],Tableau1[],4,FALSE)</f>
        <v>CREMERIE</v>
      </c>
      <c r="G1345" s="30">
        <f>YEAR(TableauRCP[[#This Row],[Date de Reception]])*100+MONTH(TableauRCP[[#This Row],[Date de Reception]])</f>
        <v>202210</v>
      </c>
      <c r="H1345" t="str">
        <f>+CONCATENATE(TableauRCP[[#This Row],[Famille de produit]],TableauRCP[[#This Row],[Date2]])</f>
        <v>CREMERIE202210</v>
      </c>
    </row>
    <row r="1346" spans="1:8" hidden="1" x14ac:dyDescent="0.25">
      <c r="A1346" s="30" t="s">
        <v>255</v>
      </c>
      <c r="B1346" s="38">
        <v>143398901</v>
      </c>
      <c r="C1346" s="38">
        <v>5540246173906</v>
      </c>
      <c r="D1346" s="39">
        <v>44854</v>
      </c>
      <c r="E1346" s="40">
        <v>5309</v>
      </c>
      <c r="F1346" t="str">
        <f>+VLOOKUP(TableauRCP[[#This Row],[Article Commande]],Tableau1[],4,FALSE)</f>
        <v>VOLAILLE</v>
      </c>
      <c r="G1346" s="30">
        <f>YEAR(TableauRCP[[#This Row],[Date de Reception]])*100+MONTH(TableauRCP[[#This Row],[Date de Reception]])</f>
        <v>202210</v>
      </c>
      <c r="H1346" t="str">
        <f>+CONCATENATE(TableauRCP[[#This Row],[Famille de produit]],TableauRCP[[#This Row],[Date2]])</f>
        <v>VOLAILLE202210</v>
      </c>
    </row>
    <row r="1347" spans="1:8" hidden="1" x14ac:dyDescent="0.25">
      <c r="A1347" s="30" t="s">
        <v>255</v>
      </c>
      <c r="B1347" s="41">
        <v>143398901</v>
      </c>
      <c r="C1347" s="41">
        <v>5540246181016</v>
      </c>
      <c r="D1347" s="42">
        <v>44854</v>
      </c>
      <c r="E1347" s="43">
        <v>9800</v>
      </c>
      <c r="F1347" t="str">
        <f>+VLOOKUP(TableauRCP[[#This Row],[Article Commande]],Tableau1[],4,FALSE)</f>
        <v>VOLAILLE</v>
      </c>
      <c r="G1347" s="30">
        <f>YEAR(TableauRCP[[#This Row],[Date de Reception]])*100+MONTH(TableauRCP[[#This Row],[Date de Reception]])</f>
        <v>202210</v>
      </c>
      <c r="H1347" t="str">
        <f>+CONCATENATE(TableauRCP[[#This Row],[Famille de produit]],TableauRCP[[#This Row],[Date2]])</f>
        <v>VOLAILLE202210</v>
      </c>
    </row>
    <row r="1348" spans="1:8" hidden="1" x14ac:dyDescent="0.25">
      <c r="A1348" s="30" t="s">
        <v>255</v>
      </c>
      <c r="B1348" s="38">
        <v>143398980</v>
      </c>
      <c r="C1348" s="38">
        <v>5540246187987</v>
      </c>
      <c r="D1348" s="39">
        <v>44854</v>
      </c>
      <c r="E1348" s="40">
        <v>2228</v>
      </c>
      <c r="F1348" t="str">
        <f>+VLOOKUP(TableauRCP[[#This Row],[Article Commande]],Tableau1[],4,FALSE)</f>
        <v>CREMERIE</v>
      </c>
      <c r="G1348" s="30">
        <f>YEAR(TableauRCP[[#This Row],[Date de Reception]])*100+MONTH(TableauRCP[[#This Row],[Date de Reception]])</f>
        <v>202210</v>
      </c>
      <c r="H1348" t="str">
        <f>+CONCATENATE(TableauRCP[[#This Row],[Famille de produit]],TableauRCP[[#This Row],[Date2]])</f>
        <v>CREMERIE202210</v>
      </c>
    </row>
    <row r="1349" spans="1:8" hidden="1" x14ac:dyDescent="0.25">
      <c r="A1349" s="30" t="s">
        <v>255</v>
      </c>
      <c r="B1349" s="41">
        <v>143398980</v>
      </c>
      <c r="C1349" s="41">
        <v>5540246188200</v>
      </c>
      <c r="D1349" s="42">
        <v>44854</v>
      </c>
      <c r="E1349" s="43">
        <v>1485</v>
      </c>
      <c r="F1349" t="str">
        <f>+VLOOKUP(TableauRCP[[#This Row],[Article Commande]],Tableau1[],4,FALSE)</f>
        <v>CREMERIE</v>
      </c>
      <c r="G1349" s="30">
        <f>YEAR(TableauRCP[[#This Row],[Date de Reception]])*100+MONTH(TableauRCP[[#This Row],[Date de Reception]])</f>
        <v>202210</v>
      </c>
      <c r="H1349" t="str">
        <f>+CONCATENATE(TableauRCP[[#This Row],[Famille de produit]],TableauRCP[[#This Row],[Date2]])</f>
        <v>CREMERIE202210</v>
      </c>
    </row>
    <row r="1350" spans="1:8" hidden="1" x14ac:dyDescent="0.25">
      <c r="A1350" s="30" t="s">
        <v>255</v>
      </c>
      <c r="B1350" s="41">
        <v>143398981</v>
      </c>
      <c r="C1350" s="41">
        <v>5540246188175</v>
      </c>
      <c r="D1350" s="42">
        <v>44854</v>
      </c>
      <c r="E1350" s="43">
        <v>186</v>
      </c>
      <c r="F1350" t="str">
        <f>+VLOOKUP(TableauRCP[[#This Row],[Article Commande]],Tableau1[],4,FALSE)</f>
        <v>CREMERIE</v>
      </c>
      <c r="G1350" s="30">
        <f>YEAR(TableauRCP[[#This Row],[Date de Reception]])*100+MONTH(TableauRCP[[#This Row],[Date de Reception]])</f>
        <v>202210</v>
      </c>
      <c r="H1350" t="str">
        <f>+CONCATENATE(TableauRCP[[#This Row],[Famille de produit]],TableauRCP[[#This Row],[Date2]])</f>
        <v>CREMERIE202210</v>
      </c>
    </row>
    <row r="1351" spans="1:8" hidden="1" x14ac:dyDescent="0.25">
      <c r="A1351" s="30" t="s">
        <v>255</v>
      </c>
      <c r="B1351" s="38">
        <v>143388828</v>
      </c>
      <c r="C1351" s="38">
        <v>5540246194632</v>
      </c>
      <c r="D1351" s="39">
        <v>44855</v>
      </c>
      <c r="E1351" s="40">
        <v>1337</v>
      </c>
      <c r="F1351" t="str">
        <f>+VLOOKUP(TableauRCP[[#This Row],[Article Commande]],Tableau1[],4,FALSE)</f>
        <v>BOULANGERIE</v>
      </c>
      <c r="G1351" s="30">
        <f>YEAR(TableauRCP[[#This Row],[Date de Reception]])*100+MONTH(TableauRCP[[#This Row],[Date de Reception]])</f>
        <v>202210</v>
      </c>
      <c r="H1351" t="str">
        <f>+CONCATENATE(TableauRCP[[#This Row],[Famille de produit]],TableauRCP[[#This Row],[Date2]])</f>
        <v>BOULANGERIE202210</v>
      </c>
    </row>
    <row r="1352" spans="1:8" hidden="1" x14ac:dyDescent="0.25">
      <c r="A1352" s="30" t="s">
        <v>255</v>
      </c>
      <c r="B1352" s="38">
        <v>143388869</v>
      </c>
      <c r="C1352" s="38">
        <v>5540246171759</v>
      </c>
      <c r="D1352" s="39">
        <v>44855</v>
      </c>
      <c r="E1352" s="40">
        <v>10023</v>
      </c>
      <c r="F1352" t="str">
        <f>+VLOOKUP(TableauRCP[[#This Row],[Article Commande]],Tableau1[],4,FALSE)</f>
        <v>MIX LEGUMES</v>
      </c>
      <c r="G1352" s="30">
        <f>YEAR(TableauRCP[[#This Row],[Date de Reception]])*100+MONTH(TableauRCP[[#This Row],[Date de Reception]])</f>
        <v>202210</v>
      </c>
      <c r="H1352" t="str">
        <f>+CONCATENATE(TableauRCP[[#This Row],[Famille de produit]],TableauRCP[[#This Row],[Date2]])</f>
        <v>MIX LEGUMES202210</v>
      </c>
    </row>
    <row r="1353" spans="1:8" hidden="1" x14ac:dyDescent="0.25">
      <c r="A1353" s="30" t="s">
        <v>255</v>
      </c>
      <c r="B1353" s="41">
        <v>143388869</v>
      </c>
      <c r="C1353" s="41">
        <v>5540246177133</v>
      </c>
      <c r="D1353" s="42">
        <v>44855</v>
      </c>
      <c r="E1353" s="43">
        <v>10023</v>
      </c>
      <c r="F1353" t="str">
        <f>+VLOOKUP(TableauRCP[[#This Row],[Article Commande]],Tableau1[],4,FALSE)</f>
        <v>MIX LEGUMES</v>
      </c>
      <c r="G1353" s="30">
        <f>YEAR(TableauRCP[[#This Row],[Date de Reception]])*100+MONTH(TableauRCP[[#This Row],[Date de Reception]])</f>
        <v>202210</v>
      </c>
      <c r="H1353" t="str">
        <f>+CONCATENATE(TableauRCP[[#This Row],[Famille de produit]],TableauRCP[[#This Row],[Date2]])</f>
        <v>MIX LEGUMES202210</v>
      </c>
    </row>
    <row r="1354" spans="1:8" hidden="1" x14ac:dyDescent="0.25">
      <c r="A1354" s="30" t="s">
        <v>255</v>
      </c>
      <c r="B1354" s="41">
        <v>143399013</v>
      </c>
      <c r="C1354" s="41">
        <v>5540246172669</v>
      </c>
      <c r="D1354" s="42">
        <v>44855</v>
      </c>
      <c r="E1354" s="43">
        <v>140</v>
      </c>
      <c r="F1354" t="str">
        <f>+VLOOKUP(TableauRCP[[#This Row],[Article Commande]],Tableau1[],4,FALSE)</f>
        <v>CREMERIE</v>
      </c>
      <c r="G1354" s="30">
        <f>YEAR(TableauRCP[[#This Row],[Date de Reception]])*100+MONTH(TableauRCP[[#This Row],[Date de Reception]])</f>
        <v>202210</v>
      </c>
      <c r="H1354" t="str">
        <f>+CONCATENATE(TableauRCP[[#This Row],[Famille de produit]],TableauRCP[[#This Row],[Date2]])</f>
        <v>CREMERIE202210</v>
      </c>
    </row>
    <row r="1355" spans="1:8" hidden="1" x14ac:dyDescent="0.25">
      <c r="A1355" s="30" t="s">
        <v>255</v>
      </c>
      <c r="B1355" s="41">
        <v>143399013</v>
      </c>
      <c r="C1355" s="41">
        <v>5540246174174</v>
      </c>
      <c r="D1355" s="42">
        <v>44855</v>
      </c>
      <c r="E1355" s="43">
        <v>464</v>
      </c>
      <c r="F1355" t="str">
        <f>+VLOOKUP(TableauRCP[[#This Row],[Article Commande]],Tableau1[],4,FALSE)</f>
        <v>CREMERIE</v>
      </c>
      <c r="G1355" s="30">
        <f>YEAR(TableauRCP[[#This Row],[Date de Reception]])*100+MONTH(TableauRCP[[#This Row],[Date de Reception]])</f>
        <v>202210</v>
      </c>
      <c r="H1355" t="str">
        <f>+CONCATENATE(TableauRCP[[#This Row],[Famille de produit]],TableauRCP[[#This Row],[Date2]])</f>
        <v>CREMERIE202210</v>
      </c>
    </row>
    <row r="1356" spans="1:8" hidden="1" x14ac:dyDescent="0.25">
      <c r="A1356" s="30" t="s">
        <v>255</v>
      </c>
      <c r="B1356" s="38">
        <v>143399013</v>
      </c>
      <c r="C1356" s="38">
        <v>5540246176699</v>
      </c>
      <c r="D1356" s="39">
        <v>44855</v>
      </c>
      <c r="E1356" s="40">
        <v>8352</v>
      </c>
      <c r="F1356" t="str">
        <f>+VLOOKUP(TableauRCP[[#This Row],[Article Commande]],Tableau1[],4,FALSE)</f>
        <v>CREMERIE</v>
      </c>
      <c r="G1356" s="30">
        <f>YEAR(TableauRCP[[#This Row],[Date de Reception]])*100+MONTH(TableauRCP[[#This Row],[Date de Reception]])</f>
        <v>202210</v>
      </c>
      <c r="H1356" t="str">
        <f>+CONCATENATE(TableauRCP[[#This Row],[Famille de produit]],TableauRCP[[#This Row],[Date2]])</f>
        <v>CREMERIE202210</v>
      </c>
    </row>
    <row r="1357" spans="1:8" hidden="1" x14ac:dyDescent="0.25">
      <c r="A1357" s="30" t="s">
        <v>255</v>
      </c>
      <c r="B1357" s="38">
        <v>143399013</v>
      </c>
      <c r="C1357" s="38">
        <v>5540246188175</v>
      </c>
      <c r="D1357" s="39">
        <v>44855</v>
      </c>
      <c r="E1357" s="40">
        <v>232</v>
      </c>
      <c r="F1357" t="str">
        <f>+VLOOKUP(TableauRCP[[#This Row],[Article Commande]],Tableau1[],4,FALSE)</f>
        <v>CREMERIE</v>
      </c>
      <c r="G1357" s="30">
        <f>YEAR(TableauRCP[[#This Row],[Date de Reception]])*100+MONTH(TableauRCP[[#This Row],[Date de Reception]])</f>
        <v>202210</v>
      </c>
      <c r="H1357" t="str">
        <f>+CONCATENATE(TableauRCP[[#This Row],[Famille de produit]],TableauRCP[[#This Row],[Date2]])</f>
        <v>CREMERIE202210</v>
      </c>
    </row>
    <row r="1358" spans="1:8" hidden="1" x14ac:dyDescent="0.25">
      <c r="A1358" s="30" t="s">
        <v>255</v>
      </c>
      <c r="B1358" s="38">
        <v>143399014</v>
      </c>
      <c r="C1358" s="38">
        <v>5540246176295</v>
      </c>
      <c r="D1358" s="39">
        <v>44855</v>
      </c>
      <c r="E1358" s="40">
        <v>7424</v>
      </c>
      <c r="F1358" t="str">
        <f>+VLOOKUP(TableauRCP[[#This Row],[Article Commande]],Tableau1[],4,FALSE)</f>
        <v>CREMERIE</v>
      </c>
      <c r="G1358" s="30">
        <f>YEAR(TableauRCP[[#This Row],[Date de Reception]])*100+MONTH(TableauRCP[[#This Row],[Date de Reception]])</f>
        <v>202210</v>
      </c>
      <c r="H1358" t="str">
        <f>+CONCATENATE(TableauRCP[[#This Row],[Famille de produit]],TableauRCP[[#This Row],[Date2]])</f>
        <v>CREMERIE202210</v>
      </c>
    </row>
    <row r="1359" spans="1:8" hidden="1" x14ac:dyDescent="0.25">
      <c r="A1359" s="30" t="s">
        <v>255</v>
      </c>
      <c r="B1359" s="38">
        <v>143399014</v>
      </c>
      <c r="C1359" s="38">
        <v>5540246187987</v>
      </c>
      <c r="D1359" s="39">
        <v>44855</v>
      </c>
      <c r="E1359" s="40">
        <v>1114</v>
      </c>
      <c r="F1359" t="str">
        <f>+VLOOKUP(TableauRCP[[#This Row],[Article Commande]],Tableau1[],4,FALSE)</f>
        <v>CREMERIE</v>
      </c>
      <c r="G1359" s="30">
        <f>YEAR(TableauRCP[[#This Row],[Date de Reception]])*100+MONTH(TableauRCP[[#This Row],[Date de Reception]])</f>
        <v>202210</v>
      </c>
      <c r="H1359" t="str">
        <f>+CONCATENATE(TableauRCP[[#This Row],[Famille de produit]],TableauRCP[[#This Row],[Date2]])</f>
        <v>CREMERIE202210</v>
      </c>
    </row>
    <row r="1360" spans="1:8" hidden="1" x14ac:dyDescent="0.25">
      <c r="A1360" s="30" t="s">
        <v>255</v>
      </c>
      <c r="B1360" s="41">
        <v>143399014</v>
      </c>
      <c r="C1360" s="41">
        <v>5540246188200</v>
      </c>
      <c r="D1360" s="42">
        <v>44855</v>
      </c>
      <c r="E1360" s="43">
        <v>1485</v>
      </c>
      <c r="F1360" t="str">
        <f>+VLOOKUP(TableauRCP[[#This Row],[Article Commande]],Tableau1[],4,FALSE)</f>
        <v>CREMERIE</v>
      </c>
      <c r="G1360" s="30">
        <f>YEAR(TableauRCP[[#This Row],[Date de Reception]])*100+MONTH(TableauRCP[[#This Row],[Date de Reception]])</f>
        <v>202210</v>
      </c>
      <c r="H1360" t="str">
        <f>+CONCATENATE(TableauRCP[[#This Row],[Famille de produit]],TableauRCP[[#This Row],[Date2]])</f>
        <v>CREMERIE202210</v>
      </c>
    </row>
    <row r="1361" spans="1:8" hidden="1" x14ac:dyDescent="0.25">
      <c r="A1361" s="30" t="s">
        <v>255</v>
      </c>
      <c r="B1361" s="38">
        <v>143388727</v>
      </c>
      <c r="C1361" s="38">
        <v>5540246177376</v>
      </c>
      <c r="D1361" s="39">
        <v>44856</v>
      </c>
      <c r="E1361" s="40">
        <v>1253</v>
      </c>
      <c r="F1361" t="str">
        <f>+VLOOKUP(TableauRCP[[#This Row],[Article Commande]],Tableau1[],4,FALSE)</f>
        <v>BOULANGERIE</v>
      </c>
      <c r="G1361" s="30">
        <f>YEAR(TableauRCP[[#This Row],[Date de Reception]])*100+MONTH(TableauRCP[[#This Row],[Date de Reception]])</f>
        <v>202210</v>
      </c>
      <c r="H1361" t="str">
        <f>+CONCATENATE(TableauRCP[[#This Row],[Famille de produit]],TableauRCP[[#This Row],[Date2]])</f>
        <v>BOULANGERIE202210</v>
      </c>
    </row>
    <row r="1362" spans="1:8" hidden="1" x14ac:dyDescent="0.25">
      <c r="A1362" s="30" t="s">
        <v>255</v>
      </c>
      <c r="B1362" s="38">
        <v>143388753</v>
      </c>
      <c r="C1362" s="38">
        <v>5540246188224</v>
      </c>
      <c r="D1362" s="39">
        <v>44856</v>
      </c>
      <c r="E1362" s="40">
        <v>1810</v>
      </c>
      <c r="F1362" t="str">
        <f>+VLOOKUP(TableauRCP[[#This Row],[Article Commande]],Tableau1[],4,FALSE)</f>
        <v>VOLAILLE</v>
      </c>
      <c r="G1362" s="30">
        <f>YEAR(TableauRCP[[#This Row],[Date de Reception]])*100+MONTH(TableauRCP[[#This Row],[Date de Reception]])</f>
        <v>202210</v>
      </c>
      <c r="H1362" t="str">
        <f>+CONCATENATE(TableauRCP[[#This Row],[Famille de produit]],TableauRCP[[#This Row],[Date2]])</f>
        <v>VOLAILLE202210</v>
      </c>
    </row>
    <row r="1363" spans="1:8" hidden="1" x14ac:dyDescent="0.25">
      <c r="A1363" s="30" t="s">
        <v>255</v>
      </c>
      <c r="B1363" s="41">
        <v>143388870</v>
      </c>
      <c r="C1363" s="41">
        <v>5540246192148</v>
      </c>
      <c r="D1363" s="42">
        <v>44856</v>
      </c>
      <c r="E1363" s="43">
        <v>45936</v>
      </c>
      <c r="F1363" t="str">
        <f>+VLOOKUP(TableauRCP[[#This Row],[Article Commande]],Tableau1[],4,FALSE)</f>
        <v>MIX LEGUMES</v>
      </c>
      <c r="G1363" s="30">
        <f>YEAR(TableauRCP[[#This Row],[Date de Reception]])*100+MONTH(TableauRCP[[#This Row],[Date de Reception]])</f>
        <v>202210</v>
      </c>
      <c r="H1363" t="str">
        <f>+CONCATENATE(TableauRCP[[#This Row],[Famille de produit]],TableauRCP[[#This Row],[Date2]])</f>
        <v>MIX LEGUMES202210</v>
      </c>
    </row>
    <row r="1364" spans="1:8" hidden="1" x14ac:dyDescent="0.25">
      <c r="A1364" s="30" t="s">
        <v>255</v>
      </c>
      <c r="B1364" s="38">
        <v>143398938</v>
      </c>
      <c r="C1364" s="38">
        <v>5540246182684</v>
      </c>
      <c r="D1364" s="39">
        <v>44856</v>
      </c>
      <c r="E1364" s="40">
        <v>232</v>
      </c>
      <c r="F1364" t="str">
        <f>+VLOOKUP(TableauRCP[[#This Row],[Article Commande]],Tableau1[],4,FALSE)</f>
        <v>BOULANGERIE</v>
      </c>
      <c r="G1364" s="30">
        <f>YEAR(TableauRCP[[#This Row],[Date de Reception]])*100+MONTH(TableauRCP[[#This Row],[Date de Reception]])</f>
        <v>202210</v>
      </c>
      <c r="H1364" t="str">
        <f>+CONCATENATE(TableauRCP[[#This Row],[Famille de produit]],TableauRCP[[#This Row],[Date2]])</f>
        <v>BOULANGERIE202210</v>
      </c>
    </row>
    <row r="1365" spans="1:8" hidden="1" x14ac:dyDescent="0.25">
      <c r="A1365" s="30" t="s">
        <v>255</v>
      </c>
      <c r="B1365" s="41">
        <v>143398938</v>
      </c>
      <c r="C1365" s="41">
        <v>5540246183844</v>
      </c>
      <c r="D1365" s="42">
        <v>44856</v>
      </c>
      <c r="E1365" s="43">
        <v>372</v>
      </c>
      <c r="F1365" t="str">
        <f>+VLOOKUP(TableauRCP[[#This Row],[Article Commande]],Tableau1[],4,FALSE)</f>
        <v>BOULANGERIE</v>
      </c>
      <c r="G1365" s="30">
        <f>YEAR(TableauRCP[[#This Row],[Date de Reception]])*100+MONTH(TableauRCP[[#This Row],[Date de Reception]])</f>
        <v>202210</v>
      </c>
      <c r="H1365" t="str">
        <f>+CONCATENATE(TableauRCP[[#This Row],[Famille de produit]],TableauRCP[[#This Row],[Date2]])</f>
        <v>BOULANGERIE202210</v>
      </c>
    </row>
    <row r="1366" spans="1:8" hidden="1" x14ac:dyDescent="0.25">
      <c r="A1366" s="30" t="s">
        <v>255</v>
      </c>
      <c r="B1366" s="41">
        <v>143398938</v>
      </c>
      <c r="C1366" s="41">
        <v>5540246194467</v>
      </c>
      <c r="D1366" s="42">
        <v>44856</v>
      </c>
      <c r="E1366" s="43">
        <v>24277</v>
      </c>
      <c r="F1366" t="str">
        <f>+VLOOKUP(TableauRCP[[#This Row],[Article Commande]],Tableau1[],4,FALSE)</f>
        <v>BOULANGERIE</v>
      </c>
      <c r="G1366" s="30">
        <f>YEAR(TableauRCP[[#This Row],[Date de Reception]])*100+MONTH(TableauRCP[[#This Row],[Date de Reception]])</f>
        <v>202210</v>
      </c>
      <c r="H1366" t="str">
        <f>+CONCATENATE(TableauRCP[[#This Row],[Famille de produit]],TableauRCP[[#This Row],[Date2]])</f>
        <v>BOULANGERIE202210</v>
      </c>
    </row>
    <row r="1367" spans="1:8" hidden="1" x14ac:dyDescent="0.25">
      <c r="A1367" s="30" t="s">
        <v>255</v>
      </c>
      <c r="B1367" s="41">
        <v>143399018</v>
      </c>
      <c r="C1367" s="41">
        <v>5540246185429</v>
      </c>
      <c r="D1367" s="42">
        <v>44856</v>
      </c>
      <c r="E1367" s="43">
        <v>140</v>
      </c>
      <c r="F1367" t="str">
        <f>+VLOOKUP(TableauRCP[[#This Row],[Article Commande]],Tableau1[],4,FALSE)</f>
        <v>CREMERIE</v>
      </c>
      <c r="G1367" s="30">
        <f>YEAR(TableauRCP[[#This Row],[Date de Reception]])*100+MONTH(TableauRCP[[#This Row],[Date de Reception]])</f>
        <v>202210</v>
      </c>
      <c r="H1367" t="str">
        <f>+CONCATENATE(TableauRCP[[#This Row],[Famille de produit]],TableauRCP[[#This Row],[Date2]])</f>
        <v>CREMERIE202210</v>
      </c>
    </row>
    <row r="1368" spans="1:8" hidden="1" x14ac:dyDescent="0.25">
      <c r="A1368" s="30" t="s">
        <v>255</v>
      </c>
      <c r="B1368" s="38">
        <v>143399018</v>
      </c>
      <c r="C1368" s="38">
        <v>5540246185562</v>
      </c>
      <c r="D1368" s="39">
        <v>44856</v>
      </c>
      <c r="E1368" s="40">
        <v>140</v>
      </c>
      <c r="F1368" t="str">
        <f>+VLOOKUP(TableauRCP[[#This Row],[Article Commande]],Tableau1[],4,FALSE)</f>
        <v>CREMERIE</v>
      </c>
      <c r="G1368" s="30">
        <f>YEAR(TableauRCP[[#This Row],[Date de Reception]])*100+MONTH(TableauRCP[[#This Row],[Date de Reception]])</f>
        <v>202210</v>
      </c>
      <c r="H1368" t="str">
        <f>+CONCATENATE(TableauRCP[[#This Row],[Famille de produit]],TableauRCP[[#This Row],[Date2]])</f>
        <v>CREMERIE202210</v>
      </c>
    </row>
    <row r="1369" spans="1:8" hidden="1" x14ac:dyDescent="0.25">
      <c r="A1369" s="30" t="s">
        <v>255</v>
      </c>
      <c r="B1369" s="41">
        <v>143399042</v>
      </c>
      <c r="C1369" s="41">
        <v>5540246181061</v>
      </c>
      <c r="D1369" s="42">
        <v>44856</v>
      </c>
      <c r="E1369" s="43">
        <v>3308</v>
      </c>
      <c r="F1369" t="str">
        <f>+VLOOKUP(TableauRCP[[#This Row],[Article Commande]],Tableau1[],4,FALSE)</f>
        <v>VOLAILLE</v>
      </c>
      <c r="G1369" s="30">
        <f>YEAR(TableauRCP[[#This Row],[Date de Reception]])*100+MONTH(TableauRCP[[#This Row],[Date de Reception]])</f>
        <v>202210</v>
      </c>
      <c r="H1369" t="str">
        <f>+CONCATENATE(TableauRCP[[#This Row],[Famille de produit]],TableauRCP[[#This Row],[Date2]])</f>
        <v>VOLAILLE202210</v>
      </c>
    </row>
    <row r="1370" spans="1:8" hidden="1" x14ac:dyDescent="0.25">
      <c r="A1370" s="30" t="s">
        <v>255</v>
      </c>
      <c r="B1370" s="38">
        <v>143399042</v>
      </c>
      <c r="C1370" s="38">
        <v>5540246183547</v>
      </c>
      <c r="D1370" s="39">
        <v>44856</v>
      </c>
      <c r="E1370" s="40">
        <v>5789</v>
      </c>
      <c r="F1370" t="str">
        <f>+VLOOKUP(TableauRCP[[#This Row],[Article Commande]],Tableau1[],4,FALSE)</f>
        <v>VOLAILLE</v>
      </c>
      <c r="G1370" s="30">
        <f>YEAR(TableauRCP[[#This Row],[Date de Reception]])*100+MONTH(TableauRCP[[#This Row],[Date de Reception]])</f>
        <v>202210</v>
      </c>
      <c r="H1370" t="str">
        <f>+CONCATENATE(TableauRCP[[#This Row],[Famille de produit]],TableauRCP[[#This Row],[Date2]])</f>
        <v>VOLAILLE202210</v>
      </c>
    </row>
    <row r="1371" spans="1:8" hidden="1" x14ac:dyDescent="0.25">
      <c r="A1371" s="30" t="s">
        <v>255</v>
      </c>
      <c r="B1371" s="41">
        <v>143399042</v>
      </c>
      <c r="C1371" s="41">
        <v>5540246185278</v>
      </c>
      <c r="D1371" s="42">
        <v>44856</v>
      </c>
      <c r="E1371" s="43">
        <v>1120</v>
      </c>
      <c r="F1371" t="str">
        <f>+VLOOKUP(TableauRCP[[#This Row],[Article Commande]],Tableau1[],4,FALSE)</f>
        <v>VOLAILLE</v>
      </c>
      <c r="G1371" s="30">
        <f>YEAR(TableauRCP[[#This Row],[Date de Reception]])*100+MONTH(TableauRCP[[#This Row],[Date de Reception]])</f>
        <v>202210</v>
      </c>
      <c r="H1371" t="str">
        <f>+CONCATENATE(TableauRCP[[#This Row],[Famille de produit]],TableauRCP[[#This Row],[Date2]])</f>
        <v>VOLAILLE202210</v>
      </c>
    </row>
    <row r="1372" spans="1:8" hidden="1" x14ac:dyDescent="0.25">
      <c r="A1372" s="30" t="s">
        <v>255</v>
      </c>
      <c r="B1372" s="41">
        <v>143399048</v>
      </c>
      <c r="C1372" s="41">
        <v>5540246191594</v>
      </c>
      <c r="D1372" s="42">
        <v>44856</v>
      </c>
      <c r="E1372" s="43">
        <v>1504</v>
      </c>
      <c r="F1372" t="str">
        <f>+VLOOKUP(TableauRCP[[#This Row],[Article Commande]],Tableau1[],4,FALSE)</f>
        <v>CREMERIE</v>
      </c>
      <c r="G1372" s="30">
        <f>YEAR(TableauRCP[[#This Row],[Date de Reception]])*100+MONTH(TableauRCP[[#This Row],[Date de Reception]])</f>
        <v>202210</v>
      </c>
      <c r="H1372" t="str">
        <f>+CONCATENATE(TableauRCP[[#This Row],[Famille de produit]],TableauRCP[[#This Row],[Date2]])</f>
        <v>CREMERIE202210</v>
      </c>
    </row>
    <row r="1373" spans="1:8" hidden="1" x14ac:dyDescent="0.25">
      <c r="A1373" s="30" t="s">
        <v>255</v>
      </c>
      <c r="B1373" s="38">
        <v>143409059</v>
      </c>
      <c r="C1373" s="38">
        <v>5540246174174</v>
      </c>
      <c r="D1373" s="39">
        <v>44856</v>
      </c>
      <c r="E1373" s="40">
        <v>464</v>
      </c>
      <c r="F1373" t="str">
        <f>+VLOOKUP(TableauRCP[[#This Row],[Article Commande]],Tableau1[],4,FALSE)</f>
        <v>CREMERIE</v>
      </c>
      <c r="G1373" s="30">
        <f>YEAR(TableauRCP[[#This Row],[Date de Reception]])*100+MONTH(TableauRCP[[#This Row],[Date de Reception]])</f>
        <v>202210</v>
      </c>
      <c r="H1373" t="str">
        <f>+CONCATENATE(TableauRCP[[#This Row],[Famille de produit]],TableauRCP[[#This Row],[Date2]])</f>
        <v>CREMERIE202210</v>
      </c>
    </row>
    <row r="1374" spans="1:8" hidden="1" x14ac:dyDescent="0.25">
      <c r="A1374" s="30" t="s">
        <v>255</v>
      </c>
      <c r="B1374" s="38">
        <v>143409059</v>
      </c>
      <c r="C1374" s="38">
        <v>5540246176699</v>
      </c>
      <c r="D1374" s="39">
        <v>44856</v>
      </c>
      <c r="E1374" s="40">
        <v>4176</v>
      </c>
      <c r="F1374" t="str">
        <f>+VLOOKUP(TableauRCP[[#This Row],[Article Commande]],Tableau1[],4,FALSE)</f>
        <v>CREMERIE</v>
      </c>
      <c r="G1374" s="30">
        <f>YEAR(TableauRCP[[#This Row],[Date de Reception]])*100+MONTH(TableauRCP[[#This Row],[Date de Reception]])</f>
        <v>202210</v>
      </c>
      <c r="H1374" t="str">
        <f>+CONCATENATE(TableauRCP[[#This Row],[Famille de produit]],TableauRCP[[#This Row],[Date2]])</f>
        <v>CREMERIE202210</v>
      </c>
    </row>
    <row r="1375" spans="1:8" hidden="1" x14ac:dyDescent="0.25">
      <c r="A1375" s="30" t="s">
        <v>255</v>
      </c>
      <c r="B1375" s="41">
        <v>143409061</v>
      </c>
      <c r="C1375" s="41">
        <v>5540246188200</v>
      </c>
      <c r="D1375" s="42">
        <v>44856</v>
      </c>
      <c r="E1375" s="43">
        <v>1485</v>
      </c>
      <c r="F1375" t="str">
        <f>+VLOOKUP(TableauRCP[[#This Row],[Article Commande]],Tableau1[],4,FALSE)</f>
        <v>CREMERIE</v>
      </c>
      <c r="G1375" s="30">
        <f>YEAR(TableauRCP[[#This Row],[Date de Reception]])*100+MONTH(TableauRCP[[#This Row],[Date de Reception]])</f>
        <v>202210</v>
      </c>
      <c r="H1375" t="str">
        <f>+CONCATENATE(TableauRCP[[#This Row],[Famille de produit]],TableauRCP[[#This Row],[Date2]])</f>
        <v>CREMERIE202210</v>
      </c>
    </row>
    <row r="1376" spans="1:8" hidden="1" x14ac:dyDescent="0.25">
      <c r="A1376" s="30" t="s">
        <v>255</v>
      </c>
      <c r="B1376" s="41">
        <v>143368430</v>
      </c>
      <c r="C1376" s="41">
        <v>5540246193316</v>
      </c>
      <c r="D1376" s="42">
        <v>44857</v>
      </c>
      <c r="E1376" s="43">
        <v>335</v>
      </c>
      <c r="F1376" t="str">
        <f>+VLOOKUP(TableauRCP[[#This Row],[Article Commande]],Tableau1[],4,FALSE)</f>
        <v>BOULANGERIE</v>
      </c>
      <c r="G1376" s="30">
        <f>YEAR(TableauRCP[[#This Row],[Date de Reception]])*100+MONTH(TableauRCP[[#This Row],[Date de Reception]])</f>
        <v>202210</v>
      </c>
      <c r="H1376" t="str">
        <f>+CONCATENATE(TableauRCP[[#This Row],[Famille de produit]],TableauRCP[[#This Row],[Date2]])</f>
        <v>BOULANGERIE202210</v>
      </c>
    </row>
    <row r="1377" spans="1:8" hidden="1" x14ac:dyDescent="0.25">
      <c r="A1377" s="30" t="s">
        <v>255</v>
      </c>
      <c r="B1377" s="38">
        <v>143368436</v>
      </c>
      <c r="C1377" s="38">
        <v>5540246190092</v>
      </c>
      <c r="D1377" s="39">
        <v>44857</v>
      </c>
      <c r="E1377" s="40">
        <v>237</v>
      </c>
      <c r="F1377" t="str">
        <f>+VLOOKUP(TableauRCP[[#This Row],[Article Commande]],Tableau1[],4,FALSE)</f>
        <v>EMBALLAGES</v>
      </c>
      <c r="G1377" s="30">
        <f>YEAR(TableauRCP[[#This Row],[Date de Reception]])*100+MONTH(TableauRCP[[#This Row],[Date de Reception]])</f>
        <v>202210</v>
      </c>
      <c r="H1377" t="str">
        <f>+CONCATENATE(TableauRCP[[#This Row],[Famille de produit]],TableauRCP[[#This Row],[Date2]])</f>
        <v>EMBALLAGES202210</v>
      </c>
    </row>
    <row r="1378" spans="1:8" hidden="1" x14ac:dyDescent="0.25">
      <c r="A1378" s="30" t="s">
        <v>255</v>
      </c>
      <c r="B1378" s="38">
        <v>143388800</v>
      </c>
      <c r="C1378" s="38">
        <v>5540246170256</v>
      </c>
      <c r="D1378" s="39">
        <v>44857</v>
      </c>
      <c r="E1378" s="40">
        <v>2822</v>
      </c>
      <c r="F1378" t="str">
        <f>+VLOOKUP(TableauRCP[[#This Row],[Article Commande]],Tableau1[],4,FALSE)</f>
        <v>BOULANGERIE</v>
      </c>
      <c r="G1378" s="30">
        <f>YEAR(TableauRCP[[#This Row],[Date de Reception]])*100+MONTH(TableauRCP[[#This Row],[Date de Reception]])</f>
        <v>202210</v>
      </c>
      <c r="H1378" t="str">
        <f>+CONCATENATE(TableauRCP[[#This Row],[Famille de produit]],TableauRCP[[#This Row],[Date2]])</f>
        <v>BOULANGERIE202210</v>
      </c>
    </row>
    <row r="1379" spans="1:8" hidden="1" x14ac:dyDescent="0.25">
      <c r="A1379" s="30" t="s">
        <v>255</v>
      </c>
      <c r="B1379" s="41">
        <v>143388800</v>
      </c>
      <c r="C1379" s="41">
        <v>5540246171888</v>
      </c>
      <c r="D1379" s="42">
        <v>44857</v>
      </c>
      <c r="E1379" s="43">
        <v>780</v>
      </c>
      <c r="F1379" t="str">
        <f>+VLOOKUP(TableauRCP[[#This Row],[Article Commande]],Tableau1[],4,FALSE)</f>
        <v>BOULANGERIE</v>
      </c>
      <c r="G1379" s="30">
        <f>YEAR(TableauRCP[[#This Row],[Date de Reception]])*100+MONTH(TableauRCP[[#This Row],[Date de Reception]])</f>
        <v>202210</v>
      </c>
      <c r="H1379" t="str">
        <f>+CONCATENATE(TableauRCP[[#This Row],[Famille de produit]],TableauRCP[[#This Row],[Date2]])</f>
        <v>BOULANGERIE202210</v>
      </c>
    </row>
    <row r="1380" spans="1:8" hidden="1" x14ac:dyDescent="0.25">
      <c r="A1380" s="30" t="s">
        <v>255</v>
      </c>
      <c r="B1380" s="41">
        <v>143368427</v>
      </c>
      <c r="C1380" s="41">
        <v>5540246192907</v>
      </c>
      <c r="D1380" s="42">
        <v>44858</v>
      </c>
      <c r="E1380" s="43">
        <v>4455</v>
      </c>
      <c r="F1380" t="str">
        <f>+VLOOKUP(TableauRCP[[#This Row],[Article Commande]],Tableau1[],4,FALSE)</f>
        <v>VOLAILLE</v>
      </c>
      <c r="G1380" s="30">
        <f>YEAR(TableauRCP[[#This Row],[Date de Reception]])*100+MONTH(TableauRCP[[#This Row],[Date de Reception]])</f>
        <v>202210</v>
      </c>
      <c r="H1380" t="str">
        <f>+CONCATENATE(TableauRCP[[#This Row],[Famille de produit]],TableauRCP[[#This Row],[Date2]])</f>
        <v>VOLAILLE202210</v>
      </c>
    </row>
    <row r="1381" spans="1:8" hidden="1" x14ac:dyDescent="0.25">
      <c r="A1381" s="30" t="s">
        <v>255</v>
      </c>
      <c r="B1381" s="41">
        <v>143388837</v>
      </c>
      <c r="C1381" s="41">
        <v>5540246183558</v>
      </c>
      <c r="D1381" s="42">
        <v>44858</v>
      </c>
      <c r="E1381" s="43">
        <v>2599</v>
      </c>
      <c r="F1381" t="str">
        <f>+VLOOKUP(TableauRCP[[#This Row],[Article Commande]],Tableau1[],4,FALSE)</f>
        <v>MIX LEGUMES</v>
      </c>
      <c r="G1381" s="30">
        <f>YEAR(TableauRCP[[#This Row],[Date de Reception]])*100+MONTH(TableauRCP[[#This Row],[Date de Reception]])</f>
        <v>202210</v>
      </c>
      <c r="H1381" t="str">
        <f>+CONCATENATE(TableauRCP[[#This Row],[Famille de produit]],TableauRCP[[#This Row],[Date2]])</f>
        <v>MIX LEGUMES202210</v>
      </c>
    </row>
    <row r="1382" spans="1:8" hidden="1" x14ac:dyDescent="0.25">
      <c r="A1382" s="30" t="s">
        <v>255</v>
      </c>
      <c r="B1382" s="38">
        <v>143388837</v>
      </c>
      <c r="C1382" s="38">
        <v>5540246183560</v>
      </c>
      <c r="D1382" s="39">
        <v>44858</v>
      </c>
      <c r="E1382" s="40">
        <v>223</v>
      </c>
      <c r="F1382" t="str">
        <f>+VLOOKUP(TableauRCP[[#This Row],[Article Commande]],Tableau1[],4,FALSE)</f>
        <v>MIX LEGUMES</v>
      </c>
      <c r="G1382" s="30">
        <f>YEAR(TableauRCP[[#This Row],[Date de Reception]])*100+MONTH(TableauRCP[[#This Row],[Date de Reception]])</f>
        <v>202210</v>
      </c>
      <c r="H1382" t="str">
        <f>+CONCATENATE(TableauRCP[[#This Row],[Famille de produit]],TableauRCP[[#This Row],[Date2]])</f>
        <v>MIX LEGUMES202210</v>
      </c>
    </row>
    <row r="1383" spans="1:8" hidden="1" x14ac:dyDescent="0.25">
      <c r="A1383" s="30" t="s">
        <v>255</v>
      </c>
      <c r="B1383" s="41">
        <v>143388837</v>
      </c>
      <c r="C1383" s="41">
        <v>5540246192209</v>
      </c>
      <c r="D1383" s="42">
        <v>44858</v>
      </c>
      <c r="E1383" s="43">
        <v>2228</v>
      </c>
      <c r="F1383" t="str">
        <f>+VLOOKUP(TableauRCP[[#This Row],[Article Commande]],Tableau1[],4,FALSE)</f>
        <v>MIX LEGUMES</v>
      </c>
      <c r="G1383" s="30">
        <f>YEAR(TableauRCP[[#This Row],[Date de Reception]])*100+MONTH(TableauRCP[[#This Row],[Date de Reception]])</f>
        <v>202210</v>
      </c>
      <c r="H1383" t="str">
        <f>+CONCATENATE(TableauRCP[[#This Row],[Famille de produit]],TableauRCP[[#This Row],[Date2]])</f>
        <v>MIX LEGUMES202210</v>
      </c>
    </row>
    <row r="1384" spans="1:8" hidden="1" x14ac:dyDescent="0.25">
      <c r="A1384" s="30" t="s">
        <v>255</v>
      </c>
      <c r="B1384" s="38">
        <v>143388837</v>
      </c>
      <c r="C1384" s="38">
        <v>5540246192462</v>
      </c>
      <c r="D1384" s="39">
        <v>44858</v>
      </c>
      <c r="E1384" s="40">
        <v>1114</v>
      </c>
      <c r="F1384" t="str">
        <f>+VLOOKUP(TableauRCP[[#This Row],[Article Commande]],Tableau1[],4,FALSE)</f>
        <v>MIX LEGUMES</v>
      </c>
      <c r="G1384" s="30">
        <f>YEAR(TableauRCP[[#This Row],[Date de Reception]])*100+MONTH(TableauRCP[[#This Row],[Date de Reception]])</f>
        <v>202210</v>
      </c>
      <c r="H1384" t="str">
        <f>+CONCATENATE(TableauRCP[[#This Row],[Famille de produit]],TableauRCP[[#This Row],[Date2]])</f>
        <v>MIX LEGUMES202210</v>
      </c>
    </row>
    <row r="1385" spans="1:8" hidden="1" x14ac:dyDescent="0.25">
      <c r="A1385" s="30" t="s">
        <v>255</v>
      </c>
      <c r="B1385" s="41">
        <v>143388837</v>
      </c>
      <c r="C1385" s="41">
        <v>5540246192831</v>
      </c>
      <c r="D1385" s="42">
        <v>44858</v>
      </c>
      <c r="E1385" s="43">
        <v>2599</v>
      </c>
      <c r="F1385" t="str">
        <f>+VLOOKUP(TableauRCP[[#This Row],[Article Commande]],Tableau1[],4,FALSE)</f>
        <v>MIX LEGUMES</v>
      </c>
      <c r="G1385" s="30">
        <f>YEAR(TableauRCP[[#This Row],[Date de Reception]])*100+MONTH(TableauRCP[[#This Row],[Date de Reception]])</f>
        <v>202210</v>
      </c>
      <c r="H1385" t="str">
        <f>+CONCATENATE(TableauRCP[[#This Row],[Famille de produit]],TableauRCP[[#This Row],[Date2]])</f>
        <v>MIX LEGUMES202210</v>
      </c>
    </row>
    <row r="1386" spans="1:8" hidden="1" x14ac:dyDescent="0.25">
      <c r="A1386" s="30" t="s">
        <v>255</v>
      </c>
      <c r="B1386" s="41">
        <v>143398937</v>
      </c>
      <c r="C1386" s="41">
        <v>5540246194632</v>
      </c>
      <c r="D1386" s="42">
        <v>44858</v>
      </c>
      <c r="E1386" s="43">
        <v>1504</v>
      </c>
      <c r="F1386" t="str">
        <f>+VLOOKUP(TableauRCP[[#This Row],[Article Commande]],Tableau1[],4,FALSE)</f>
        <v>BOULANGERIE</v>
      </c>
      <c r="G1386" s="30">
        <f>YEAR(TableauRCP[[#This Row],[Date de Reception]])*100+MONTH(TableauRCP[[#This Row],[Date de Reception]])</f>
        <v>202210</v>
      </c>
      <c r="H1386" t="str">
        <f>+CONCATENATE(TableauRCP[[#This Row],[Famille de produit]],TableauRCP[[#This Row],[Date2]])</f>
        <v>BOULANGERIE202210</v>
      </c>
    </row>
    <row r="1387" spans="1:8" hidden="1" x14ac:dyDescent="0.25">
      <c r="A1387" s="30" t="s">
        <v>255</v>
      </c>
      <c r="B1387" s="38">
        <v>143398960</v>
      </c>
      <c r="C1387" s="38">
        <v>5540246183589</v>
      </c>
      <c r="D1387" s="39">
        <v>44858</v>
      </c>
      <c r="E1387" s="40">
        <v>650</v>
      </c>
      <c r="F1387" t="str">
        <f>+VLOOKUP(TableauRCP[[#This Row],[Article Commande]],Tableau1[],4,FALSE)</f>
        <v>MIX LEGUMES</v>
      </c>
      <c r="G1387" s="30">
        <f>YEAR(TableauRCP[[#This Row],[Date de Reception]])*100+MONTH(TableauRCP[[#This Row],[Date de Reception]])</f>
        <v>202210</v>
      </c>
      <c r="H1387" t="str">
        <f>+CONCATENATE(TableauRCP[[#This Row],[Famille de produit]],TableauRCP[[#This Row],[Date2]])</f>
        <v>MIX LEGUMES202210</v>
      </c>
    </row>
    <row r="1388" spans="1:8" hidden="1" x14ac:dyDescent="0.25">
      <c r="A1388" s="30" t="s">
        <v>255</v>
      </c>
      <c r="B1388" s="41">
        <v>143398960</v>
      </c>
      <c r="C1388" s="41">
        <v>5540246186352</v>
      </c>
      <c r="D1388" s="42">
        <v>44858</v>
      </c>
      <c r="E1388" s="43">
        <v>940</v>
      </c>
      <c r="F1388" t="str">
        <f>+VLOOKUP(TableauRCP[[#This Row],[Article Commande]],Tableau1[],4,FALSE)</f>
        <v>MIX LEGUMES</v>
      </c>
      <c r="G1388" s="30">
        <f>YEAR(TableauRCP[[#This Row],[Date de Reception]])*100+MONTH(TableauRCP[[#This Row],[Date de Reception]])</f>
        <v>202210</v>
      </c>
      <c r="H1388" t="str">
        <f>+CONCATENATE(TableauRCP[[#This Row],[Famille de produit]],TableauRCP[[#This Row],[Date2]])</f>
        <v>MIX LEGUMES202210</v>
      </c>
    </row>
    <row r="1389" spans="1:8" hidden="1" x14ac:dyDescent="0.25">
      <c r="A1389" s="30" t="s">
        <v>255</v>
      </c>
      <c r="B1389" s="38">
        <v>143398960</v>
      </c>
      <c r="C1389" s="38">
        <v>5540246194790</v>
      </c>
      <c r="D1389" s="39">
        <v>44858</v>
      </c>
      <c r="E1389" s="40">
        <v>1316</v>
      </c>
      <c r="F1389" t="str">
        <f>+VLOOKUP(TableauRCP[[#This Row],[Article Commande]],Tableau1[],4,FALSE)</f>
        <v>MIX LEGUMES</v>
      </c>
      <c r="G1389" s="30">
        <f>YEAR(TableauRCP[[#This Row],[Date de Reception]])*100+MONTH(TableauRCP[[#This Row],[Date de Reception]])</f>
        <v>202210</v>
      </c>
      <c r="H1389" t="str">
        <f>+CONCATENATE(TableauRCP[[#This Row],[Famille de produit]],TableauRCP[[#This Row],[Date2]])</f>
        <v>MIX LEGUMES202210</v>
      </c>
    </row>
    <row r="1390" spans="1:8" hidden="1" x14ac:dyDescent="0.25">
      <c r="A1390" s="30" t="s">
        <v>255</v>
      </c>
      <c r="B1390" s="38">
        <v>143399049</v>
      </c>
      <c r="C1390" s="38">
        <v>5540246175047</v>
      </c>
      <c r="D1390" s="39">
        <v>44858</v>
      </c>
      <c r="E1390" s="40">
        <v>279</v>
      </c>
      <c r="F1390" t="str">
        <f>+VLOOKUP(TableauRCP[[#This Row],[Article Commande]],Tableau1[],4,FALSE)</f>
        <v>CREMERIE</v>
      </c>
      <c r="G1390" s="30">
        <f>YEAR(TableauRCP[[#This Row],[Date de Reception]])*100+MONTH(TableauRCP[[#This Row],[Date de Reception]])</f>
        <v>202210</v>
      </c>
      <c r="H1390" t="str">
        <f>+CONCATENATE(TableauRCP[[#This Row],[Famille de produit]],TableauRCP[[#This Row],[Date2]])</f>
        <v>CREMERIE202210</v>
      </c>
    </row>
    <row r="1391" spans="1:8" hidden="1" x14ac:dyDescent="0.25">
      <c r="A1391" s="30" t="s">
        <v>255</v>
      </c>
      <c r="B1391" s="41">
        <v>143409072</v>
      </c>
      <c r="C1391" s="41">
        <v>5540246173492</v>
      </c>
      <c r="D1391" s="42">
        <v>44858</v>
      </c>
      <c r="E1391" s="43">
        <v>9188</v>
      </c>
      <c r="F1391" t="str">
        <f>+VLOOKUP(TableauRCP[[#This Row],[Article Commande]],Tableau1[],4,FALSE)</f>
        <v>VOLAILLE</v>
      </c>
      <c r="G1391" s="30">
        <f>YEAR(TableauRCP[[#This Row],[Date de Reception]])*100+MONTH(TableauRCP[[#This Row],[Date de Reception]])</f>
        <v>202210</v>
      </c>
      <c r="H1391" t="str">
        <f>+CONCATENATE(TableauRCP[[#This Row],[Famille de produit]],TableauRCP[[#This Row],[Date2]])</f>
        <v>VOLAILLE202210</v>
      </c>
    </row>
    <row r="1392" spans="1:8" hidden="1" x14ac:dyDescent="0.25">
      <c r="A1392" s="30" t="s">
        <v>255</v>
      </c>
      <c r="B1392" s="38">
        <v>143409095</v>
      </c>
      <c r="C1392" s="38">
        <v>5540246196046</v>
      </c>
      <c r="D1392" s="39">
        <v>44858</v>
      </c>
      <c r="E1392" s="40">
        <v>328</v>
      </c>
      <c r="F1392" t="str">
        <f>+VLOOKUP(TableauRCP[[#This Row],[Article Commande]],Tableau1[],4,FALSE)</f>
        <v>BOULANGERIE</v>
      </c>
      <c r="G1392" s="30">
        <f>YEAR(TableauRCP[[#This Row],[Date de Reception]])*100+MONTH(TableauRCP[[#This Row],[Date de Reception]])</f>
        <v>202210</v>
      </c>
      <c r="H1392" t="str">
        <f>+CONCATENATE(TableauRCP[[#This Row],[Famille de produit]],TableauRCP[[#This Row],[Date2]])</f>
        <v>BOULANGERIE202210</v>
      </c>
    </row>
    <row r="1393" spans="1:8" hidden="1" x14ac:dyDescent="0.25">
      <c r="A1393" s="30" t="s">
        <v>255</v>
      </c>
      <c r="B1393" s="38">
        <v>143409121</v>
      </c>
      <c r="C1393" s="38">
        <v>5540246191598</v>
      </c>
      <c r="D1393" s="39">
        <v>44858</v>
      </c>
      <c r="E1393" s="40">
        <v>1601</v>
      </c>
      <c r="F1393" t="str">
        <f>+VLOOKUP(TableauRCP[[#This Row],[Article Commande]],Tableau1[],4,FALSE)</f>
        <v>CREMERIE</v>
      </c>
      <c r="G1393" s="30">
        <f>YEAR(TableauRCP[[#This Row],[Date de Reception]])*100+MONTH(TableauRCP[[#This Row],[Date de Reception]])</f>
        <v>202210</v>
      </c>
      <c r="H1393" t="str">
        <f>+CONCATENATE(TableauRCP[[#This Row],[Famille de produit]],TableauRCP[[#This Row],[Date2]])</f>
        <v>CREMERIE202210</v>
      </c>
    </row>
    <row r="1394" spans="1:8" hidden="1" x14ac:dyDescent="0.25">
      <c r="A1394" s="30" t="s">
        <v>255</v>
      </c>
      <c r="B1394" s="41">
        <v>143409166</v>
      </c>
      <c r="C1394" s="41">
        <v>5540246176295</v>
      </c>
      <c r="D1394" s="42">
        <v>44858</v>
      </c>
      <c r="E1394" s="43">
        <v>6645</v>
      </c>
      <c r="F1394" t="str">
        <f>+VLOOKUP(TableauRCP[[#This Row],[Article Commande]],Tableau1[],4,FALSE)</f>
        <v>CREMERIE</v>
      </c>
      <c r="G1394" s="30">
        <f>YEAR(TableauRCP[[#This Row],[Date de Reception]])*100+MONTH(TableauRCP[[#This Row],[Date de Reception]])</f>
        <v>202210</v>
      </c>
      <c r="H1394" t="str">
        <f>+CONCATENATE(TableauRCP[[#This Row],[Famille de produit]],TableauRCP[[#This Row],[Date2]])</f>
        <v>CREMERIE202210</v>
      </c>
    </row>
    <row r="1395" spans="1:8" hidden="1" x14ac:dyDescent="0.25">
      <c r="A1395" s="30" t="s">
        <v>255</v>
      </c>
      <c r="B1395" s="38">
        <v>143409166</v>
      </c>
      <c r="C1395" s="38">
        <v>5540246187987</v>
      </c>
      <c r="D1395" s="39">
        <v>44858</v>
      </c>
      <c r="E1395" s="40">
        <v>6682</v>
      </c>
      <c r="F1395" t="str">
        <f>+VLOOKUP(TableauRCP[[#This Row],[Article Commande]],Tableau1[],4,FALSE)</f>
        <v>CREMERIE</v>
      </c>
      <c r="G1395" s="30">
        <f>YEAR(TableauRCP[[#This Row],[Date de Reception]])*100+MONTH(TableauRCP[[#This Row],[Date de Reception]])</f>
        <v>202210</v>
      </c>
      <c r="H1395" t="str">
        <f>+CONCATENATE(TableauRCP[[#This Row],[Famille de produit]],TableauRCP[[#This Row],[Date2]])</f>
        <v>CREMERIE202210</v>
      </c>
    </row>
    <row r="1396" spans="1:8" hidden="1" x14ac:dyDescent="0.25">
      <c r="A1396" s="30" t="s">
        <v>255</v>
      </c>
      <c r="B1396" s="41">
        <v>143409166</v>
      </c>
      <c r="C1396" s="41">
        <v>5540246188200</v>
      </c>
      <c r="D1396" s="42">
        <v>44858</v>
      </c>
      <c r="E1396" s="43">
        <v>1485</v>
      </c>
      <c r="F1396" t="str">
        <f>+VLOOKUP(TableauRCP[[#This Row],[Article Commande]],Tableau1[],4,FALSE)</f>
        <v>CREMERIE</v>
      </c>
      <c r="G1396" s="30">
        <f>YEAR(TableauRCP[[#This Row],[Date de Reception]])*100+MONTH(TableauRCP[[#This Row],[Date de Reception]])</f>
        <v>202210</v>
      </c>
      <c r="H1396" t="str">
        <f>+CONCATENATE(TableauRCP[[#This Row],[Famille de produit]],TableauRCP[[#This Row],[Date2]])</f>
        <v>CREMERIE202210</v>
      </c>
    </row>
    <row r="1397" spans="1:8" hidden="1" x14ac:dyDescent="0.25">
      <c r="A1397" s="30" t="s">
        <v>255</v>
      </c>
      <c r="B1397" s="38">
        <v>143409167</v>
      </c>
      <c r="C1397" s="38">
        <v>5540246176699</v>
      </c>
      <c r="D1397" s="39">
        <v>44858</v>
      </c>
      <c r="E1397" s="40">
        <v>4176</v>
      </c>
      <c r="F1397" t="str">
        <f>+VLOOKUP(TableauRCP[[#This Row],[Article Commande]],Tableau1[],4,FALSE)</f>
        <v>CREMERIE</v>
      </c>
      <c r="G1397" s="30">
        <f>YEAR(TableauRCP[[#This Row],[Date de Reception]])*100+MONTH(TableauRCP[[#This Row],[Date de Reception]])</f>
        <v>202210</v>
      </c>
      <c r="H1397" t="str">
        <f>+CONCATENATE(TableauRCP[[#This Row],[Famille de produit]],TableauRCP[[#This Row],[Date2]])</f>
        <v>CREMERIE202210</v>
      </c>
    </row>
    <row r="1398" spans="1:8" hidden="1" x14ac:dyDescent="0.25">
      <c r="A1398" s="30" t="s">
        <v>255</v>
      </c>
      <c r="B1398" s="41">
        <v>143409167</v>
      </c>
      <c r="C1398" s="41">
        <v>5540246192102</v>
      </c>
      <c r="D1398" s="42">
        <v>44858</v>
      </c>
      <c r="E1398" s="43">
        <v>2005</v>
      </c>
      <c r="F1398" t="str">
        <f>+VLOOKUP(TableauRCP[[#This Row],[Article Commande]],Tableau1[],4,FALSE)</f>
        <v>CREMERIE</v>
      </c>
      <c r="G1398" s="30">
        <f>YEAR(TableauRCP[[#This Row],[Date de Reception]])*100+MONTH(TableauRCP[[#This Row],[Date de Reception]])</f>
        <v>202210</v>
      </c>
      <c r="H1398" t="str">
        <f>+CONCATENATE(TableauRCP[[#This Row],[Famille de produit]],TableauRCP[[#This Row],[Date2]])</f>
        <v>CREMERIE202210</v>
      </c>
    </row>
    <row r="1399" spans="1:8" hidden="1" x14ac:dyDescent="0.25">
      <c r="A1399" s="30" t="s">
        <v>255</v>
      </c>
      <c r="B1399" s="41">
        <v>143409269</v>
      </c>
      <c r="C1399" s="41">
        <v>5540246196092</v>
      </c>
      <c r="D1399" s="42">
        <v>44858</v>
      </c>
      <c r="E1399" s="43">
        <v>3620</v>
      </c>
      <c r="F1399" t="str">
        <f>+VLOOKUP(TableauRCP[[#This Row],[Article Commande]],Tableau1[],4,FALSE)</f>
        <v>VOLAILLE</v>
      </c>
      <c r="G1399" s="30">
        <f>YEAR(TableauRCP[[#This Row],[Date de Reception]])*100+MONTH(TableauRCP[[#This Row],[Date de Reception]])</f>
        <v>202210</v>
      </c>
      <c r="H1399" t="str">
        <f>+CONCATENATE(TableauRCP[[#This Row],[Famille de produit]],TableauRCP[[#This Row],[Date2]])</f>
        <v>VOLAILLE202210</v>
      </c>
    </row>
    <row r="1400" spans="1:8" hidden="1" x14ac:dyDescent="0.25">
      <c r="A1400" s="30" t="s">
        <v>255</v>
      </c>
      <c r="B1400" s="41">
        <v>143399001</v>
      </c>
      <c r="C1400" s="41">
        <v>5540246194632</v>
      </c>
      <c r="D1400" s="42">
        <v>44861</v>
      </c>
      <c r="E1400" s="43">
        <v>669</v>
      </c>
      <c r="F1400" t="str">
        <f>+VLOOKUP(TableauRCP[[#This Row],[Article Commande]],Tableau1[],4,FALSE)</f>
        <v>BOULANGERIE</v>
      </c>
      <c r="G1400" s="30">
        <f>YEAR(TableauRCP[[#This Row],[Date de Reception]])*100+MONTH(TableauRCP[[#This Row],[Date de Reception]])</f>
        <v>202210</v>
      </c>
      <c r="H1400" t="str">
        <f>+CONCATENATE(TableauRCP[[#This Row],[Famille de produit]],TableauRCP[[#This Row],[Date2]])</f>
        <v>BOULANGERIE202210</v>
      </c>
    </row>
    <row r="1401" spans="1:8" hidden="1" x14ac:dyDescent="0.25">
      <c r="A1401" s="30" t="s">
        <v>255</v>
      </c>
      <c r="B1401" s="38">
        <v>143399001</v>
      </c>
      <c r="C1401" s="38">
        <v>5540246195250</v>
      </c>
      <c r="D1401" s="39">
        <v>44861</v>
      </c>
      <c r="E1401" s="40">
        <v>418</v>
      </c>
      <c r="F1401" t="str">
        <f>+VLOOKUP(TableauRCP[[#This Row],[Article Commande]],Tableau1[],4,FALSE)</f>
        <v>BOULANGERIE</v>
      </c>
      <c r="G1401" s="30">
        <f>YEAR(TableauRCP[[#This Row],[Date de Reception]])*100+MONTH(TableauRCP[[#This Row],[Date de Reception]])</f>
        <v>202210</v>
      </c>
      <c r="H1401" t="str">
        <f>+CONCATENATE(TableauRCP[[#This Row],[Famille de produit]],TableauRCP[[#This Row],[Date2]])</f>
        <v>BOULANGERIE202210</v>
      </c>
    </row>
    <row r="1402" spans="1:8" hidden="1" x14ac:dyDescent="0.25">
      <c r="A1402" s="30" t="s">
        <v>255</v>
      </c>
      <c r="B1402" s="38">
        <v>143409209</v>
      </c>
      <c r="C1402" s="38">
        <v>5540246172978</v>
      </c>
      <c r="D1402" s="39">
        <v>44861</v>
      </c>
      <c r="E1402" s="40">
        <v>2506</v>
      </c>
      <c r="F1402" t="str">
        <f>+VLOOKUP(TableauRCP[[#This Row],[Article Commande]],Tableau1[],4,FALSE)</f>
        <v>CREMERIE</v>
      </c>
      <c r="G1402" s="30">
        <f>YEAR(TableauRCP[[#This Row],[Date de Reception]])*100+MONTH(TableauRCP[[#This Row],[Date de Reception]])</f>
        <v>202210</v>
      </c>
      <c r="H1402" t="str">
        <f>+CONCATENATE(TableauRCP[[#This Row],[Famille de produit]],TableauRCP[[#This Row],[Date2]])</f>
        <v>CREMERIE202210</v>
      </c>
    </row>
    <row r="1403" spans="1:8" hidden="1" x14ac:dyDescent="0.25">
      <c r="A1403" s="30" t="s">
        <v>255</v>
      </c>
      <c r="B1403" s="38">
        <v>143409209</v>
      </c>
      <c r="C1403" s="38">
        <v>5540246174174</v>
      </c>
      <c r="D1403" s="39">
        <v>44861</v>
      </c>
      <c r="E1403" s="40">
        <v>232</v>
      </c>
      <c r="F1403" t="str">
        <f>+VLOOKUP(TableauRCP[[#This Row],[Article Commande]],Tableau1[],4,FALSE)</f>
        <v>CREMERIE</v>
      </c>
      <c r="G1403" s="30">
        <f>YEAR(TableauRCP[[#This Row],[Date de Reception]])*100+MONTH(TableauRCP[[#This Row],[Date de Reception]])</f>
        <v>202210</v>
      </c>
      <c r="H1403" t="str">
        <f>+CONCATENATE(TableauRCP[[#This Row],[Famille de produit]],TableauRCP[[#This Row],[Date2]])</f>
        <v>CREMERIE202210</v>
      </c>
    </row>
    <row r="1404" spans="1:8" hidden="1" x14ac:dyDescent="0.25">
      <c r="A1404" s="30" t="s">
        <v>255</v>
      </c>
      <c r="B1404" s="38">
        <v>143409209</v>
      </c>
      <c r="C1404" s="38">
        <v>5540246176699</v>
      </c>
      <c r="D1404" s="39">
        <v>44861</v>
      </c>
      <c r="E1404" s="40">
        <v>4176</v>
      </c>
      <c r="F1404" t="str">
        <f>+VLOOKUP(TableauRCP[[#This Row],[Article Commande]],Tableau1[],4,FALSE)</f>
        <v>CREMERIE</v>
      </c>
      <c r="G1404" s="30">
        <f>YEAR(TableauRCP[[#This Row],[Date de Reception]])*100+MONTH(TableauRCP[[#This Row],[Date de Reception]])</f>
        <v>202210</v>
      </c>
      <c r="H1404" t="str">
        <f>+CONCATENATE(TableauRCP[[#This Row],[Famille de produit]],TableauRCP[[#This Row],[Date2]])</f>
        <v>CREMERIE202210</v>
      </c>
    </row>
    <row r="1405" spans="1:8" hidden="1" x14ac:dyDescent="0.25">
      <c r="A1405" s="30" t="s">
        <v>255</v>
      </c>
      <c r="B1405" s="38">
        <v>143409211</v>
      </c>
      <c r="C1405" s="38">
        <v>5540246176295</v>
      </c>
      <c r="D1405" s="39">
        <v>44861</v>
      </c>
      <c r="E1405" s="40">
        <v>2599</v>
      </c>
      <c r="F1405" t="str">
        <f>+VLOOKUP(TableauRCP[[#This Row],[Article Commande]],Tableau1[],4,FALSE)</f>
        <v>CREMERIE</v>
      </c>
      <c r="G1405" s="30">
        <f>YEAR(TableauRCP[[#This Row],[Date de Reception]])*100+MONTH(TableauRCP[[#This Row],[Date de Reception]])</f>
        <v>202210</v>
      </c>
      <c r="H1405" t="str">
        <f>+CONCATENATE(TableauRCP[[#This Row],[Famille de produit]],TableauRCP[[#This Row],[Date2]])</f>
        <v>CREMERIE202210</v>
      </c>
    </row>
    <row r="1406" spans="1:8" hidden="1" x14ac:dyDescent="0.25">
      <c r="A1406" s="30" t="s">
        <v>255</v>
      </c>
      <c r="B1406" s="38">
        <v>143409211</v>
      </c>
      <c r="C1406" s="38">
        <v>5540246187987</v>
      </c>
      <c r="D1406" s="39">
        <v>44861</v>
      </c>
      <c r="E1406" s="40">
        <v>4455</v>
      </c>
      <c r="F1406" t="str">
        <f>+VLOOKUP(TableauRCP[[#This Row],[Article Commande]],Tableau1[],4,FALSE)</f>
        <v>CREMERIE</v>
      </c>
      <c r="G1406" s="30">
        <f>YEAR(TableauRCP[[#This Row],[Date de Reception]])*100+MONTH(TableauRCP[[#This Row],[Date de Reception]])</f>
        <v>202210</v>
      </c>
      <c r="H1406" t="str">
        <f>+CONCATENATE(TableauRCP[[#This Row],[Famille de produit]],TableauRCP[[#This Row],[Date2]])</f>
        <v>CREMERIE202210</v>
      </c>
    </row>
    <row r="1407" spans="1:8" hidden="1" x14ac:dyDescent="0.25">
      <c r="A1407" s="30" t="s">
        <v>255</v>
      </c>
      <c r="B1407" s="38">
        <v>143399043</v>
      </c>
      <c r="C1407" s="38">
        <v>5540246171759</v>
      </c>
      <c r="D1407" s="39">
        <v>44862</v>
      </c>
      <c r="E1407" s="40">
        <v>3341</v>
      </c>
      <c r="F1407" t="str">
        <f>+VLOOKUP(TableauRCP[[#This Row],[Article Commande]],Tableau1[],4,FALSE)</f>
        <v>MIX LEGUMES</v>
      </c>
      <c r="G1407" s="30">
        <f>YEAR(TableauRCP[[#This Row],[Date de Reception]])*100+MONTH(TableauRCP[[#This Row],[Date de Reception]])</f>
        <v>202210</v>
      </c>
      <c r="H1407" t="str">
        <f>+CONCATENATE(TableauRCP[[#This Row],[Famille de produit]],TableauRCP[[#This Row],[Date2]])</f>
        <v>MIX LEGUMES202210</v>
      </c>
    </row>
    <row r="1408" spans="1:8" hidden="1" x14ac:dyDescent="0.25">
      <c r="A1408" s="30" t="s">
        <v>255</v>
      </c>
      <c r="B1408" s="41">
        <v>143399043</v>
      </c>
      <c r="C1408" s="41">
        <v>5540246177133</v>
      </c>
      <c r="D1408" s="42">
        <v>44862</v>
      </c>
      <c r="E1408" s="43">
        <v>5568</v>
      </c>
      <c r="F1408" t="str">
        <f>+VLOOKUP(TableauRCP[[#This Row],[Article Commande]],Tableau1[],4,FALSE)</f>
        <v>MIX LEGUMES</v>
      </c>
      <c r="G1408" s="30">
        <f>YEAR(TableauRCP[[#This Row],[Date de Reception]])*100+MONTH(TableauRCP[[#This Row],[Date de Reception]])</f>
        <v>202210</v>
      </c>
      <c r="H1408" t="str">
        <f>+CONCATENATE(TableauRCP[[#This Row],[Famille de produit]],TableauRCP[[#This Row],[Date2]])</f>
        <v>MIX LEGUMES202210</v>
      </c>
    </row>
    <row r="1409" spans="1:8" hidden="1" x14ac:dyDescent="0.25">
      <c r="A1409" s="30" t="s">
        <v>255</v>
      </c>
      <c r="B1409" s="38">
        <v>143399043</v>
      </c>
      <c r="C1409" s="38">
        <v>5540246192148</v>
      </c>
      <c r="D1409" s="39">
        <v>44862</v>
      </c>
      <c r="E1409" s="40">
        <v>29232</v>
      </c>
      <c r="F1409" t="str">
        <f>+VLOOKUP(TableauRCP[[#This Row],[Article Commande]],Tableau1[],4,FALSE)</f>
        <v>MIX LEGUMES</v>
      </c>
      <c r="G1409" s="30">
        <f>YEAR(TableauRCP[[#This Row],[Date de Reception]])*100+MONTH(TableauRCP[[#This Row],[Date de Reception]])</f>
        <v>202210</v>
      </c>
      <c r="H1409" t="str">
        <f>+CONCATENATE(TableauRCP[[#This Row],[Famille de produit]],TableauRCP[[#This Row],[Date2]])</f>
        <v>MIX LEGUMES202210</v>
      </c>
    </row>
    <row r="1410" spans="1:8" hidden="1" x14ac:dyDescent="0.25">
      <c r="A1410" s="30" t="s">
        <v>255</v>
      </c>
      <c r="B1410" s="38">
        <v>143409188</v>
      </c>
      <c r="C1410" s="38">
        <v>5540246181061</v>
      </c>
      <c r="D1410" s="39">
        <v>44862</v>
      </c>
      <c r="E1410" s="40">
        <v>3446</v>
      </c>
      <c r="F1410" t="str">
        <f>+VLOOKUP(TableauRCP[[#This Row],[Article Commande]],Tableau1[],4,FALSE)</f>
        <v>VOLAILLE</v>
      </c>
      <c r="G1410" s="30">
        <f>YEAR(TableauRCP[[#This Row],[Date de Reception]])*100+MONTH(TableauRCP[[#This Row],[Date de Reception]])</f>
        <v>202210</v>
      </c>
      <c r="H1410" t="str">
        <f>+CONCATENATE(TableauRCP[[#This Row],[Famille de produit]],TableauRCP[[#This Row],[Date2]])</f>
        <v>VOLAILLE202210</v>
      </c>
    </row>
    <row r="1411" spans="1:8" hidden="1" x14ac:dyDescent="0.25">
      <c r="A1411" s="30" t="s">
        <v>255</v>
      </c>
      <c r="B1411" s="41">
        <v>143409188</v>
      </c>
      <c r="C1411" s="41">
        <v>5540246185278</v>
      </c>
      <c r="D1411" s="42">
        <v>44862</v>
      </c>
      <c r="E1411" s="43">
        <v>1120</v>
      </c>
      <c r="F1411" t="str">
        <f>+VLOOKUP(TableauRCP[[#This Row],[Article Commande]],Tableau1[],4,FALSE)</f>
        <v>VOLAILLE</v>
      </c>
      <c r="G1411" s="30">
        <f>YEAR(TableauRCP[[#This Row],[Date de Reception]])*100+MONTH(TableauRCP[[#This Row],[Date de Reception]])</f>
        <v>202210</v>
      </c>
      <c r="H1411" t="str">
        <f>+CONCATENATE(TableauRCP[[#This Row],[Famille de produit]],TableauRCP[[#This Row],[Date2]])</f>
        <v>VOLAILLE202210</v>
      </c>
    </row>
    <row r="1412" spans="1:8" hidden="1" x14ac:dyDescent="0.25">
      <c r="A1412" s="30" t="s">
        <v>255</v>
      </c>
      <c r="B1412" s="41">
        <v>143409250</v>
      </c>
      <c r="C1412" s="41">
        <v>5540246176699</v>
      </c>
      <c r="D1412" s="42">
        <v>44862</v>
      </c>
      <c r="E1412" s="43">
        <v>4176</v>
      </c>
      <c r="F1412" t="str">
        <f>+VLOOKUP(TableauRCP[[#This Row],[Article Commande]],Tableau1[],4,FALSE)</f>
        <v>CREMERIE</v>
      </c>
      <c r="G1412" s="30">
        <f>YEAR(TableauRCP[[#This Row],[Date de Reception]])*100+MONTH(TableauRCP[[#This Row],[Date de Reception]])</f>
        <v>202210</v>
      </c>
      <c r="H1412" t="str">
        <f>+CONCATENATE(TableauRCP[[#This Row],[Famille de produit]],TableauRCP[[#This Row],[Date2]])</f>
        <v>CREMERIE202210</v>
      </c>
    </row>
    <row r="1413" spans="1:8" hidden="1" x14ac:dyDescent="0.25">
      <c r="A1413" s="30" t="s">
        <v>255</v>
      </c>
      <c r="B1413" s="41">
        <v>143409251</v>
      </c>
      <c r="C1413" s="41">
        <v>5540246171933</v>
      </c>
      <c r="D1413" s="42">
        <v>44862</v>
      </c>
      <c r="E1413" s="43">
        <v>2228</v>
      </c>
      <c r="F1413" t="str">
        <f>+VLOOKUP(TableauRCP[[#This Row],[Article Commande]],Tableau1[],4,FALSE)</f>
        <v>CREMERIE</v>
      </c>
      <c r="G1413" s="30">
        <f>YEAR(TableauRCP[[#This Row],[Date de Reception]])*100+MONTH(TableauRCP[[#This Row],[Date de Reception]])</f>
        <v>202210</v>
      </c>
      <c r="H1413" t="str">
        <f>+CONCATENATE(TableauRCP[[#This Row],[Famille de produit]],TableauRCP[[#This Row],[Date2]])</f>
        <v>CREMERIE202210</v>
      </c>
    </row>
    <row r="1414" spans="1:8" hidden="1" x14ac:dyDescent="0.25">
      <c r="A1414" s="30" t="s">
        <v>255</v>
      </c>
      <c r="B1414" s="41">
        <v>143409251</v>
      </c>
      <c r="C1414" s="41">
        <v>5540246176294</v>
      </c>
      <c r="D1414" s="42">
        <v>44862</v>
      </c>
      <c r="E1414" s="43">
        <v>1485</v>
      </c>
      <c r="F1414" t="str">
        <f>+VLOOKUP(TableauRCP[[#This Row],[Article Commande]],Tableau1[],4,FALSE)</f>
        <v>CREMERIE</v>
      </c>
      <c r="G1414" s="30">
        <f>YEAR(TableauRCP[[#This Row],[Date de Reception]])*100+MONTH(TableauRCP[[#This Row],[Date de Reception]])</f>
        <v>202210</v>
      </c>
      <c r="H1414" t="str">
        <f>+CONCATENATE(TableauRCP[[#This Row],[Famille de produit]],TableauRCP[[#This Row],[Date2]])</f>
        <v>CREMERIE202210</v>
      </c>
    </row>
    <row r="1415" spans="1:8" hidden="1" x14ac:dyDescent="0.25">
      <c r="A1415" s="30" t="s">
        <v>255</v>
      </c>
      <c r="B1415" s="38">
        <v>143409251</v>
      </c>
      <c r="C1415" s="38">
        <v>5540246187987</v>
      </c>
      <c r="D1415" s="39">
        <v>44862</v>
      </c>
      <c r="E1415" s="40">
        <v>2228</v>
      </c>
      <c r="F1415" t="str">
        <f>+VLOOKUP(TableauRCP[[#This Row],[Article Commande]],Tableau1[],4,FALSE)</f>
        <v>CREMERIE</v>
      </c>
      <c r="G1415" s="30">
        <f>YEAR(TableauRCP[[#This Row],[Date de Reception]])*100+MONTH(TableauRCP[[#This Row],[Date de Reception]])</f>
        <v>202210</v>
      </c>
      <c r="H1415" t="str">
        <f>+CONCATENATE(TableauRCP[[#This Row],[Famille de produit]],TableauRCP[[#This Row],[Date2]])</f>
        <v>CREMERIE202210</v>
      </c>
    </row>
    <row r="1416" spans="1:8" hidden="1" x14ac:dyDescent="0.25">
      <c r="A1416" s="30" t="s">
        <v>255</v>
      </c>
      <c r="B1416" s="41">
        <v>143399002</v>
      </c>
      <c r="C1416" s="41">
        <v>5540246194632</v>
      </c>
      <c r="D1416" s="42">
        <v>44863</v>
      </c>
      <c r="E1416" s="43">
        <v>1942</v>
      </c>
      <c r="F1416" t="str">
        <f>+VLOOKUP(TableauRCP[[#This Row],[Article Commande]],Tableau1[],4,FALSE)</f>
        <v>BOULANGERIE</v>
      </c>
      <c r="G1416" s="30">
        <f>YEAR(TableauRCP[[#This Row],[Date de Reception]])*100+MONTH(TableauRCP[[#This Row],[Date de Reception]])</f>
        <v>202210</v>
      </c>
      <c r="H1416" t="str">
        <f>+CONCATENATE(TableauRCP[[#This Row],[Famille de produit]],TableauRCP[[#This Row],[Date2]])</f>
        <v>BOULANGERIE202210</v>
      </c>
    </row>
    <row r="1417" spans="1:8" hidden="1" x14ac:dyDescent="0.25">
      <c r="A1417" s="30" t="s">
        <v>255</v>
      </c>
      <c r="B1417" s="41">
        <v>143399044</v>
      </c>
      <c r="C1417" s="41">
        <v>5540246173906</v>
      </c>
      <c r="D1417" s="42">
        <v>44863</v>
      </c>
      <c r="E1417" s="43">
        <v>5717</v>
      </c>
      <c r="F1417" t="str">
        <f>+VLOOKUP(TableauRCP[[#This Row],[Article Commande]],Tableau1[],4,FALSE)</f>
        <v>VOLAILLE</v>
      </c>
      <c r="G1417" s="30">
        <f>YEAR(TableauRCP[[#This Row],[Date de Reception]])*100+MONTH(TableauRCP[[#This Row],[Date de Reception]])</f>
        <v>202210</v>
      </c>
      <c r="H1417" t="str">
        <f>+CONCATENATE(TableauRCP[[#This Row],[Famille de produit]],TableauRCP[[#This Row],[Date2]])</f>
        <v>VOLAILLE202210</v>
      </c>
    </row>
    <row r="1418" spans="1:8" hidden="1" x14ac:dyDescent="0.25">
      <c r="A1418" s="30" t="s">
        <v>255</v>
      </c>
      <c r="B1418" s="38">
        <v>143399044</v>
      </c>
      <c r="C1418" s="38">
        <v>5540246181016</v>
      </c>
      <c r="D1418" s="39">
        <v>44863</v>
      </c>
      <c r="E1418" s="40">
        <v>10691</v>
      </c>
      <c r="F1418" t="str">
        <f>+VLOOKUP(TableauRCP[[#This Row],[Article Commande]],Tableau1[],4,FALSE)</f>
        <v>VOLAILLE</v>
      </c>
      <c r="G1418" s="30">
        <f>YEAR(TableauRCP[[#This Row],[Date de Reception]])*100+MONTH(TableauRCP[[#This Row],[Date de Reception]])</f>
        <v>202210</v>
      </c>
      <c r="H1418" t="str">
        <f>+CONCATENATE(TableauRCP[[#This Row],[Famille de produit]],TableauRCP[[#This Row],[Date2]])</f>
        <v>VOLAILLE202210</v>
      </c>
    </row>
    <row r="1419" spans="1:8" hidden="1" x14ac:dyDescent="0.25">
      <c r="A1419" s="30" t="s">
        <v>255</v>
      </c>
      <c r="B1419" s="38">
        <v>143409168</v>
      </c>
      <c r="C1419" s="38">
        <v>5540246186325</v>
      </c>
      <c r="D1419" s="39">
        <v>44863</v>
      </c>
      <c r="E1419" s="40">
        <v>140</v>
      </c>
      <c r="F1419" t="str">
        <f>+VLOOKUP(TableauRCP[[#This Row],[Article Commande]],Tableau1[],4,FALSE)</f>
        <v>CREMERIE</v>
      </c>
      <c r="G1419" s="30">
        <f>YEAR(TableauRCP[[#This Row],[Date de Reception]])*100+MONTH(TableauRCP[[#This Row],[Date de Reception]])</f>
        <v>202210</v>
      </c>
      <c r="H1419" t="str">
        <f>+CONCATENATE(TableauRCP[[#This Row],[Famille de produit]],TableauRCP[[#This Row],[Date2]])</f>
        <v>CREMERIE202210</v>
      </c>
    </row>
    <row r="1420" spans="1:8" hidden="1" x14ac:dyDescent="0.25">
      <c r="A1420" s="30" t="s">
        <v>255</v>
      </c>
      <c r="B1420" s="41">
        <v>143419283</v>
      </c>
      <c r="C1420" s="41">
        <v>5540246188175</v>
      </c>
      <c r="D1420" s="42">
        <v>44863</v>
      </c>
      <c r="E1420" s="43">
        <v>232</v>
      </c>
      <c r="F1420" t="str">
        <f>+VLOOKUP(TableauRCP[[#This Row],[Article Commande]],Tableau1[],4,FALSE)</f>
        <v>CREMERIE</v>
      </c>
      <c r="G1420" s="30">
        <f>YEAR(TableauRCP[[#This Row],[Date de Reception]])*100+MONTH(TableauRCP[[#This Row],[Date de Reception]])</f>
        <v>202210</v>
      </c>
      <c r="H1420" t="str">
        <f>+CONCATENATE(TableauRCP[[#This Row],[Famille de produit]],TableauRCP[[#This Row],[Date2]])</f>
        <v>CREMERIE202210</v>
      </c>
    </row>
    <row r="1421" spans="1:8" hidden="1" x14ac:dyDescent="0.25">
      <c r="A1421" s="30" t="s">
        <v>255</v>
      </c>
      <c r="B1421" s="41">
        <v>143419284</v>
      </c>
      <c r="C1421" s="41">
        <v>5540246171933</v>
      </c>
      <c r="D1421" s="42">
        <v>44863</v>
      </c>
      <c r="E1421" s="43">
        <v>1114</v>
      </c>
      <c r="F1421" t="str">
        <f>+VLOOKUP(TableauRCP[[#This Row],[Article Commande]],Tableau1[],4,FALSE)</f>
        <v>CREMERIE</v>
      </c>
      <c r="G1421" s="30">
        <f>YEAR(TableauRCP[[#This Row],[Date de Reception]])*100+MONTH(TableauRCP[[#This Row],[Date de Reception]])</f>
        <v>202210</v>
      </c>
      <c r="H1421" t="str">
        <f>+CONCATENATE(TableauRCP[[#This Row],[Famille de produit]],TableauRCP[[#This Row],[Date2]])</f>
        <v>CREMERIE202210</v>
      </c>
    </row>
    <row r="1422" spans="1:8" hidden="1" x14ac:dyDescent="0.25">
      <c r="A1422" s="30" t="s">
        <v>255</v>
      </c>
      <c r="B1422" s="38">
        <v>143419284</v>
      </c>
      <c r="C1422" s="38">
        <v>5540246176295</v>
      </c>
      <c r="D1422" s="39">
        <v>44863</v>
      </c>
      <c r="E1422" s="40">
        <v>7424</v>
      </c>
      <c r="F1422" t="str">
        <f>+VLOOKUP(TableauRCP[[#This Row],[Article Commande]],Tableau1[],4,FALSE)</f>
        <v>CREMERIE</v>
      </c>
      <c r="G1422" s="30">
        <f>YEAR(TableauRCP[[#This Row],[Date de Reception]])*100+MONTH(TableauRCP[[#This Row],[Date de Reception]])</f>
        <v>202210</v>
      </c>
      <c r="H1422" t="str">
        <f>+CONCATENATE(TableauRCP[[#This Row],[Famille de produit]],TableauRCP[[#This Row],[Date2]])</f>
        <v>CREMERIE202210</v>
      </c>
    </row>
    <row r="1423" spans="1:8" hidden="1" x14ac:dyDescent="0.25">
      <c r="A1423" s="30" t="s">
        <v>255</v>
      </c>
      <c r="B1423" s="41">
        <v>143419284</v>
      </c>
      <c r="C1423" s="41">
        <v>5540246188200</v>
      </c>
      <c r="D1423" s="42">
        <v>44863</v>
      </c>
      <c r="E1423" s="43">
        <v>1485</v>
      </c>
      <c r="F1423" t="str">
        <f>+VLOOKUP(TableauRCP[[#This Row],[Article Commande]],Tableau1[],4,FALSE)</f>
        <v>CREMERIE</v>
      </c>
      <c r="G1423" s="30">
        <f>YEAR(TableauRCP[[#This Row],[Date de Reception]])*100+MONTH(TableauRCP[[#This Row],[Date de Reception]])</f>
        <v>202210</v>
      </c>
      <c r="H1423" t="str">
        <f>+CONCATENATE(TableauRCP[[#This Row],[Famille de produit]],TableauRCP[[#This Row],[Date2]])</f>
        <v>CREMERIE202210</v>
      </c>
    </row>
    <row r="1424" spans="1:8" hidden="1" x14ac:dyDescent="0.25">
      <c r="A1424" s="30" t="s">
        <v>255</v>
      </c>
      <c r="B1424" s="41">
        <v>143398953</v>
      </c>
      <c r="C1424" s="41">
        <v>5540246170256</v>
      </c>
      <c r="D1424" s="42">
        <v>44864</v>
      </c>
      <c r="E1424" s="43">
        <v>2822</v>
      </c>
      <c r="F1424" t="str">
        <f>+VLOOKUP(TableauRCP[[#This Row],[Article Commande]],Tableau1[],4,FALSE)</f>
        <v>BOULANGERIE</v>
      </c>
      <c r="G1424" s="30">
        <f>YEAR(TableauRCP[[#This Row],[Date de Reception]])*100+MONTH(TableauRCP[[#This Row],[Date de Reception]])</f>
        <v>202210</v>
      </c>
      <c r="H1424" t="str">
        <f>+CONCATENATE(TableauRCP[[#This Row],[Famille de produit]],TableauRCP[[#This Row],[Date2]])</f>
        <v>BOULANGERIE202210</v>
      </c>
    </row>
    <row r="1425" spans="1:8" hidden="1" x14ac:dyDescent="0.25">
      <c r="A1425" s="30" t="s">
        <v>255</v>
      </c>
      <c r="B1425" s="38">
        <v>143398953</v>
      </c>
      <c r="C1425" s="38">
        <v>5540246171888</v>
      </c>
      <c r="D1425" s="39">
        <v>44864</v>
      </c>
      <c r="E1425" s="40">
        <v>780</v>
      </c>
      <c r="F1425" t="str">
        <f>+VLOOKUP(TableauRCP[[#This Row],[Article Commande]],Tableau1[],4,FALSE)</f>
        <v>BOULANGERIE</v>
      </c>
      <c r="G1425" s="30">
        <f>YEAR(TableauRCP[[#This Row],[Date de Reception]])*100+MONTH(TableauRCP[[#This Row],[Date de Reception]])</f>
        <v>202210</v>
      </c>
      <c r="H1425" t="str">
        <f>+CONCATENATE(TableauRCP[[#This Row],[Famille de produit]],TableauRCP[[#This Row],[Date2]])</f>
        <v>BOULANGERIE202210</v>
      </c>
    </row>
    <row r="1426" spans="1:8" hidden="1" x14ac:dyDescent="0.25">
      <c r="A1426" s="30" t="s">
        <v>255</v>
      </c>
      <c r="B1426" s="38">
        <v>143409082</v>
      </c>
      <c r="C1426" s="38">
        <v>5540246177133</v>
      </c>
      <c r="D1426" s="39">
        <v>44864</v>
      </c>
      <c r="E1426" s="40">
        <v>7239</v>
      </c>
      <c r="F1426" t="str">
        <f>+VLOOKUP(TableauRCP[[#This Row],[Article Commande]],Tableau1[],4,FALSE)</f>
        <v>MIX LEGUMES</v>
      </c>
      <c r="G1426" s="30">
        <f>YEAR(TableauRCP[[#This Row],[Date de Reception]])*100+MONTH(TableauRCP[[#This Row],[Date de Reception]])</f>
        <v>202210</v>
      </c>
      <c r="H1426" t="str">
        <f>+CONCATENATE(TableauRCP[[#This Row],[Famille de produit]],TableauRCP[[#This Row],[Date2]])</f>
        <v>MIX LEGUMES202210</v>
      </c>
    </row>
    <row r="1427" spans="1:8" hidden="1" x14ac:dyDescent="0.25">
      <c r="A1427" s="30" t="s">
        <v>255</v>
      </c>
      <c r="B1427" s="41">
        <v>143409082</v>
      </c>
      <c r="C1427" s="41">
        <v>5540246192148</v>
      </c>
      <c r="D1427" s="42">
        <v>44864</v>
      </c>
      <c r="E1427" s="43">
        <v>11136</v>
      </c>
      <c r="F1427" t="str">
        <f>+VLOOKUP(TableauRCP[[#This Row],[Article Commande]],Tableau1[],4,FALSE)</f>
        <v>MIX LEGUMES</v>
      </c>
      <c r="G1427" s="30">
        <f>YEAR(TableauRCP[[#This Row],[Date de Reception]])*100+MONTH(TableauRCP[[#This Row],[Date de Reception]])</f>
        <v>202210</v>
      </c>
      <c r="H1427" t="str">
        <f>+CONCATENATE(TableauRCP[[#This Row],[Famille de produit]],TableauRCP[[#This Row],[Date2]])</f>
        <v>MIX LEGUMES202210</v>
      </c>
    </row>
    <row r="1428" spans="1:8" hidden="1" x14ac:dyDescent="0.25">
      <c r="A1428" s="30" t="s">
        <v>255</v>
      </c>
      <c r="B1428" s="38">
        <v>143409082</v>
      </c>
      <c r="C1428" s="38">
        <v>5540246192518</v>
      </c>
      <c r="D1428" s="39">
        <v>44864</v>
      </c>
      <c r="E1428" s="40">
        <v>11693</v>
      </c>
      <c r="F1428" t="str">
        <f>+VLOOKUP(TableauRCP[[#This Row],[Article Commande]],Tableau1[],4,FALSE)</f>
        <v>MIX LEGUMES</v>
      </c>
      <c r="G1428" s="30">
        <f>YEAR(TableauRCP[[#This Row],[Date de Reception]])*100+MONTH(TableauRCP[[#This Row],[Date de Reception]])</f>
        <v>202210</v>
      </c>
      <c r="H1428" t="str">
        <f>+CONCATENATE(TableauRCP[[#This Row],[Famille de produit]],TableauRCP[[#This Row],[Date2]])</f>
        <v>MIX LEGUMES202210</v>
      </c>
    </row>
    <row r="1429" spans="1:8" hidden="1" x14ac:dyDescent="0.25">
      <c r="A1429" s="30" t="s">
        <v>255</v>
      </c>
      <c r="B1429" s="41">
        <v>143409224</v>
      </c>
      <c r="C1429" s="41">
        <v>5540246196092</v>
      </c>
      <c r="D1429" s="42">
        <v>44864</v>
      </c>
      <c r="E1429" s="43">
        <v>4826</v>
      </c>
      <c r="F1429" t="str">
        <f>+VLOOKUP(TableauRCP[[#This Row],[Article Commande]],Tableau1[],4,FALSE)</f>
        <v>VOLAILLE</v>
      </c>
      <c r="G1429" s="30">
        <f>YEAR(TableauRCP[[#This Row],[Date de Reception]])*100+MONTH(TableauRCP[[#This Row],[Date de Reception]])</f>
        <v>202210</v>
      </c>
      <c r="H1429" t="str">
        <f>+CONCATENATE(TableauRCP[[#This Row],[Famille de produit]],TableauRCP[[#This Row],[Date2]])</f>
        <v>VOLAILLE202210</v>
      </c>
    </row>
    <row r="1430" spans="1:8" hidden="1" x14ac:dyDescent="0.25">
      <c r="A1430" s="30" t="s">
        <v>255</v>
      </c>
      <c r="B1430" s="38">
        <v>143419285</v>
      </c>
      <c r="C1430" s="38">
        <v>5540246191594</v>
      </c>
      <c r="D1430" s="39">
        <v>44864</v>
      </c>
      <c r="E1430" s="40">
        <v>1504</v>
      </c>
      <c r="F1430" t="str">
        <f>+VLOOKUP(TableauRCP[[#This Row],[Article Commande]],Tableau1[],4,FALSE)</f>
        <v>CREMERIE</v>
      </c>
      <c r="G1430" s="30">
        <f>YEAR(TableauRCP[[#This Row],[Date de Reception]])*100+MONTH(TableauRCP[[#This Row],[Date de Reception]])</f>
        <v>202210</v>
      </c>
      <c r="H1430" t="str">
        <f>+CONCATENATE(TableauRCP[[#This Row],[Famille de produit]],TableauRCP[[#This Row],[Date2]])</f>
        <v>CREMERIE202210</v>
      </c>
    </row>
    <row r="1431" spans="1:8" hidden="1" x14ac:dyDescent="0.25">
      <c r="A1431" s="30" t="s">
        <v>255</v>
      </c>
      <c r="B1431" s="38">
        <v>143419307</v>
      </c>
      <c r="C1431" s="38">
        <v>5540246171933</v>
      </c>
      <c r="D1431" s="39">
        <v>44864</v>
      </c>
      <c r="E1431" s="40">
        <v>1671</v>
      </c>
      <c r="F1431" t="str">
        <f>+VLOOKUP(TableauRCP[[#This Row],[Article Commande]],Tableau1[],4,FALSE)</f>
        <v>CREMERIE</v>
      </c>
      <c r="G1431" s="30">
        <f>YEAR(TableauRCP[[#This Row],[Date de Reception]])*100+MONTH(TableauRCP[[#This Row],[Date de Reception]])</f>
        <v>202210</v>
      </c>
      <c r="H1431" t="str">
        <f>+CONCATENATE(TableauRCP[[#This Row],[Famille de produit]],TableauRCP[[#This Row],[Date2]])</f>
        <v>CREMERIE202210</v>
      </c>
    </row>
    <row r="1432" spans="1:8" hidden="1" x14ac:dyDescent="0.25">
      <c r="A1432" s="30" t="s">
        <v>255</v>
      </c>
      <c r="B1432" s="41">
        <v>143419307</v>
      </c>
      <c r="C1432" s="41">
        <v>5540246176295</v>
      </c>
      <c r="D1432" s="42">
        <v>44864</v>
      </c>
      <c r="E1432" s="43">
        <v>5940</v>
      </c>
      <c r="F1432" t="str">
        <f>+VLOOKUP(TableauRCP[[#This Row],[Article Commande]],Tableau1[],4,FALSE)</f>
        <v>CREMERIE</v>
      </c>
      <c r="G1432" s="30">
        <f>YEAR(TableauRCP[[#This Row],[Date de Reception]])*100+MONTH(TableauRCP[[#This Row],[Date de Reception]])</f>
        <v>202210</v>
      </c>
      <c r="H1432" t="str">
        <f>+CONCATENATE(TableauRCP[[#This Row],[Famille de produit]],TableauRCP[[#This Row],[Date2]])</f>
        <v>CREMERIE202210</v>
      </c>
    </row>
    <row r="1433" spans="1:8" hidden="1" x14ac:dyDescent="0.25">
      <c r="A1433" s="30" t="s">
        <v>255</v>
      </c>
      <c r="B1433" s="38">
        <v>143419307</v>
      </c>
      <c r="C1433" s="38">
        <v>5540246187987</v>
      </c>
      <c r="D1433" s="39">
        <v>44864</v>
      </c>
      <c r="E1433" s="40">
        <v>3341</v>
      </c>
      <c r="F1433" t="str">
        <f>+VLOOKUP(TableauRCP[[#This Row],[Article Commande]],Tableau1[],4,FALSE)</f>
        <v>CREMERIE</v>
      </c>
      <c r="G1433" s="30">
        <f>YEAR(TableauRCP[[#This Row],[Date de Reception]])*100+MONTH(TableauRCP[[#This Row],[Date de Reception]])</f>
        <v>202210</v>
      </c>
      <c r="H1433" t="str">
        <f>+CONCATENATE(TableauRCP[[#This Row],[Famille de produit]],TableauRCP[[#This Row],[Date2]])</f>
        <v>CREMERIE202210</v>
      </c>
    </row>
    <row r="1434" spans="1:8" hidden="1" x14ac:dyDescent="0.25">
      <c r="A1434" s="30" t="s">
        <v>255</v>
      </c>
      <c r="B1434" s="41">
        <v>143419307</v>
      </c>
      <c r="C1434" s="41">
        <v>5540246188200</v>
      </c>
      <c r="D1434" s="42">
        <v>44864</v>
      </c>
      <c r="E1434" s="43">
        <v>1485</v>
      </c>
      <c r="F1434" t="str">
        <f>+VLOOKUP(TableauRCP[[#This Row],[Article Commande]],Tableau1[],4,FALSE)</f>
        <v>CREMERIE</v>
      </c>
      <c r="G1434" s="30">
        <f>YEAR(TableauRCP[[#This Row],[Date de Reception]])*100+MONTH(TableauRCP[[#This Row],[Date de Reception]])</f>
        <v>202210</v>
      </c>
      <c r="H1434" t="str">
        <f>+CONCATENATE(TableauRCP[[#This Row],[Famille de produit]],TableauRCP[[#This Row],[Date2]])</f>
        <v>CREMERIE202210</v>
      </c>
    </row>
    <row r="1435" spans="1:8" hidden="1" x14ac:dyDescent="0.25">
      <c r="A1435" s="30" t="s">
        <v>255</v>
      </c>
      <c r="B1435" s="38">
        <v>143419308</v>
      </c>
      <c r="C1435" s="38">
        <v>5540246172669</v>
      </c>
      <c r="D1435" s="39">
        <v>44864</v>
      </c>
      <c r="E1435" s="40">
        <v>140</v>
      </c>
      <c r="F1435" t="str">
        <f>+VLOOKUP(TableauRCP[[#This Row],[Article Commande]],Tableau1[],4,FALSE)</f>
        <v>CREMERIE</v>
      </c>
      <c r="G1435" s="30">
        <f>YEAR(TableauRCP[[#This Row],[Date de Reception]])*100+MONTH(TableauRCP[[#This Row],[Date de Reception]])</f>
        <v>202210</v>
      </c>
      <c r="H1435" t="str">
        <f>+CONCATENATE(TableauRCP[[#This Row],[Famille de produit]],TableauRCP[[#This Row],[Date2]])</f>
        <v>CREMERIE202210</v>
      </c>
    </row>
    <row r="1436" spans="1:8" hidden="1" x14ac:dyDescent="0.25">
      <c r="A1436" s="30" t="s">
        <v>255</v>
      </c>
      <c r="B1436" s="41">
        <v>143419308</v>
      </c>
      <c r="C1436" s="41">
        <v>5540246172978</v>
      </c>
      <c r="D1436" s="42">
        <v>44864</v>
      </c>
      <c r="E1436" s="43">
        <v>1671</v>
      </c>
      <c r="F1436" t="str">
        <f>+VLOOKUP(TableauRCP[[#This Row],[Article Commande]],Tableau1[],4,FALSE)</f>
        <v>CREMERIE</v>
      </c>
      <c r="G1436" s="30">
        <f>YEAR(TableauRCP[[#This Row],[Date de Reception]])*100+MONTH(TableauRCP[[#This Row],[Date de Reception]])</f>
        <v>202210</v>
      </c>
      <c r="H1436" t="str">
        <f>+CONCATENATE(TableauRCP[[#This Row],[Famille de produit]],TableauRCP[[#This Row],[Date2]])</f>
        <v>CREMERIE202210</v>
      </c>
    </row>
    <row r="1437" spans="1:8" hidden="1" x14ac:dyDescent="0.25">
      <c r="A1437" s="30" t="s">
        <v>255</v>
      </c>
      <c r="B1437" s="38">
        <v>143358315</v>
      </c>
      <c r="C1437" s="38">
        <v>5540246194478</v>
      </c>
      <c r="D1437" s="39">
        <v>44865</v>
      </c>
      <c r="E1437" s="40">
        <v>98</v>
      </c>
      <c r="F1437" t="str">
        <f>+VLOOKUP(TableauRCP[[#This Row],[Article Commande]],Tableau1[],4,FALSE)</f>
        <v>EMBALLAGES</v>
      </c>
      <c r="G1437" s="30">
        <f>YEAR(TableauRCP[[#This Row],[Date de Reception]])*100+MONTH(TableauRCP[[#This Row],[Date de Reception]])</f>
        <v>202210</v>
      </c>
      <c r="H1437" t="str">
        <f>+CONCATENATE(TableauRCP[[#This Row],[Famille de produit]],TableauRCP[[#This Row],[Date2]])</f>
        <v>EMBALLAGES202210</v>
      </c>
    </row>
    <row r="1438" spans="1:8" hidden="1" x14ac:dyDescent="0.25">
      <c r="A1438" s="30" t="s">
        <v>255</v>
      </c>
      <c r="B1438" s="41">
        <v>143399003</v>
      </c>
      <c r="C1438" s="41">
        <v>5540246194632</v>
      </c>
      <c r="D1438" s="42">
        <v>44865</v>
      </c>
      <c r="E1438" s="43">
        <v>585</v>
      </c>
      <c r="F1438" t="str">
        <f>+VLOOKUP(TableauRCP[[#This Row],[Article Commande]],Tableau1[],4,FALSE)</f>
        <v>BOULANGERIE</v>
      </c>
      <c r="G1438" s="30">
        <f>YEAR(TableauRCP[[#This Row],[Date de Reception]])*100+MONTH(TableauRCP[[#This Row],[Date de Reception]])</f>
        <v>202210</v>
      </c>
      <c r="H1438" t="str">
        <f>+CONCATENATE(TableauRCP[[#This Row],[Famille de produit]],TableauRCP[[#This Row],[Date2]])</f>
        <v>BOULANGERIE202210</v>
      </c>
    </row>
    <row r="1439" spans="1:8" hidden="1" x14ac:dyDescent="0.25">
      <c r="A1439" s="30" t="s">
        <v>255</v>
      </c>
      <c r="B1439" s="38">
        <v>143399003</v>
      </c>
      <c r="C1439" s="38">
        <v>5540246195250</v>
      </c>
      <c r="D1439" s="39">
        <v>44865</v>
      </c>
      <c r="E1439" s="40">
        <v>242</v>
      </c>
      <c r="F1439" t="str">
        <f>+VLOOKUP(TableauRCP[[#This Row],[Article Commande]],Tableau1[],4,FALSE)</f>
        <v>BOULANGERIE</v>
      </c>
      <c r="G1439" s="30">
        <f>YEAR(TableauRCP[[#This Row],[Date de Reception]])*100+MONTH(TableauRCP[[#This Row],[Date de Reception]])</f>
        <v>202210</v>
      </c>
      <c r="H1439" t="str">
        <f>+CONCATENATE(TableauRCP[[#This Row],[Famille de produit]],TableauRCP[[#This Row],[Date2]])</f>
        <v>BOULANGERIE202210</v>
      </c>
    </row>
    <row r="1440" spans="1:8" hidden="1" x14ac:dyDescent="0.25">
      <c r="A1440" s="30" t="s">
        <v>255</v>
      </c>
      <c r="B1440" s="38">
        <v>143409154</v>
      </c>
      <c r="C1440" s="38">
        <v>5540246180522</v>
      </c>
      <c r="D1440" s="39">
        <v>44865</v>
      </c>
      <c r="E1440" s="40">
        <v>1114</v>
      </c>
      <c r="F1440" t="str">
        <f>+VLOOKUP(TableauRCP[[#This Row],[Article Commande]],Tableau1[],4,FALSE)</f>
        <v>BOULANGERIE</v>
      </c>
      <c r="G1440" s="30">
        <f>YEAR(TableauRCP[[#This Row],[Date de Reception]])*100+MONTH(TableauRCP[[#This Row],[Date de Reception]])</f>
        <v>202210</v>
      </c>
      <c r="H1440" t="str">
        <f>+CONCATENATE(TableauRCP[[#This Row],[Famille de produit]],TableauRCP[[#This Row],[Date2]])</f>
        <v>BOULANGERIE202210</v>
      </c>
    </row>
    <row r="1441" spans="1:8" hidden="1" x14ac:dyDescent="0.25">
      <c r="A1441" s="30" t="s">
        <v>255</v>
      </c>
      <c r="B1441" s="38">
        <v>143409216</v>
      </c>
      <c r="C1441" s="38">
        <v>5540246175049</v>
      </c>
      <c r="D1441" s="39">
        <v>44865</v>
      </c>
      <c r="E1441" s="40">
        <v>557</v>
      </c>
      <c r="F1441" t="str">
        <f>+VLOOKUP(TableauRCP[[#This Row],[Article Commande]],Tableau1[],4,FALSE)</f>
        <v>CREMERIE</v>
      </c>
      <c r="G1441" s="30">
        <f>YEAR(TableauRCP[[#This Row],[Date de Reception]])*100+MONTH(TableauRCP[[#This Row],[Date de Reception]])</f>
        <v>202210</v>
      </c>
      <c r="H1441" t="str">
        <f>+CONCATENATE(TableauRCP[[#This Row],[Famille de produit]],TableauRCP[[#This Row],[Date2]])</f>
        <v>CREMERIE202210</v>
      </c>
    </row>
    <row r="1442" spans="1:8" hidden="1" x14ac:dyDescent="0.25">
      <c r="A1442" s="30" t="s">
        <v>255</v>
      </c>
      <c r="B1442" s="41">
        <v>143409216</v>
      </c>
      <c r="C1442" s="41">
        <v>5540246190743</v>
      </c>
      <c r="D1442" s="42">
        <v>44865</v>
      </c>
      <c r="E1442" s="43">
        <v>418</v>
      </c>
      <c r="F1442" t="str">
        <f>+VLOOKUP(TableauRCP[[#This Row],[Article Commande]],Tableau1[],4,FALSE)</f>
        <v>CREMERIE</v>
      </c>
      <c r="G1442" s="30">
        <f>YEAR(TableauRCP[[#This Row],[Date de Reception]])*100+MONTH(TableauRCP[[#This Row],[Date de Reception]])</f>
        <v>202210</v>
      </c>
      <c r="H1442" t="str">
        <f>+CONCATENATE(TableauRCP[[#This Row],[Famille de produit]],TableauRCP[[#This Row],[Date2]])</f>
        <v>CREMERIE202210</v>
      </c>
    </row>
    <row r="1443" spans="1:8" hidden="1" x14ac:dyDescent="0.25">
      <c r="A1443" s="30" t="s">
        <v>255</v>
      </c>
      <c r="B1443" s="38">
        <v>143419332</v>
      </c>
      <c r="C1443" s="38">
        <v>5540246171933</v>
      </c>
      <c r="D1443" s="39">
        <v>44865</v>
      </c>
      <c r="E1443" s="40">
        <v>1114</v>
      </c>
      <c r="F1443" t="str">
        <f>+VLOOKUP(TableauRCP[[#This Row],[Article Commande]],Tableau1[],4,FALSE)</f>
        <v>CREMERIE</v>
      </c>
      <c r="G1443" s="30">
        <f>YEAR(TableauRCP[[#This Row],[Date de Reception]])*100+MONTH(TableauRCP[[#This Row],[Date de Reception]])</f>
        <v>202210</v>
      </c>
      <c r="H1443" t="str">
        <f>+CONCATENATE(TableauRCP[[#This Row],[Famille de produit]],TableauRCP[[#This Row],[Date2]])</f>
        <v>CREMERIE202210</v>
      </c>
    </row>
    <row r="1444" spans="1:8" hidden="1" x14ac:dyDescent="0.25">
      <c r="A1444" s="30" t="s">
        <v>255</v>
      </c>
      <c r="B1444" s="38">
        <v>143419332</v>
      </c>
      <c r="C1444" s="38">
        <v>5540246176295</v>
      </c>
      <c r="D1444" s="39">
        <v>44865</v>
      </c>
      <c r="E1444" s="40">
        <v>4603</v>
      </c>
      <c r="F1444" t="str">
        <f>+VLOOKUP(TableauRCP[[#This Row],[Article Commande]],Tableau1[],4,FALSE)</f>
        <v>CREMERIE</v>
      </c>
      <c r="G1444" s="30">
        <f>YEAR(TableauRCP[[#This Row],[Date de Reception]])*100+MONTH(TableauRCP[[#This Row],[Date de Reception]])</f>
        <v>202210</v>
      </c>
      <c r="H1444" t="str">
        <f>+CONCATENATE(TableauRCP[[#This Row],[Famille de produit]],TableauRCP[[#This Row],[Date2]])</f>
        <v>CREMERIE202210</v>
      </c>
    </row>
    <row r="1445" spans="1:8" hidden="1" x14ac:dyDescent="0.25">
      <c r="A1445" s="30" t="s">
        <v>255</v>
      </c>
      <c r="B1445" s="41">
        <v>143419332</v>
      </c>
      <c r="C1445" s="41">
        <v>5540246187987</v>
      </c>
      <c r="D1445" s="42">
        <v>44865</v>
      </c>
      <c r="E1445" s="43">
        <v>4455</v>
      </c>
      <c r="F1445" t="str">
        <f>+VLOOKUP(TableauRCP[[#This Row],[Article Commande]],Tableau1[],4,FALSE)</f>
        <v>CREMERIE</v>
      </c>
      <c r="G1445" s="30">
        <f>YEAR(TableauRCP[[#This Row],[Date de Reception]])*100+MONTH(TableauRCP[[#This Row],[Date de Reception]])</f>
        <v>202210</v>
      </c>
      <c r="H1445" t="str">
        <f>+CONCATENATE(TableauRCP[[#This Row],[Famille de produit]],TableauRCP[[#This Row],[Date2]])</f>
        <v>CREMERIE202210</v>
      </c>
    </row>
    <row r="1446" spans="1:8" hidden="1" x14ac:dyDescent="0.25">
      <c r="A1446" s="30" t="s">
        <v>255</v>
      </c>
      <c r="B1446" s="38">
        <v>143419332</v>
      </c>
      <c r="C1446" s="38">
        <v>5540246188200</v>
      </c>
      <c r="D1446" s="39">
        <v>44865</v>
      </c>
      <c r="E1446" s="40">
        <v>1485</v>
      </c>
      <c r="F1446" t="str">
        <f>+VLOOKUP(TableauRCP[[#This Row],[Article Commande]],Tableau1[],4,FALSE)</f>
        <v>CREMERIE</v>
      </c>
      <c r="G1446" s="30">
        <f>YEAR(TableauRCP[[#This Row],[Date de Reception]])*100+MONTH(TableauRCP[[#This Row],[Date de Reception]])</f>
        <v>202210</v>
      </c>
      <c r="H1446" t="str">
        <f>+CONCATENATE(TableauRCP[[#This Row],[Famille de produit]],TableauRCP[[#This Row],[Date2]])</f>
        <v>CREMERIE202210</v>
      </c>
    </row>
    <row r="1447" spans="1:8" hidden="1" x14ac:dyDescent="0.25">
      <c r="A1447" s="30" t="s">
        <v>255</v>
      </c>
      <c r="B1447" s="41">
        <v>143419333</v>
      </c>
      <c r="C1447" s="41">
        <v>5540246172978</v>
      </c>
      <c r="D1447" s="42">
        <v>44865</v>
      </c>
      <c r="E1447" s="43">
        <v>418</v>
      </c>
      <c r="F1447" t="str">
        <f>+VLOOKUP(TableauRCP[[#This Row],[Article Commande]],Tableau1[],4,FALSE)</f>
        <v>CREMERIE</v>
      </c>
      <c r="G1447" s="30">
        <f>YEAR(TableauRCP[[#This Row],[Date de Reception]])*100+MONTH(TableauRCP[[#This Row],[Date de Reception]])</f>
        <v>202210</v>
      </c>
      <c r="H1447" t="str">
        <f>+CONCATENATE(TableauRCP[[#This Row],[Famille de produit]],TableauRCP[[#This Row],[Date2]])</f>
        <v>CREMERIE202210</v>
      </c>
    </row>
    <row r="1448" spans="1:8" hidden="1" x14ac:dyDescent="0.25">
      <c r="A1448" s="30" t="s">
        <v>255</v>
      </c>
      <c r="B1448" s="38">
        <v>143419333</v>
      </c>
      <c r="C1448" s="38">
        <v>5540246174174</v>
      </c>
      <c r="D1448" s="39">
        <v>44865</v>
      </c>
      <c r="E1448" s="40">
        <v>464</v>
      </c>
      <c r="F1448" t="str">
        <f>+VLOOKUP(TableauRCP[[#This Row],[Article Commande]],Tableau1[],4,FALSE)</f>
        <v>CREMERIE</v>
      </c>
      <c r="G1448" s="30">
        <f>YEAR(TableauRCP[[#This Row],[Date de Reception]])*100+MONTH(TableauRCP[[#This Row],[Date de Reception]])</f>
        <v>202210</v>
      </c>
      <c r="H1448" t="str">
        <f>+CONCATENATE(TableauRCP[[#This Row],[Famille de produit]],TableauRCP[[#This Row],[Date2]])</f>
        <v>CREMERIE202210</v>
      </c>
    </row>
    <row r="1449" spans="1:8" hidden="1" x14ac:dyDescent="0.25">
      <c r="A1449" s="30" t="s">
        <v>255</v>
      </c>
      <c r="B1449" s="38">
        <v>143419333</v>
      </c>
      <c r="C1449" s="38">
        <v>5540246176699</v>
      </c>
      <c r="D1449" s="39">
        <v>44865</v>
      </c>
      <c r="E1449" s="40">
        <v>4176</v>
      </c>
      <c r="F1449" t="str">
        <f>+VLOOKUP(TableauRCP[[#This Row],[Article Commande]],Tableau1[],4,FALSE)</f>
        <v>CREMERIE</v>
      </c>
      <c r="G1449" s="30">
        <f>YEAR(TableauRCP[[#This Row],[Date de Reception]])*100+MONTH(TableauRCP[[#This Row],[Date de Reception]])</f>
        <v>202210</v>
      </c>
      <c r="H1449" t="str">
        <f>+CONCATENATE(TableauRCP[[#This Row],[Famille de produit]],TableauRCP[[#This Row],[Date2]])</f>
        <v>CREMERIE202210</v>
      </c>
    </row>
    <row r="1450" spans="1:8" hidden="1" x14ac:dyDescent="0.25">
      <c r="A1450" s="30" t="s">
        <v>255</v>
      </c>
      <c r="B1450" s="41">
        <v>143419333</v>
      </c>
      <c r="C1450" s="41">
        <v>5540246188175</v>
      </c>
      <c r="D1450" s="42">
        <v>44865</v>
      </c>
      <c r="E1450" s="43">
        <v>232</v>
      </c>
      <c r="F1450" t="str">
        <f>+VLOOKUP(TableauRCP[[#This Row],[Article Commande]],Tableau1[],4,FALSE)</f>
        <v>CREMERIE</v>
      </c>
      <c r="G1450" s="30">
        <f>YEAR(TableauRCP[[#This Row],[Date de Reception]])*100+MONTH(TableauRCP[[#This Row],[Date de Reception]])</f>
        <v>202210</v>
      </c>
      <c r="H1450" t="str">
        <f>+CONCATENATE(TableauRCP[[#This Row],[Famille de produit]],TableauRCP[[#This Row],[Date2]])</f>
        <v>CREMERIE202210</v>
      </c>
    </row>
    <row r="1451" spans="1:8" hidden="1" x14ac:dyDescent="0.25">
      <c r="A1451" s="30" t="s">
        <v>256</v>
      </c>
      <c r="B1451" s="38">
        <v>143419356</v>
      </c>
      <c r="C1451" s="38">
        <v>5540246171933</v>
      </c>
      <c r="D1451" s="39">
        <v>44868</v>
      </c>
      <c r="E1451" s="40">
        <v>1671</v>
      </c>
      <c r="F1451" t="str">
        <f>+VLOOKUP(TableauRCP[[#This Row],[Article Commande]],Tableau1[],4,FALSE)</f>
        <v>CREMERIE</v>
      </c>
      <c r="G1451" s="30">
        <f>YEAR(TableauRCP[[#This Row],[Date de Reception]])*100+MONTH(TableauRCP[[#This Row],[Date de Reception]])</f>
        <v>202211</v>
      </c>
      <c r="H1451" t="str">
        <f>+CONCATENATE(TableauRCP[[#This Row],[Famille de produit]],TableauRCP[[#This Row],[Date2]])</f>
        <v>CREMERIE202211</v>
      </c>
    </row>
    <row r="1452" spans="1:8" hidden="1" x14ac:dyDescent="0.25">
      <c r="A1452" s="30" t="s">
        <v>256</v>
      </c>
      <c r="B1452" s="41">
        <v>143419356</v>
      </c>
      <c r="C1452" s="41">
        <v>5540246176295</v>
      </c>
      <c r="D1452" s="42">
        <v>44868</v>
      </c>
      <c r="E1452" s="43">
        <v>5940</v>
      </c>
      <c r="F1452" t="str">
        <f>+VLOOKUP(TableauRCP[[#This Row],[Article Commande]],Tableau1[],4,FALSE)</f>
        <v>CREMERIE</v>
      </c>
      <c r="G1452" s="30">
        <f>YEAR(TableauRCP[[#This Row],[Date de Reception]])*100+MONTH(TableauRCP[[#This Row],[Date de Reception]])</f>
        <v>202211</v>
      </c>
      <c r="H1452" t="str">
        <f>+CONCATENATE(TableauRCP[[#This Row],[Famille de produit]],TableauRCP[[#This Row],[Date2]])</f>
        <v>CREMERIE202211</v>
      </c>
    </row>
    <row r="1453" spans="1:8" hidden="1" x14ac:dyDescent="0.25">
      <c r="A1453" s="30" t="s">
        <v>256</v>
      </c>
      <c r="B1453" s="41">
        <v>143419356</v>
      </c>
      <c r="C1453" s="41">
        <v>5540246187987</v>
      </c>
      <c r="D1453" s="42">
        <v>44868</v>
      </c>
      <c r="E1453" s="43">
        <v>4455</v>
      </c>
      <c r="F1453" t="str">
        <f>+VLOOKUP(TableauRCP[[#This Row],[Article Commande]],Tableau1[],4,FALSE)</f>
        <v>CREMERIE</v>
      </c>
      <c r="G1453" s="30">
        <f>YEAR(TableauRCP[[#This Row],[Date de Reception]])*100+MONTH(TableauRCP[[#This Row],[Date de Reception]])</f>
        <v>202211</v>
      </c>
      <c r="H1453" t="str">
        <f>+CONCATENATE(TableauRCP[[#This Row],[Famille de produit]],TableauRCP[[#This Row],[Date2]])</f>
        <v>CREMERIE202211</v>
      </c>
    </row>
    <row r="1454" spans="1:8" hidden="1" x14ac:dyDescent="0.25">
      <c r="A1454" s="30" t="s">
        <v>256</v>
      </c>
      <c r="B1454" s="38">
        <v>143419356</v>
      </c>
      <c r="C1454" s="38">
        <v>5540246188200</v>
      </c>
      <c r="D1454" s="39">
        <v>44868</v>
      </c>
      <c r="E1454" s="40">
        <v>2970</v>
      </c>
      <c r="F1454" t="str">
        <f>+VLOOKUP(TableauRCP[[#This Row],[Article Commande]],Tableau1[],4,FALSE)</f>
        <v>CREMERIE</v>
      </c>
      <c r="G1454" s="30">
        <f>YEAR(TableauRCP[[#This Row],[Date de Reception]])*100+MONTH(TableauRCP[[#This Row],[Date de Reception]])</f>
        <v>202211</v>
      </c>
      <c r="H1454" t="str">
        <f>+CONCATENATE(TableauRCP[[#This Row],[Famille de produit]],TableauRCP[[#This Row],[Date2]])</f>
        <v>CREMERIE202211</v>
      </c>
    </row>
    <row r="1455" spans="1:8" hidden="1" x14ac:dyDescent="0.25">
      <c r="A1455" s="30" t="s">
        <v>256</v>
      </c>
      <c r="B1455" s="41">
        <v>143419360</v>
      </c>
      <c r="C1455" s="41">
        <v>5540246174174</v>
      </c>
      <c r="D1455" s="42">
        <v>44868</v>
      </c>
      <c r="E1455" s="43">
        <v>464</v>
      </c>
      <c r="F1455" t="str">
        <f>+VLOOKUP(TableauRCP[[#This Row],[Article Commande]],Tableau1[],4,FALSE)</f>
        <v>CREMERIE</v>
      </c>
      <c r="G1455" s="30">
        <f>YEAR(TableauRCP[[#This Row],[Date de Reception]])*100+MONTH(TableauRCP[[#This Row],[Date de Reception]])</f>
        <v>202211</v>
      </c>
      <c r="H1455" t="str">
        <f>+CONCATENATE(TableauRCP[[#This Row],[Famille de produit]],TableauRCP[[#This Row],[Date2]])</f>
        <v>CREMERIE202211</v>
      </c>
    </row>
    <row r="1456" spans="1:8" hidden="1" x14ac:dyDescent="0.25">
      <c r="A1456" s="30" t="s">
        <v>256</v>
      </c>
      <c r="B1456" s="38">
        <v>143419360</v>
      </c>
      <c r="C1456" s="38">
        <v>5540246176699</v>
      </c>
      <c r="D1456" s="39">
        <v>44868</v>
      </c>
      <c r="E1456" s="40">
        <v>8352</v>
      </c>
      <c r="F1456" t="str">
        <f>+VLOOKUP(TableauRCP[[#This Row],[Article Commande]],Tableau1[],4,FALSE)</f>
        <v>CREMERIE</v>
      </c>
      <c r="G1456" s="30">
        <f>YEAR(TableauRCP[[#This Row],[Date de Reception]])*100+MONTH(TableauRCP[[#This Row],[Date de Reception]])</f>
        <v>202211</v>
      </c>
      <c r="H1456" t="str">
        <f>+CONCATENATE(TableauRCP[[#This Row],[Famille de produit]],TableauRCP[[#This Row],[Date2]])</f>
        <v>CREMERIE202211</v>
      </c>
    </row>
    <row r="1457" spans="1:8" hidden="1" x14ac:dyDescent="0.25">
      <c r="A1457" s="30" t="s">
        <v>256</v>
      </c>
      <c r="B1457" s="41">
        <v>143419360</v>
      </c>
      <c r="C1457" s="41">
        <v>5540246192102</v>
      </c>
      <c r="D1457" s="42">
        <v>44868</v>
      </c>
      <c r="E1457" s="43">
        <v>2005</v>
      </c>
      <c r="F1457" t="str">
        <f>+VLOOKUP(TableauRCP[[#This Row],[Article Commande]],Tableau1[],4,FALSE)</f>
        <v>CREMERIE</v>
      </c>
      <c r="G1457" s="30">
        <f>YEAR(TableauRCP[[#This Row],[Date de Reception]])*100+MONTH(TableauRCP[[#This Row],[Date de Reception]])</f>
        <v>202211</v>
      </c>
      <c r="H1457" t="str">
        <f>+CONCATENATE(TableauRCP[[#This Row],[Famille de produit]],TableauRCP[[#This Row],[Date2]])</f>
        <v>CREMERIE202211</v>
      </c>
    </row>
    <row r="1458" spans="1:8" hidden="1" x14ac:dyDescent="0.25">
      <c r="A1458" s="30" t="s">
        <v>256</v>
      </c>
      <c r="B1458" s="38">
        <v>143368381</v>
      </c>
      <c r="C1458" s="38">
        <v>5540246191736</v>
      </c>
      <c r="D1458" s="39">
        <v>44869</v>
      </c>
      <c r="E1458" s="40">
        <v>650</v>
      </c>
      <c r="F1458" t="str">
        <f>+VLOOKUP(TableauRCP[[#This Row],[Article Commande]],Tableau1[],4,FALSE)</f>
        <v>CREMERIE</v>
      </c>
      <c r="G1458" s="30">
        <f>YEAR(TableauRCP[[#This Row],[Date de Reception]])*100+MONTH(TableauRCP[[#This Row],[Date de Reception]])</f>
        <v>202211</v>
      </c>
      <c r="H1458" t="str">
        <f>+CONCATENATE(TableauRCP[[#This Row],[Famille de produit]],TableauRCP[[#This Row],[Date2]])</f>
        <v>CREMERIE202211</v>
      </c>
    </row>
    <row r="1459" spans="1:8" hidden="1" x14ac:dyDescent="0.25">
      <c r="A1459" s="30" t="s">
        <v>256</v>
      </c>
      <c r="B1459" s="38">
        <v>143409062</v>
      </c>
      <c r="C1459" s="38">
        <v>5540246195653</v>
      </c>
      <c r="D1459" s="39">
        <v>44869</v>
      </c>
      <c r="E1459" s="40">
        <v>446</v>
      </c>
      <c r="F1459" t="str">
        <f>+VLOOKUP(TableauRCP[[#This Row],[Article Commande]],Tableau1[],4,FALSE)</f>
        <v>EMBALLAGES</v>
      </c>
      <c r="G1459" s="30">
        <f>YEAR(TableauRCP[[#This Row],[Date de Reception]])*100+MONTH(TableauRCP[[#This Row],[Date de Reception]])</f>
        <v>202211</v>
      </c>
      <c r="H1459" t="str">
        <f>+CONCATENATE(TableauRCP[[#This Row],[Famille de produit]],TableauRCP[[#This Row],[Date2]])</f>
        <v>EMBALLAGES202211</v>
      </c>
    </row>
    <row r="1460" spans="1:8" hidden="1" x14ac:dyDescent="0.25">
      <c r="A1460" s="30" t="s">
        <v>256</v>
      </c>
      <c r="B1460" s="41">
        <v>143409140</v>
      </c>
      <c r="C1460" s="41">
        <v>5540246183558</v>
      </c>
      <c r="D1460" s="42">
        <v>44869</v>
      </c>
      <c r="E1460" s="43">
        <v>5197</v>
      </c>
      <c r="F1460" t="str">
        <f>+VLOOKUP(TableauRCP[[#This Row],[Article Commande]],Tableau1[],4,FALSE)</f>
        <v>MIX LEGUMES</v>
      </c>
      <c r="G1460" s="30">
        <f>YEAR(TableauRCP[[#This Row],[Date de Reception]])*100+MONTH(TableauRCP[[#This Row],[Date de Reception]])</f>
        <v>202211</v>
      </c>
      <c r="H1460" t="str">
        <f>+CONCATENATE(TableauRCP[[#This Row],[Famille de produit]],TableauRCP[[#This Row],[Date2]])</f>
        <v>MIX LEGUMES202211</v>
      </c>
    </row>
    <row r="1461" spans="1:8" hidden="1" x14ac:dyDescent="0.25">
      <c r="A1461" s="30" t="s">
        <v>256</v>
      </c>
      <c r="B1461" s="38">
        <v>143409140</v>
      </c>
      <c r="C1461" s="38">
        <v>5540246183560</v>
      </c>
      <c r="D1461" s="39">
        <v>44869</v>
      </c>
      <c r="E1461" s="40">
        <v>446</v>
      </c>
      <c r="F1461" t="str">
        <f>+VLOOKUP(TableauRCP[[#This Row],[Article Commande]],Tableau1[],4,FALSE)</f>
        <v>MIX LEGUMES</v>
      </c>
      <c r="G1461" s="30">
        <f>YEAR(TableauRCP[[#This Row],[Date de Reception]])*100+MONTH(TableauRCP[[#This Row],[Date de Reception]])</f>
        <v>202211</v>
      </c>
      <c r="H1461" t="str">
        <f>+CONCATENATE(TableauRCP[[#This Row],[Famille de produit]],TableauRCP[[#This Row],[Date2]])</f>
        <v>MIX LEGUMES202211</v>
      </c>
    </row>
    <row r="1462" spans="1:8" hidden="1" x14ac:dyDescent="0.25">
      <c r="A1462" s="30" t="s">
        <v>256</v>
      </c>
      <c r="B1462" s="41">
        <v>143409140</v>
      </c>
      <c r="C1462" s="41">
        <v>5540246192209</v>
      </c>
      <c r="D1462" s="42">
        <v>44869</v>
      </c>
      <c r="E1462" s="43">
        <v>2228</v>
      </c>
      <c r="F1462" t="str">
        <f>+VLOOKUP(TableauRCP[[#This Row],[Article Commande]],Tableau1[],4,FALSE)</f>
        <v>MIX LEGUMES</v>
      </c>
      <c r="G1462" s="30">
        <f>YEAR(TableauRCP[[#This Row],[Date de Reception]])*100+MONTH(TableauRCP[[#This Row],[Date de Reception]])</f>
        <v>202211</v>
      </c>
      <c r="H1462" t="str">
        <f>+CONCATENATE(TableauRCP[[#This Row],[Famille de produit]],TableauRCP[[#This Row],[Date2]])</f>
        <v>MIX LEGUMES202211</v>
      </c>
    </row>
    <row r="1463" spans="1:8" hidden="1" x14ac:dyDescent="0.25">
      <c r="A1463" s="30" t="s">
        <v>256</v>
      </c>
      <c r="B1463" s="38">
        <v>143409140</v>
      </c>
      <c r="C1463" s="38">
        <v>5540246192462</v>
      </c>
      <c r="D1463" s="39">
        <v>44869</v>
      </c>
      <c r="E1463" s="40">
        <v>1114</v>
      </c>
      <c r="F1463" t="str">
        <f>+VLOOKUP(TableauRCP[[#This Row],[Article Commande]],Tableau1[],4,FALSE)</f>
        <v>MIX LEGUMES</v>
      </c>
      <c r="G1463" s="30">
        <f>YEAR(TableauRCP[[#This Row],[Date de Reception]])*100+MONTH(TableauRCP[[#This Row],[Date de Reception]])</f>
        <v>202211</v>
      </c>
      <c r="H1463" t="str">
        <f>+CONCATENATE(TableauRCP[[#This Row],[Famille de produit]],TableauRCP[[#This Row],[Date2]])</f>
        <v>MIX LEGUMES202211</v>
      </c>
    </row>
    <row r="1464" spans="1:8" hidden="1" x14ac:dyDescent="0.25">
      <c r="A1464" s="30" t="s">
        <v>256</v>
      </c>
      <c r="B1464" s="41">
        <v>143409140</v>
      </c>
      <c r="C1464" s="41">
        <v>5540246192594</v>
      </c>
      <c r="D1464" s="42">
        <v>44869</v>
      </c>
      <c r="E1464" s="43">
        <v>743</v>
      </c>
      <c r="F1464" t="str">
        <f>+VLOOKUP(TableauRCP[[#This Row],[Article Commande]],Tableau1[],4,FALSE)</f>
        <v>MIX LEGUMES</v>
      </c>
      <c r="G1464" s="30">
        <f>YEAR(TableauRCP[[#This Row],[Date de Reception]])*100+MONTH(TableauRCP[[#This Row],[Date de Reception]])</f>
        <v>202211</v>
      </c>
      <c r="H1464" t="str">
        <f>+CONCATENATE(TableauRCP[[#This Row],[Famille de produit]],TableauRCP[[#This Row],[Date2]])</f>
        <v>MIX LEGUMES202211</v>
      </c>
    </row>
    <row r="1465" spans="1:8" hidden="1" x14ac:dyDescent="0.25">
      <c r="A1465" s="30" t="s">
        <v>256</v>
      </c>
      <c r="B1465" s="38">
        <v>143409176</v>
      </c>
      <c r="C1465" s="38">
        <v>5540246194632</v>
      </c>
      <c r="D1465" s="39">
        <v>44869</v>
      </c>
      <c r="E1465" s="40">
        <v>1253</v>
      </c>
      <c r="F1465" t="str">
        <f>+VLOOKUP(TableauRCP[[#This Row],[Article Commande]],Tableau1[],4,FALSE)</f>
        <v>BOULANGERIE</v>
      </c>
      <c r="G1465" s="30">
        <f>YEAR(TableauRCP[[#This Row],[Date de Reception]])*100+MONTH(TableauRCP[[#This Row],[Date de Reception]])</f>
        <v>202211</v>
      </c>
      <c r="H1465" t="str">
        <f>+CONCATENATE(TableauRCP[[#This Row],[Famille de produit]],TableauRCP[[#This Row],[Date2]])</f>
        <v>BOULANGERIE202211</v>
      </c>
    </row>
    <row r="1466" spans="1:8" hidden="1" x14ac:dyDescent="0.25">
      <c r="A1466" s="30" t="s">
        <v>256</v>
      </c>
      <c r="B1466" s="41">
        <v>143409176</v>
      </c>
      <c r="C1466" s="41">
        <v>5540246195250</v>
      </c>
      <c r="D1466" s="42">
        <v>44869</v>
      </c>
      <c r="E1466" s="43">
        <v>161</v>
      </c>
      <c r="F1466" t="str">
        <f>+VLOOKUP(TableauRCP[[#This Row],[Article Commande]],Tableau1[],4,FALSE)</f>
        <v>BOULANGERIE</v>
      </c>
      <c r="G1466" s="30">
        <f>YEAR(TableauRCP[[#This Row],[Date de Reception]])*100+MONTH(TableauRCP[[#This Row],[Date de Reception]])</f>
        <v>202211</v>
      </c>
      <c r="H1466" t="str">
        <f>+CONCATENATE(TableauRCP[[#This Row],[Famille de produit]],TableauRCP[[#This Row],[Date2]])</f>
        <v>BOULANGERIE202211</v>
      </c>
    </row>
    <row r="1467" spans="1:8" hidden="1" x14ac:dyDescent="0.25">
      <c r="A1467" s="30" t="s">
        <v>256</v>
      </c>
      <c r="B1467" s="38">
        <v>143409176</v>
      </c>
      <c r="C1467" s="38">
        <v>5540246196046</v>
      </c>
      <c r="D1467" s="39">
        <v>44869</v>
      </c>
      <c r="E1467" s="40">
        <v>251</v>
      </c>
      <c r="F1467" t="str">
        <f>+VLOOKUP(TableauRCP[[#This Row],[Article Commande]],Tableau1[],4,FALSE)</f>
        <v>BOULANGERIE</v>
      </c>
      <c r="G1467" s="30">
        <f>YEAR(TableauRCP[[#This Row],[Date de Reception]])*100+MONTH(TableauRCP[[#This Row],[Date de Reception]])</f>
        <v>202211</v>
      </c>
      <c r="H1467" t="str">
        <f>+CONCATENATE(TableauRCP[[#This Row],[Famille de produit]],TableauRCP[[#This Row],[Date2]])</f>
        <v>BOULANGERIE202211</v>
      </c>
    </row>
    <row r="1468" spans="1:8" hidden="1" x14ac:dyDescent="0.25">
      <c r="A1468" s="30" t="s">
        <v>256</v>
      </c>
      <c r="B1468" s="38">
        <v>143419310</v>
      </c>
      <c r="C1468" s="38">
        <v>5540246173472</v>
      </c>
      <c r="D1468" s="39">
        <v>44869</v>
      </c>
      <c r="E1468" s="40">
        <v>279</v>
      </c>
      <c r="F1468" t="str">
        <f>+VLOOKUP(TableauRCP[[#This Row],[Article Commande]],Tableau1[],4,FALSE)</f>
        <v>CREMERIE</v>
      </c>
      <c r="G1468" s="30">
        <f>YEAR(TableauRCP[[#This Row],[Date de Reception]])*100+MONTH(TableauRCP[[#This Row],[Date de Reception]])</f>
        <v>202211</v>
      </c>
      <c r="H1468" t="str">
        <f>+CONCATENATE(TableauRCP[[#This Row],[Famille de produit]],TableauRCP[[#This Row],[Date2]])</f>
        <v>CREMERIE202211</v>
      </c>
    </row>
    <row r="1469" spans="1:8" hidden="1" x14ac:dyDescent="0.25">
      <c r="A1469" s="30" t="s">
        <v>256</v>
      </c>
      <c r="B1469" s="41">
        <v>143419310</v>
      </c>
      <c r="C1469" s="41">
        <v>5540246175047</v>
      </c>
      <c r="D1469" s="42">
        <v>44869</v>
      </c>
      <c r="E1469" s="43">
        <v>279</v>
      </c>
      <c r="F1469" t="str">
        <f>+VLOOKUP(TableauRCP[[#This Row],[Article Commande]],Tableau1[],4,FALSE)</f>
        <v>CREMERIE</v>
      </c>
      <c r="G1469" s="30">
        <f>YEAR(TableauRCP[[#This Row],[Date de Reception]])*100+MONTH(TableauRCP[[#This Row],[Date de Reception]])</f>
        <v>202211</v>
      </c>
      <c r="H1469" t="str">
        <f>+CONCATENATE(TableauRCP[[#This Row],[Famille de produit]],TableauRCP[[#This Row],[Date2]])</f>
        <v>CREMERIE202211</v>
      </c>
    </row>
    <row r="1470" spans="1:8" hidden="1" x14ac:dyDescent="0.25">
      <c r="A1470" s="30" t="s">
        <v>256</v>
      </c>
      <c r="B1470" s="38">
        <v>143419310</v>
      </c>
      <c r="C1470" s="38">
        <v>5540246175049</v>
      </c>
      <c r="D1470" s="39">
        <v>44869</v>
      </c>
      <c r="E1470" s="40">
        <v>836</v>
      </c>
      <c r="F1470" t="str">
        <f>+VLOOKUP(TableauRCP[[#This Row],[Article Commande]],Tableau1[],4,FALSE)</f>
        <v>CREMERIE</v>
      </c>
      <c r="G1470" s="30">
        <f>YEAR(TableauRCP[[#This Row],[Date de Reception]])*100+MONTH(TableauRCP[[#This Row],[Date de Reception]])</f>
        <v>202211</v>
      </c>
      <c r="H1470" t="str">
        <f>+CONCATENATE(TableauRCP[[#This Row],[Famille de produit]],TableauRCP[[#This Row],[Date2]])</f>
        <v>CREMERIE202211</v>
      </c>
    </row>
    <row r="1471" spans="1:8" hidden="1" x14ac:dyDescent="0.25">
      <c r="A1471" s="30" t="s">
        <v>256</v>
      </c>
      <c r="B1471" s="41">
        <v>143419310</v>
      </c>
      <c r="C1471" s="41">
        <v>5540246175050</v>
      </c>
      <c r="D1471" s="42">
        <v>44869</v>
      </c>
      <c r="E1471" s="43">
        <v>557</v>
      </c>
      <c r="F1471" t="str">
        <f>+VLOOKUP(TableauRCP[[#This Row],[Article Commande]],Tableau1[],4,FALSE)</f>
        <v>CREMERIE</v>
      </c>
      <c r="G1471" s="30">
        <f>YEAR(TableauRCP[[#This Row],[Date de Reception]])*100+MONTH(TableauRCP[[#This Row],[Date de Reception]])</f>
        <v>202211</v>
      </c>
      <c r="H1471" t="str">
        <f>+CONCATENATE(TableauRCP[[#This Row],[Famille de produit]],TableauRCP[[#This Row],[Date2]])</f>
        <v>CREMERIE202211</v>
      </c>
    </row>
    <row r="1472" spans="1:8" hidden="1" x14ac:dyDescent="0.25">
      <c r="A1472" s="30" t="s">
        <v>256</v>
      </c>
      <c r="B1472" s="38">
        <v>143419365</v>
      </c>
      <c r="C1472" s="38">
        <v>5540246186325</v>
      </c>
      <c r="D1472" s="39">
        <v>44869</v>
      </c>
      <c r="E1472" s="40">
        <v>140</v>
      </c>
      <c r="F1472" t="str">
        <f>+VLOOKUP(TableauRCP[[#This Row],[Article Commande]],Tableau1[],4,FALSE)</f>
        <v>CREMERIE</v>
      </c>
      <c r="G1472" s="30">
        <f>YEAR(TableauRCP[[#This Row],[Date de Reception]])*100+MONTH(TableauRCP[[#This Row],[Date de Reception]])</f>
        <v>202211</v>
      </c>
      <c r="H1472" t="str">
        <f>+CONCATENATE(TableauRCP[[#This Row],[Famille de produit]],TableauRCP[[#This Row],[Date2]])</f>
        <v>CREMERIE202211</v>
      </c>
    </row>
    <row r="1473" spans="1:8" hidden="1" x14ac:dyDescent="0.25">
      <c r="A1473" s="30" t="s">
        <v>256</v>
      </c>
      <c r="B1473" s="38">
        <v>143419407</v>
      </c>
      <c r="C1473" s="38">
        <v>5540246172669</v>
      </c>
      <c r="D1473" s="39">
        <v>44869</v>
      </c>
      <c r="E1473" s="40">
        <v>279</v>
      </c>
      <c r="F1473" t="str">
        <f>+VLOOKUP(TableauRCP[[#This Row],[Article Commande]],Tableau1[],4,FALSE)</f>
        <v>CREMERIE</v>
      </c>
      <c r="G1473" s="30">
        <f>YEAR(TableauRCP[[#This Row],[Date de Reception]])*100+MONTH(TableauRCP[[#This Row],[Date de Reception]])</f>
        <v>202211</v>
      </c>
      <c r="H1473" t="str">
        <f>+CONCATENATE(TableauRCP[[#This Row],[Famille de produit]],TableauRCP[[#This Row],[Date2]])</f>
        <v>CREMERIE202211</v>
      </c>
    </row>
    <row r="1474" spans="1:8" hidden="1" x14ac:dyDescent="0.25">
      <c r="A1474" s="30" t="s">
        <v>256</v>
      </c>
      <c r="B1474" s="41">
        <v>143419407</v>
      </c>
      <c r="C1474" s="41">
        <v>5540246174174</v>
      </c>
      <c r="D1474" s="42">
        <v>44869</v>
      </c>
      <c r="E1474" s="43">
        <v>464</v>
      </c>
      <c r="F1474" t="str">
        <f>+VLOOKUP(TableauRCP[[#This Row],[Article Commande]],Tableau1[],4,FALSE)</f>
        <v>CREMERIE</v>
      </c>
      <c r="G1474" s="30">
        <f>YEAR(TableauRCP[[#This Row],[Date de Reception]])*100+MONTH(TableauRCP[[#This Row],[Date de Reception]])</f>
        <v>202211</v>
      </c>
      <c r="H1474" t="str">
        <f>+CONCATENATE(TableauRCP[[#This Row],[Famille de produit]],TableauRCP[[#This Row],[Date2]])</f>
        <v>CREMERIE202211</v>
      </c>
    </row>
    <row r="1475" spans="1:8" hidden="1" x14ac:dyDescent="0.25">
      <c r="A1475" s="30" t="s">
        <v>256</v>
      </c>
      <c r="B1475" s="41">
        <v>143419409</v>
      </c>
      <c r="C1475" s="41">
        <v>5540246176294</v>
      </c>
      <c r="D1475" s="42">
        <v>44869</v>
      </c>
      <c r="E1475" s="43">
        <v>1114</v>
      </c>
      <c r="F1475" t="str">
        <f>+VLOOKUP(TableauRCP[[#This Row],[Article Commande]],Tableau1[],4,FALSE)</f>
        <v>CREMERIE</v>
      </c>
      <c r="G1475" s="30">
        <f>YEAR(TableauRCP[[#This Row],[Date de Reception]])*100+MONTH(TableauRCP[[#This Row],[Date de Reception]])</f>
        <v>202211</v>
      </c>
      <c r="H1475" t="str">
        <f>+CONCATENATE(TableauRCP[[#This Row],[Famille de produit]],TableauRCP[[#This Row],[Date2]])</f>
        <v>CREMERIE202211</v>
      </c>
    </row>
    <row r="1476" spans="1:8" hidden="1" x14ac:dyDescent="0.25">
      <c r="A1476" s="30" t="s">
        <v>256</v>
      </c>
      <c r="B1476" s="38">
        <v>143419409</v>
      </c>
      <c r="C1476" s="38">
        <v>5540246176295</v>
      </c>
      <c r="D1476" s="39">
        <v>44869</v>
      </c>
      <c r="E1476" s="40">
        <v>4752</v>
      </c>
      <c r="F1476" t="str">
        <f>+VLOOKUP(TableauRCP[[#This Row],[Article Commande]],Tableau1[],4,FALSE)</f>
        <v>CREMERIE</v>
      </c>
      <c r="G1476" s="30">
        <f>YEAR(TableauRCP[[#This Row],[Date de Reception]])*100+MONTH(TableauRCP[[#This Row],[Date de Reception]])</f>
        <v>202211</v>
      </c>
      <c r="H1476" t="str">
        <f>+CONCATENATE(TableauRCP[[#This Row],[Famille de produit]],TableauRCP[[#This Row],[Date2]])</f>
        <v>CREMERIE202211</v>
      </c>
    </row>
    <row r="1477" spans="1:8" hidden="1" x14ac:dyDescent="0.25">
      <c r="A1477" s="30" t="s">
        <v>256</v>
      </c>
      <c r="B1477" s="38">
        <v>143388819</v>
      </c>
      <c r="C1477" s="38">
        <v>5540246195943</v>
      </c>
      <c r="D1477" s="39">
        <v>44870</v>
      </c>
      <c r="E1477" s="40">
        <v>1184</v>
      </c>
      <c r="F1477" t="str">
        <f>+VLOOKUP(TableauRCP[[#This Row],[Article Commande]],Tableau1[],4,FALSE)</f>
        <v>CREMERIE</v>
      </c>
      <c r="G1477" s="30">
        <f>YEAR(TableauRCP[[#This Row],[Date de Reception]])*100+MONTH(TableauRCP[[#This Row],[Date de Reception]])</f>
        <v>202211</v>
      </c>
      <c r="H1477" t="str">
        <f>+CONCATENATE(TableauRCP[[#This Row],[Famille de produit]],TableauRCP[[#This Row],[Date2]])</f>
        <v>CREMERIE202211</v>
      </c>
    </row>
    <row r="1478" spans="1:8" hidden="1" x14ac:dyDescent="0.25">
      <c r="A1478" s="30" t="s">
        <v>256</v>
      </c>
      <c r="B1478" s="41">
        <v>143388819</v>
      </c>
      <c r="C1478" s="41">
        <v>5540246195944</v>
      </c>
      <c r="D1478" s="42">
        <v>44870</v>
      </c>
      <c r="E1478" s="43">
        <v>464</v>
      </c>
      <c r="F1478" t="str">
        <f>+VLOOKUP(TableauRCP[[#This Row],[Article Commande]],Tableau1[],4,FALSE)</f>
        <v>CREMERIE</v>
      </c>
      <c r="G1478" s="30">
        <f>YEAR(TableauRCP[[#This Row],[Date de Reception]])*100+MONTH(TableauRCP[[#This Row],[Date de Reception]])</f>
        <v>202211</v>
      </c>
      <c r="H1478" t="str">
        <f>+CONCATENATE(TableauRCP[[#This Row],[Famille de produit]],TableauRCP[[#This Row],[Date2]])</f>
        <v>CREMERIE202211</v>
      </c>
    </row>
    <row r="1479" spans="1:8" hidden="1" x14ac:dyDescent="0.25">
      <c r="A1479" s="30" t="s">
        <v>256</v>
      </c>
      <c r="B1479" s="38">
        <v>143388822</v>
      </c>
      <c r="C1479" s="38">
        <v>5540246193316</v>
      </c>
      <c r="D1479" s="39">
        <v>44870</v>
      </c>
      <c r="E1479" s="40">
        <v>335</v>
      </c>
      <c r="F1479" t="str">
        <f>+VLOOKUP(TableauRCP[[#This Row],[Article Commande]],Tableau1[],4,FALSE)</f>
        <v>BOULANGERIE</v>
      </c>
      <c r="G1479" s="30">
        <f>YEAR(TableauRCP[[#This Row],[Date de Reception]])*100+MONTH(TableauRCP[[#This Row],[Date de Reception]])</f>
        <v>202211</v>
      </c>
      <c r="H1479" t="str">
        <f>+CONCATENATE(TableauRCP[[#This Row],[Famille de produit]],TableauRCP[[#This Row],[Date2]])</f>
        <v>BOULANGERIE202211</v>
      </c>
    </row>
    <row r="1480" spans="1:8" hidden="1" x14ac:dyDescent="0.25">
      <c r="A1480" s="30" t="s">
        <v>256</v>
      </c>
      <c r="B1480" s="38">
        <v>143409134</v>
      </c>
      <c r="C1480" s="38">
        <v>5540246183130</v>
      </c>
      <c r="D1480" s="39">
        <v>44870</v>
      </c>
      <c r="E1480" s="40">
        <v>4511</v>
      </c>
      <c r="F1480" t="str">
        <f>+VLOOKUP(TableauRCP[[#This Row],[Article Commande]],Tableau1[],4,FALSE)</f>
        <v>MIX LEGUMES</v>
      </c>
      <c r="G1480" s="30">
        <f>YEAR(TableauRCP[[#This Row],[Date de Reception]])*100+MONTH(TableauRCP[[#This Row],[Date de Reception]])</f>
        <v>202211</v>
      </c>
      <c r="H1480" t="str">
        <f>+CONCATENATE(TableauRCP[[#This Row],[Famille de produit]],TableauRCP[[#This Row],[Date2]])</f>
        <v>MIX LEGUMES202211</v>
      </c>
    </row>
    <row r="1481" spans="1:8" hidden="1" x14ac:dyDescent="0.25">
      <c r="A1481" s="30" t="s">
        <v>256</v>
      </c>
      <c r="B1481" s="41">
        <v>143409134</v>
      </c>
      <c r="C1481" s="41">
        <v>5540246183538</v>
      </c>
      <c r="D1481" s="42">
        <v>44870</v>
      </c>
      <c r="E1481" s="43">
        <v>919</v>
      </c>
      <c r="F1481" t="str">
        <f>+VLOOKUP(TableauRCP[[#This Row],[Article Commande]],Tableau1[],4,FALSE)</f>
        <v>MIX LEGUMES</v>
      </c>
      <c r="G1481" s="30">
        <f>YEAR(TableauRCP[[#This Row],[Date de Reception]])*100+MONTH(TableauRCP[[#This Row],[Date de Reception]])</f>
        <v>202211</v>
      </c>
      <c r="H1481" t="str">
        <f>+CONCATENATE(TableauRCP[[#This Row],[Famille de produit]],TableauRCP[[#This Row],[Date2]])</f>
        <v>MIX LEGUMES202211</v>
      </c>
    </row>
    <row r="1482" spans="1:8" hidden="1" x14ac:dyDescent="0.25">
      <c r="A1482" s="30" t="s">
        <v>256</v>
      </c>
      <c r="B1482" s="38">
        <v>143409134</v>
      </c>
      <c r="C1482" s="38">
        <v>5540246192571</v>
      </c>
      <c r="D1482" s="39">
        <v>44870</v>
      </c>
      <c r="E1482" s="40">
        <v>669</v>
      </c>
      <c r="F1482" t="str">
        <f>+VLOOKUP(TableauRCP[[#This Row],[Article Commande]],Tableau1[],4,FALSE)</f>
        <v>MIX LEGUMES</v>
      </c>
      <c r="G1482" s="30">
        <f>YEAR(TableauRCP[[#This Row],[Date de Reception]])*100+MONTH(TableauRCP[[#This Row],[Date de Reception]])</f>
        <v>202211</v>
      </c>
      <c r="H1482" t="str">
        <f>+CONCATENATE(TableauRCP[[#This Row],[Famille de produit]],TableauRCP[[#This Row],[Date2]])</f>
        <v>MIX LEGUMES202211</v>
      </c>
    </row>
    <row r="1483" spans="1:8" hidden="1" x14ac:dyDescent="0.25">
      <c r="A1483" s="30" t="s">
        <v>256</v>
      </c>
      <c r="B1483" s="41">
        <v>143409136</v>
      </c>
      <c r="C1483" s="41">
        <v>5540246192148</v>
      </c>
      <c r="D1483" s="42">
        <v>44870</v>
      </c>
      <c r="E1483" s="43">
        <v>45936</v>
      </c>
      <c r="F1483" t="str">
        <f>+VLOOKUP(TableauRCP[[#This Row],[Article Commande]],Tableau1[],4,FALSE)</f>
        <v>MIX LEGUMES</v>
      </c>
      <c r="G1483" s="30">
        <f>YEAR(TableauRCP[[#This Row],[Date de Reception]])*100+MONTH(TableauRCP[[#This Row],[Date de Reception]])</f>
        <v>202211</v>
      </c>
      <c r="H1483" t="str">
        <f>+CONCATENATE(TableauRCP[[#This Row],[Famille de produit]],TableauRCP[[#This Row],[Date2]])</f>
        <v>MIX LEGUMES202211</v>
      </c>
    </row>
    <row r="1484" spans="1:8" hidden="1" x14ac:dyDescent="0.25">
      <c r="A1484" s="30" t="s">
        <v>256</v>
      </c>
      <c r="B1484" s="41">
        <v>143409137</v>
      </c>
      <c r="C1484" s="41">
        <v>5540246171759</v>
      </c>
      <c r="D1484" s="42">
        <v>44870</v>
      </c>
      <c r="E1484" s="43">
        <v>3341</v>
      </c>
      <c r="F1484" t="str">
        <f>+VLOOKUP(TableauRCP[[#This Row],[Article Commande]],Tableau1[],4,FALSE)</f>
        <v>MIX LEGUMES</v>
      </c>
      <c r="G1484" s="30">
        <f>YEAR(TableauRCP[[#This Row],[Date de Reception]])*100+MONTH(TableauRCP[[#This Row],[Date de Reception]])</f>
        <v>202211</v>
      </c>
      <c r="H1484" t="str">
        <f>+CONCATENATE(TableauRCP[[#This Row],[Famille de produit]],TableauRCP[[#This Row],[Date2]])</f>
        <v>MIX LEGUMES202211</v>
      </c>
    </row>
    <row r="1485" spans="1:8" hidden="1" x14ac:dyDescent="0.25">
      <c r="A1485" s="30" t="s">
        <v>256</v>
      </c>
      <c r="B1485" s="38">
        <v>143409137</v>
      </c>
      <c r="C1485" s="38">
        <v>5540246177133</v>
      </c>
      <c r="D1485" s="39">
        <v>44870</v>
      </c>
      <c r="E1485" s="40">
        <v>11693</v>
      </c>
      <c r="F1485" t="str">
        <f>+VLOOKUP(TableauRCP[[#This Row],[Article Commande]],Tableau1[],4,FALSE)</f>
        <v>MIX LEGUMES</v>
      </c>
      <c r="G1485" s="30">
        <f>YEAR(TableauRCP[[#This Row],[Date de Reception]])*100+MONTH(TableauRCP[[#This Row],[Date de Reception]])</f>
        <v>202211</v>
      </c>
      <c r="H1485" t="str">
        <f>+CONCATENATE(TableauRCP[[#This Row],[Famille de produit]],TableauRCP[[#This Row],[Date2]])</f>
        <v>MIX LEGUMES202211</v>
      </c>
    </row>
    <row r="1486" spans="1:8" hidden="1" x14ac:dyDescent="0.25">
      <c r="A1486" s="30" t="s">
        <v>256</v>
      </c>
      <c r="B1486" s="41">
        <v>143409137</v>
      </c>
      <c r="C1486" s="41">
        <v>5540246192518</v>
      </c>
      <c r="D1486" s="42">
        <v>44870</v>
      </c>
      <c r="E1486" s="43">
        <v>2924</v>
      </c>
      <c r="F1486" t="str">
        <f>+VLOOKUP(TableauRCP[[#This Row],[Article Commande]],Tableau1[],4,FALSE)</f>
        <v>MIX LEGUMES</v>
      </c>
      <c r="G1486" s="30">
        <f>YEAR(TableauRCP[[#This Row],[Date de Reception]])*100+MONTH(TableauRCP[[#This Row],[Date de Reception]])</f>
        <v>202211</v>
      </c>
      <c r="H1486" t="str">
        <f>+CONCATENATE(TableauRCP[[#This Row],[Famille de produit]],TableauRCP[[#This Row],[Date2]])</f>
        <v>MIX LEGUMES202211</v>
      </c>
    </row>
    <row r="1487" spans="1:8" hidden="1" x14ac:dyDescent="0.25">
      <c r="A1487" s="30" t="s">
        <v>256</v>
      </c>
      <c r="B1487" s="41">
        <v>143409186</v>
      </c>
      <c r="C1487" s="41">
        <v>5540246170256</v>
      </c>
      <c r="D1487" s="42">
        <v>44870</v>
      </c>
      <c r="E1487" s="43">
        <v>2822</v>
      </c>
      <c r="F1487" t="str">
        <f>+VLOOKUP(TableauRCP[[#This Row],[Article Commande]],Tableau1[],4,FALSE)</f>
        <v>BOULANGERIE</v>
      </c>
      <c r="G1487" s="30">
        <f>YEAR(TableauRCP[[#This Row],[Date de Reception]])*100+MONTH(TableauRCP[[#This Row],[Date de Reception]])</f>
        <v>202211</v>
      </c>
      <c r="H1487" t="str">
        <f>+CONCATENATE(TableauRCP[[#This Row],[Famille de produit]],TableauRCP[[#This Row],[Date2]])</f>
        <v>BOULANGERIE202211</v>
      </c>
    </row>
    <row r="1488" spans="1:8" hidden="1" x14ac:dyDescent="0.25">
      <c r="A1488" s="30" t="s">
        <v>256</v>
      </c>
      <c r="B1488" s="38">
        <v>143409186</v>
      </c>
      <c r="C1488" s="38">
        <v>5540246171888</v>
      </c>
      <c r="D1488" s="39">
        <v>44870</v>
      </c>
      <c r="E1488" s="40">
        <v>780</v>
      </c>
      <c r="F1488" t="str">
        <f>+VLOOKUP(TableauRCP[[#This Row],[Article Commande]],Tableau1[],4,FALSE)</f>
        <v>BOULANGERIE</v>
      </c>
      <c r="G1488" s="30">
        <f>YEAR(TableauRCP[[#This Row],[Date de Reception]])*100+MONTH(TableauRCP[[#This Row],[Date de Reception]])</f>
        <v>202211</v>
      </c>
      <c r="H1488" t="str">
        <f>+CONCATENATE(TableauRCP[[#This Row],[Famille de produit]],TableauRCP[[#This Row],[Date2]])</f>
        <v>BOULANGERIE202211</v>
      </c>
    </row>
    <row r="1489" spans="1:8" hidden="1" x14ac:dyDescent="0.25">
      <c r="A1489" s="30" t="s">
        <v>256</v>
      </c>
      <c r="B1489" s="41">
        <v>143409235</v>
      </c>
      <c r="C1489" s="41">
        <v>5540246183547</v>
      </c>
      <c r="D1489" s="42">
        <v>44870</v>
      </c>
      <c r="E1489" s="43">
        <v>11136</v>
      </c>
      <c r="F1489" t="str">
        <f>+VLOOKUP(TableauRCP[[#This Row],[Article Commande]],Tableau1[],4,FALSE)</f>
        <v>VOLAILLE</v>
      </c>
      <c r="G1489" s="30">
        <f>YEAR(TableauRCP[[#This Row],[Date de Reception]])*100+MONTH(TableauRCP[[#This Row],[Date de Reception]])</f>
        <v>202211</v>
      </c>
      <c r="H1489" t="str">
        <f>+CONCATENATE(TableauRCP[[#This Row],[Famille de produit]],TableauRCP[[#This Row],[Date2]])</f>
        <v>VOLAILLE202211</v>
      </c>
    </row>
    <row r="1490" spans="1:8" hidden="1" x14ac:dyDescent="0.25">
      <c r="A1490" s="30" t="s">
        <v>256</v>
      </c>
      <c r="B1490" s="41">
        <v>143429435</v>
      </c>
      <c r="C1490" s="41">
        <v>5540246172978</v>
      </c>
      <c r="D1490" s="42">
        <v>44870</v>
      </c>
      <c r="E1490" s="43">
        <v>1671</v>
      </c>
      <c r="F1490" t="str">
        <f>+VLOOKUP(TableauRCP[[#This Row],[Article Commande]],Tableau1[],4,FALSE)</f>
        <v>CREMERIE</v>
      </c>
      <c r="G1490" s="30">
        <f>YEAR(TableauRCP[[#This Row],[Date de Reception]])*100+MONTH(TableauRCP[[#This Row],[Date de Reception]])</f>
        <v>202211</v>
      </c>
      <c r="H1490" t="str">
        <f>+CONCATENATE(TableauRCP[[#This Row],[Famille de produit]],TableauRCP[[#This Row],[Date2]])</f>
        <v>CREMERIE202211</v>
      </c>
    </row>
    <row r="1491" spans="1:8" hidden="1" x14ac:dyDescent="0.25">
      <c r="A1491" s="30" t="s">
        <v>256</v>
      </c>
      <c r="B1491" s="41">
        <v>143429435</v>
      </c>
      <c r="C1491" s="41">
        <v>5540246176699</v>
      </c>
      <c r="D1491" s="42">
        <v>44870</v>
      </c>
      <c r="E1491" s="43">
        <v>8352</v>
      </c>
      <c r="F1491" t="str">
        <f>+VLOOKUP(TableauRCP[[#This Row],[Article Commande]],Tableau1[],4,FALSE)</f>
        <v>CREMERIE</v>
      </c>
      <c r="G1491" s="30">
        <f>YEAR(TableauRCP[[#This Row],[Date de Reception]])*100+MONTH(TableauRCP[[#This Row],[Date de Reception]])</f>
        <v>202211</v>
      </c>
      <c r="H1491" t="str">
        <f>+CONCATENATE(TableauRCP[[#This Row],[Famille de produit]],TableauRCP[[#This Row],[Date2]])</f>
        <v>CREMERIE202211</v>
      </c>
    </row>
    <row r="1492" spans="1:8" hidden="1" x14ac:dyDescent="0.25">
      <c r="A1492" s="30" t="s">
        <v>256</v>
      </c>
      <c r="B1492" s="41">
        <v>143429435</v>
      </c>
      <c r="C1492" s="41">
        <v>5540246188175</v>
      </c>
      <c r="D1492" s="42">
        <v>44870</v>
      </c>
      <c r="E1492" s="43">
        <v>232</v>
      </c>
      <c r="F1492" t="str">
        <f>+VLOOKUP(TableauRCP[[#This Row],[Article Commande]],Tableau1[],4,FALSE)</f>
        <v>CREMERIE</v>
      </c>
      <c r="G1492" s="30">
        <f>YEAR(TableauRCP[[#This Row],[Date de Reception]])*100+MONTH(TableauRCP[[#This Row],[Date de Reception]])</f>
        <v>202211</v>
      </c>
      <c r="H1492" t="str">
        <f>+CONCATENATE(TableauRCP[[#This Row],[Famille de produit]],TableauRCP[[#This Row],[Date2]])</f>
        <v>CREMERIE202211</v>
      </c>
    </row>
    <row r="1493" spans="1:8" hidden="1" x14ac:dyDescent="0.25">
      <c r="A1493" s="30" t="s">
        <v>256</v>
      </c>
      <c r="B1493" s="38">
        <v>143429436</v>
      </c>
      <c r="C1493" s="38">
        <v>5540246171933</v>
      </c>
      <c r="D1493" s="39">
        <v>44870</v>
      </c>
      <c r="E1493" s="40">
        <v>557</v>
      </c>
      <c r="F1493" t="str">
        <f>+VLOOKUP(TableauRCP[[#This Row],[Article Commande]],Tableau1[],4,FALSE)</f>
        <v>CREMERIE</v>
      </c>
      <c r="G1493" s="30">
        <f>YEAR(TableauRCP[[#This Row],[Date de Reception]])*100+MONTH(TableauRCP[[#This Row],[Date de Reception]])</f>
        <v>202211</v>
      </c>
      <c r="H1493" t="str">
        <f>+CONCATENATE(TableauRCP[[#This Row],[Famille de produit]],TableauRCP[[#This Row],[Date2]])</f>
        <v>CREMERIE202211</v>
      </c>
    </row>
    <row r="1494" spans="1:8" hidden="1" x14ac:dyDescent="0.25">
      <c r="A1494" s="30" t="s">
        <v>256</v>
      </c>
      <c r="B1494" s="41">
        <v>143388867</v>
      </c>
      <c r="C1494" s="41">
        <v>5540246183541</v>
      </c>
      <c r="D1494" s="42">
        <v>44871</v>
      </c>
      <c r="E1494" s="43">
        <v>2784</v>
      </c>
      <c r="F1494" t="str">
        <f>+VLOOKUP(TableauRCP[[#This Row],[Article Commande]],Tableau1[],4,FALSE)</f>
        <v>MIX LEGUMES</v>
      </c>
      <c r="G1494" s="30">
        <f>YEAR(TableauRCP[[#This Row],[Date de Reception]])*100+MONTH(TableauRCP[[#This Row],[Date de Reception]])</f>
        <v>202211</v>
      </c>
      <c r="H1494" t="str">
        <f>+CONCATENATE(TableauRCP[[#This Row],[Famille de produit]],TableauRCP[[#This Row],[Date2]])</f>
        <v>MIX LEGUMES202211</v>
      </c>
    </row>
    <row r="1495" spans="1:8" hidden="1" x14ac:dyDescent="0.25">
      <c r="A1495" s="30" t="s">
        <v>256</v>
      </c>
      <c r="B1495" s="38">
        <v>143409142</v>
      </c>
      <c r="C1495" s="38">
        <v>5540246183589</v>
      </c>
      <c r="D1495" s="39">
        <v>44871</v>
      </c>
      <c r="E1495" s="40">
        <v>1949</v>
      </c>
      <c r="F1495" t="str">
        <f>+VLOOKUP(TableauRCP[[#This Row],[Article Commande]],Tableau1[],4,FALSE)</f>
        <v>MIX LEGUMES</v>
      </c>
      <c r="G1495" s="30">
        <f>YEAR(TableauRCP[[#This Row],[Date de Reception]])*100+MONTH(TableauRCP[[#This Row],[Date de Reception]])</f>
        <v>202211</v>
      </c>
      <c r="H1495" t="str">
        <f>+CONCATENATE(TableauRCP[[#This Row],[Famille de produit]],TableauRCP[[#This Row],[Date2]])</f>
        <v>MIX LEGUMES202211</v>
      </c>
    </row>
    <row r="1496" spans="1:8" hidden="1" x14ac:dyDescent="0.25">
      <c r="A1496" s="30" t="s">
        <v>256</v>
      </c>
      <c r="B1496" s="38">
        <v>143409204</v>
      </c>
      <c r="C1496" s="38">
        <v>5540246187995</v>
      </c>
      <c r="D1496" s="39">
        <v>44871</v>
      </c>
      <c r="E1496" s="40">
        <v>2135</v>
      </c>
      <c r="F1496" t="str">
        <f>+VLOOKUP(TableauRCP[[#This Row],[Article Commande]],Tableau1[],4,FALSE)</f>
        <v>EMBALLAGES</v>
      </c>
      <c r="G1496" s="30">
        <f>YEAR(TableauRCP[[#This Row],[Date de Reception]])*100+MONTH(TableauRCP[[#This Row],[Date de Reception]])</f>
        <v>202211</v>
      </c>
      <c r="H1496" t="str">
        <f>+CONCATENATE(TableauRCP[[#This Row],[Famille de produit]],TableauRCP[[#This Row],[Date2]])</f>
        <v>EMBALLAGES202211</v>
      </c>
    </row>
    <row r="1497" spans="1:8" hidden="1" x14ac:dyDescent="0.25">
      <c r="A1497" s="30" t="s">
        <v>256</v>
      </c>
      <c r="B1497" s="41">
        <v>143409204</v>
      </c>
      <c r="C1497" s="41">
        <v>5540246187998</v>
      </c>
      <c r="D1497" s="42">
        <v>44871</v>
      </c>
      <c r="E1497" s="43">
        <v>1230</v>
      </c>
      <c r="F1497" t="str">
        <f>+VLOOKUP(TableauRCP[[#This Row],[Article Commande]],Tableau1[],4,FALSE)</f>
        <v>EMBALLAGES</v>
      </c>
      <c r="G1497" s="30">
        <f>YEAR(TableauRCP[[#This Row],[Date de Reception]])*100+MONTH(TableauRCP[[#This Row],[Date de Reception]])</f>
        <v>202211</v>
      </c>
      <c r="H1497" t="str">
        <f>+CONCATENATE(TableauRCP[[#This Row],[Famille de produit]],TableauRCP[[#This Row],[Date2]])</f>
        <v>EMBALLAGES202211</v>
      </c>
    </row>
    <row r="1498" spans="1:8" hidden="1" x14ac:dyDescent="0.25">
      <c r="A1498" s="30" t="s">
        <v>256</v>
      </c>
      <c r="B1498" s="38">
        <v>143419376</v>
      </c>
      <c r="C1498" s="38">
        <v>5540246196148</v>
      </c>
      <c r="D1498" s="39">
        <v>44871</v>
      </c>
      <c r="E1498" s="40">
        <v>780</v>
      </c>
      <c r="F1498" t="str">
        <f>+VLOOKUP(TableauRCP[[#This Row],[Article Commande]],Tableau1[],4,FALSE)</f>
        <v>EMBALLAGES</v>
      </c>
      <c r="G1498" s="30">
        <f>YEAR(TableauRCP[[#This Row],[Date de Reception]])*100+MONTH(TableauRCP[[#This Row],[Date de Reception]])</f>
        <v>202211</v>
      </c>
      <c r="H1498" t="str">
        <f>+CONCATENATE(TableauRCP[[#This Row],[Famille de produit]],TableauRCP[[#This Row],[Date2]])</f>
        <v>EMBALLAGES202211</v>
      </c>
    </row>
    <row r="1499" spans="1:8" hidden="1" x14ac:dyDescent="0.25">
      <c r="A1499" s="30" t="s">
        <v>256</v>
      </c>
      <c r="B1499" s="38">
        <v>143429464</v>
      </c>
      <c r="C1499" s="38">
        <v>5540246172539</v>
      </c>
      <c r="D1499" s="39">
        <v>44871</v>
      </c>
      <c r="E1499" s="40">
        <v>47</v>
      </c>
      <c r="F1499" t="str">
        <f>+VLOOKUP(TableauRCP[[#This Row],[Article Commande]],Tableau1[],4,FALSE)</f>
        <v>CREMERIE</v>
      </c>
      <c r="G1499" s="30">
        <f>YEAR(TableauRCP[[#This Row],[Date de Reception]])*100+MONTH(TableauRCP[[#This Row],[Date de Reception]])</f>
        <v>202211</v>
      </c>
      <c r="H1499" t="str">
        <f>+CONCATENATE(TableauRCP[[#This Row],[Famille de produit]],TableauRCP[[#This Row],[Date2]])</f>
        <v>CREMERIE202211</v>
      </c>
    </row>
    <row r="1500" spans="1:8" hidden="1" x14ac:dyDescent="0.25">
      <c r="A1500" s="30" t="s">
        <v>256</v>
      </c>
      <c r="B1500" s="41">
        <v>143429465</v>
      </c>
      <c r="C1500" s="41">
        <v>5540246176294</v>
      </c>
      <c r="D1500" s="42">
        <v>44871</v>
      </c>
      <c r="E1500" s="43">
        <v>1114</v>
      </c>
      <c r="F1500" t="str">
        <f>+VLOOKUP(TableauRCP[[#This Row],[Article Commande]],Tableau1[],4,FALSE)</f>
        <v>CREMERIE</v>
      </c>
      <c r="G1500" s="30">
        <f>YEAR(TableauRCP[[#This Row],[Date de Reception]])*100+MONTH(TableauRCP[[#This Row],[Date de Reception]])</f>
        <v>202211</v>
      </c>
      <c r="H1500" t="str">
        <f>+CONCATENATE(TableauRCP[[#This Row],[Famille de produit]],TableauRCP[[#This Row],[Date2]])</f>
        <v>CREMERIE202211</v>
      </c>
    </row>
    <row r="1501" spans="1:8" hidden="1" x14ac:dyDescent="0.25">
      <c r="A1501" s="30" t="s">
        <v>256</v>
      </c>
      <c r="B1501" s="38">
        <v>143429465</v>
      </c>
      <c r="C1501" s="38">
        <v>5540246176295</v>
      </c>
      <c r="D1501" s="39">
        <v>44871</v>
      </c>
      <c r="E1501" s="40">
        <v>4455</v>
      </c>
      <c r="F1501" t="str">
        <f>+VLOOKUP(TableauRCP[[#This Row],[Article Commande]],Tableau1[],4,FALSE)</f>
        <v>CREMERIE</v>
      </c>
      <c r="G1501" s="30">
        <f>YEAR(TableauRCP[[#This Row],[Date de Reception]])*100+MONTH(TableauRCP[[#This Row],[Date de Reception]])</f>
        <v>202211</v>
      </c>
      <c r="H1501" t="str">
        <f>+CONCATENATE(TableauRCP[[#This Row],[Famille de produit]],TableauRCP[[#This Row],[Date2]])</f>
        <v>CREMERIE202211</v>
      </c>
    </row>
    <row r="1502" spans="1:8" hidden="1" x14ac:dyDescent="0.25">
      <c r="A1502" s="30" t="s">
        <v>256</v>
      </c>
      <c r="B1502" s="41">
        <v>143429465</v>
      </c>
      <c r="C1502" s="41">
        <v>5540246187987</v>
      </c>
      <c r="D1502" s="42">
        <v>44871</v>
      </c>
      <c r="E1502" s="43">
        <v>2228</v>
      </c>
      <c r="F1502" t="str">
        <f>+VLOOKUP(TableauRCP[[#This Row],[Article Commande]],Tableau1[],4,FALSE)</f>
        <v>CREMERIE</v>
      </c>
      <c r="G1502" s="30">
        <f>YEAR(TableauRCP[[#This Row],[Date de Reception]])*100+MONTH(TableauRCP[[#This Row],[Date de Reception]])</f>
        <v>202211</v>
      </c>
      <c r="H1502" t="str">
        <f>+CONCATENATE(TableauRCP[[#This Row],[Famille de produit]],TableauRCP[[#This Row],[Date2]])</f>
        <v>CREMERIE202211</v>
      </c>
    </row>
    <row r="1503" spans="1:8" hidden="1" x14ac:dyDescent="0.25">
      <c r="A1503" s="30" t="s">
        <v>256</v>
      </c>
      <c r="B1503" s="38">
        <v>143419343</v>
      </c>
      <c r="C1503" s="38">
        <v>5540246174095</v>
      </c>
      <c r="D1503" s="39">
        <v>44872</v>
      </c>
      <c r="E1503" s="40">
        <v>140</v>
      </c>
      <c r="F1503" t="str">
        <f>+VLOOKUP(TableauRCP[[#This Row],[Article Commande]],Tableau1[],4,FALSE)</f>
        <v>CREMERIE</v>
      </c>
      <c r="G1503" s="30">
        <f>YEAR(TableauRCP[[#This Row],[Date de Reception]])*100+MONTH(TableauRCP[[#This Row],[Date de Reception]])</f>
        <v>202211</v>
      </c>
      <c r="H1503" t="str">
        <f>+CONCATENATE(TableauRCP[[#This Row],[Famille de produit]],TableauRCP[[#This Row],[Date2]])</f>
        <v>CREMERIE202211</v>
      </c>
    </row>
    <row r="1504" spans="1:8" hidden="1" x14ac:dyDescent="0.25">
      <c r="A1504" s="30" t="s">
        <v>256</v>
      </c>
      <c r="B1504" s="41">
        <v>143419343</v>
      </c>
      <c r="C1504" s="41">
        <v>5540246175047</v>
      </c>
      <c r="D1504" s="42">
        <v>44872</v>
      </c>
      <c r="E1504" s="43">
        <v>279</v>
      </c>
      <c r="F1504" t="str">
        <f>+VLOOKUP(TableauRCP[[#This Row],[Article Commande]],Tableau1[],4,FALSE)</f>
        <v>CREMERIE</v>
      </c>
      <c r="G1504" s="30">
        <f>YEAR(TableauRCP[[#This Row],[Date de Reception]])*100+MONTH(TableauRCP[[#This Row],[Date de Reception]])</f>
        <v>202211</v>
      </c>
      <c r="H1504" t="str">
        <f>+CONCATENATE(TableauRCP[[#This Row],[Famille de produit]],TableauRCP[[#This Row],[Date2]])</f>
        <v>CREMERIE202211</v>
      </c>
    </row>
    <row r="1505" spans="1:8" hidden="1" x14ac:dyDescent="0.25">
      <c r="A1505" s="30" t="s">
        <v>256</v>
      </c>
      <c r="B1505" s="38">
        <v>143419343</v>
      </c>
      <c r="C1505" s="38">
        <v>5540246175049</v>
      </c>
      <c r="D1505" s="39">
        <v>44872</v>
      </c>
      <c r="E1505" s="40">
        <v>1114</v>
      </c>
      <c r="F1505" t="str">
        <f>+VLOOKUP(TableauRCP[[#This Row],[Article Commande]],Tableau1[],4,FALSE)</f>
        <v>CREMERIE</v>
      </c>
      <c r="G1505" s="30">
        <f>YEAR(TableauRCP[[#This Row],[Date de Reception]])*100+MONTH(TableauRCP[[#This Row],[Date de Reception]])</f>
        <v>202211</v>
      </c>
      <c r="H1505" t="str">
        <f>+CONCATENATE(TableauRCP[[#This Row],[Famille de produit]],TableauRCP[[#This Row],[Date2]])</f>
        <v>CREMERIE202211</v>
      </c>
    </row>
    <row r="1506" spans="1:8" hidden="1" x14ac:dyDescent="0.25">
      <c r="A1506" s="30" t="s">
        <v>256</v>
      </c>
      <c r="B1506" s="41">
        <v>143419343</v>
      </c>
      <c r="C1506" s="41">
        <v>5540246175050</v>
      </c>
      <c r="D1506" s="42">
        <v>44872</v>
      </c>
      <c r="E1506" s="43">
        <v>418</v>
      </c>
      <c r="F1506" t="str">
        <f>+VLOOKUP(TableauRCP[[#This Row],[Article Commande]],Tableau1[],4,FALSE)</f>
        <v>CREMERIE</v>
      </c>
      <c r="G1506" s="30">
        <f>YEAR(TableauRCP[[#This Row],[Date de Reception]])*100+MONTH(TableauRCP[[#This Row],[Date de Reception]])</f>
        <v>202211</v>
      </c>
      <c r="H1506" t="str">
        <f>+CONCATENATE(TableauRCP[[#This Row],[Famille de produit]],TableauRCP[[#This Row],[Date2]])</f>
        <v>CREMERIE202211</v>
      </c>
    </row>
    <row r="1507" spans="1:8" hidden="1" x14ac:dyDescent="0.25">
      <c r="A1507" s="30" t="s">
        <v>256</v>
      </c>
      <c r="B1507" s="41">
        <v>143429477</v>
      </c>
      <c r="C1507" s="41">
        <v>5540246191598</v>
      </c>
      <c r="D1507" s="42">
        <v>44872</v>
      </c>
      <c r="E1507" s="43">
        <v>1601</v>
      </c>
      <c r="F1507" t="str">
        <f>+VLOOKUP(TableauRCP[[#This Row],[Article Commande]],Tableau1[],4,FALSE)</f>
        <v>CREMERIE</v>
      </c>
      <c r="G1507" s="30">
        <f>YEAR(TableauRCP[[#This Row],[Date de Reception]])*100+MONTH(TableauRCP[[#This Row],[Date de Reception]])</f>
        <v>202211</v>
      </c>
      <c r="H1507" t="str">
        <f>+CONCATENATE(TableauRCP[[#This Row],[Famille de produit]],TableauRCP[[#This Row],[Date2]])</f>
        <v>CREMERIE202211</v>
      </c>
    </row>
    <row r="1508" spans="1:8" hidden="1" x14ac:dyDescent="0.25">
      <c r="A1508" s="30" t="s">
        <v>256</v>
      </c>
      <c r="B1508" s="38">
        <v>143429508</v>
      </c>
      <c r="C1508" s="38">
        <v>5540246176294</v>
      </c>
      <c r="D1508" s="39">
        <v>44872</v>
      </c>
      <c r="E1508" s="40">
        <v>1114</v>
      </c>
      <c r="F1508" t="str">
        <f>+VLOOKUP(TableauRCP[[#This Row],[Article Commande]],Tableau1[],4,FALSE)</f>
        <v>CREMERIE</v>
      </c>
      <c r="G1508" s="30">
        <f>YEAR(TableauRCP[[#This Row],[Date de Reception]])*100+MONTH(TableauRCP[[#This Row],[Date de Reception]])</f>
        <v>202211</v>
      </c>
      <c r="H1508" t="str">
        <f>+CONCATENATE(TableauRCP[[#This Row],[Famille de produit]],TableauRCP[[#This Row],[Date2]])</f>
        <v>CREMERIE202211</v>
      </c>
    </row>
    <row r="1509" spans="1:8" hidden="1" x14ac:dyDescent="0.25">
      <c r="A1509" s="30" t="s">
        <v>256</v>
      </c>
      <c r="B1509" s="41">
        <v>143429508</v>
      </c>
      <c r="C1509" s="41">
        <v>5540246176295</v>
      </c>
      <c r="D1509" s="42">
        <v>44872</v>
      </c>
      <c r="E1509" s="43">
        <v>7424</v>
      </c>
      <c r="F1509" t="str">
        <f>+VLOOKUP(TableauRCP[[#This Row],[Article Commande]],Tableau1[],4,FALSE)</f>
        <v>CREMERIE</v>
      </c>
      <c r="G1509" s="30">
        <f>YEAR(TableauRCP[[#This Row],[Date de Reception]])*100+MONTH(TableauRCP[[#This Row],[Date de Reception]])</f>
        <v>202211</v>
      </c>
      <c r="H1509" t="str">
        <f>+CONCATENATE(TableauRCP[[#This Row],[Famille de produit]],TableauRCP[[#This Row],[Date2]])</f>
        <v>CREMERIE202211</v>
      </c>
    </row>
    <row r="1510" spans="1:8" hidden="1" x14ac:dyDescent="0.25">
      <c r="A1510" s="30" t="s">
        <v>256</v>
      </c>
      <c r="B1510" s="41">
        <v>143429508</v>
      </c>
      <c r="C1510" s="41">
        <v>5540246187987</v>
      </c>
      <c r="D1510" s="42">
        <v>44872</v>
      </c>
      <c r="E1510" s="43">
        <v>4455</v>
      </c>
      <c r="F1510" t="str">
        <f>+VLOOKUP(TableauRCP[[#This Row],[Article Commande]],Tableau1[],4,FALSE)</f>
        <v>CREMERIE</v>
      </c>
      <c r="G1510" s="30">
        <f>YEAR(TableauRCP[[#This Row],[Date de Reception]])*100+MONTH(TableauRCP[[#This Row],[Date de Reception]])</f>
        <v>202211</v>
      </c>
      <c r="H1510" t="str">
        <f>+CONCATENATE(TableauRCP[[#This Row],[Famille de produit]],TableauRCP[[#This Row],[Date2]])</f>
        <v>CREMERIE202211</v>
      </c>
    </row>
    <row r="1511" spans="1:8" hidden="1" x14ac:dyDescent="0.25">
      <c r="A1511" s="30" t="s">
        <v>256</v>
      </c>
      <c r="B1511" s="41">
        <v>143429509</v>
      </c>
      <c r="C1511" s="41">
        <v>5540246172978</v>
      </c>
      <c r="D1511" s="42">
        <v>44872</v>
      </c>
      <c r="E1511" s="43">
        <v>1671</v>
      </c>
      <c r="F1511" t="str">
        <f>+VLOOKUP(TableauRCP[[#This Row],[Article Commande]],Tableau1[],4,FALSE)</f>
        <v>CREMERIE</v>
      </c>
      <c r="G1511" s="30">
        <f>YEAR(TableauRCP[[#This Row],[Date de Reception]])*100+MONTH(TableauRCP[[#This Row],[Date de Reception]])</f>
        <v>202211</v>
      </c>
      <c r="H1511" t="str">
        <f>+CONCATENATE(TableauRCP[[#This Row],[Famille de produit]],TableauRCP[[#This Row],[Date2]])</f>
        <v>CREMERIE202211</v>
      </c>
    </row>
    <row r="1512" spans="1:8" hidden="1" x14ac:dyDescent="0.25">
      <c r="A1512" s="30" t="s">
        <v>256</v>
      </c>
      <c r="B1512" s="41">
        <v>143429509</v>
      </c>
      <c r="C1512" s="41">
        <v>5540246188175</v>
      </c>
      <c r="D1512" s="42">
        <v>44872</v>
      </c>
      <c r="E1512" s="43">
        <v>232</v>
      </c>
      <c r="F1512" t="str">
        <f>+VLOOKUP(TableauRCP[[#This Row],[Article Commande]],Tableau1[],4,FALSE)</f>
        <v>CREMERIE</v>
      </c>
      <c r="G1512" s="30">
        <f>YEAR(TableauRCP[[#This Row],[Date de Reception]])*100+MONTH(TableauRCP[[#This Row],[Date de Reception]])</f>
        <v>202211</v>
      </c>
      <c r="H1512" t="str">
        <f>+CONCATENATE(TableauRCP[[#This Row],[Famille de produit]],TableauRCP[[#This Row],[Date2]])</f>
        <v>CREMERIE202211</v>
      </c>
    </row>
    <row r="1513" spans="1:8" hidden="1" x14ac:dyDescent="0.25">
      <c r="A1513" s="30" t="s">
        <v>256</v>
      </c>
      <c r="B1513" s="38">
        <v>143409164</v>
      </c>
      <c r="C1513" s="38">
        <v>5540246193316</v>
      </c>
      <c r="D1513" s="39">
        <v>44875</v>
      </c>
      <c r="E1513" s="40">
        <v>780</v>
      </c>
      <c r="F1513" t="str">
        <f>+VLOOKUP(TableauRCP[[#This Row],[Article Commande]],Tableau1[],4,FALSE)</f>
        <v>BOULANGERIE</v>
      </c>
      <c r="G1513" s="30">
        <f>YEAR(TableauRCP[[#This Row],[Date de Reception]])*100+MONTH(TableauRCP[[#This Row],[Date de Reception]])</f>
        <v>202211</v>
      </c>
      <c r="H1513" t="str">
        <f>+CONCATENATE(TableauRCP[[#This Row],[Famille de produit]],TableauRCP[[#This Row],[Date2]])</f>
        <v>BOULANGERIE202211</v>
      </c>
    </row>
    <row r="1514" spans="1:8" hidden="1" x14ac:dyDescent="0.25">
      <c r="A1514" s="30" t="s">
        <v>256</v>
      </c>
      <c r="B1514" s="41">
        <v>143419301</v>
      </c>
      <c r="C1514" s="41">
        <v>5540246193878</v>
      </c>
      <c r="D1514" s="42">
        <v>44875</v>
      </c>
      <c r="E1514" s="43">
        <v>16774</v>
      </c>
      <c r="F1514" t="str">
        <f>+VLOOKUP(TableauRCP[[#This Row],[Article Commande]],Tableau1[],4,FALSE)</f>
        <v>VOLAILLE</v>
      </c>
      <c r="G1514" s="30">
        <f>YEAR(TableauRCP[[#This Row],[Date de Reception]])*100+MONTH(TableauRCP[[#This Row],[Date de Reception]])</f>
        <v>202211</v>
      </c>
      <c r="H1514" t="str">
        <f>+CONCATENATE(TableauRCP[[#This Row],[Famille de produit]],TableauRCP[[#This Row],[Date2]])</f>
        <v>VOLAILLE202211</v>
      </c>
    </row>
    <row r="1515" spans="1:8" hidden="1" x14ac:dyDescent="0.25">
      <c r="A1515" s="30" t="s">
        <v>256</v>
      </c>
      <c r="B1515" s="38">
        <v>143429450</v>
      </c>
      <c r="C1515" s="38">
        <v>5540246195943</v>
      </c>
      <c r="D1515" s="39">
        <v>44875</v>
      </c>
      <c r="E1515" s="40">
        <v>859</v>
      </c>
      <c r="F1515" t="str">
        <f>+VLOOKUP(TableauRCP[[#This Row],[Article Commande]],Tableau1[],4,FALSE)</f>
        <v>CREMERIE</v>
      </c>
      <c r="G1515" s="30">
        <f>YEAR(TableauRCP[[#This Row],[Date de Reception]])*100+MONTH(TableauRCP[[#This Row],[Date de Reception]])</f>
        <v>202211</v>
      </c>
      <c r="H1515" t="str">
        <f>+CONCATENATE(TableauRCP[[#This Row],[Famille de produit]],TableauRCP[[#This Row],[Date2]])</f>
        <v>CREMERIE202211</v>
      </c>
    </row>
    <row r="1516" spans="1:8" hidden="1" x14ac:dyDescent="0.25">
      <c r="A1516" s="30" t="s">
        <v>256</v>
      </c>
      <c r="B1516" s="38">
        <v>143429456</v>
      </c>
      <c r="C1516" s="38">
        <v>5540246171759</v>
      </c>
      <c r="D1516" s="39">
        <v>44875</v>
      </c>
      <c r="E1516" s="40">
        <v>3341</v>
      </c>
      <c r="F1516" t="str">
        <f>+VLOOKUP(TableauRCP[[#This Row],[Article Commande]],Tableau1[],4,FALSE)</f>
        <v>MIX LEGUMES</v>
      </c>
      <c r="G1516" s="30">
        <f>YEAR(TableauRCP[[#This Row],[Date de Reception]])*100+MONTH(TableauRCP[[#This Row],[Date de Reception]])</f>
        <v>202211</v>
      </c>
      <c r="H1516" t="str">
        <f>+CONCATENATE(TableauRCP[[#This Row],[Famille de produit]],TableauRCP[[#This Row],[Date2]])</f>
        <v>MIX LEGUMES202211</v>
      </c>
    </row>
    <row r="1517" spans="1:8" hidden="1" x14ac:dyDescent="0.25">
      <c r="A1517" s="30" t="s">
        <v>256</v>
      </c>
      <c r="B1517" s="41">
        <v>143429456</v>
      </c>
      <c r="C1517" s="41">
        <v>5540246177133</v>
      </c>
      <c r="D1517" s="42">
        <v>44875</v>
      </c>
      <c r="E1517" s="43">
        <v>7239</v>
      </c>
      <c r="F1517" t="str">
        <f>+VLOOKUP(TableauRCP[[#This Row],[Article Commande]],Tableau1[],4,FALSE)</f>
        <v>MIX LEGUMES</v>
      </c>
      <c r="G1517" s="30">
        <f>YEAR(TableauRCP[[#This Row],[Date de Reception]])*100+MONTH(TableauRCP[[#This Row],[Date de Reception]])</f>
        <v>202211</v>
      </c>
      <c r="H1517" t="str">
        <f>+CONCATENATE(TableauRCP[[#This Row],[Famille de produit]],TableauRCP[[#This Row],[Date2]])</f>
        <v>MIX LEGUMES202211</v>
      </c>
    </row>
    <row r="1518" spans="1:8" hidden="1" x14ac:dyDescent="0.25">
      <c r="A1518" s="30" t="s">
        <v>256</v>
      </c>
      <c r="B1518" s="38">
        <v>143429456</v>
      </c>
      <c r="C1518" s="38">
        <v>5540246192518</v>
      </c>
      <c r="D1518" s="39">
        <v>44875</v>
      </c>
      <c r="E1518" s="40">
        <v>17540</v>
      </c>
      <c r="F1518" t="str">
        <f>+VLOOKUP(TableauRCP[[#This Row],[Article Commande]],Tableau1[],4,FALSE)</f>
        <v>MIX LEGUMES</v>
      </c>
      <c r="G1518" s="30">
        <f>YEAR(TableauRCP[[#This Row],[Date de Reception]])*100+MONTH(TableauRCP[[#This Row],[Date de Reception]])</f>
        <v>202211</v>
      </c>
      <c r="H1518" t="str">
        <f>+CONCATENATE(TableauRCP[[#This Row],[Famille de produit]],TableauRCP[[#This Row],[Date2]])</f>
        <v>MIX LEGUMES202211</v>
      </c>
    </row>
    <row r="1519" spans="1:8" hidden="1" x14ac:dyDescent="0.25">
      <c r="A1519" s="30" t="s">
        <v>256</v>
      </c>
      <c r="B1519" s="38">
        <v>143429538</v>
      </c>
      <c r="C1519" s="38">
        <v>5540246172978</v>
      </c>
      <c r="D1519" s="39">
        <v>44875</v>
      </c>
      <c r="E1519" s="40">
        <v>836</v>
      </c>
      <c r="F1519" t="str">
        <f>+VLOOKUP(TableauRCP[[#This Row],[Article Commande]],Tableau1[],4,FALSE)</f>
        <v>CREMERIE</v>
      </c>
      <c r="G1519" s="30">
        <f>YEAR(TableauRCP[[#This Row],[Date de Reception]])*100+MONTH(TableauRCP[[#This Row],[Date de Reception]])</f>
        <v>202211</v>
      </c>
      <c r="H1519" t="str">
        <f>+CONCATENATE(TableauRCP[[#This Row],[Famille de produit]],TableauRCP[[#This Row],[Date2]])</f>
        <v>CREMERIE202211</v>
      </c>
    </row>
    <row r="1520" spans="1:8" hidden="1" x14ac:dyDescent="0.25">
      <c r="A1520" s="30" t="s">
        <v>256</v>
      </c>
      <c r="B1520" s="38">
        <v>143429538</v>
      </c>
      <c r="C1520" s="38">
        <v>5540246176699</v>
      </c>
      <c r="D1520" s="39">
        <v>44875</v>
      </c>
      <c r="E1520" s="40">
        <v>4176</v>
      </c>
      <c r="F1520" t="str">
        <f>+VLOOKUP(TableauRCP[[#This Row],[Article Commande]],Tableau1[],4,FALSE)</f>
        <v>CREMERIE</v>
      </c>
      <c r="G1520" s="30">
        <f>YEAR(TableauRCP[[#This Row],[Date de Reception]])*100+MONTH(TableauRCP[[#This Row],[Date de Reception]])</f>
        <v>202211</v>
      </c>
      <c r="H1520" t="str">
        <f>+CONCATENATE(TableauRCP[[#This Row],[Famille de produit]],TableauRCP[[#This Row],[Date2]])</f>
        <v>CREMERIE202211</v>
      </c>
    </row>
    <row r="1521" spans="1:8" hidden="1" x14ac:dyDescent="0.25">
      <c r="A1521" s="30" t="s">
        <v>256</v>
      </c>
      <c r="B1521" s="41">
        <v>143429538</v>
      </c>
      <c r="C1521" s="41">
        <v>5540246192102</v>
      </c>
      <c r="D1521" s="42">
        <v>44875</v>
      </c>
      <c r="E1521" s="43">
        <v>4009</v>
      </c>
      <c r="F1521" t="str">
        <f>+VLOOKUP(TableauRCP[[#This Row],[Article Commande]],Tableau1[],4,FALSE)</f>
        <v>CREMERIE</v>
      </c>
      <c r="G1521" s="30">
        <f>YEAR(TableauRCP[[#This Row],[Date de Reception]])*100+MONTH(TableauRCP[[#This Row],[Date de Reception]])</f>
        <v>202211</v>
      </c>
      <c r="H1521" t="str">
        <f>+CONCATENATE(TableauRCP[[#This Row],[Famille de produit]],TableauRCP[[#This Row],[Date2]])</f>
        <v>CREMERIE202211</v>
      </c>
    </row>
    <row r="1522" spans="1:8" hidden="1" x14ac:dyDescent="0.25">
      <c r="A1522" s="30" t="s">
        <v>256</v>
      </c>
      <c r="B1522" s="38">
        <v>143429539</v>
      </c>
      <c r="C1522" s="38">
        <v>5540246187987</v>
      </c>
      <c r="D1522" s="39">
        <v>44875</v>
      </c>
      <c r="E1522" s="40">
        <v>6682</v>
      </c>
      <c r="F1522" t="str">
        <f>+VLOOKUP(TableauRCP[[#This Row],[Article Commande]],Tableau1[],4,FALSE)</f>
        <v>CREMERIE</v>
      </c>
      <c r="G1522" s="30">
        <f>YEAR(TableauRCP[[#This Row],[Date de Reception]])*100+MONTH(TableauRCP[[#This Row],[Date de Reception]])</f>
        <v>202211</v>
      </c>
      <c r="H1522" t="str">
        <f>+CONCATENATE(TableauRCP[[#This Row],[Famille de produit]],TableauRCP[[#This Row],[Date2]])</f>
        <v>CREMERIE202211</v>
      </c>
    </row>
    <row r="1523" spans="1:8" hidden="1" x14ac:dyDescent="0.25">
      <c r="A1523" s="30" t="s">
        <v>256</v>
      </c>
      <c r="B1523" s="41">
        <v>143429539</v>
      </c>
      <c r="C1523" s="41">
        <v>5540246188200</v>
      </c>
      <c r="D1523" s="42">
        <v>44875</v>
      </c>
      <c r="E1523" s="43">
        <v>2970</v>
      </c>
      <c r="F1523" t="str">
        <f>+VLOOKUP(TableauRCP[[#This Row],[Article Commande]],Tableau1[],4,FALSE)</f>
        <v>CREMERIE</v>
      </c>
      <c r="G1523" s="30">
        <f>YEAR(TableauRCP[[#This Row],[Date de Reception]])*100+MONTH(TableauRCP[[#This Row],[Date de Reception]])</f>
        <v>202211</v>
      </c>
      <c r="H1523" t="str">
        <f>+CONCATENATE(TableauRCP[[#This Row],[Famille de produit]],TableauRCP[[#This Row],[Date2]])</f>
        <v>CREMERIE202211</v>
      </c>
    </row>
    <row r="1524" spans="1:8" hidden="1" x14ac:dyDescent="0.25">
      <c r="A1524" s="30" t="s">
        <v>256</v>
      </c>
      <c r="B1524" s="38">
        <v>143317631</v>
      </c>
      <c r="C1524" s="38">
        <v>5540246187882</v>
      </c>
      <c r="D1524" s="39">
        <v>44876</v>
      </c>
      <c r="E1524" s="40">
        <v>163</v>
      </c>
      <c r="F1524" t="str">
        <f>+VLOOKUP(TableauRCP[[#This Row],[Article Commande]],Tableau1[],4,FALSE)</f>
        <v>EMBALLAGES</v>
      </c>
      <c r="G1524" s="30">
        <f>YEAR(TableauRCP[[#This Row],[Date de Reception]])*100+MONTH(TableauRCP[[#This Row],[Date de Reception]])</f>
        <v>202211</v>
      </c>
      <c r="H1524" t="str">
        <f>+CONCATENATE(TableauRCP[[#This Row],[Famille de produit]],TableauRCP[[#This Row],[Date2]])</f>
        <v>EMBALLAGES202211</v>
      </c>
    </row>
    <row r="1525" spans="1:8" hidden="1" x14ac:dyDescent="0.25">
      <c r="A1525" s="30" t="s">
        <v>256</v>
      </c>
      <c r="B1525" s="38">
        <v>143317631</v>
      </c>
      <c r="C1525" s="38">
        <v>5540246187995</v>
      </c>
      <c r="D1525" s="39">
        <v>44876</v>
      </c>
      <c r="E1525" s="40">
        <v>464</v>
      </c>
      <c r="F1525" t="str">
        <f>+VLOOKUP(TableauRCP[[#This Row],[Article Commande]],Tableau1[],4,FALSE)</f>
        <v>EMBALLAGES</v>
      </c>
      <c r="G1525" s="30">
        <f>YEAR(TableauRCP[[#This Row],[Date de Reception]])*100+MONTH(TableauRCP[[#This Row],[Date de Reception]])</f>
        <v>202211</v>
      </c>
      <c r="H1525" t="str">
        <f>+CONCATENATE(TableauRCP[[#This Row],[Famille de produit]],TableauRCP[[#This Row],[Date2]])</f>
        <v>EMBALLAGES202211</v>
      </c>
    </row>
    <row r="1526" spans="1:8" hidden="1" x14ac:dyDescent="0.25">
      <c r="A1526" s="30" t="s">
        <v>256</v>
      </c>
      <c r="B1526" s="41">
        <v>143317631</v>
      </c>
      <c r="C1526" s="41">
        <v>5540246187997</v>
      </c>
      <c r="D1526" s="42">
        <v>44876</v>
      </c>
      <c r="E1526" s="43">
        <v>205</v>
      </c>
      <c r="F1526" t="str">
        <f>+VLOOKUP(TableauRCP[[#This Row],[Article Commande]],Tableau1[],4,FALSE)</f>
        <v>EMBALLAGES</v>
      </c>
      <c r="G1526" s="30">
        <f>YEAR(TableauRCP[[#This Row],[Date de Reception]])*100+MONTH(TableauRCP[[#This Row],[Date de Reception]])</f>
        <v>202211</v>
      </c>
      <c r="H1526" t="str">
        <f>+CONCATENATE(TableauRCP[[#This Row],[Famille de produit]],TableauRCP[[#This Row],[Date2]])</f>
        <v>EMBALLAGES202211</v>
      </c>
    </row>
    <row r="1527" spans="1:8" hidden="1" x14ac:dyDescent="0.25">
      <c r="A1527" s="30" t="s">
        <v>256</v>
      </c>
      <c r="B1527" s="41">
        <v>143409155</v>
      </c>
      <c r="C1527" s="41">
        <v>5540246182684</v>
      </c>
      <c r="D1527" s="42">
        <v>44876</v>
      </c>
      <c r="E1527" s="43">
        <v>232</v>
      </c>
      <c r="F1527" t="str">
        <f>+VLOOKUP(TableauRCP[[#This Row],[Article Commande]],Tableau1[],4,FALSE)</f>
        <v>BOULANGERIE</v>
      </c>
      <c r="G1527" s="30">
        <f>YEAR(TableauRCP[[#This Row],[Date de Reception]])*100+MONTH(TableauRCP[[#This Row],[Date de Reception]])</f>
        <v>202211</v>
      </c>
      <c r="H1527" t="str">
        <f>+CONCATENATE(TableauRCP[[#This Row],[Famille de produit]],TableauRCP[[#This Row],[Date2]])</f>
        <v>BOULANGERIE202211</v>
      </c>
    </row>
    <row r="1528" spans="1:8" hidden="1" x14ac:dyDescent="0.25">
      <c r="A1528" s="30" t="s">
        <v>256</v>
      </c>
      <c r="B1528" s="41">
        <v>143409155</v>
      </c>
      <c r="C1528" s="41">
        <v>5540246194467</v>
      </c>
      <c r="D1528" s="42">
        <v>44876</v>
      </c>
      <c r="E1528" s="43">
        <v>42095</v>
      </c>
      <c r="F1528" t="str">
        <f>+VLOOKUP(TableauRCP[[#This Row],[Article Commande]],Tableau1[],4,FALSE)</f>
        <v>BOULANGERIE</v>
      </c>
      <c r="G1528" s="30">
        <f>YEAR(TableauRCP[[#This Row],[Date de Reception]])*100+MONTH(TableauRCP[[#This Row],[Date de Reception]])</f>
        <v>202211</v>
      </c>
      <c r="H1528" t="str">
        <f>+CONCATENATE(TableauRCP[[#This Row],[Famille de produit]],TableauRCP[[#This Row],[Date2]])</f>
        <v>BOULANGERIE202211</v>
      </c>
    </row>
    <row r="1529" spans="1:8" hidden="1" x14ac:dyDescent="0.25">
      <c r="A1529" s="30" t="s">
        <v>256</v>
      </c>
      <c r="B1529" s="38">
        <v>143429475</v>
      </c>
      <c r="C1529" s="38">
        <v>5540246194632</v>
      </c>
      <c r="D1529" s="39">
        <v>44876</v>
      </c>
      <c r="E1529" s="40">
        <v>836</v>
      </c>
      <c r="F1529" t="str">
        <f>+VLOOKUP(TableauRCP[[#This Row],[Article Commande]],Tableau1[],4,FALSE)</f>
        <v>BOULANGERIE</v>
      </c>
      <c r="G1529" s="30">
        <f>YEAR(TableauRCP[[#This Row],[Date de Reception]])*100+MONTH(TableauRCP[[#This Row],[Date de Reception]])</f>
        <v>202211</v>
      </c>
      <c r="H1529" t="str">
        <f>+CONCATENATE(TableauRCP[[#This Row],[Famille de produit]],TableauRCP[[#This Row],[Date2]])</f>
        <v>BOULANGERIE202211</v>
      </c>
    </row>
    <row r="1530" spans="1:8" hidden="1" x14ac:dyDescent="0.25">
      <c r="A1530" s="30" t="s">
        <v>256</v>
      </c>
      <c r="B1530" s="41">
        <v>143429475</v>
      </c>
      <c r="C1530" s="41">
        <v>5540246196046</v>
      </c>
      <c r="D1530" s="42">
        <v>44876</v>
      </c>
      <c r="E1530" s="43">
        <v>335</v>
      </c>
      <c r="F1530" t="str">
        <f>+VLOOKUP(TableauRCP[[#This Row],[Article Commande]],Tableau1[],4,FALSE)</f>
        <v>BOULANGERIE</v>
      </c>
      <c r="G1530" s="30">
        <f>YEAR(TableauRCP[[#This Row],[Date de Reception]])*100+MONTH(TableauRCP[[#This Row],[Date de Reception]])</f>
        <v>202211</v>
      </c>
      <c r="H1530" t="str">
        <f>+CONCATENATE(TableauRCP[[#This Row],[Famille de produit]],TableauRCP[[#This Row],[Date2]])</f>
        <v>BOULANGERIE202211</v>
      </c>
    </row>
    <row r="1531" spans="1:8" hidden="1" x14ac:dyDescent="0.25">
      <c r="A1531" s="30" t="s">
        <v>256</v>
      </c>
      <c r="B1531" s="38">
        <v>143429480</v>
      </c>
      <c r="C1531" s="38">
        <v>5540246173472</v>
      </c>
      <c r="D1531" s="39">
        <v>44876</v>
      </c>
      <c r="E1531" s="40">
        <v>279</v>
      </c>
      <c r="F1531" t="str">
        <f>+VLOOKUP(TableauRCP[[#This Row],[Article Commande]],Tableau1[],4,FALSE)</f>
        <v>CREMERIE</v>
      </c>
      <c r="G1531" s="30">
        <f>YEAR(TableauRCP[[#This Row],[Date de Reception]])*100+MONTH(TableauRCP[[#This Row],[Date de Reception]])</f>
        <v>202211</v>
      </c>
      <c r="H1531" t="str">
        <f>+CONCATENATE(TableauRCP[[#This Row],[Famille de produit]],TableauRCP[[#This Row],[Date2]])</f>
        <v>CREMERIE202211</v>
      </c>
    </row>
    <row r="1532" spans="1:8" hidden="1" x14ac:dyDescent="0.25">
      <c r="A1532" s="30" t="s">
        <v>256</v>
      </c>
      <c r="B1532" s="41">
        <v>143429480</v>
      </c>
      <c r="C1532" s="41">
        <v>5540246175049</v>
      </c>
      <c r="D1532" s="42">
        <v>44876</v>
      </c>
      <c r="E1532" s="43">
        <v>836</v>
      </c>
      <c r="F1532" t="str">
        <f>+VLOOKUP(TableauRCP[[#This Row],[Article Commande]],Tableau1[],4,FALSE)</f>
        <v>CREMERIE</v>
      </c>
      <c r="G1532" s="30">
        <f>YEAR(TableauRCP[[#This Row],[Date de Reception]])*100+MONTH(TableauRCP[[#This Row],[Date de Reception]])</f>
        <v>202211</v>
      </c>
      <c r="H1532" t="str">
        <f>+CONCATENATE(TableauRCP[[#This Row],[Famille de produit]],TableauRCP[[#This Row],[Date2]])</f>
        <v>CREMERIE202211</v>
      </c>
    </row>
    <row r="1533" spans="1:8" hidden="1" x14ac:dyDescent="0.25">
      <c r="A1533" s="30" t="s">
        <v>256</v>
      </c>
      <c r="B1533" s="38">
        <v>143429480</v>
      </c>
      <c r="C1533" s="38">
        <v>5540246175050</v>
      </c>
      <c r="D1533" s="39">
        <v>44876</v>
      </c>
      <c r="E1533" s="40">
        <v>836</v>
      </c>
      <c r="F1533" t="str">
        <f>+VLOOKUP(TableauRCP[[#This Row],[Article Commande]],Tableau1[],4,FALSE)</f>
        <v>CREMERIE</v>
      </c>
      <c r="G1533" s="30">
        <f>YEAR(TableauRCP[[#This Row],[Date de Reception]])*100+MONTH(TableauRCP[[#This Row],[Date de Reception]])</f>
        <v>202211</v>
      </c>
      <c r="H1533" t="str">
        <f>+CONCATENATE(TableauRCP[[#This Row],[Famille de produit]],TableauRCP[[#This Row],[Date2]])</f>
        <v>CREMERIE202211</v>
      </c>
    </row>
    <row r="1534" spans="1:8" hidden="1" x14ac:dyDescent="0.25">
      <c r="A1534" s="30" t="s">
        <v>256</v>
      </c>
      <c r="B1534" s="38">
        <v>143429553</v>
      </c>
      <c r="C1534" s="38">
        <v>5540246185429</v>
      </c>
      <c r="D1534" s="39">
        <v>44876</v>
      </c>
      <c r="E1534" s="40">
        <v>279</v>
      </c>
      <c r="F1534" t="str">
        <f>+VLOOKUP(TableauRCP[[#This Row],[Article Commande]],Tableau1[],4,FALSE)</f>
        <v>CREMERIE</v>
      </c>
      <c r="G1534" s="30">
        <f>YEAR(TableauRCP[[#This Row],[Date de Reception]])*100+MONTH(TableauRCP[[#This Row],[Date de Reception]])</f>
        <v>202211</v>
      </c>
      <c r="H1534" t="str">
        <f>+CONCATENATE(TableauRCP[[#This Row],[Famille de produit]],TableauRCP[[#This Row],[Date2]])</f>
        <v>CREMERIE202211</v>
      </c>
    </row>
    <row r="1535" spans="1:8" hidden="1" x14ac:dyDescent="0.25">
      <c r="A1535" s="30" t="s">
        <v>256</v>
      </c>
      <c r="B1535" s="38">
        <v>143429584</v>
      </c>
      <c r="C1535" s="38">
        <v>5540246172539</v>
      </c>
      <c r="D1535" s="39">
        <v>44876</v>
      </c>
      <c r="E1535" s="40">
        <v>24</v>
      </c>
      <c r="F1535" t="str">
        <f>+VLOOKUP(TableauRCP[[#This Row],[Article Commande]],Tableau1[],4,FALSE)</f>
        <v>CREMERIE</v>
      </c>
      <c r="G1535" s="30">
        <f>YEAR(TableauRCP[[#This Row],[Date de Reception]])*100+MONTH(TableauRCP[[#This Row],[Date de Reception]])</f>
        <v>202211</v>
      </c>
      <c r="H1535" t="str">
        <f>+CONCATENATE(TableauRCP[[#This Row],[Famille de produit]],TableauRCP[[#This Row],[Date2]])</f>
        <v>CREMERIE202211</v>
      </c>
    </row>
    <row r="1536" spans="1:8" hidden="1" x14ac:dyDescent="0.25">
      <c r="A1536" s="30" t="s">
        <v>256</v>
      </c>
      <c r="B1536" s="41">
        <v>143429584</v>
      </c>
      <c r="C1536" s="41">
        <v>5540246172669</v>
      </c>
      <c r="D1536" s="42">
        <v>44876</v>
      </c>
      <c r="E1536" s="43">
        <v>140</v>
      </c>
      <c r="F1536" t="str">
        <f>+VLOOKUP(TableauRCP[[#This Row],[Article Commande]],Tableau1[],4,FALSE)</f>
        <v>CREMERIE</v>
      </c>
      <c r="G1536" s="30">
        <f>YEAR(TableauRCP[[#This Row],[Date de Reception]])*100+MONTH(TableauRCP[[#This Row],[Date de Reception]])</f>
        <v>202211</v>
      </c>
      <c r="H1536" t="str">
        <f>+CONCATENATE(TableauRCP[[#This Row],[Famille de produit]],TableauRCP[[#This Row],[Date2]])</f>
        <v>CREMERIE202211</v>
      </c>
    </row>
    <row r="1537" spans="1:8" hidden="1" x14ac:dyDescent="0.25">
      <c r="A1537" s="30" t="s">
        <v>256</v>
      </c>
      <c r="B1537" s="38">
        <v>143429584</v>
      </c>
      <c r="C1537" s="38">
        <v>5540246172978</v>
      </c>
      <c r="D1537" s="39">
        <v>44876</v>
      </c>
      <c r="E1537" s="40">
        <v>836</v>
      </c>
      <c r="F1537" t="str">
        <f>+VLOOKUP(TableauRCP[[#This Row],[Article Commande]],Tableau1[],4,FALSE)</f>
        <v>CREMERIE</v>
      </c>
      <c r="G1537" s="30">
        <f>YEAR(TableauRCP[[#This Row],[Date de Reception]])*100+MONTH(TableauRCP[[#This Row],[Date de Reception]])</f>
        <v>202211</v>
      </c>
      <c r="H1537" t="str">
        <f>+CONCATENATE(TableauRCP[[#This Row],[Famille de produit]],TableauRCP[[#This Row],[Date2]])</f>
        <v>CREMERIE202211</v>
      </c>
    </row>
    <row r="1538" spans="1:8" hidden="1" x14ac:dyDescent="0.25">
      <c r="A1538" s="30" t="s">
        <v>256</v>
      </c>
      <c r="B1538" s="38">
        <v>143429584</v>
      </c>
      <c r="C1538" s="38">
        <v>5540246174174</v>
      </c>
      <c r="D1538" s="39">
        <v>44876</v>
      </c>
      <c r="E1538" s="40">
        <v>696</v>
      </c>
      <c r="F1538" t="str">
        <f>+VLOOKUP(TableauRCP[[#This Row],[Article Commande]],Tableau1[],4,FALSE)</f>
        <v>CREMERIE</v>
      </c>
      <c r="G1538" s="30">
        <f>YEAR(TableauRCP[[#This Row],[Date de Reception]])*100+MONTH(TableauRCP[[#This Row],[Date de Reception]])</f>
        <v>202211</v>
      </c>
      <c r="H1538" t="str">
        <f>+CONCATENATE(TableauRCP[[#This Row],[Famille de produit]],TableauRCP[[#This Row],[Date2]])</f>
        <v>CREMERIE202211</v>
      </c>
    </row>
    <row r="1539" spans="1:8" hidden="1" x14ac:dyDescent="0.25">
      <c r="A1539" s="30" t="s">
        <v>256</v>
      </c>
      <c r="B1539" s="38">
        <v>143429584</v>
      </c>
      <c r="C1539" s="38">
        <v>5540246176699</v>
      </c>
      <c r="D1539" s="39">
        <v>44876</v>
      </c>
      <c r="E1539" s="40">
        <v>8352</v>
      </c>
      <c r="F1539" t="str">
        <f>+VLOOKUP(TableauRCP[[#This Row],[Article Commande]],Tableau1[],4,FALSE)</f>
        <v>CREMERIE</v>
      </c>
      <c r="G1539" s="30">
        <f>YEAR(TableauRCP[[#This Row],[Date de Reception]])*100+MONTH(TableauRCP[[#This Row],[Date de Reception]])</f>
        <v>202211</v>
      </c>
      <c r="H1539" t="str">
        <f>+CONCATENATE(TableauRCP[[#This Row],[Famille de produit]],TableauRCP[[#This Row],[Date2]])</f>
        <v>CREMERIE202211</v>
      </c>
    </row>
    <row r="1540" spans="1:8" hidden="1" x14ac:dyDescent="0.25">
      <c r="A1540" s="30" t="s">
        <v>256</v>
      </c>
      <c r="B1540" s="41">
        <v>143429585</v>
      </c>
      <c r="C1540" s="41">
        <v>5540246176294</v>
      </c>
      <c r="D1540" s="42">
        <v>44876</v>
      </c>
      <c r="E1540" s="43">
        <v>1485</v>
      </c>
      <c r="F1540" t="str">
        <f>+VLOOKUP(TableauRCP[[#This Row],[Article Commande]],Tableau1[],4,FALSE)</f>
        <v>CREMERIE</v>
      </c>
      <c r="G1540" s="30">
        <f>YEAR(TableauRCP[[#This Row],[Date de Reception]])*100+MONTH(TableauRCP[[#This Row],[Date de Reception]])</f>
        <v>202211</v>
      </c>
      <c r="H1540" t="str">
        <f>+CONCATENATE(TableauRCP[[#This Row],[Famille de produit]],TableauRCP[[#This Row],[Date2]])</f>
        <v>CREMERIE202211</v>
      </c>
    </row>
    <row r="1541" spans="1:8" hidden="1" x14ac:dyDescent="0.25">
      <c r="A1541" s="30" t="s">
        <v>256</v>
      </c>
      <c r="B1541" s="38">
        <v>143429585</v>
      </c>
      <c r="C1541" s="38">
        <v>5540246176295</v>
      </c>
      <c r="D1541" s="39">
        <v>44876</v>
      </c>
      <c r="E1541" s="40">
        <v>4455</v>
      </c>
      <c r="F1541" t="str">
        <f>+VLOOKUP(TableauRCP[[#This Row],[Article Commande]],Tableau1[],4,FALSE)</f>
        <v>CREMERIE</v>
      </c>
      <c r="G1541" s="30">
        <f>YEAR(TableauRCP[[#This Row],[Date de Reception]])*100+MONTH(TableauRCP[[#This Row],[Date de Reception]])</f>
        <v>202211</v>
      </c>
      <c r="H1541" t="str">
        <f>+CONCATENATE(TableauRCP[[#This Row],[Famille de produit]],TableauRCP[[#This Row],[Date2]])</f>
        <v>CREMERIE202211</v>
      </c>
    </row>
    <row r="1542" spans="1:8" hidden="1" x14ac:dyDescent="0.25">
      <c r="A1542" s="30" t="s">
        <v>256</v>
      </c>
      <c r="B1542" s="41">
        <v>143429585</v>
      </c>
      <c r="C1542" s="41">
        <v>5540246187987</v>
      </c>
      <c r="D1542" s="42">
        <v>44876</v>
      </c>
      <c r="E1542" s="43">
        <v>4455</v>
      </c>
      <c r="F1542" t="str">
        <f>+VLOOKUP(TableauRCP[[#This Row],[Article Commande]],Tableau1[],4,FALSE)</f>
        <v>CREMERIE</v>
      </c>
      <c r="G1542" s="30">
        <f>YEAR(TableauRCP[[#This Row],[Date de Reception]])*100+MONTH(TableauRCP[[#This Row],[Date de Reception]])</f>
        <v>202211</v>
      </c>
      <c r="H1542" t="str">
        <f>+CONCATENATE(TableauRCP[[#This Row],[Famille de produit]],TableauRCP[[#This Row],[Date2]])</f>
        <v>CREMERIE202211</v>
      </c>
    </row>
    <row r="1543" spans="1:8" hidden="1" x14ac:dyDescent="0.25">
      <c r="A1543" s="30" t="s">
        <v>256</v>
      </c>
      <c r="B1543" s="38">
        <v>143419300</v>
      </c>
      <c r="C1543" s="38">
        <v>5540246192907</v>
      </c>
      <c r="D1543" s="39">
        <v>44877</v>
      </c>
      <c r="E1543" s="40">
        <v>11136</v>
      </c>
      <c r="F1543" t="str">
        <f>+VLOOKUP(TableauRCP[[#This Row],[Article Commande]],Tableau1[],4,FALSE)</f>
        <v>VOLAILLE</v>
      </c>
      <c r="G1543" s="30">
        <f>YEAR(TableauRCP[[#This Row],[Date de Reception]])*100+MONTH(TableauRCP[[#This Row],[Date de Reception]])</f>
        <v>202211</v>
      </c>
      <c r="H1543" t="str">
        <f>+CONCATENATE(TableauRCP[[#This Row],[Famille de produit]],TableauRCP[[#This Row],[Date2]])</f>
        <v>VOLAILLE202211</v>
      </c>
    </row>
    <row r="1544" spans="1:8" hidden="1" x14ac:dyDescent="0.25">
      <c r="A1544" s="30" t="s">
        <v>256</v>
      </c>
      <c r="B1544" s="38">
        <v>143429478</v>
      </c>
      <c r="C1544" s="38">
        <v>5540246170256</v>
      </c>
      <c r="D1544" s="39">
        <v>44877</v>
      </c>
      <c r="E1544" s="40">
        <v>2998</v>
      </c>
      <c r="F1544" t="str">
        <f>+VLOOKUP(TableauRCP[[#This Row],[Article Commande]],Tableau1[],4,FALSE)</f>
        <v>BOULANGERIE</v>
      </c>
      <c r="G1544" s="30">
        <f>YEAR(TableauRCP[[#This Row],[Date de Reception]])*100+MONTH(TableauRCP[[#This Row],[Date de Reception]])</f>
        <v>202211</v>
      </c>
      <c r="H1544" t="str">
        <f>+CONCATENATE(TableauRCP[[#This Row],[Famille de produit]],TableauRCP[[#This Row],[Date2]])</f>
        <v>BOULANGERIE202211</v>
      </c>
    </row>
    <row r="1545" spans="1:8" hidden="1" x14ac:dyDescent="0.25">
      <c r="A1545" s="30" t="s">
        <v>256</v>
      </c>
      <c r="B1545" s="41">
        <v>143429478</v>
      </c>
      <c r="C1545" s="41">
        <v>5540246171888</v>
      </c>
      <c r="D1545" s="42">
        <v>44877</v>
      </c>
      <c r="E1545" s="43">
        <v>650</v>
      </c>
      <c r="F1545" t="str">
        <f>+VLOOKUP(TableauRCP[[#This Row],[Article Commande]],Tableau1[],4,FALSE)</f>
        <v>BOULANGERIE</v>
      </c>
      <c r="G1545" s="30">
        <f>YEAR(TableauRCP[[#This Row],[Date de Reception]])*100+MONTH(TableauRCP[[#This Row],[Date de Reception]])</f>
        <v>202211</v>
      </c>
      <c r="H1545" t="str">
        <f>+CONCATENATE(TableauRCP[[#This Row],[Famille de produit]],TableauRCP[[#This Row],[Date2]])</f>
        <v>BOULANGERIE202211</v>
      </c>
    </row>
    <row r="1546" spans="1:8" hidden="1" x14ac:dyDescent="0.25">
      <c r="A1546" s="30" t="s">
        <v>256</v>
      </c>
      <c r="B1546" s="38">
        <v>143439653</v>
      </c>
      <c r="C1546" s="38">
        <v>5540246172539</v>
      </c>
      <c r="D1546" s="39">
        <v>44877</v>
      </c>
      <c r="E1546" s="40">
        <v>24</v>
      </c>
      <c r="F1546" t="str">
        <f>+VLOOKUP(TableauRCP[[#This Row],[Article Commande]],Tableau1[],4,FALSE)</f>
        <v>CREMERIE</v>
      </c>
      <c r="G1546" s="30">
        <f>YEAR(TableauRCP[[#This Row],[Date de Reception]])*100+MONTH(TableauRCP[[#This Row],[Date de Reception]])</f>
        <v>202211</v>
      </c>
      <c r="H1546" t="str">
        <f>+CONCATENATE(TableauRCP[[#This Row],[Famille de produit]],TableauRCP[[#This Row],[Date2]])</f>
        <v>CREMERIE202211</v>
      </c>
    </row>
    <row r="1547" spans="1:8" hidden="1" x14ac:dyDescent="0.25">
      <c r="A1547" s="30" t="s">
        <v>256</v>
      </c>
      <c r="B1547" s="41">
        <v>143439653</v>
      </c>
      <c r="C1547" s="41">
        <v>5540246172669</v>
      </c>
      <c r="D1547" s="42">
        <v>44877</v>
      </c>
      <c r="E1547" s="43">
        <v>140</v>
      </c>
      <c r="F1547" t="str">
        <f>+VLOOKUP(TableauRCP[[#This Row],[Article Commande]],Tableau1[],4,FALSE)</f>
        <v>CREMERIE</v>
      </c>
      <c r="G1547" s="30">
        <f>YEAR(TableauRCP[[#This Row],[Date de Reception]])*100+MONTH(TableauRCP[[#This Row],[Date de Reception]])</f>
        <v>202211</v>
      </c>
      <c r="H1547" t="str">
        <f>+CONCATENATE(TableauRCP[[#This Row],[Famille de produit]],TableauRCP[[#This Row],[Date2]])</f>
        <v>CREMERIE202211</v>
      </c>
    </row>
    <row r="1548" spans="1:8" hidden="1" x14ac:dyDescent="0.25">
      <c r="A1548" s="30" t="s">
        <v>256</v>
      </c>
      <c r="B1548" s="38">
        <v>143439655</v>
      </c>
      <c r="C1548" s="38">
        <v>5540246176294</v>
      </c>
      <c r="D1548" s="39">
        <v>44877</v>
      </c>
      <c r="E1548" s="40">
        <v>1485</v>
      </c>
      <c r="F1548" t="str">
        <f>+VLOOKUP(TableauRCP[[#This Row],[Article Commande]],Tableau1[],4,FALSE)</f>
        <v>CREMERIE</v>
      </c>
      <c r="G1548" s="30">
        <f>YEAR(TableauRCP[[#This Row],[Date de Reception]])*100+MONTH(TableauRCP[[#This Row],[Date de Reception]])</f>
        <v>202211</v>
      </c>
      <c r="H1548" t="str">
        <f>+CONCATENATE(TableauRCP[[#This Row],[Famille de produit]],TableauRCP[[#This Row],[Date2]])</f>
        <v>CREMERIE202211</v>
      </c>
    </row>
    <row r="1549" spans="1:8" hidden="1" x14ac:dyDescent="0.25">
      <c r="A1549" s="30" t="s">
        <v>256</v>
      </c>
      <c r="B1549" s="41">
        <v>143439655</v>
      </c>
      <c r="C1549" s="41">
        <v>5540246176295</v>
      </c>
      <c r="D1549" s="42">
        <v>44877</v>
      </c>
      <c r="E1549" s="43">
        <v>4455</v>
      </c>
      <c r="F1549" t="str">
        <f>+VLOOKUP(TableauRCP[[#This Row],[Article Commande]],Tableau1[],4,FALSE)</f>
        <v>CREMERIE</v>
      </c>
      <c r="G1549" s="30">
        <f>YEAR(TableauRCP[[#This Row],[Date de Reception]])*100+MONTH(TableauRCP[[#This Row],[Date de Reception]])</f>
        <v>202211</v>
      </c>
      <c r="H1549" t="str">
        <f>+CONCATENATE(TableauRCP[[#This Row],[Famille de produit]],TableauRCP[[#This Row],[Date2]])</f>
        <v>CREMERIE202211</v>
      </c>
    </row>
    <row r="1550" spans="1:8" hidden="1" x14ac:dyDescent="0.25">
      <c r="A1550" s="30" t="s">
        <v>256</v>
      </c>
      <c r="B1550" s="38">
        <v>143439655</v>
      </c>
      <c r="C1550" s="38">
        <v>5540246187987</v>
      </c>
      <c r="D1550" s="39">
        <v>44877</v>
      </c>
      <c r="E1550" s="40">
        <v>2228</v>
      </c>
      <c r="F1550" t="str">
        <f>+VLOOKUP(TableauRCP[[#This Row],[Article Commande]],Tableau1[],4,FALSE)</f>
        <v>CREMERIE</v>
      </c>
      <c r="G1550" s="30">
        <f>YEAR(TableauRCP[[#This Row],[Date de Reception]])*100+MONTH(TableauRCP[[#This Row],[Date de Reception]])</f>
        <v>202211</v>
      </c>
      <c r="H1550" t="str">
        <f>+CONCATENATE(TableauRCP[[#This Row],[Famille de produit]],TableauRCP[[#This Row],[Date2]])</f>
        <v>CREMERIE202211</v>
      </c>
    </row>
    <row r="1551" spans="1:8" hidden="1" x14ac:dyDescent="0.25">
      <c r="A1551" s="30" t="s">
        <v>256</v>
      </c>
      <c r="B1551" s="41">
        <v>143439655</v>
      </c>
      <c r="C1551" s="41">
        <v>5540246188200</v>
      </c>
      <c r="D1551" s="42">
        <v>44877</v>
      </c>
      <c r="E1551" s="43">
        <v>2228</v>
      </c>
      <c r="F1551" t="str">
        <f>+VLOOKUP(TableauRCP[[#This Row],[Article Commande]],Tableau1[],4,FALSE)</f>
        <v>CREMERIE</v>
      </c>
      <c r="G1551" s="30">
        <f>YEAR(TableauRCP[[#This Row],[Date de Reception]])*100+MONTH(TableauRCP[[#This Row],[Date de Reception]])</f>
        <v>202211</v>
      </c>
      <c r="H1551" t="str">
        <f>+CONCATENATE(TableauRCP[[#This Row],[Famille de produit]],TableauRCP[[#This Row],[Date2]])</f>
        <v>CREMERIE202211</v>
      </c>
    </row>
    <row r="1552" spans="1:8" hidden="1" x14ac:dyDescent="0.25">
      <c r="A1552" s="30" t="s">
        <v>256</v>
      </c>
      <c r="B1552" s="38">
        <v>143398989</v>
      </c>
      <c r="C1552" s="38">
        <v>5540246196002</v>
      </c>
      <c r="D1552" s="39">
        <v>44878</v>
      </c>
      <c r="E1552" s="40">
        <v>845</v>
      </c>
      <c r="F1552" t="str">
        <f>+VLOOKUP(TableauRCP[[#This Row],[Article Commande]],Tableau1[],4,FALSE)</f>
        <v>CREMERIE</v>
      </c>
      <c r="G1552" s="30">
        <f>YEAR(TableauRCP[[#This Row],[Date de Reception]])*100+MONTH(TableauRCP[[#This Row],[Date de Reception]])</f>
        <v>202211</v>
      </c>
      <c r="H1552" t="str">
        <f>+CONCATENATE(TableauRCP[[#This Row],[Famille de produit]],TableauRCP[[#This Row],[Date2]])</f>
        <v>CREMERIE202211</v>
      </c>
    </row>
    <row r="1553" spans="1:8" hidden="1" x14ac:dyDescent="0.25">
      <c r="A1553" s="30" t="s">
        <v>256</v>
      </c>
      <c r="B1553" s="41">
        <v>143409237</v>
      </c>
      <c r="C1553" s="41">
        <v>5540246196065</v>
      </c>
      <c r="D1553" s="42">
        <v>44878</v>
      </c>
      <c r="E1553" s="43">
        <v>891</v>
      </c>
      <c r="F1553" t="str">
        <f>+VLOOKUP(TableauRCP[[#This Row],[Article Commande]],Tableau1[],4,FALSE)</f>
        <v>BOULANGERIE</v>
      </c>
      <c r="G1553" s="30">
        <f>YEAR(TableauRCP[[#This Row],[Date de Reception]])*100+MONTH(TableauRCP[[#This Row],[Date de Reception]])</f>
        <v>202211</v>
      </c>
      <c r="H1553" t="str">
        <f>+CONCATENATE(TableauRCP[[#This Row],[Famille de produit]],TableauRCP[[#This Row],[Date2]])</f>
        <v>BOULANGERIE202211</v>
      </c>
    </row>
    <row r="1554" spans="1:8" hidden="1" x14ac:dyDescent="0.25">
      <c r="A1554" s="30" t="s">
        <v>256</v>
      </c>
      <c r="B1554" s="41">
        <v>143429442</v>
      </c>
      <c r="C1554" s="41">
        <v>5540246181016</v>
      </c>
      <c r="D1554" s="42">
        <v>44878</v>
      </c>
      <c r="E1554" s="43">
        <v>14255</v>
      </c>
      <c r="F1554" t="str">
        <f>+VLOOKUP(TableauRCP[[#This Row],[Article Commande]],Tableau1[],4,FALSE)</f>
        <v>VOLAILLE</v>
      </c>
      <c r="G1554" s="30">
        <f>YEAR(TableauRCP[[#This Row],[Date de Reception]])*100+MONTH(TableauRCP[[#This Row],[Date de Reception]])</f>
        <v>202211</v>
      </c>
      <c r="H1554" t="str">
        <f>+CONCATENATE(TableauRCP[[#This Row],[Famille de produit]],TableauRCP[[#This Row],[Date2]])</f>
        <v>VOLAILLE202211</v>
      </c>
    </row>
    <row r="1555" spans="1:8" hidden="1" x14ac:dyDescent="0.25">
      <c r="A1555" s="30" t="s">
        <v>256</v>
      </c>
      <c r="B1555" s="38">
        <v>143429490</v>
      </c>
      <c r="C1555" s="38">
        <v>5540246177133</v>
      </c>
      <c r="D1555" s="39">
        <v>44878</v>
      </c>
      <c r="E1555" s="40">
        <v>3898</v>
      </c>
      <c r="F1555" t="str">
        <f>+VLOOKUP(TableauRCP[[#This Row],[Article Commande]],Tableau1[],4,FALSE)</f>
        <v>MIX LEGUMES</v>
      </c>
      <c r="G1555" s="30">
        <f>YEAR(TableauRCP[[#This Row],[Date de Reception]])*100+MONTH(TableauRCP[[#This Row],[Date de Reception]])</f>
        <v>202211</v>
      </c>
      <c r="H1555" t="str">
        <f>+CONCATENATE(TableauRCP[[#This Row],[Famille de produit]],TableauRCP[[#This Row],[Date2]])</f>
        <v>MIX LEGUMES202211</v>
      </c>
    </row>
    <row r="1556" spans="1:8" hidden="1" x14ac:dyDescent="0.25">
      <c r="A1556" s="30" t="s">
        <v>256</v>
      </c>
      <c r="B1556" s="41">
        <v>143429490</v>
      </c>
      <c r="C1556" s="41">
        <v>5540246192148</v>
      </c>
      <c r="D1556" s="42">
        <v>44878</v>
      </c>
      <c r="E1556" s="43">
        <v>22272</v>
      </c>
      <c r="F1556" t="str">
        <f>+VLOOKUP(TableauRCP[[#This Row],[Article Commande]],Tableau1[],4,FALSE)</f>
        <v>MIX LEGUMES</v>
      </c>
      <c r="G1556" s="30">
        <f>YEAR(TableauRCP[[#This Row],[Date de Reception]])*100+MONTH(TableauRCP[[#This Row],[Date de Reception]])</f>
        <v>202211</v>
      </c>
      <c r="H1556" t="str">
        <f>+CONCATENATE(TableauRCP[[#This Row],[Famille de produit]],TableauRCP[[#This Row],[Date2]])</f>
        <v>MIX LEGUMES202211</v>
      </c>
    </row>
    <row r="1557" spans="1:8" hidden="1" x14ac:dyDescent="0.25">
      <c r="A1557" s="30" t="s">
        <v>256</v>
      </c>
      <c r="B1557" s="38">
        <v>143429490</v>
      </c>
      <c r="C1557" s="38">
        <v>5540246192518</v>
      </c>
      <c r="D1557" s="39">
        <v>44878</v>
      </c>
      <c r="E1557" s="40">
        <v>4385</v>
      </c>
      <c r="F1557" t="str">
        <f>+VLOOKUP(TableauRCP[[#This Row],[Article Commande]],Tableau1[],4,FALSE)</f>
        <v>MIX LEGUMES</v>
      </c>
      <c r="G1557" s="30">
        <f>YEAR(TableauRCP[[#This Row],[Date de Reception]])*100+MONTH(TableauRCP[[#This Row],[Date de Reception]])</f>
        <v>202211</v>
      </c>
      <c r="H1557" t="str">
        <f>+CONCATENATE(TableauRCP[[#This Row],[Famille de produit]],TableauRCP[[#This Row],[Date2]])</f>
        <v>MIX LEGUMES202211</v>
      </c>
    </row>
    <row r="1558" spans="1:8" hidden="1" x14ac:dyDescent="0.25">
      <c r="A1558" s="30" t="s">
        <v>256</v>
      </c>
      <c r="B1558" s="38">
        <v>143429586</v>
      </c>
      <c r="C1558" s="38">
        <v>5540246185429</v>
      </c>
      <c r="D1558" s="39">
        <v>44878</v>
      </c>
      <c r="E1558" s="40">
        <v>140</v>
      </c>
      <c r="F1558" t="str">
        <f>+VLOOKUP(TableauRCP[[#This Row],[Article Commande]],Tableau1[],4,FALSE)</f>
        <v>CREMERIE</v>
      </c>
      <c r="G1558" s="30">
        <f>YEAR(TableauRCP[[#This Row],[Date de Reception]])*100+MONTH(TableauRCP[[#This Row],[Date de Reception]])</f>
        <v>202211</v>
      </c>
      <c r="H1558" t="str">
        <f>+CONCATENATE(TableauRCP[[#This Row],[Famille de produit]],TableauRCP[[#This Row],[Date2]])</f>
        <v>CREMERIE202211</v>
      </c>
    </row>
    <row r="1559" spans="1:8" hidden="1" x14ac:dyDescent="0.25">
      <c r="A1559" s="30" t="s">
        <v>256</v>
      </c>
      <c r="B1559" s="41">
        <v>143429586</v>
      </c>
      <c r="C1559" s="41">
        <v>5540246185562</v>
      </c>
      <c r="D1559" s="42">
        <v>44878</v>
      </c>
      <c r="E1559" s="43">
        <v>209</v>
      </c>
      <c r="F1559" t="str">
        <f>+VLOOKUP(TableauRCP[[#This Row],[Article Commande]],Tableau1[],4,FALSE)</f>
        <v>CREMERIE</v>
      </c>
      <c r="G1559" s="30">
        <f>YEAR(TableauRCP[[#This Row],[Date de Reception]])*100+MONTH(TableauRCP[[#This Row],[Date de Reception]])</f>
        <v>202211</v>
      </c>
      <c r="H1559" t="str">
        <f>+CONCATENATE(TableauRCP[[#This Row],[Famille de produit]],TableauRCP[[#This Row],[Date2]])</f>
        <v>CREMERIE202211</v>
      </c>
    </row>
    <row r="1560" spans="1:8" hidden="1" x14ac:dyDescent="0.25">
      <c r="A1560" s="30" t="s">
        <v>256</v>
      </c>
      <c r="B1560" s="38">
        <v>143429586</v>
      </c>
      <c r="C1560" s="38">
        <v>5540246186325</v>
      </c>
      <c r="D1560" s="39">
        <v>44878</v>
      </c>
      <c r="E1560" s="40">
        <v>279</v>
      </c>
      <c r="F1560" t="str">
        <f>+VLOOKUP(TableauRCP[[#This Row],[Article Commande]],Tableau1[],4,FALSE)</f>
        <v>CREMERIE</v>
      </c>
      <c r="G1560" s="30">
        <f>YEAR(TableauRCP[[#This Row],[Date de Reception]])*100+MONTH(TableauRCP[[#This Row],[Date de Reception]])</f>
        <v>202211</v>
      </c>
      <c r="H1560" t="str">
        <f>+CONCATENATE(TableauRCP[[#This Row],[Famille de produit]],TableauRCP[[#This Row],[Date2]])</f>
        <v>CREMERIE202211</v>
      </c>
    </row>
    <row r="1561" spans="1:8" hidden="1" x14ac:dyDescent="0.25">
      <c r="A1561" s="30" t="s">
        <v>256</v>
      </c>
      <c r="B1561" s="38">
        <v>143439682</v>
      </c>
      <c r="C1561" s="38">
        <v>5540246176699</v>
      </c>
      <c r="D1561" s="39">
        <v>44878</v>
      </c>
      <c r="E1561" s="40">
        <v>8352</v>
      </c>
      <c r="F1561" t="str">
        <f>+VLOOKUP(TableauRCP[[#This Row],[Article Commande]],Tableau1[],4,FALSE)</f>
        <v>CREMERIE</v>
      </c>
      <c r="G1561" s="30">
        <f>YEAR(TableauRCP[[#This Row],[Date de Reception]])*100+MONTH(TableauRCP[[#This Row],[Date de Reception]])</f>
        <v>202211</v>
      </c>
      <c r="H1561" t="str">
        <f>+CONCATENATE(TableauRCP[[#This Row],[Famille de produit]],TableauRCP[[#This Row],[Date2]])</f>
        <v>CREMERIE202211</v>
      </c>
    </row>
    <row r="1562" spans="1:8" hidden="1" x14ac:dyDescent="0.25">
      <c r="A1562" s="30" t="s">
        <v>256</v>
      </c>
      <c r="B1562" s="38">
        <v>143439683</v>
      </c>
      <c r="C1562" s="38">
        <v>5540246176295</v>
      </c>
      <c r="D1562" s="39">
        <v>44878</v>
      </c>
      <c r="E1562" s="40">
        <v>4455</v>
      </c>
      <c r="F1562" t="str">
        <f>+VLOOKUP(TableauRCP[[#This Row],[Article Commande]],Tableau1[],4,FALSE)</f>
        <v>CREMERIE</v>
      </c>
      <c r="G1562" s="30">
        <f>YEAR(TableauRCP[[#This Row],[Date de Reception]])*100+MONTH(TableauRCP[[#This Row],[Date de Reception]])</f>
        <v>202211</v>
      </c>
      <c r="H1562" t="str">
        <f>+CONCATENATE(TableauRCP[[#This Row],[Famille de produit]],TableauRCP[[#This Row],[Date2]])</f>
        <v>CREMERIE202211</v>
      </c>
    </row>
    <row r="1563" spans="1:8" hidden="1" x14ac:dyDescent="0.25">
      <c r="A1563" s="30" t="s">
        <v>256</v>
      </c>
      <c r="B1563" s="41">
        <v>143429476</v>
      </c>
      <c r="C1563" s="41">
        <v>5540246194632</v>
      </c>
      <c r="D1563" s="42">
        <v>44879</v>
      </c>
      <c r="E1563" s="43">
        <v>919</v>
      </c>
      <c r="F1563" t="str">
        <f>+VLOOKUP(TableauRCP[[#This Row],[Article Commande]],Tableau1[],4,FALSE)</f>
        <v>BOULANGERIE</v>
      </c>
      <c r="G1563" s="30">
        <f>YEAR(TableauRCP[[#This Row],[Date de Reception]])*100+MONTH(TableauRCP[[#This Row],[Date de Reception]])</f>
        <v>202211</v>
      </c>
      <c r="H1563" t="str">
        <f>+CONCATENATE(TableauRCP[[#This Row],[Famille de produit]],TableauRCP[[#This Row],[Date2]])</f>
        <v>BOULANGERIE202211</v>
      </c>
    </row>
    <row r="1564" spans="1:8" hidden="1" x14ac:dyDescent="0.25">
      <c r="A1564" s="30" t="s">
        <v>256</v>
      </c>
      <c r="B1564" s="38">
        <v>143429476</v>
      </c>
      <c r="C1564" s="38">
        <v>5540246196046</v>
      </c>
      <c r="D1564" s="39">
        <v>44879</v>
      </c>
      <c r="E1564" s="40">
        <v>335</v>
      </c>
      <c r="F1564" t="str">
        <f>+VLOOKUP(TableauRCP[[#This Row],[Article Commande]],Tableau1[],4,FALSE)</f>
        <v>BOULANGERIE</v>
      </c>
      <c r="G1564" s="30">
        <f>YEAR(TableauRCP[[#This Row],[Date de Reception]])*100+MONTH(TableauRCP[[#This Row],[Date de Reception]])</f>
        <v>202211</v>
      </c>
      <c r="H1564" t="str">
        <f>+CONCATENATE(TableauRCP[[#This Row],[Famille de produit]],TableauRCP[[#This Row],[Date2]])</f>
        <v>BOULANGERIE202211</v>
      </c>
    </row>
    <row r="1565" spans="1:8" hidden="1" x14ac:dyDescent="0.25">
      <c r="A1565" s="30" t="s">
        <v>256</v>
      </c>
      <c r="B1565" s="41">
        <v>143439659</v>
      </c>
      <c r="C1565" s="41">
        <v>5540246173472</v>
      </c>
      <c r="D1565" s="42">
        <v>44879</v>
      </c>
      <c r="E1565" s="43">
        <v>279</v>
      </c>
      <c r="F1565" t="str">
        <f>+VLOOKUP(TableauRCP[[#This Row],[Article Commande]],Tableau1[],4,FALSE)</f>
        <v>CREMERIE</v>
      </c>
      <c r="G1565" s="30">
        <f>YEAR(TableauRCP[[#This Row],[Date de Reception]])*100+MONTH(TableauRCP[[#This Row],[Date de Reception]])</f>
        <v>202211</v>
      </c>
      <c r="H1565" t="str">
        <f>+CONCATENATE(TableauRCP[[#This Row],[Famille de produit]],TableauRCP[[#This Row],[Date2]])</f>
        <v>CREMERIE202211</v>
      </c>
    </row>
    <row r="1566" spans="1:8" hidden="1" x14ac:dyDescent="0.25">
      <c r="A1566" s="30" t="s">
        <v>256</v>
      </c>
      <c r="B1566" s="38">
        <v>143439659</v>
      </c>
      <c r="C1566" s="38">
        <v>5540246175049</v>
      </c>
      <c r="D1566" s="39">
        <v>44879</v>
      </c>
      <c r="E1566" s="40">
        <v>836</v>
      </c>
      <c r="F1566" t="str">
        <f>+VLOOKUP(TableauRCP[[#This Row],[Article Commande]],Tableau1[],4,FALSE)</f>
        <v>CREMERIE</v>
      </c>
      <c r="G1566" s="30">
        <f>YEAR(TableauRCP[[#This Row],[Date de Reception]])*100+MONTH(TableauRCP[[#This Row],[Date de Reception]])</f>
        <v>202211</v>
      </c>
      <c r="H1566" t="str">
        <f>+CONCATENATE(TableauRCP[[#This Row],[Famille de produit]],TableauRCP[[#This Row],[Date2]])</f>
        <v>CREMERIE202211</v>
      </c>
    </row>
    <row r="1567" spans="1:8" hidden="1" x14ac:dyDescent="0.25">
      <c r="A1567" s="30" t="s">
        <v>256</v>
      </c>
      <c r="B1567" s="41">
        <v>143439659</v>
      </c>
      <c r="C1567" s="41">
        <v>5540246175050</v>
      </c>
      <c r="D1567" s="42">
        <v>44879</v>
      </c>
      <c r="E1567" s="43">
        <v>836</v>
      </c>
      <c r="F1567" t="str">
        <f>+VLOOKUP(TableauRCP[[#This Row],[Article Commande]],Tableau1[],4,FALSE)</f>
        <v>CREMERIE</v>
      </c>
      <c r="G1567" s="30">
        <f>YEAR(TableauRCP[[#This Row],[Date de Reception]])*100+MONTH(TableauRCP[[#This Row],[Date de Reception]])</f>
        <v>202211</v>
      </c>
      <c r="H1567" t="str">
        <f>+CONCATENATE(TableauRCP[[#This Row],[Famille de produit]],TableauRCP[[#This Row],[Date2]])</f>
        <v>CREMERIE202211</v>
      </c>
    </row>
    <row r="1568" spans="1:8" hidden="1" x14ac:dyDescent="0.25">
      <c r="A1568" s="30" t="s">
        <v>256</v>
      </c>
      <c r="B1568" s="41">
        <v>143439720</v>
      </c>
      <c r="C1568" s="41">
        <v>5540246172669</v>
      </c>
      <c r="D1568" s="42">
        <v>44879</v>
      </c>
      <c r="E1568" s="43">
        <v>140</v>
      </c>
      <c r="F1568" t="str">
        <f>+VLOOKUP(TableauRCP[[#This Row],[Article Commande]],Tableau1[],4,FALSE)</f>
        <v>CREMERIE</v>
      </c>
      <c r="G1568" s="30">
        <f>YEAR(TableauRCP[[#This Row],[Date de Reception]])*100+MONTH(TableauRCP[[#This Row],[Date de Reception]])</f>
        <v>202211</v>
      </c>
      <c r="H1568" t="str">
        <f>+CONCATENATE(TableauRCP[[#This Row],[Famille de produit]],TableauRCP[[#This Row],[Date2]])</f>
        <v>CREMERIE202211</v>
      </c>
    </row>
    <row r="1569" spans="1:8" hidden="1" x14ac:dyDescent="0.25">
      <c r="A1569" s="30" t="s">
        <v>256</v>
      </c>
      <c r="B1569" s="38">
        <v>143439720</v>
      </c>
      <c r="C1569" s="38">
        <v>5540246172978</v>
      </c>
      <c r="D1569" s="39">
        <v>44879</v>
      </c>
      <c r="E1569" s="40">
        <v>1253</v>
      </c>
      <c r="F1569" t="str">
        <f>+VLOOKUP(TableauRCP[[#This Row],[Article Commande]],Tableau1[],4,FALSE)</f>
        <v>CREMERIE</v>
      </c>
      <c r="G1569" s="30">
        <f>YEAR(TableauRCP[[#This Row],[Date de Reception]])*100+MONTH(TableauRCP[[#This Row],[Date de Reception]])</f>
        <v>202211</v>
      </c>
      <c r="H1569" t="str">
        <f>+CONCATENATE(TableauRCP[[#This Row],[Famille de produit]],TableauRCP[[#This Row],[Date2]])</f>
        <v>CREMERIE202211</v>
      </c>
    </row>
    <row r="1570" spans="1:8" hidden="1" x14ac:dyDescent="0.25">
      <c r="A1570" s="30" t="s">
        <v>256</v>
      </c>
      <c r="B1570" s="38">
        <v>143439720</v>
      </c>
      <c r="C1570" s="38">
        <v>5540246174174</v>
      </c>
      <c r="D1570" s="39">
        <v>44879</v>
      </c>
      <c r="E1570" s="40">
        <v>232</v>
      </c>
      <c r="F1570" t="str">
        <f>+VLOOKUP(TableauRCP[[#This Row],[Article Commande]],Tableau1[],4,FALSE)</f>
        <v>CREMERIE</v>
      </c>
      <c r="G1570" s="30">
        <f>YEAR(TableauRCP[[#This Row],[Date de Reception]])*100+MONTH(TableauRCP[[#This Row],[Date de Reception]])</f>
        <v>202211</v>
      </c>
      <c r="H1570" t="str">
        <f>+CONCATENATE(TableauRCP[[#This Row],[Famille de produit]],TableauRCP[[#This Row],[Date2]])</f>
        <v>CREMERIE202211</v>
      </c>
    </row>
    <row r="1571" spans="1:8" hidden="1" x14ac:dyDescent="0.25">
      <c r="A1571" s="30" t="s">
        <v>256</v>
      </c>
      <c r="B1571" s="38">
        <v>143439720</v>
      </c>
      <c r="C1571" s="38">
        <v>5540246188175</v>
      </c>
      <c r="D1571" s="39">
        <v>44879</v>
      </c>
      <c r="E1571" s="40">
        <v>232</v>
      </c>
      <c r="F1571" t="str">
        <f>+VLOOKUP(TableauRCP[[#This Row],[Article Commande]],Tableau1[],4,FALSE)</f>
        <v>CREMERIE</v>
      </c>
      <c r="G1571" s="30">
        <f>YEAR(TableauRCP[[#This Row],[Date de Reception]])*100+MONTH(TableauRCP[[#This Row],[Date de Reception]])</f>
        <v>202211</v>
      </c>
      <c r="H1571" t="str">
        <f>+CONCATENATE(TableauRCP[[#This Row],[Famille de produit]],TableauRCP[[#This Row],[Date2]])</f>
        <v>CREMERIE202211</v>
      </c>
    </row>
    <row r="1572" spans="1:8" hidden="1" x14ac:dyDescent="0.25">
      <c r="A1572" s="30" t="s">
        <v>256</v>
      </c>
      <c r="B1572" s="38">
        <v>143439723</v>
      </c>
      <c r="C1572" s="38">
        <v>5540246171933</v>
      </c>
      <c r="D1572" s="39">
        <v>44879</v>
      </c>
      <c r="E1572" s="40">
        <v>1671</v>
      </c>
      <c r="F1572" t="str">
        <f>+VLOOKUP(TableauRCP[[#This Row],[Article Commande]],Tableau1[],4,FALSE)</f>
        <v>CREMERIE</v>
      </c>
      <c r="G1572" s="30">
        <f>YEAR(TableauRCP[[#This Row],[Date de Reception]])*100+MONTH(TableauRCP[[#This Row],[Date de Reception]])</f>
        <v>202211</v>
      </c>
      <c r="H1572" t="str">
        <f>+CONCATENATE(TableauRCP[[#This Row],[Famille de produit]],TableauRCP[[#This Row],[Date2]])</f>
        <v>CREMERIE202211</v>
      </c>
    </row>
    <row r="1573" spans="1:8" hidden="1" x14ac:dyDescent="0.25">
      <c r="A1573" s="30" t="s">
        <v>256</v>
      </c>
      <c r="B1573" s="38">
        <v>143439723</v>
      </c>
      <c r="C1573" s="38">
        <v>5540246176294</v>
      </c>
      <c r="D1573" s="39">
        <v>44879</v>
      </c>
      <c r="E1573" s="40">
        <v>743</v>
      </c>
      <c r="F1573" t="str">
        <f>+VLOOKUP(TableauRCP[[#This Row],[Article Commande]],Tableau1[],4,FALSE)</f>
        <v>CREMERIE</v>
      </c>
      <c r="G1573" s="30">
        <f>YEAR(TableauRCP[[#This Row],[Date de Reception]])*100+MONTH(TableauRCP[[#This Row],[Date de Reception]])</f>
        <v>202211</v>
      </c>
      <c r="H1573" t="str">
        <f>+CONCATENATE(TableauRCP[[#This Row],[Famille de produit]],TableauRCP[[#This Row],[Date2]])</f>
        <v>CREMERIE202211</v>
      </c>
    </row>
    <row r="1574" spans="1:8" hidden="1" x14ac:dyDescent="0.25">
      <c r="A1574" s="30" t="s">
        <v>256</v>
      </c>
      <c r="B1574" s="41">
        <v>143439723</v>
      </c>
      <c r="C1574" s="41">
        <v>5540246176295</v>
      </c>
      <c r="D1574" s="42">
        <v>44879</v>
      </c>
      <c r="E1574" s="43">
        <v>7424</v>
      </c>
      <c r="F1574" t="str">
        <f>+VLOOKUP(TableauRCP[[#This Row],[Article Commande]],Tableau1[],4,FALSE)</f>
        <v>CREMERIE</v>
      </c>
      <c r="G1574" s="30">
        <f>YEAR(TableauRCP[[#This Row],[Date de Reception]])*100+MONTH(TableauRCP[[#This Row],[Date de Reception]])</f>
        <v>202211</v>
      </c>
      <c r="H1574" t="str">
        <f>+CONCATENATE(TableauRCP[[#This Row],[Famille de produit]],TableauRCP[[#This Row],[Date2]])</f>
        <v>CREMERIE202211</v>
      </c>
    </row>
    <row r="1575" spans="1:8" hidden="1" x14ac:dyDescent="0.25">
      <c r="A1575" s="30" t="s">
        <v>256</v>
      </c>
      <c r="B1575" s="41">
        <v>143439723</v>
      </c>
      <c r="C1575" s="41">
        <v>5540246187987</v>
      </c>
      <c r="D1575" s="42">
        <v>44879</v>
      </c>
      <c r="E1575" s="43">
        <v>4455</v>
      </c>
      <c r="F1575" t="str">
        <f>+VLOOKUP(TableauRCP[[#This Row],[Article Commande]],Tableau1[],4,FALSE)</f>
        <v>CREMERIE</v>
      </c>
      <c r="G1575" s="30">
        <f>YEAR(TableauRCP[[#This Row],[Date de Reception]])*100+MONTH(TableauRCP[[#This Row],[Date de Reception]])</f>
        <v>202211</v>
      </c>
      <c r="H1575" t="str">
        <f>+CONCATENATE(TableauRCP[[#This Row],[Famille de produit]],TableauRCP[[#This Row],[Date2]])</f>
        <v>CREMERIE202211</v>
      </c>
    </row>
    <row r="1576" spans="1:8" hidden="1" x14ac:dyDescent="0.25">
      <c r="A1576" s="30" t="s">
        <v>256</v>
      </c>
      <c r="B1576" s="38">
        <v>143439723</v>
      </c>
      <c r="C1576" s="38">
        <v>5540246188200</v>
      </c>
      <c r="D1576" s="39">
        <v>44879</v>
      </c>
      <c r="E1576" s="40">
        <v>1485</v>
      </c>
      <c r="F1576" t="str">
        <f>+VLOOKUP(TableauRCP[[#This Row],[Article Commande]],Tableau1[],4,FALSE)</f>
        <v>CREMERIE</v>
      </c>
      <c r="G1576" s="30">
        <f>YEAR(TableauRCP[[#This Row],[Date de Reception]])*100+MONTH(TableauRCP[[#This Row],[Date de Reception]])</f>
        <v>202211</v>
      </c>
      <c r="H1576" t="str">
        <f>+CONCATENATE(TableauRCP[[#This Row],[Famille de produit]],TableauRCP[[#This Row],[Date2]])</f>
        <v>CREMERIE202211</v>
      </c>
    </row>
    <row r="1577" spans="1:8" hidden="1" x14ac:dyDescent="0.25">
      <c r="A1577" s="30" t="s">
        <v>256</v>
      </c>
      <c r="B1577" s="41">
        <v>143439690</v>
      </c>
      <c r="C1577" s="41">
        <v>5540246191598</v>
      </c>
      <c r="D1577" s="42">
        <v>44882</v>
      </c>
      <c r="E1577" s="43">
        <v>1601</v>
      </c>
      <c r="F1577" t="str">
        <f>+VLOOKUP(TableauRCP[[#This Row],[Article Commande]],Tableau1[],4,FALSE)</f>
        <v>CREMERIE</v>
      </c>
      <c r="G1577" s="30">
        <f>YEAR(TableauRCP[[#This Row],[Date de Reception]])*100+MONTH(TableauRCP[[#This Row],[Date de Reception]])</f>
        <v>202211</v>
      </c>
      <c r="H1577" t="str">
        <f>+CONCATENATE(TableauRCP[[#This Row],[Famille de produit]],TableauRCP[[#This Row],[Date2]])</f>
        <v>CREMERIE202211</v>
      </c>
    </row>
    <row r="1578" spans="1:8" hidden="1" x14ac:dyDescent="0.25">
      <c r="A1578" s="30" t="s">
        <v>256</v>
      </c>
      <c r="B1578" s="38">
        <v>143439771</v>
      </c>
      <c r="C1578" s="38">
        <v>5540246172669</v>
      </c>
      <c r="D1578" s="39">
        <v>44882</v>
      </c>
      <c r="E1578" s="40">
        <v>140</v>
      </c>
      <c r="F1578" t="str">
        <f>+VLOOKUP(TableauRCP[[#This Row],[Article Commande]],Tableau1[],4,FALSE)</f>
        <v>CREMERIE</v>
      </c>
      <c r="G1578" s="30">
        <f>YEAR(TableauRCP[[#This Row],[Date de Reception]])*100+MONTH(TableauRCP[[#This Row],[Date de Reception]])</f>
        <v>202211</v>
      </c>
      <c r="H1578" t="str">
        <f>+CONCATENATE(TableauRCP[[#This Row],[Famille de produit]],TableauRCP[[#This Row],[Date2]])</f>
        <v>CREMERIE202211</v>
      </c>
    </row>
    <row r="1579" spans="1:8" hidden="1" x14ac:dyDescent="0.25">
      <c r="A1579" s="30" t="s">
        <v>256</v>
      </c>
      <c r="B1579" s="38">
        <v>143439771</v>
      </c>
      <c r="C1579" s="38">
        <v>5540246191594</v>
      </c>
      <c r="D1579" s="39">
        <v>44882</v>
      </c>
      <c r="E1579" s="40">
        <v>1504</v>
      </c>
      <c r="F1579" t="str">
        <f>+VLOOKUP(TableauRCP[[#This Row],[Article Commande]],Tableau1[],4,FALSE)</f>
        <v>CREMERIE</v>
      </c>
      <c r="G1579" s="30">
        <f>YEAR(TableauRCP[[#This Row],[Date de Reception]])*100+MONTH(TableauRCP[[#This Row],[Date de Reception]])</f>
        <v>202211</v>
      </c>
      <c r="H1579" t="str">
        <f>+CONCATENATE(TableauRCP[[#This Row],[Famille de produit]],TableauRCP[[#This Row],[Date2]])</f>
        <v>CREMERIE202211</v>
      </c>
    </row>
    <row r="1580" spans="1:8" hidden="1" x14ac:dyDescent="0.25">
      <c r="A1580" s="30" t="s">
        <v>256</v>
      </c>
      <c r="B1580" s="41">
        <v>143439773</v>
      </c>
      <c r="C1580" s="41">
        <v>5540246171933</v>
      </c>
      <c r="D1580" s="42">
        <v>44882</v>
      </c>
      <c r="E1580" s="43">
        <v>1114</v>
      </c>
      <c r="F1580" t="str">
        <f>+VLOOKUP(TableauRCP[[#This Row],[Article Commande]],Tableau1[],4,FALSE)</f>
        <v>CREMERIE</v>
      </c>
      <c r="G1580" s="30">
        <f>YEAR(TableauRCP[[#This Row],[Date de Reception]])*100+MONTH(TableauRCP[[#This Row],[Date de Reception]])</f>
        <v>202211</v>
      </c>
      <c r="H1580" t="str">
        <f>+CONCATENATE(TableauRCP[[#This Row],[Famille de produit]],TableauRCP[[#This Row],[Date2]])</f>
        <v>CREMERIE202211</v>
      </c>
    </row>
    <row r="1581" spans="1:8" hidden="1" x14ac:dyDescent="0.25">
      <c r="A1581" s="30" t="s">
        <v>256</v>
      </c>
      <c r="B1581" s="38">
        <v>143439773</v>
      </c>
      <c r="C1581" s="38">
        <v>5540246176295</v>
      </c>
      <c r="D1581" s="39">
        <v>44882</v>
      </c>
      <c r="E1581" s="40">
        <v>8909</v>
      </c>
      <c r="F1581" t="str">
        <f>+VLOOKUP(TableauRCP[[#This Row],[Article Commande]],Tableau1[],4,FALSE)</f>
        <v>CREMERIE</v>
      </c>
      <c r="G1581" s="30">
        <f>YEAR(TableauRCP[[#This Row],[Date de Reception]])*100+MONTH(TableauRCP[[#This Row],[Date de Reception]])</f>
        <v>202211</v>
      </c>
      <c r="H1581" t="str">
        <f>+CONCATENATE(TableauRCP[[#This Row],[Famille de produit]],TableauRCP[[#This Row],[Date2]])</f>
        <v>CREMERIE202211</v>
      </c>
    </row>
    <row r="1582" spans="1:8" hidden="1" x14ac:dyDescent="0.25">
      <c r="A1582" s="30" t="s">
        <v>256</v>
      </c>
      <c r="B1582" s="41">
        <v>143439773</v>
      </c>
      <c r="C1582" s="41">
        <v>5540246187987</v>
      </c>
      <c r="D1582" s="42">
        <v>44882</v>
      </c>
      <c r="E1582" s="43">
        <v>4455</v>
      </c>
      <c r="F1582" t="str">
        <f>+VLOOKUP(TableauRCP[[#This Row],[Article Commande]],Tableau1[],4,FALSE)</f>
        <v>CREMERIE</v>
      </c>
      <c r="G1582" s="30">
        <f>YEAR(TableauRCP[[#This Row],[Date de Reception]])*100+MONTH(TableauRCP[[#This Row],[Date de Reception]])</f>
        <v>202211</v>
      </c>
      <c r="H1582" t="str">
        <f>+CONCATENATE(TableauRCP[[#This Row],[Famille de produit]],TableauRCP[[#This Row],[Date2]])</f>
        <v>CREMERIE202211</v>
      </c>
    </row>
    <row r="1583" spans="1:8" hidden="1" x14ac:dyDescent="0.25">
      <c r="A1583" s="30" t="s">
        <v>256</v>
      </c>
      <c r="B1583" s="41">
        <v>143439780</v>
      </c>
      <c r="C1583" s="41">
        <v>5540246177133</v>
      </c>
      <c r="D1583" s="42">
        <v>44882</v>
      </c>
      <c r="E1583" s="43">
        <v>499</v>
      </c>
      <c r="F1583" t="str">
        <f>+VLOOKUP(TableauRCP[[#This Row],[Article Commande]],Tableau1[],4,FALSE)</f>
        <v>MIX LEGUMES</v>
      </c>
      <c r="G1583" s="30">
        <f>YEAR(TableauRCP[[#This Row],[Date de Reception]])*100+MONTH(TableauRCP[[#This Row],[Date de Reception]])</f>
        <v>202211</v>
      </c>
      <c r="H1583" t="str">
        <f>+CONCATENATE(TableauRCP[[#This Row],[Famille de produit]],TableauRCP[[#This Row],[Date2]])</f>
        <v>MIX LEGUMES202211</v>
      </c>
    </row>
    <row r="1584" spans="1:8" hidden="1" x14ac:dyDescent="0.25">
      <c r="A1584" s="30" t="s">
        <v>256</v>
      </c>
      <c r="B1584" s="38">
        <v>143439780</v>
      </c>
      <c r="C1584" s="38">
        <v>5540246192148</v>
      </c>
      <c r="D1584" s="39">
        <v>44882</v>
      </c>
      <c r="E1584" s="40">
        <v>22272</v>
      </c>
      <c r="F1584" t="str">
        <f>+VLOOKUP(TableauRCP[[#This Row],[Article Commande]],Tableau1[],4,FALSE)</f>
        <v>MIX LEGUMES</v>
      </c>
      <c r="G1584" s="30">
        <f>YEAR(TableauRCP[[#This Row],[Date de Reception]])*100+MONTH(TableauRCP[[#This Row],[Date de Reception]])</f>
        <v>202211</v>
      </c>
      <c r="H1584" t="str">
        <f>+CONCATENATE(TableauRCP[[#This Row],[Famille de produit]],TableauRCP[[#This Row],[Date2]])</f>
        <v>MIX LEGUMES202211</v>
      </c>
    </row>
    <row r="1585" spans="1:8" hidden="1" x14ac:dyDescent="0.25">
      <c r="A1585" s="30" t="s">
        <v>256</v>
      </c>
      <c r="B1585" s="38">
        <v>143419418</v>
      </c>
      <c r="C1585" s="38">
        <v>5540246195241</v>
      </c>
      <c r="D1585" s="39">
        <v>44883</v>
      </c>
      <c r="E1585" s="40">
        <v>743</v>
      </c>
      <c r="F1585" t="str">
        <f>+VLOOKUP(TableauRCP[[#This Row],[Article Commande]],Tableau1[],4,FALSE)</f>
        <v>MIX LEGUMES</v>
      </c>
      <c r="G1585" s="30">
        <f>YEAR(TableauRCP[[#This Row],[Date de Reception]])*100+MONTH(TableauRCP[[#This Row],[Date de Reception]])</f>
        <v>202211</v>
      </c>
      <c r="H1585" t="str">
        <f>+CONCATENATE(TableauRCP[[#This Row],[Famille de produit]],TableauRCP[[#This Row],[Date2]])</f>
        <v>MIX LEGUMES202211</v>
      </c>
    </row>
    <row r="1586" spans="1:8" hidden="1" x14ac:dyDescent="0.25">
      <c r="A1586" s="30" t="s">
        <v>256</v>
      </c>
      <c r="B1586" s="41">
        <v>143419418</v>
      </c>
      <c r="C1586" s="41">
        <v>5540246195242</v>
      </c>
      <c r="D1586" s="42">
        <v>44883</v>
      </c>
      <c r="E1586" s="43">
        <v>743</v>
      </c>
      <c r="F1586" t="str">
        <f>+VLOOKUP(TableauRCP[[#This Row],[Article Commande]],Tableau1[],4,FALSE)</f>
        <v>MIX LEGUMES</v>
      </c>
      <c r="G1586" s="30">
        <f>YEAR(TableauRCP[[#This Row],[Date de Reception]])*100+MONTH(TableauRCP[[#This Row],[Date de Reception]])</f>
        <v>202211</v>
      </c>
      <c r="H1586" t="str">
        <f>+CONCATENATE(TableauRCP[[#This Row],[Famille de produit]],TableauRCP[[#This Row],[Date2]])</f>
        <v>MIX LEGUMES202211</v>
      </c>
    </row>
    <row r="1587" spans="1:8" hidden="1" x14ac:dyDescent="0.25">
      <c r="A1587" s="30" t="s">
        <v>256</v>
      </c>
      <c r="B1587" s="38">
        <v>143429592</v>
      </c>
      <c r="C1587" s="38">
        <v>5540246181061</v>
      </c>
      <c r="D1587" s="39">
        <v>44883</v>
      </c>
      <c r="E1587" s="40">
        <v>6615</v>
      </c>
      <c r="F1587" t="str">
        <f>+VLOOKUP(TableauRCP[[#This Row],[Article Commande]],Tableau1[],4,FALSE)</f>
        <v>VOLAILLE</v>
      </c>
      <c r="G1587" s="30">
        <f>YEAR(TableauRCP[[#This Row],[Date de Reception]])*100+MONTH(TableauRCP[[#This Row],[Date de Reception]])</f>
        <v>202211</v>
      </c>
      <c r="H1587" t="str">
        <f>+CONCATENATE(TableauRCP[[#This Row],[Famille de produit]],TableauRCP[[#This Row],[Date2]])</f>
        <v>VOLAILLE202211</v>
      </c>
    </row>
    <row r="1588" spans="1:8" hidden="1" x14ac:dyDescent="0.25">
      <c r="A1588" s="30" t="s">
        <v>256</v>
      </c>
      <c r="B1588" s="41">
        <v>143429592</v>
      </c>
      <c r="C1588" s="41">
        <v>5540246183547</v>
      </c>
      <c r="D1588" s="42">
        <v>44883</v>
      </c>
      <c r="E1588" s="43">
        <v>13364</v>
      </c>
      <c r="F1588" t="str">
        <f>+VLOOKUP(TableauRCP[[#This Row],[Article Commande]],Tableau1[],4,FALSE)</f>
        <v>VOLAILLE</v>
      </c>
      <c r="G1588" s="30">
        <f>YEAR(TableauRCP[[#This Row],[Date de Reception]])*100+MONTH(TableauRCP[[#This Row],[Date de Reception]])</f>
        <v>202211</v>
      </c>
      <c r="H1588" t="str">
        <f>+CONCATENATE(TableauRCP[[#This Row],[Famille de produit]],TableauRCP[[#This Row],[Date2]])</f>
        <v>VOLAILLE202211</v>
      </c>
    </row>
    <row r="1589" spans="1:8" hidden="1" x14ac:dyDescent="0.25">
      <c r="A1589" s="30" t="s">
        <v>256</v>
      </c>
      <c r="B1589" s="38">
        <v>143429592</v>
      </c>
      <c r="C1589" s="38">
        <v>5540246185278</v>
      </c>
      <c r="D1589" s="39">
        <v>44883</v>
      </c>
      <c r="E1589" s="40">
        <v>3358</v>
      </c>
      <c r="F1589" t="str">
        <f>+VLOOKUP(TableauRCP[[#This Row],[Article Commande]],Tableau1[],4,FALSE)</f>
        <v>VOLAILLE</v>
      </c>
      <c r="G1589" s="30">
        <f>YEAR(TableauRCP[[#This Row],[Date de Reception]])*100+MONTH(TableauRCP[[#This Row],[Date de Reception]])</f>
        <v>202211</v>
      </c>
      <c r="H1589" t="str">
        <f>+CONCATENATE(TableauRCP[[#This Row],[Famille de produit]],TableauRCP[[#This Row],[Date2]])</f>
        <v>VOLAILLE202211</v>
      </c>
    </row>
    <row r="1590" spans="1:8" hidden="1" x14ac:dyDescent="0.25">
      <c r="A1590" s="30" t="s">
        <v>256</v>
      </c>
      <c r="B1590" s="41">
        <v>143429616</v>
      </c>
      <c r="C1590" s="41">
        <v>5540246183558</v>
      </c>
      <c r="D1590" s="42">
        <v>44883</v>
      </c>
      <c r="E1590" s="43">
        <v>5197</v>
      </c>
      <c r="F1590" t="str">
        <f>+VLOOKUP(TableauRCP[[#This Row],[Article Commande]],Tableau1[],4,FALSE)</f>
        <v>MIX LEGUMES</v>
      </c>
      <c r="G1590" s="30">
        <f>YEAR(TableauRCP[[#This Row],[Date de Reception]])*100+MONTH(TableauRCP[[#This Row],[Date de Reception]])</f>
        <v>202211</v>
      </c>
      <c r="H1590" t="str">
        <f>+CONCATENATE(TableauRCP[[#This Row],[Famille de produit]],TableauRCP[[#This Row],[Date2]])</f>
        <v>MIX LEGUMES202211</v>
      </c>
    </row>
    <row r="1591" spans="1:8" hidden="1" x14ac:dyDescent="0.25">
      <c r="A1591" s="30" t="s">
        <v>256</v>
      </c>
      <c r="B1591" s="38">
        <v>143429616</v>
      </c>
      <c r="C1591" s="38">
        <v>5540246192209</v>
      </c>
      <c r="D1591" s="39">
        <v>44883</v>
      </c>
      <c r="E1591" s="40">
        <v>2228</v>
      </c>
      <c r="F1591" t="str">
        <f>+VLOOKUP(TableauRCP[[#This Row],[Article Commande]],Tableau1[],4,FALSE)</f>
        <v>MIX LEGUMES</v>
      </c>
      <c r="G1591" s="30">
        <f>YEAR(TableauRCP[[#This Row],[Date de Reception]])*100+MONTH(TableauRCP[[#This Row],[Date de Reception]])</f>
        <v>202211</v>
      </c>
      <c r="H1591" t="str">
        <f>+CONCATENATE(TableauRCP[[#This Row],[Famille de produit]],TableauRCP[[#This Row],[Date2]])</f>
        <v>MIX LEGUMES202211</v>
      </c>
    </row>
    <row r="1592" spans="1:8" hidden="1" x14ac:dyDescent="0.25">
      <c r="A1592" s="30" t="s">
        <v>256</v>
      </c>
      <c r="B1592" s="41">
        <v>143439679</v>
      </c>
      <c r="C1592" s="41">
        <v>5540246171759</v>
      </c>
      <c r="D1592" s="42">
        <v>44883</v>
      </c>
      <c r="E1592" s="43">
        <v>6682</v>
      </c>
      <c r="F1592" t="str">
        <f>+VLOOKUP(TableauRCP[[#This Row],[Article Commande]],Tableau1[],4,FALSE)</f>
        <v>MIX LEGUMES</v>
      </c>
      <c r="G1592" s="30">
        <f>YEAR(TableauRCP[[#This Row],[Date de Reception]])*100+MONTH(TableauRCP[[#This Row],[Date de Reception]])</f>
        <v>202211</v>
      </c>
      <c r="H1592" t="str">
        <f>+CONCATENATE(TableauRCP[[#This Row],[Famille de produit]],TableauRCP[[#This Row],[Date2]])</f>
        <v>MIX LEGUMES202211</v>
      </c>
    </row>
    <row r="1593" spans="1:8" hidden="1" x14ac:dyDescent="0.25">
      <c r="A1593" s="30" t="s">
        <v>256</v>
      </c>
      <c r="B1593" s="38">
        <v>143439679</v>
      </c>
      <c r="C1593" s="38">
        <v>5540246177133</v>
      </c>
      <c r="D1593" s="39">
        <v>44883</v>
      </c>
      <c r="E1593" s="40">
        <v>8318</v>
      </c>
      <c r="F1593" t="str">
        <f>+VLOOKUP(TableauRCP[[#This Row],[Article Commande]],Tableau1[],4,FALSE)</f>
        <v>MIX LEGUMES</v>
      </c>
      <c r="G1593" s="30">
        <f>YEAR(TableauRCP[[#This Row],[Date de Reception]])*100+MONTH(TableauRCP[[#This Row],[Date de Reception]])</f>
        <v>202211</v>
      </c>
      <c r="H1593" t="str">
        <f>+CONCATENATE(TableauRCP[[#This Row],[Famille de produit]],TableauRCP[[#This Row],[Date2]])</f>
        <v>MIX LEGUMES202211</v>
      </c>
    </row>
    <row r="1594" spans="1:8" hidden="1" x14ac:dyDescent="0.25">
      <c r="A1594" s="30" t="s">
        <v>256</v>
      </c>
      <c r="B1594" s="38">
        <v>143439803</v>
      </c>
      <c r="C1594" s="38">
        <v>5540246176699</v>
      </c>
      <c r="D1594" s="39">
        <v>44883</v>
      </c>
      <c r="E1594" s="40">
        <v>8352</v>
      </c>
      <c r="F1594" t="str">
        <f>+VLOOKUP(TableauRCP[[#This Row],[Article Commande]],Tableau1[],4,FALSE)</f>
        <v>CREMERIE</v>
      </c>
      <c r="G1594" s="30">
        <f>YEAR(TableauRCP[[#This Row],[Date de Reception]])*100+MONTH(TableauRCP[[#This Row],[Date de Reception]])</f>
        <v>202211</v>
      </c>
      <c r="H1594" t="str">
        <f>+CONCATENATE(TableauRCP[[#This Row],[Famille de produit]],TableauRCP[[#This Row],[Date2]])</f>
        <v>CREMERIE202211</v>
      </c>
    </row>
    <row r="1595" spans="1:8" hidden="1" x14ac:dyDescent="0.25">
      <c r="A1595" s="30" t="s">
        <v>256</v>
      </c>
      <c r="B1595" s="38">
        <v>143439803</v>
      </c>
      <c r="C1595" s="38">
        <v>5540246192102</v>
      </c>
      <c r="D1595" s="39">
        <v>44883</v>
      </c>
      <c r="E1595" s="40">
        <v>2005</v>
      </c>
      <c r="F1595" t="str">
        <f>+VLOOKUP(TableauRCP[[#This Row],[Article Commande]],Tableau1[],4,FALSE)</f>
        <v>CREMERIE</v>
      </c>
      <c r="G1595" s="30">
        <f>YEAR(TableauRCP[[#This Row],[Date de Reception]])*100+MONTH(TableauRCP[[#This Row],[Date de Reception]])</f>
        <v>202211</v>
      </c>
      <c r="H1595" t="str">
        <f>+CONCATENATE(TableauRCP[[#This Row],[Famille de produit]],TableauRCP[[#This Row],[Date2]])</f>
        <v>CREMERIE202211</v>
      </c>
    </row>
    <row r="1596" spans="1:8" hidden="1" x14ac:dyDescent="0.25">
      <c r="A1596" s="30" t="s">
        <v>256</v>
      </c>
      <c r="B1596" s="38">
        <v>143439805</v>
      </c>
      <c r="C1596" s="38">
        <v>5540246171933</v>
      </c>
      <c r="D1596" s="39">
        <v>44883</v>
      </c>
      <c r="E1596" s="40">
        <v>1114</v>
      </c>
      <c r="F1596" t="str">
        <f>+VLOOKUP(TableauRCP[[#This Row],[Article Commande]],Tableau1[],4,FALSE)</f>
        <v>CREMERIE</v>
      </c>
      <c r="G1596" s="30">
        <f>YEAR(TableauRCP[[#This Row],[Date de Reception]])*100+MONTH(TableauRCP[[#This Row],[Date de Reception]])</f>
        <v>202211</v>
      </c>
      <c r="H1596" t="str">
        <f>+CONCATENATE(TableauRCP[[#This Row],[Famille de produit]],TableauRCP[[#This Row],[Date2]])</f>
        <v>CREMERIE202211</v>
      </c>
    </row>
    <row r="1597" spans="1:8" hidden="1" x14ac:dyDescent="0.25">
      <c r="A1597" s="30" t="s">
        <v>256</v>
      </c>
      <c r="B1597" s="41">
        <v>143439805</v>
      </c>
      <c r="C1597" s="41">
        <v>5540246176294</v>
      </c>
      <c r="D1597" s="42">
        <v>44883</v>
      </c>
      <c r="E1597" s="43">
        <v>1485</v>
      </c>
      <c r="F1597" t="str">
        <f>+VLOOKUP(TableauRCP[[#This Row],[Article Commande]],Tableau1[],4,FALSE)</f>
        <v>CREMERIE</v>
      </c>
      <c r="G1597" s="30">
        <f>YEAR(TableauRCP[[#This Row],[Date de Reception]])*100+MONTH(TableauRCP[[#This Row],[Date de Reception]])</f>
        <v>202211</v>
      </c>
      <c r="H1597" t="str">
        <f>+CONCATENATE(TableauRCP[[#This Row],[Famille de produit]],TableauRCP[[#This Row],[Date2]])</f>
        <v>CREMERIE202211</v>
      </c>
    </row>
    <row r="1598" spans="1:8" hidden="1" x14ac:dyDescent="0.25">
      <c r="A1598" s="30" t="s">
        <v>256</v>
      </c>
      <c r="B1598" s="38">
        <v>143439805</v>
      </c>
      <c r="C1598" s="38">
        <v>5540246176295</v>
      </c>
      <c r="D1598" s="39">
        <v>44883</v>
      </c>
      <c r="E1598" s="40">
        <v>8909</v>
      </c>
      <c r="F1598" t="str">
        <f>+VLOOKUP(TableauRCP[[#This Row],[Article Commande]],Tableau1[],4,FALSE)</f>
        <v>CREMERIE</v>
      </c>
      <c r="G1598" s="30">
        <f>YEAR(TableauRCP[[#This Row],[Date de Reception]])*100+MONTH(TableauRCP[[#This Row],[Date de Reception]])</f>
        <v>202211</v>
      </c>
      <c r="H1598" t="str">
        <f>+CONCATENATE(TableauRCP[[#This Row],[Famille de produit]],TableauRCP[[#This Row],[Date2]])</f>
        <v>CREMERIE202211</v>
      </c>
    </row>
    <row r="1599" spans="1:8" hidden="1" x14ac:dyDescent="0.25">
      <c r="A1599" s="30" t="s">
        <v>256</v>
      </c>
      <c r="B1599" s="38">
        <v>143439805</v>
      </c>
      <c r="C1599" s="38">
        <v>5540246187987</v>
      </c>
      <c r="D1599" s="39">
        <v>44883</v>
      </c>
      <c r="E1599" s="40">
        <v>3341</v>
      </c>
      <c r="F1599" t="str">
        <f>+VLOOKUP(TableauRCP[[#This Row],[Article Commande]],Tableau1[],4,FALSE)</f>
        <v>CREMERIE</v>
      </c>
      <c r="G1599" s="30">
        <f>YEAR(TableauRCP[[#This Row],[Date de Reception]])*100+MONTH(TableauRCP[[#This Row],[Date de Reception]])</f>
        <v>202211</v>
      </c>
      <c r="H1599" t="str">
        <f>+CONCATENATE(TableauRCP[[#This Row],[Famille de produit]],TableauRCP[[#This Row],[Date2]])</f>
        <v>CREMERIE202211</v>
      </c>
    </row>
    <row r="1600" spans="1:8" hidden="1" x14ac:dyDescent="0.25">
      <c r="A1600" s="30" t="s">
        <v>256</v>
      </c>
      <c r="B1600" s="41">
        <v>143439825</v>
      </c>
      <c r="C1600" s="41">
        <v>5540246194632</v>
      </c>
      <c r="D1600" s="42">
        <v>44883</v>
      </c>
      <c r="E1600" s="43">
        <v>251</v>
      </c>
      <c r="F1600" t="str">
        <f>+VLOOKUP(TableauRCP[[#This Row],[Article Commande]],Tableau1[],4,FALSE)</f>
        <v>BOULANGERIE</v>
      </c>
      <c r="G1600" s="30">
        <f>YEAR(TableauRCP[[#This Row],[Date de Reception]])*100+MONTH(TableauRCP[[#This Row],[Date de Reception]])</f>
        <v>202211</v>
      </c>
      <c r="H1600" t="str">
        <f>+CONCATENATE(TableauRCP[[#This Row],[Famille de produit]],TableauRCP[[#This Row],[Date2]])</f>
        <v>BOULANGERIE202211</v>
      </c>
    </row>
    <row r="1601" spans="1:8" hidden="1" x14ac:dyDescent="0.25">
      <c r="A1601" s="30" t="s">
        <v>256</v>
      </c>
      <c r="B1601" s="38">
        <v>143439825</v>
      </c>
      <c r="C1601" s="38">
        <v>5540246195250</v>
      </c>
      <c r="D1601" s="39">
        <v>44883</v>
      </c>
      <c r="E1601" s="40">
        <v>58</v>
      </c>
      <c r="F1601" t="str">
        <f>+VLOOKUP(TableauRCP[[#This Row],[Article Commande]],Tableau1[],4,FALSE)</f>
        <v>BOULANGERIE</v>
      </c>
      <c r="G1601" s="30">
        <f>YEAR(TableauRCP[[#This Row],[Date de Reception]])*100+MONTH(TableauRCP[[#This Row],[Date de Reception]])</f>
        <v>202211</v>
      </c>
      <c r="H1601" t="str">
        <f>+CONCATENATE(TableauRCP[[#This Row],[Famille de produit]],TableauRCP[[#This Row],[Date2]])</f>
        <v>BOULANGERIE202211</v>
      </c>
    </row>
    <row r="1602" spans="1:8" hidden="1" x14ac:dyDescent="0.25">
      <c r="A1602" s="30" t="s">
        <v>256</v>
      </c>
      <c r="B1602" s="41">
        <v>143439825</v>
      </c>
      <c r="C1602" s="41">
        <v>5540246196046</v>
      </c>
      <c r="D1602" s="42">
        <v>44883</v>
      </c>
      <c r="E1602" s="43">
        <v>58</v>
      </c>
      <c r="F1602" t="str">
        <f>+VLOOKUP(TableauRCP[[#This Row],[Article Commande]],Tableau1[],4,FALSE)</f>
        <v>BOULANGERIE</v>
      </c>
      <c r="G1602" s="30">
        <f>YEAR(TableauRCP[[#This Row],[Date de Reception]])*100+MONTH(TableauRCP[[#This Row],[Date de Reception]])</f>
        <v>202211</v>
      </c>
      <c r="H1602" t="str">
        <f>+CONCATENATE(TableauRCP[[#This Row],[Famille de produit]],TableauRCP[[#This Row],[Date2]])</f>
        <v>BOULANGERIE202211</v>
      </c>
    </row>
    <row r="1603" spans="1:8" hidden="1" x14ac:dyDescent="0.25">
      <c r="A1603" s="30" t="s">
        <v>256</v>
      </c>
      <c r="B1603" s="38">
        <v>143449862</v>
      </c>
      <c r="C1603" s="38">
        <v>5540246172978</v>
      </c>
      <c r="D1603" s="39">
        <v>44883</v>
      </c>
      <c r="E1603" s="40">
        <v>3341</v>
      </c>
      <c r="F1603" t="str">
        <f>+VLOOKUP(TableauRCP[[#This Row],[Article Commande]],Tableau1[],4,FALSE)</f>
        <v>CREMERIE</v>
      </c>
      <c r="G1603" s="30">
        <f>YEAR(TableauRCP[[#This Row],[Date de Reception]])*100+MONTH(TableauRCP[[#This Row],[Date de Reception]])</f>
        <v>202211</v>
      </c>
      <c r="H1603" t="str">
        <f>+CONCATENATE(TableauRCP[[#This Row],[Famille de produit]],TableauRCP[[#This Row],[Date2]])</f>
        <v>CREMERIE202211</v>
      </c>
    </row>
    <row r="1604" spans="1:8" hidden="1" x14ac:dyDescent="0.25">
      <c r="A1604" s="30" t="s">
        <v>256</v>
      </c>
      <c r="B1604" s="38">
        <v>143429479</v>
      </c>
      <c r="C1604" s="38">
        <v>5540246170256</v>
      </c>
      <c r="D1604" s="39">
        <v>44884</v>
      </c>
      <c r="E1604" s="40">
        <v>3174</v>
      </c>
      <c r="F1604" t="str">
        <f>+VLOOKUP(TableauRCP[[#This Row],[Article Commande]],Tableau1[],4,FALSE)</f>
        <v>BOULANGERIE</v>
      </c>
      <c r="G1604" s="30">
        <f>YEAR(TableauRCP[[#This Row],[Date de Reception]])*100+MONTH(TableauRCP[[#This Row],[Date de Reception]])</f>
        <v>202211</v>
      </c>
      <c r="H1604" t="str">
        <f>+CONCATENATE(TableauRCP[[#This Row],[Famille de produit]],TableauRCP[[#This Row],[Date2]])</f>
        <v>BOULANGERIE202211</v>
      </c>
    </row>
    <row r="1605" spans="1:8" hidden="1" x14ac:dyDescent="0.25">
      <c r="A1605" s="30" t="s">
        <v>256</v>
      </c>
      <c r="B1605" s="41">
        <v>143429479</v>
      </c>
      <c r="C1605" s="41">
        <v>5540246171888</v>
      </c>
      <c r="D1605" s="42">
        <v>44884</v>
      </c>
      <c r="E1605" s="43">
        <v>520</v>
      </c>
      <c r="F1605" t="str">
        <f>+VLOOKUP(TableauRCP[[#This Row],[Article Commande]],Tableau1[],4,FALSE)</f>
        <v>BOULANGERIE</v>
      </c>
      <c r="G1605" s="30">
        <f>YEAR(TableauRCP[[#This Row],[Date de Reception]])*100+MONTH(TableauRCP[[#This Row],[Date de Reception]])</f>
        <v>202211</v>
      </c>
      <c r="H1605" t="str">
        <f>+CONCATENATE(TableauRCP[[#This Row],[Famille de produit]],TableauRCP[[#This Row],[Date2]])</f>
        <v>BOULANGERIE202211</v>
      </c>
    </row>
    <row r="1606" spans="1:8" hidden="1" x14ac:dyDescent="0.25">
      <c r="A1606" s="30" t="s">
        <v>256</v>
      </c>
      <c r="B1606" s="41">
        <v>143439726</v>
      </c>
      <c r="C1606" s="41">
        <v>5540246194632</v>
      </c>
      <c r="D1606" s="42">
        <v>44884</v>
      </c>
      <c r="E1606" s="43">
        <v>1003</v>
      </c>
      <c r="F1606" t="str">
        <f>+VLOOKUP(TableauRCP[[#This Row],[Article Commande]],Tableau1[],4,FALSE)</f>
        <v>BOULANGERIE</v>
      </c>
      <c r="G1606" s="30">
        <f>YEAR(TableauRCP[[#This Row],[Date de Reception]])*100+MONTH(TableauRCP[[#This Row],[Date de Reception]])</f>
        <v>202211</v>
      </c>
      <c r="H1606" t="str">
        <f>+CONCATENATE(TableauRCP[[#This Row],[Famille de produit]],TableauRCP[[#This Row],[Date2]])</f>
        <v>BOULANGERIE202211</v>
      </c>
    </row>
    <row r="1607" spans="1:8" hidden="1" x14ac:dyDescent="0.25">
      <c r="A1607" s="30" t="s">
        <v>256</v>
      </c>
      <c r="B1607" s="38">
        <v>143439726</v>
      </c>
      <c r="C1607" s="38">
        <v>5540246196046</v>
      </c>
      <c r="D1607" s="39">
        <v>44884</v>
      </c>
      <c r="E1607" s="40">
        <v>251</v>
      </c>
      <c r="F1607" t="str">
        <f>+VLOOKUP(TableauRCP[[#This Row],[Article Commande]],Tableau1[],4,FALSE)</f>
        <v>BOULANGERIE</v>
      </c>
      <c r="G1607" s="30">
        <f>YEAR(TableauRCP[[#This Row],[Date de Reception]])*100+MONTH(TableauRCP[[#This Row],[Date de Reception]])</f>
        <v>202211</v>
      </c>
      <c r="H1607" t="str">
        <f>+CONCATENATE(TableauRCP[[#This Row],[Famille de produit]],TableauRCP[[#This Row],[Date2]])</f>
        <v>BOULANGERIE202211</v>
      </c>
    </row>
    <row r="1608" spans="1:8" hidden="1" x14ac:dyDescent="0.25">
      <c r="A1608" s="30" t="s">
        <v>256</v>
      </c>
      <c r="B1608" s="38">
        <v>143439787</v>
      </c>
      <c r="C1608" s="38">
        <v>5540246174095</v>
      </c>
      <c r="D1608" s="39">
        <v>44884</v>
      </c>
      <c r="E1608" s="40">
        <v>140</v>
      </c>
      <c r="F1608" t="str">
        <f>+VLOOKUP(TableauRCP[[#This Row],[Article Commande]],Tableau1[],4,FALSE)</f>
        <v>CREMERIE</v>
      </c>
      <c r="G1608" s="30">
        <f>YEAR(TableauRCP[[#This Row],[Date de Reception]])*100+MONTH(TableauRCP[[#This Row],[Date de Reception]])</f>
        <v>202211</v>
      </c>
      <c r="H1608" t="str">
        <f>+CONCATENATE(TableauRCP[[#This Row],[Famille de produit]],TableauRCP[[#This Row],[Date2]])</f>
        <v>CREMERIE202211</v>
      </c>
    </row>
    <row r="1609" spans="1:8" hidden="1" x14ac:dyDescent="0.25">
      <c r="A1609" s="30" t="s">
        <v>256</v>
      </c>
      <c r="B1609" s="41">
        <v>143439787</v>
      </c>
      <c r="C1609" s="41">
        <v>5540246175049</v>
      </c>
      <c r="D1609" s="42">
        <v>44884</v>
      </c>
      <c r="E1609" s="43">
        <v>557</v>
      </c>
      <c r="F1609" t="str">
        <f>+VLOOKUP(TableauRCP[[#This Row],[Article Commande]],Tableau1[],4,FALSE)</f>
        <v>CREMERIE</v>
      </c>
      <c r="G1609" s="30">
        <f>YEAR(TableauRCP[[#This Row],[Date de Reception]])*100+MONTH(TableauRCP[[#This Row],[Date de Reception]])</f>
        <v>202211</v>
      </c>
      <c r="H1609" t="str">
        <f>+CONCATENATE(TableauRCP[[#This Row],[Famille de produit]],TableauRCP[[#This Row],[Date2]])</f>
        <v>CREMERIE202211</v>
      </c>
    </row>
    <row r="1610" spans="1:8" hidden="1" x14ac:dyDescent="0.25">
      <c r="A1610" s="30" t="s">
        <v>256</v>
      </c>
      <c r="B1610" s="38">
        <v>143439787</v>
      </c>
      <c r="C1610" s="38">
        <v>5540246175050</v>
      </c>
      <c r="D1610" s="39">
        <v>44884</v>
      </c>
      <c r="E1610" s="40">
        <v>557</v>
      </c>
      <c r="F1610" t="str">
        <f>+VLOOKUP(TableauRCP[[#This Row],[Article Commande]],Tableau1[],4,FALSE)</f>
        <v>CREMERIE</v>
      </c>
      <c r="G1610" s="30">
        <f>YEAR(TableauRCP[[#This Row],[Date de Reception]])*100+MONTH(TableauRCP[[#This Row],[Date de Reception]])</f>
        <v>202211</v>
      </c>
      <c r="H1610" t="str">
        <f>+CONCATENATE(TableauRCP[[#This Row],[Famille de produit]],TableauRCP[[#This Row],[Date2]])</f>
        <v>CREMERIE202211</v>
      </c>
    </row>
    <row r="1611" spans="1:8" hidden="1" x14ac:dyDescent="0.25">
      <c r="A1611" s="30" t="s">
        <v>256</v>
      </c>
      <c r="B1611" s="41">
        <v>143439789</v>
      </c>
      <c r="C1611" s="41">
        <v>5540246185562</v>
      </c>
      <c r="D1611" s="42">
        <v>44884</v>
      </c>
      <c r="E1611" s="43">
        <v>70</v>
      </c>
      <c r="F1611" t="str">
        <f>+VLOOKUP(TableauRCP[[#This Row],[Article Commande]],Tableau1[],4,FALSE)</f>
        <v>CREMERIE</v>
      </c>
      <c r="G1611" s="30">
        <f>YEAR(TableauRCP[[#This Row],[Date de Reception]])*100+MONTH(TableauRCP[[#This Row],[Date de Reception]])</f>
        <v>202211</v>
      </c>
      <c r="H1611" t="str">
        <f>+CONCATENATE(TableauRCP[[#This Row],[Famille de produit]],TableauRCP[[#This Row],[Date2]])</f>
        <v>CREMERIE202211</v>
      </c>
    </row>
    <row r="1612" spans="1:8" hidden="1" x14ac:dyDescent="0.25">
      <c r="A1612" s="30" t="s">
        <v>256</v>
      </c>
      <c r="B1612" s="41">
        <v>143439806</v>
      </c>
      <c r="C1612" s="41">
        <v>5540246191598</v>
      </c>
      <c r="D1612" s="42">
        <v>44884</v>
      </c>
      <c r="E1612" s="43">
        <v>1476</v>
      </c>
      <c r="F1612" t="str">
        <f>+VLOOKUP(TableauRCP[[#This Row],[Article Commande]],Tableau1[],4,FALSE)</f>
        <v>CREMERIE</v>
      </c>
      <c r="G1612" s="30">
        <f>YEAR(TableauRCP[[#This Row],[Date de Reception]])*100+MONTH(TableauRCP[[#This Row],[Date de Reception]])</f>
        <v>202211</v>
      </c>
      <c r="H1612" t="str">
        <f>+CONCATENATE(TableauRCP[[#This Row],[Famille de produit]],TableauRCP[[#This Row],[Date2]])</f>
        <v>CREMERIE202211</v>
      </c>
    </row>
    <row r="1613" spans="1:8" hidden="1" x14ac:dyDescent="0.25">
      <c r="A1613" s="30" t="s">
        <v>256</v>
      </c>
      <c r="B1613" s="41">
        <v>143449857</v>
      </c>
      <c r="C1613" s="41">
        <v>5540246172978</v>
      </c>
      <c r="D1613" s="42">
        <v>44884</v>
      </c>
      <c r="E1613" s="43">
        <v>836</v>
      </c>
      <c r="F1613" t="str">
        <f>+VLOOKUP(TableauRCP[[#This Row],[Article Commande]],Tableau1[],4,FALSE)</f>
        <v>CREMERIE</v>
      </c>
      <c r="G1613" s="30">
        <f>YEAR(TableauRCP[[#This Row],[Date de Reception]])*100+MONTH(TableauRCP[[#This Row],[Date de Reception]])</f>
        <v>202211</v>
      </c>
      <c r="H1613" t="str">
        <f>+CONCATENATE(TableauRCP[[#This Row],[Famille de produit]],TableauRCP[[#This Row],[Date2]])</f>
        <v>CREMERIE202211</v>
      </c>
    </row>
    <row r="1614" spans="1:8" hidden="1" x14ac:dyDescent="0.25">
      <c r="A1614" s="30" t="s">
        <v>256</v>
      </c>
      <c r="B1614" s="38">
        <v>143449860</v>
      </c>
      <c r="C1614" s="38">
        <v>5540246176294</v>
      </c>
      <c r="D1614" s="39">
        <v>44884</v>
      </c>
      <c r="E1614" s="40">
        <v>743</v>
      </c>
      <c r="F1614" t="str">
        <f>+VLOOKUP(TableauRCP[[#This Row],[Article Commande]],Tableau1[],4,FALSE)</f>
        <v>CREMERIE</v>
      </c>
      <c r="G1614" s="30">
        <f>YEAR(TableauRCP[[#This Row],[Date de Reception]])*100+MONTH(TableauRCP[[#This Row],[Date de Reception]])</f>
        <v>202211</v>
      </c>
      <c r="H1614" t="str">
        <f>+CONCATENATE(TableauRCP[[#This Row],[Famille de produit]],TableauRCP[[#This Row],[Date2]])</f>
        <v>CREMERIE202211</v>
      </c>
    </row>
    <row r="1615" spans="1:8" hidden="1" x14ac:dyDescent="0.25">
      <c r="A1615" s="30" t="s">
        <v>256</v>
      </c>
      <c r="B1615" s="41">
        <v>143449860</v>
      </c>
      <c r="C1615" s="41">
        <v>5540246176295</v>
      </c>
      <c r="D1615" s="42">
        <v>44884</v>
      </c>
      <c r="E1615" s="43">
        <v>4455</v>
      </c>
      <c r="F1615" t="str">
        <f>+VLOOKUP(TableauRCP[[#This Row],[Article Commande]],Tableau1[],4,FALSE)</f>
        <v>CREMERIE</v>
      </c>
      <c r="G1615" s="30">
        <f>YEAR(TableauRCP[[#This Row],[Date de Reception]])*100+MONTH(TableauRCP[[#This Row],[Date de Reception]])</f>
        <v>202211</v>
      </c>
      <c r="H1615" t="str">
        <f>+CONCATENATE(TableauRCP[[#This Row],[Famille de produit]],TableauRCP[[#This Row],[Date2]])</f>
        <v>CREMERIE202211</v>
      </c>
    </row>
    <row r="1616" spans="1:8" hidden="1" x14ac:dyDescent="0.25">
      <c r="A1616" s="30" t="s">
        <v>256</v>
      </c>
      <c r="B1616" s="41">
        <v>143449860</v>
      </c>
      <c r="C1616" s="41">
        <v>5540246188200</v>
      </c>
      <c r="D1616" s="42">
        <v>44884</v>
      </c>
      <c r="E1616" s="43">
        <v>1485</v>
      </c>
      <c r="F1616" t="str">
        <f>+VLOOKUP(TableauRCP[[#This Row],[Article Commande]],Tableau1[],4,FALSE)</f>
        <v>CREMERIE</v>
      </c>
      <c r="G1616" s="30">
        <f>YEAR(TableauRCP[[#This Row],[Date de Reception]])*100+MONTH(TableauRCP[[#This Row],[Date de Reception]])</f>
        <v>202211</v>
      </c>
      <c r="H1616" t="str">
        <f>+CONCATENATE(TableauRCP[[#This Row],[Famille de produit]],TableauRCP[[#This Row],[Date2]])</f>
        <v>CREMERIE202211</v>
      </c>
    </row>
    <row r="1617" spans="1:8" hidden="1" x14ac:dyDescent="0.25">
      <c r="A1617" s="30" t="s">
        <v>256</v>
      </c>
      <c r="B1617" s="38">
        <v>143399033</v>
      </c>
      <c r="C1617" s="38">
        <v>5540246195999</v>
      </c>
      <c r="D1617" s="39">
        <v>44886</v>
      </c>
      <c r="E1617" s="40">
        <v>7517</v>
      </c>
      <c r="F1617" t="str">
        <f>+VLOOKUP(TableauRCP[[#This Row],[Article Commande]],Tableau1[],4,FALSE)</f>
        <v>MIX LEGUMES</v>
      </c>
      <c r="G1617" s="30">
        <f>YEAR(TableauRCP[[#This Row],[Date de Reception]])*100+MONTH(TableauRCP[[#This Row],[Date de Reception]])</f>
        <v>202211</v>
      </c>
      <c r="H1617" t="str">
        <f>+CONCATENATE(TableauRCP[[#This Row],[Famille de produit]],TableauRCP[[#This Row],[Date2]])</f>
        <v>MIX LEGUMES202211</v>
      </c>
    </row>
    <row r="1618" spans="1:8" hidden="1" x14ac:dyDescent="0.25">
      <c r="A1618" s="30" t="s">
        <v>256</v>
      </c>
      <c r="B1618" s="38">
        <v>143429604</v>
      </c>
      <c r="C1618" s="38">
        <v>5540246182684</v>
      </c>
      <c r="D1618" s="39">
        <v>44886</v>
      </c>
      <c r="E1618" s="40">
        <v>232</v>
      </c>
      <c r="F1618" t="str">
        <f>+VLOOKUP(TableauRCP[[#This Row],[Article Commande]],Tableau1[],4,FALSE)</f>
        <v>BOULANGERIE</v>
      </c>
      <c r="G1618" s="30">
        <f>YEAR(TableauRCP[[#This Row],[Date de Reception]])*100+MONTH(TableauRCP[[#This Row],[Date de Reception]])</f>
        <v>202211</v>
      </c>
      <c r="H1618" t="str">
        <f>+CONCATENATE(TableauRCP[[#This Row],[Famille de produit]],TableauRCP[[#This Row],[Date2]])</f>
        <v>BOULANGERIE202211</v>
      </c>
    </row>
    <row r="1619" spans="1:8" hidden="1" x14ac:dyDescent="0.25">
      <c r="A1619" s="30" t="s">
        <v>256</v>
      </c>
      <c r="B1619" s="41">
        <v>143429604</v>
      </c>
      <c r="C1619" s="41">
        <v>5540246183844</v>
      </c>
      <c r="D1619" s="42">
        <v>44886</v>
      </c>
      <c r="E1619" s="43">
        <v>464</v>
      </c>
      <c r="F1619" t="str">
        <f>+VLOOKUP(TableauRCP[[#This Row],[Article Commande]],Tableau1[],4,FALSE)</f>
        <v>BOULANGERIE</v>
      </c>
      <c r="G1619" s="30">
        <f>YEAR(TableauRCP[[#This Row],[Date de Reception]])*100+MONTH(TableauRCP[[#This Row],[Date de Reception]])</f>
        <v>202211</v>
      </c>
      <c r="H1619" t="str">
        <f>+CONCATENATE(TableauRCP[[#This Row],[Famille de produit]],TableauRCP[[#This Row],[Date2]])</f>
        <v>BOULANGERIE202211</v>
      </c>
    </row>
    <row r="1620" spans="1:8" hidden="1" x14ac:dyDescent="0.25">
      <c r="A1620" s="30" t="s">
        <v>256</v>
      </c>
      <c r="B1620" s="38">
        <v>143429604</v>
      </c>
      <c r="C1620" s="38">
        <v>5540246194467</v>
      </c>
      <c r="D1620" s="39">
        <v>44886</v>
      </c>
      <c r="E1620" s="40">
        <v>17818</v>
      </c>
      <c r="F1620" t="str">
        <f>+VLOOKUP(TableauRCP[[#This Row],[Article Commande]],Tableau1[],4,FALSE)</f>
        <v>BOULANGERIE</v>
      </c>
      <c r="G1620" s="30">
        <f>YEAR(TableauRCP[[#This Row],[Date de Reception]])*100+MONTH(TableauRCP[[#This Row],[Date de Reception]])</f>
        <v>202211</v>
      </c>
      <c r="H1620" t="str">
        <f>+CONCATENATE(TableauRCP[[#This Row],[Famille de produit]],TableauRCP[[#This Row],[Date2]])</f>
        <v>BOULANGERIE202211</v>
      </c>
    </row>
    <row r="1621" spans="1:8" hidden="1" x14ac:dyDescent="0.25">
      <c r="A1621" s="30" t="s">
        <v>256</v>
      </c>
      <c r="B1621" s="41">
        <v>143439731</v>
      </c>
      <c r="C1621" s="41">
        <v>5540246194632</v>
      </c>
      <c r="D1621" s="42">
        <v>44886</v>
      </c>
      <c r="E1621" s="43">
        <v>1170</v>
      </c>
      <c r="F1621" t="str">
        <f>+VLOOKUP(TableauRCP[[#This Row],[Article Commande]],Tableau1[],4,FALSE)</f>
        <v>BOULANGERIE</v>
      </c>
      <c r="G1621" s="30">
        <f>YEAR(TableauRCP[[#This Row],[Date de Reception]])*100+MONTH(TableauRCP[[#This Row],[Date de Reception]])</f>
        <v>202211</v>
      </c>
      <c r="H1621" t="str">
        <f>+CONCATENATE(TableauRCP[[#This Row],[Famille de produit]],TableauRCP[[#This Row],[Date2]])</f>
        <v>BOULANGERIE202211</v>
      </c>
    </row>
    <row r="1622" spans="1:8" hidden="1" x14ac:dyDescent="0.25">
      <c r="A1622" s="30" t="s">
        <v>256</v>
      </c>
      <c r="B1622" s="41">
        <v>143449919</v>
      </c>
      <c r="C1622" s="41">
        <v>5540246172539</v>
      </c>
      <c r="D1622" s="42">
        <v>44886</v>
      </c>
      <c r="E1622" s="43">
        <v>24</v>
      </c>
      <c r="F1622" t="str">
        <f>+VLOOKUP(TableauRCP[[#This Row],[Article Commande]],Tableau1[],4,FALSE)</f>
        <v>CREMERIE</v>
      </c>
      <c r="G1622" s="30">
        <f>YEAR(TableauRCP[[#This Row],[Date de Reception]])*100+MONTH(TableauRCP[[#This Row],[Date de Reception]])</f>
        <v>202211</v>
      </c>
      <c r="H1622" t="str">
        <f>+CONCATENATE(TableauRCP[[#This Row],[Famille de produit]],TableauRCP[[#This Row],[Date2]])</f>
        <v>CREMERIE202211</v>
      </c>
    </row>
    <row r="1623" spans="1:8" hidden="1" x14ac:dyDescent="0.25">
      <c r="A1623" s="30" t="s">
        <v>256</v>
      </c>
      <c r="B1623" s="38">
        <v>143449919</v>
      </c>
      <c r="C1623" s="38">
        <v>5540246172669</v>
      </c>
      <c r="D1623" s="39">
        <v>44886</v>
      </c>
      <c r="E1623" s="40">
        <v>140</v>
      </c>
      <c r="F1623" t="str">
        <f>+VLOOKUP(TableauRCP[[#This Row],[Article Commande]],Tableau1[],4,FALSE)</f>
        <v>CREMERIE</v>
      </c>
      <c r="G1623" s="30">
        <f>YEAR(TableauRCP[[#This Row],[Date de Reception]])*100+MONTH(TableauRCP[[#This Row],[Date de Reception]])</f>
        <v>202211</v>
      </c>
      <c r="H1623" t="str">
        <f>+CONCATENATE(TableauRCP[[#This Row],[Famille de produit]],TableauRCP[[#This Row],[Date2]])</f>
        <v>CREMERIE202211</v>
      </c>
    </row>
    <row r="1624" spans="1:8" hidden="1" x14ac:dyDescent="0.25">
      <c r="A1624" s="30" t="s">
        <v>256</v>
      </c>
      <c r="B1624" s="41">
        <v>143449919</v>
      </c>
      <c r="C1624" s="41">
        <v>5540246172978</v>
      </c>
      <c r="D1624" s="42">
        <v>44886</v>
      </c>
      <c r="E1624" s="43">
        <v>752</v>
      </c>
      <c r="F1624" t="str">
        <f>+VLOOKUP(TableauRCP[[#This Row],[Article Commande]],Tableau1[],4,FALSE)</f>
        <v>CREMERIE</v>
      </c>
      <c r="G1624" s="30">
        <f>YEAR(TableauRCP[[#This Row],[Date de Reception]])*100+MONTH(TableauRCP[[#This Row],[Date de Reception]])</f>
        <v>202211</v>
      </c>
      <c r="H1624" t="str">
        <f>+CONCATENATE(TableauRCP[[#This Row],[Famille de produit]],TableauRCP[[#This Row],[Date2]])</f>
        <v>CREMERIE202211</v>
      </c>
    </row>
    <row r="1625" spans="1:8" hidden="1" x14ac:dyDescent="0.25">
      <c r="A1625" s="30" t="s">
        <v>256</v>
      </c>
      <c r="B1625" s="38">
        <v>143449919</v>
      </c>
      <c r="C1625" s="38">
        <v>5540246174174</v>
      </c>
      <c r="D1625" s="39">
        <v>44886</v>
      </c>
      <c r="E1625" s="40">
        <v>696</v>
      </c>
      <c r="F1625" t="str">
        <f>+VLOOKUP(TableauRCP[[#This Row],[Article Commande]],Tableau1[],4,FALSE)</f>
        <v>CREMERIE</v>
      </c>
      <c r="G1625" s="30">
        <f>YEAR(TableauRCP[[#This Row],[Date de Reception]])*100+MONTH(TableauRCP[[#This Row],[Date de Reception]])</f>
        <v>202211</v>
      </c>
      <c r="H1625" t="str">
        <f>+CONCATENATE(TableauRCP[[#This Row],[Famille de produit]],TableauRCP[[#This Row],[Date2]])</f>
        <v>CREMERIE202211</v>
      </c>
    </row>
    <row r="1626" spans="1:8" hidden="1" x14ac:dyDescent="0.25">
      <c r="A1626" s="30" t="s">
        <v>256</v>
      </c>
      <c r="B1626" s="38">
        <v>143449919</v>
      </c>
      <c r="C1626" s="38">
        <v>5540246176699</v>
      </c>
      <c r="D1626" s="39">
        <v>44886</v>
      </c>
      <c r="E1626" s="40">
        <v>2924</v>
      </c>
      <c r="F1626" t="str">
        <f>+VLOOKUP(TableauRCP[[#This Row],[Article Commande]],Tableau1[],4,FALSE)</f>
        <v>CREMERIE</v>
      </c>
      <c r="G1626" s="30">
        <f>YEAR(TableauRCP[[#This Row],[Date de Reception]])*100+MONTH(TableauRCP[[#This Row],[Date de Reception]])</f>
        <v>202211</v>
      </c>
      <c r="H1626" t="str">
        <f>+CONCATENATE(TableauRCP[[#This Row],[Famille de produit]],TableauRCP[[#This Row],[Date2]])</f>
        <v>CREMERIE202211</v>
      </c>
    </row>
    <row r="1627" spans="1:8" hidden="1" x14ac:dyDescent="0.25">
      <c r="A1627" s="30" t="s">
        <v>256</v>
      </c>
      <c r="B1627" s="41">
        <v>143449919</v>
      </c>
      <c r="C1627" s="41">
        <v>5540246188175</v>
      </c>
      <c r="D1627" s="42">
        <v>44886</v>
      </c>
      <c r="E1627" s="43">
        <v>116</v>
      </c>
      <c r="F1627" t="str">
        <f>+VLOOKUP(TableauRCP[[#This Row],[Article Commande]],Tableau1[],4,FALSE)</f>
        <v>CREMERIE</v>
      </c>
      <c r="G1627" s="30">
        <f>YEAR(TableauRCP[[#This Row],[Date de Reception]])*100+MONTH(TableauRCP[[#This Row],[Date de Reception]])</f>
        <v>202211</v>
      </c>
      <c r="H1627" t="str">
        <f>+CONCATENATE(TableauRCP[[#This Row],[Famille de produit]],TableauRCP[[#This Row],[Date2]])</f>
        <v>CREMERIE202211</v>
      </c>
    </row>
    <row r="1628" spans="1:8" hidden="1" x14ac:dyDescent="0.25">
      <c r="A1628" s="30" t="s">
        <v>256</v>
      </c>
      <c r="B1628" s="41">
        <v>143449919</v>
      </c>
      <c r="C1628" s="41">
        <v>5540246191594</v>
      </c>
      <c r="D1628" s="42">
        <v>44886</v>
      </c>
      <c r="E1628" s="43">
        <v>1476</v>
      </c>
      <c r="F1628" t="str">
        <f>+VLOOKUP(TableauRCP[[#This Row],[Article Commande]],Tableau1[],4,FALSE)</f>
        <v>CREMERIE</v>
      </c>
      <c r="G1628" s="30">
        <f>YEAR(TableauRCP[[#This Row],[Date de Reception]])*100+MONTH(TableauRCP[[#This Row],[Date de Reception]])</f>
        <v>202211</v>
      </c>
      <c r="H1628" t="str">
        <f>+CONCATENATE(TableauRCP[[#This Row],[Famille de produit]],TableauRCP[[#This Row],[Date2]])</f>
        <v>CREMERIE202211</v>
      </c>
    </row>
    <row r="1629" spans="1:8" hidden="1" x14ac:dyDescent="0.25">
      <c r="A1629" s="30" t="s">
        <v>256</v>
      </c>
      <c r="B1629" s="38">
        <v>143449919</v>
      </c>
      <c r="C1629" s="38">
        <v>5540246191598</v>
      </c>
      <c r="D1629" s="39">
        <v>44886</v>
      </c>
      <c r="E1629" s="40">
        <v>1601</v>
      </c>
      <c r="F1629" t="str">
        <f>+VLOOKUP(TableauRCP[[#This Row],[Article Commande]],Tableau1[],4,FALSE)</f>
        <v>CREMERIE</v>
      </c>
      <c r="G1629" s="30">
        <f>YEAR(TableauRCP[[#This Row],[Date de Reception]])*100+MONTH(TableauRCP[[#This Row],[Date de Reception]])</f>
        <v>202211</v>
      </c>
      <c r="H1629" t="str">
        <f>+CONCATENATE(TableauRCP[[#This Row],[Famille de produit]],TableauRCP[[#This Row],[Date2]])</f>
        <v>CREMERIE202211</v>
      </c>
    </row>
    <row r="1630" spans="1:8" hidden="1" x14ac:dyDescent="0.25">
      <c r="A1630" s="30" t="s">
        <v>256</v>
      </c>
      <c r="B1630" s="38">
        <v>143449922</v>
      </c>
      <c r="C1630" s="38">
        <v>5540246176294</v>
      </c>
      <c r="D1630" s="39">
        <v>44886</v>
      </c>
      <c r="E1630" s="40">
        <v>743</v>
      </c>
      <c r="F1630" t="str">
        <f>+VLOOKUP(TableauRCP[[#This Row],[Article Commande]],Tableau1[],4,FALSE)</f>
        <v>CREMERIE</v>
      </c>
      <c r="G1630" s="30">
        <f>YEAR(TableauRCP[[#This Row],[Date de Reception]])*100+MONTH(TableauRCP[[#This Row],[Date de Reception]])</f>
        <v>202211</v>
      </c>
      <c r="H1630" t="str">
        <f>+CONCATENATE(TableauRCP[[#This Row],[Famille de produit]],TableauRCP[[#This Row],[Date2]])</f>
        <v>CREMERIE202211</v>
      </c>
    </row>
    <row r="1631" spans="1:8" hidden="1" x14ac:dyDescent="0.25">
      <c r="A1631" s="30" t="s">
        <v>256</v>
      </c>
      <c r="B1631" s="38">
        <v>143449922</v>
      </c>
      <c r="C1631" s="38">
        <v>5540246187987</v>
      </c>
      <c r="D1631" s="39">
        <v>44886</v>
      </c>
      <c r="E1631" s="40">
        <v>2228</v>
      </c>
      <c r="F1631" t="str">
        <f>+VLOOKUP(TableauRCP[[#This Row],[Article Commande]],Tableau1[],4,FALSE)</f>
        <v>CREMERIE</v>
      </c>
      <c r="G1631" s="30">
        <f>YEAR(TableauRCP[[#This Row],[Date de Reception]])*100+MONTH(TableauRCP[[#This Row],[Date de Reception]])</f>
        <v>202211</v>
      </c>
      <c r="H1631" t="str">
        <f>+CONCATENATE(TableauRCP[[#This Row],[Famille de produit]],TableauRCP[[#This Row],[Date2]])</f>
        <v>CREMERIE202211</v>
      </c>
    </row>
    <row r="1632" spans="1:8" hidden="1" x14ac:dyDescent="0.25">
      <c r="A1632" s="30" t="s">
        <v>256</v>
      </c>
      <c r="B1632" s="41">
        <v>143449922</v>
      </c>
      <c r="C1632" s="41">
        <v>5540246188200</v>
      </c>
      <c r="D1632" s="42">
        <v>44886</v>
      </c>
      <c r="E1632" s="43">
        <v>1485</v>
      </c>
      <c r="F1632" t="str">
        <f>+VLOOKUP(TableauRCP[[#This Row],[Article Commande]],Tableau1[],4,FALSE)</f>
        <v>CREMERIE</v>
      </c>
      <c r="G1632" s="30">
        <f>YEAR(TableauRCP[[#This Row],[Date de Reception]])*100+MONTH(TableauRCP[[#This Row],[Date de Reception]])</f>
        <v>202211</v>
      </c>
      <c r="H1632" t="str">
        <f>+CONCATENATE(TableauRCP[[#This Row],[Famille de produit]],TableauRCP[[#This Row],[Date2]])</f>
        <v>CREMERIE202211</v>
      </c>
    </row>
    <row r="1633" spans="1:8" hidden="1" x14ac:dyDescent="0.25">
      <c r="A1633" s="30" t="s">
        <v>256</v>
      </c>
      <c r="B1633" s="41">
        <v>143429599</v>
      </c>
      <c r="C1633" s="41">
        <v>5540246177376</v>
      </c>
      <c r="D1633" s="42">
        <v>44889</v>
      </c>
      <c r="E1633" s="43">
        <v>1420</v>
      </c>
      <c r="F1633" t="str">
        <f>+VLOOKUP(TableauRCP[[#This Row],[Article Commande]],Tableau1[],4,FALSE)</f>
        <v>BOULANGERIE</v>
      </c>
      <c r="G1633" s="30">
        <f>YEAR(TableauRCP[[#This Row],[Date de Reception]])*100+MONTH(TableauRCP[[#This Row],[Date de Reception]])</f>
        <v>202211</v>
      </c>
      <c r="H1633" t="str">
        <f>+CONCATENATE(TableauRCP[[#This Row],[Famille de produit]],TableauRCP[[#This Row],[Date2]])</f>
        <v>BOULANGERIE202211</v>
      </c>
    </row>
    <row r="1634" spans="1:8" hidden="1" x14ac:dyDescent="0.25">
      <c r="A1634" s="30" t="s">
        <v>256</v>
      </c>
      <c r="B1634" s="41">
        <v>143449891</v>
      </c>
      <c r="C1634" s="41">
        <v>5540246181016</v>
      </c>
      <c r="D1634" s="42">
        <v>44889</v>
      </c>
      <c r="E1634" s="43">
        <v>10691</v>
      </c>
      <c r="F1634" t="str">
        <f>+VLOOKUP(TableauRCP[[#This Row],[Article Commande]],Tableau1[],4,FALSE)</f>
        <v>VOLAILLE</v>
      </c>
      <c r="G1634" s="30">
        <f>YEAR(TableauRCP[[#This Row],[Date de Reception]])*100+MONTH(TableauRCP[[#This Row],[Date de Reception]])</f>
        <v>202211</v>
      </c>
      <c r="H1634" t="str">
        <f>+CONCATENATE(TableauRCP[[#This Row],[Famille de produit]],TableauRCP[[#This Row],[Date2]])</f>
        <v>VOLAILLE202211</v>
      </c>
    </row>
    <row r="1635" spans="1:8" hidden="1" x14ac:dyDescent="0.25">
      <c r="A1635" s="30" t="s">
        <v>256</v>
      </c>
      <c r="B1635" s="41">
        <v>143449966</v>
      </c>
      <c r="C1635" s="41">
        <v>5540246172978</v>
      </c>
      <c r="D1635" s="42">
        <v>44889</v>
      </c>
      <c r="E1635" s="43">
        <v>1671</v>
      </c>
      <c r="F1635" t="str">
        <f>+VLOOKUP(TableauRCP[[#This Row],[Article Commande]],Tableau1[],4,FALSE)</f>
        <v>CREMERIE</v>
      </c>
      <c r="G1635" s="30">
        <f>YEAR(TableauRCP[[#This Row],[Date de Reception]])*100+MONTH(TableauRCP[[#This Row],[Date de Reception]])</f>
        <v>202211</v>
      </c>
      <c r="H1635" t="str">
        <f>+CONCATENATE(TableauRCP[[#This Row],[Famille de produit]],TableauRCP[[#This Row],[Date2]])</f>
        <v>CREMERIE202211</v>
      </c>
    </row>
    <row r="1636" spans="1:8" hidden="1" x14ac:dyDescent="0.25">
      <c r="A1636" s="30" t="s">
        <v>256</v>
      </c>
      <c r="B1636" s="38">
        <v>143449966</v>
      </c>
      <c r="C1636" s="38">
        <v>5540246176699</v>
      </c>
      <c r="D1636" s="39">
        <v>44889</v>
      </c>
      <c r="E1636" s="40">
        <v>4176</v>
      </c>
      <c r="F1636" t="str">
        <f>+VLOOKUP(TableauRCP[[#This Row],[Article Commande]],Tableau1[],4,FALSE)</f>
        <v>CREMERIE</v>
      </c>
      <c r="G1636" s="30">
        <f>YEAR(TableauRCP[[#This Row],[Date de Reception]])*100+MONTH(TableauRCP[[#This Row],[Date de Reception]])</f>
        <v>202211</v>
      </c>
      <c r="H1636" t="str">
        <f>+CONCATENATE(TableauRCP[[#This Row],[Famille de produit]],TableauRCP[[#This Row],[Date2]])</f>
        <v>CREMERIE202211</v>
      </c>
    </row>
    <row r="1637" spans="1:8" hidden="1" x14ac:dyDescent="0.25">
      <c r="A1637" s="30" t="s">
        <v>256</v>
      </c>
      <c r="B1637" s="38">
        <v>143449966</v>
      </c>
      <c r="C1637" s="38">
        <v>5540246188175</v>
      </c>
      <c r="D1637" s="39">
        <v>44889</v>
      </c>
      <c r="E1637" s="40">
        <v>116</v>
      </c>
      <c r="F1637" t="str">
        <f>+VLOOKUP(TableauRCP[[#This Row],[Article Commande]],Tableau1[],4,FALSE)</f>
        <v>CREMERIE</v>
      </c>
      <c r="G1637" s="30">
        <f>YEAR(TableauRCP[[#This Row],[Date de Reception]])*100+MONTH(TableauRCP[[#This Row],[Date de Reception]])</f>
        <v>202211</v>
      </c>
      <c r="H1637" t="str">
        <f>+CONCATENATE(TableauRCP[[#This Row],[Famille de produit]],TableauRCP[[#This Row],[Date2]])</f>
        <v>CREMERIE202211</v>
      </c>
    </row>
    <row r="1638" spans="1:8" hidden="1" x14ac:dyDescent="0.25">
      <c r="A1638" s="30" t="s">
        <v>256</v>
      </c>
      <c r="B1638" s="41">
        <v>143449967</v>
      </c>
      <c r="C1638" s="41">
        <v>5540246187987</v>
      </c>
      <c r="D1638" s="42">
        <v>44889</v>
      </c>
      <c r="E1638" s="43">
        <v>2228</v>
      </c>
      <c r="F1638" t="str">
        <f>+VLOOKUP(TableauRCP[[#This Row],[Article Commande]],Tableau1[],4,FALSE)</f>
        <v>CREMERIE</v>
      </c>
      <c r="G1638" s="30">
        <f>YEAR(TableauRCP[[#This Row],[Date de Reception]])*100+MONTH(TableauRCP[[#This Row],[Date de Reception]])</f>
        <v>202211</v>
      </c>
      <c r="H1638" t="str">
        <f>+CONCATENATE(TableauRCP[[#This Row],[Famille de produit]],TableauRCP[[#This Row],[Date2]])</f>
        <v>CREMERIE202211</v>
      </c>
    </row>
    <row r="1639" spans="1:8" hidden="1" x14ac:dyDescent="0.25">
      <c r="A1639" s="30" t="s">
        <v>256</v>
      </c>
      <c r="B1639" s="38">
        <v>143449967</v>
      </c>
      <c r="C1639" s="38">
        <v>5540246188200</v>
      </c>
      <c r="D1639" s="39">
        <v>44889</v>
      </c>
      <c r="E1639" s="40">
        <v>1485</v>
      </c>
      <c r="F1639" t="str">
        <f>+VLOOKUP(TableauRCP[[#This Row],[Article Commande]],Tableau1[],4,FALSE)</f>
        <v>CREMERIE</v>
      </c>
      <c r="G1639" s="30">
        <f>YEAR(TableauRCP[[#This Row],[Date de Reception]])*100+MONTH(TableauRCP[[#This Row],[Date de Reception]])</f>
        <v>202211</v>
      </c>
      <c r="H1639" t="str">
        <f>+CONCATENATE(TableauRCP[[#This Row],[Famille de produit]],TableauRCP[[#This Row],[Date2]])</f>
        <v>CREMERIE202211</v>
      </c>
    </row>
    <row r="1640" spans="1:8" hidden="1" x14ac:dyDescent="0.25">
      <c r="A1640" s="30" t="s">
        <v>256</v>
      </c>
      <c r="B1640" s="41">
        <v>143429593</v>
      </c>
      <c r="C1640" s="41">
        <v>5540246183587</v>
      </c>
      <c r="D1640" s="42">
        <v>44890</v>
      </c>
      <c r="E1640" s="43">
        <v>1003</v>
      </c>
      <c r="F1640" t="str">
        <f>+VLOOKUP(TableauRCP[[#This Row],[Article Commande]],Tableau1[],4,FALSE)</f>
        <v>MIX LEGUMES</v>
      </c>
      <c r="G1640" s="30">
        <f>YEAR(TableauRCP[[#This Row],[Date de Reception]])*100+MONTH(TableauRCP[[#This Row],[Date de Reception]])</f>
        <v>202211</v>
      </c>
      <c r="H1640" t="str">
        <f>+CONCATENATE(TableauRCP[[#This Row],[Famille de produit]],TableauRCP[[#This Row],[Date2]])</f>
        <v>MIX LEGUMES202211</v>
      </c>
    </row>
    <row r="1641" spans="1:8" hidden="1" x14ac:dyDescent="0.25">
      <c r="A1641" s="30" t="s">
        <v>256</v>
      </c>
      <c r="B1641" s="38">
        <v>143429593</v>
      </c>
      <c r="C1641" s="38">
        <v>5540246183589</v>
      </c>
      <c r="D1641" s="39">
        <v>44890</v>
      </c>
      <c r="E1641" s="40">
        <v>1300</v>
      </c>
      <c r="F1641" t="str">
        <f>+VLOOKUP(TableauRCP[[#This Row],[Article Commande]],Tableau1[],4,FALSE)</f>
        <v>MIX LEGUMES</v>
      </c>
      <c r="G1641" s="30">
        <f>YEAR(TableauRCP[[#This Row],[Date de Reception]])*100+MONTH(TableauRCP[[#This Row],[Date de Reception]])</f>
        <v>202211</v>
      </c>
      <c r="H1641" t="str">
        <f>+CONCATENATE(TableauRCP[[#This Row],[Famille de produit]],TableauRCP[[#This Row],[Date2]])</f>
        <v>MIX LEGUMES202211</v>
      </c>
    </row>
    <row r="1642" spans="1:8" hidden="1" x14ac:dyDescent="0.25">
      <c r="A1642" s="30" t="s">
        <v>256</v>
      </c>
      <c r="B1642" s="38">
        <v>143439827</v>
      </c>
      <c r="C1642" s="38">
        <v>5540246194632</v>
      </c>
      <c r="D1642" s="39">
        <v>44890</v>
      </c>
      <c r="E1642" s="40">
        <v>919</v>
      </c>
      <c r="F1642" t="str">
        <f>+VLOOKUP(TableauRCP[[#This Row],[Article Commande]],Tableau1[],4,FALSE)</f>
        <v>BOULANGERIE</v>
      </c>
      <c r="G1642" s="30">
        <f>YEAR(TableauRCP[[#This Row],[Date de Reception]])*100+MONTH(TableauRCP[[#This Row],[Date de Reception]])</f>
        <v>202211</v>
      </c>
      <c r="H1642" t="str">
        <f>+CONCATENATE(TableauRCP[[#This Row],[Famille de produit]],TableauRCP[[#This Row],[Date2]])</f>
        <v>BOULANGERIE202211</v>
      </c>
    </row>
    <row r="1643" spans="1:8" hidden="1" x14ac:dyDescent="0.25">
      <c r="A1643" s="30" t="s">
        <v>256</v>
      </c>
      <c r="B1643" s="41">
        <v>143439827</v>
      </c>
      <c r="C1643" s="41">
        <v>5540246196046</v>
      </c>
      <c r="D1643" s="42">
        <v>44890</v>
      </c>
      <c r="E1643" s="43">
        <v>251</v>
      </c>
      <c r="F1643" t="str">
        <f>+VLOOKUP(TableauRCP[[#This Row],[Article Commande]],Tableau1[],4,FALSE)</f>
        <v>BOULANGERIE</v>
      </c>
      <c r="G1643" s="30">
        <f>YEAR(TableauRCP[[#This Row],[Date de Reception]])*100+MONTH(TableauRCP[[#This Row],[Date de Reception]])</f>
        <v>202211</v>
      </c>
      <c r="H1643" t="str">
        <f>+CONCATENATE(TableauRCP[[#This Row],[Famille de produit]],TableauRCP[[#This Row],[Date2]])</f>
        <v>BOULANGERIE202211</v>
      </c>
    </row>
    <row r="1644" spans="1:8" hidden="1" x14ac:dyDescent="0.25">
      <c r="A1644" s="30" t="s">
        <v>256</v>
      </c>
      <c r="B1644" s="38">
        <v>143449996</v>
      </c>
      <c r="C1644" s="38">
        <v>5540246171933</v>
      </c>
      <c r="D1644" s="39">
        <v>44890</v>
      </c>
      <c r="E1644" s="40">
        <v>669</v>
      </c>
      <c r="F1644" t="str">
        <f>+VLOOKUP(TableauRCP[[#This Row],[Article Commande]],Tableau1[],4,FALSE)</f>
        <v>CREMERIE</v>
      </c>
      <c r="G1644" s="30">
        <f>YEAR(TableauRCP[[#This Row],[Date de Reception]])*100+MONTH(TableauRCP[[#This Row],[Date de Reception]])</f>
        <v>202211</v>
      </c>
      <c r="H1644" t="str">
        <f>+CONCATENATE(TableauRCP[[#This Row],[Famille de produit]],TableauRCP[[#This Row],[Date2]])</f>
        <v>CREMERIE202211</v>
      </c>
    </row>
    <row r="1645" spans="1:8" hidden="1" x14ac:dyDescent="0.25">
      <c r="A1645" s="30" t="s">
        <v>256</v>
      </c>
      <c r="B1645" s="41">
        <v>143449996</v>
      </c>
      <c r="C1645" s="41">
        <v>5540246176295</v>
      </c>
      <c r="D1645" s="42">
        <v>44890</v>
      </c>
      <c r="E1645" s="43">
        <v>2228</v>
      </c>
      <c r="F1645" t="str">
        <f>+VLOOKUP(TableauRCP[[#This Row],[Article Commande]],Tableau1[],4,FALSE)</f>
        <v>CREMERIE</v>
      </c>
      <c r="G1645" s="30">
        <f>YEAR(TableauRCP[[#This Row],[Date de Reception]])*100+MONTH(TableauRCP[[#This Row],[Date de Reception]])</f>
        <v>202211</v>
      </c>
      <c r="H1645" t="str">
        <f>+CONCATENATE(TableauRCP[[#This Row],[Famille de produit]],TableauRCP[[#This Row],[Date2]])</f>
        <v>CREMERIE202211</v>
      </c>
    </row>
    <row r="1646" spans="1:8" hidden="1" x14ac:dyDescent="0.25">
      <c r="A1646" s="30" t="s">
        <v>256</v>
      </c>
      <c r="B1646" s="38">
        <v>143449996</v>
      </c>
      <c r="C1646" s="38">
        <v>5540246187987</v>
      </c>
      <c r="D1646" s="39">
        <v>44890</v>
      </c>
      <c r="E1646" s="40">
        <v>3341</v>
      </c>
      <c r="F1646" t="str">
        <f>+VLOOKUP(TableauRCP[[#This Row],[Article Commande]],Tableau1[],4,FALSE)</f>
        <v>CREMERIE</v>
      </c>
      <c r="G1646" s="30">
        <f>YEAR(TableauRCP[[#This Row],[Date de Reception]])*100+MONTH(TableauRCP[[#This Row],[Date de Reception]])</f>
        <v>202211</v>
      </c>
      <c r="H1646" t="str">
        <f>+CONCATENATE(TableauRCP[[#This Row],[Famille de produit]],TableauRCP[[#This Row],[Date2]])</f>
        <v>CREMERIE202211</v>
      </c>
    </row>
    <row r="1647" spans="1:8" hidden="1" x14ac:dyDescent="0.25">
      <c r="A1647" s="30" t="s">
        <v>256</v>
      </c>
      <c r="B1647" s="41">
        <v>143419428</v>
      </c>
      <c r="C1647" s="41">
        <v>5540246195653</v>
      </c>
      <c r="D1647" s="42">
        <v>44891</v>
      </c>
      <c r="E1647" s="43">
        <v>446</v>
      </c>
      <c r="F1647" t="str">
        <f>+VLOOKUP(TableauRCP[[#This Row],[Article Commande]],Tableau1[],4,FALSE)</f>
        <v>EMBALLAGES</v>
      </c>
      <c r="G1647" s="30">
        <f>YEAR(TableauRCP[[#This Row],[Date de Reception]])*100+MONTH(TableauRCP[[#This Row],[Date de Reception]])</f>
        <v>202211</v>
      </c>
      <c r="H1647" t="str">
        <f>+CONCATENATE(TableauRCP[[#This Row],[Famille de produit]],TableauRCP[[#This Row],[Date2]])</f>
        <v>EMBALLAGES202211</v>
      </c>
    </row>
    <row r="1648" spans="1:8" hidden="1" x14ac:dyDescent="0.25">
      <c r="A1648" s="30" t="s">
        <v>256</v>
      </c>
      <c r="B1648" s="38">
        <v>143449928</v>
      </c>
      <c r="C1648" s="38">
        <v>5540246174095</v>
      </c>
      <c r="D1648" s="39">
        <v>44891</v>
      </c>
      <c r="E1648" s="40">
        <v>70</v>
      </c>
      <c r="F1648" t="str">
        <f>+VLOOKUP(TableauRCP[[#This Row],[Article Commande]],Tableau1[],4,FALSE)</f>
        <v>CREMERIE</v>
      </c>
      <c r="G1648" s="30">
        <f>YEAR(TableauRCP[[#This Row],[Date de Reception]])*100+MONTH(TableauRCP[[#This Row],[Date de Reception]])</f>
        <v>202211</v>
      </c>
      <c r="H1648" t="str">
        <f>+CONCATENATE(TableauRCP[[#This Row],[Famille de produit]],TableauRCP[[#This Row],[Date2]])</f>
        <v>CREMERIE202211</v>
      </c>
    </row>
    <row r="1649" spans="1:8" hidden="1" x14ac:dyDescent="0.25">
      <c r="A1649" s="30" t="s">
        <v>256</v>
      </c>
      <c r="B1649" s="41">
        <v>143449928</v>
      </c>
      <c r="C1649" s="41">
        <v>5540246175049</v>
      </c>
      <c r="D1649" s="42">
        <v>44891</v>
      </c>
      <c r="E1649" s="43">
        <v>557</v>
      </c>
      <c r="F1649" t="str">
        <f>+VLOOKUP(TableauRCP[[#This Row],[Article Commande]],Tableau1[],4,FALSE)</f>
        <v>CREMERIE</v>
      </c>
      <c r="G1649" s="30">
        <f>YEAR(TableauRCP[[#This Row],[Date de Reception]])*100+MONTH(TableauRCP[[#This Row],[Date de Reception]])</f>
        <v>202211</v>
      </c>
      <c r="H1649" t="str">
        <f>+CONCATENATE(TableauRCP[[#This Row],[Famille de produit]],TableauRCP[[#This Row],[Date2]])</f>
        <v>CREMERIE202211</v>
      </c>
    </row>
    <row r="1650" spans="1:8" hidden="1" x14ac:dyDescent="0.25">
      <c r="A1650" s="30" t="s">
        <v>256</v>
      </c>
      <c r="B1650" s="38">
        <v>143449928</v>
      </c>
      <c r="C1650" s="38">
        <v>5540246175050</v>
      </c>
      <c r="D1650" s="39">
        <v>44891</v>
      </c>
      <c r="E1650" s="40">
        <v>418</v>
      </c>
      <c r="F1650" t="str">
        <f>+VLOOKUP(TableauRCP[[#This Row],[Article Commande]],Tableau1[],4,FALSE)</f>
        <v>CREMERIE</v>
      </c>
      <c r="G1650" s="30">
        <f>YEAR(TableauRCP[[#This Row],[Date de Reception]])*100+MONTH(TableauRCP[[#This Row],[Date de Reception]])</f>
        <v>202211</v>
      </c>
      <c r="H1650" t="str">
        <f>+CONCATENATE(TableauRCP[[#This Row],[Famille de produit]],TableauRCP[[#This Row],[Date2]])</f>
        <v>CREMERIE202211</v>
      </c>
    </row>
    <row r="1651" spans="1:8" hidden="1" x14ac:dyDescent="0.25">
      <c r="A1651" s="30" t="s">
        <v>256</v>
      </c>
      <c r="B1651" s="41">
        <v>143449928</v>
      </c>
      <c r="C1651" s="41">
        <v>5540246190743</v>
      </c>
      <c r="D1651" s="42">
        <v>44891</v>
      </c>
      <c r="E1651" s="43">
        <v>279</v>
      </c>
      <c r="F1651" t="str">
        <f>+VLOOKUP(TableauRCP[[#This Row],[Article Commande]],Tableau1[],4,FALSE)</f>
        <v>CREMERIE</v>
      </c>
      <c r="G1651" s="30">
        <f>YEAR(TableauRCP[[#This Row],[Date de Reception]])*100+MONTH(TableauRCP[[#This Row],[Date de Reception]])</f>
        <v>202211</v>
      </c>
      <c r="H1651" t="str">
        <f>+CONCATENATE(TableauRCP[[#This Row],[Famille de produit]],TableauRCP[[#This Row],[Date2]])</f>
        <v>CREMERIE202211</v>
      </c>
    </row>
    <row r="1652" spans="1:8" hidden="1" x14ac:dyDescent="0.25">
      <c r="A1652" s="30" t="s">
        <v>256</v>
      </c>
      <c r="B1652" s="38">
        <v>143449974</v>
      </c>
      <c r="C1652" s="38">
        <v>5540246192148</v>
      </c>
      <c r="D1652" s="39">
        <v>44891</v>
      </c>
      <c r="E1652" s="40">
        <v>45936</v>
      </c>
      <c r="F1652" t="str">
        <f>+VLOOKUP(TableauRCP[[#This Row],[Article Commande]],Tableau1[],4,FALSE)</f>
        <v>MIX LEGUMES</v>
      </c>
      <c r="G1652" s="30">
        <f>YEAR(TableauRCP[[#This Row],[Date de Reception]])*100+MONTH(TableauRCP[[#This Row],[Date de Reception]])</f>
        <v>202211</v>
      </c>
      <c r="H1652" t="str">
        <f>+CONCATENATE(TableauRCP[[#This Row],[Famille de produit]],TableauRCP[[#This Row],[Date2]])</f>
        <v>MIX LEGUMES202211</v>
      </c>
    </row>
    <row r="1653" spans="1:8" hidden="1" x14ac:dyDescent="0.25">
      <c r="A1653" s="30" t="s">
        <v>256</v>
      </c>
      <c r="B1653" s="38">
        <v>143460020</v>
      </c>
      <c r="C1653" s="38">
        <v>5540246193878</v>
      </c>
      <c r="D1653" s="39">
        <v>44891</v>
      </c>
      <c r="E1653" s="40">
        <v>22272</v>
      </c>
      <c r="F1653" t="str">
        <f>+VLOOKUP(TableauRCP[[#This Row],[Article Commande]],Tableau1[],4,FALSE)</f>
        <v>VOLAILLE</v>
      </c>
      <c r="G1653" s="30">
        <f>YEAR(TableauRCP[[#This Row],[Date de Reception]])*100+MONTH(TableauRCP[[#This Row],[Date de Reception]])</f>
        <v>202211</v>
      </c>
      <c r="H1653" t="str">
        <f>+CONCATENATE(TableauRCP[[#This Row],[Famille de produit]],TableauRCP[[#This Row],[Date2]])</f>
        <v>VOLAILLE202211</v>
      </c>
    </row>
    <row r="1654" spans="1:8" hidden="1" x14ac:dyDescent="0.25">
      <c r="A1654" s="30" t="s">
        <v>256</v>
      </c>
      <c r="B1654" s="41">
        <v>143460029</v>
      </c>
      <c r="C1654" s="41">
        <v>5540246172539</v>
      </c>
      <c r="D1654" s="42">
        <v>44891</v>
      </c>
      <c r="E1654" s="43">
        <v>24</v>
      </c>
      <c r="F1654" t="str">
        <f>+VLOOKUP(TableauRCP[[#This Row],[Article Commande]],Tableau1[],4,FALSE)</f>
        <v>CREMERIE</v>
      </c>
      <c r="G1654" s="30">
        <f>YEAR(TableauRCP[[#This Row],[Date de Reception]])*100+MONTH(TableauRCP[[#This Row],[Date de Reception]])</f>
        <v>202211</v>
      </c>
      <c r="H1654" t="str">
        <f>+CONCATENATE(TableauRCP[[#This Row],[Famille de produit]],TableauRCP[[#This Row],[Date2]])</f>
        <v>CREMERIE202211</v>
      </c>
    </row>
    <row r="1655" spans="1:8" hidden="1" x14ac:dyDescent="0.25">
      <c r="A1655" s="30" t="s">
        <v>256</v>
      </c>
      <c r="B1655" s="38">
        <v>143460029</v>
      </c>
      <c r="C1655" s="38">
        <v>5540246172669</v>
      </c>
      <c r="D1655" s="39">
        <v>44891</v>
      </c>
      <c r="E1655" s="40">
        <v>279</v>
      </c>
      <c r="F1655" t="str">
        <f>+VLOOKUP(TableauRCP[[#This Row],[Article Commande]],Tableau1[],4,FALSE)</f>
        <v>CREMERIE</v>
      </c>
      <c r="G1655" s="30">
        <f>YEAR(TableauRCP[[#This Row],[Date de Reception]])*100+MONTH(TableauRCP[[#This Row],[Date de Reception]])</f>
        <v>202211</v>
      </c>
      <c r="H1655" t="str">
        <f>+CONCATENATE(TableauRCP[[#This Row],[Famille de produit]],TableauRCP[[#This Row],[Date2]])</f>
        <v>CREMERIE202211</v>
      </c>
    </row>
    <row r="1656" spans="1:8" hidden="1" x14ac:dyDescent="0.25">
      <c r="A1656" s="30" t="s">
        <v>256</v>
      </c>
      <c r="B1656" s="41">
        <v>143460029</v>
      </c>
      <c r="C1656" s="41">
        <v>5540246172978</v>
      </c>
      <c r="D1656" s="42">
        <v>44891</v>
      </c>
      <c r="E1656" s="43">
        <v>1671</v>
      </c>
      <c r="F1656" t="str">
        <f>+VLOOKUP(TableauRCP[[#This Row],[Article Commande]],Tableau1[],4,FALSE)</f>
        <v>CREMERIE</v>
      </c>
      <c r="G1656" s="30">
        <f>YEAR(TableauRCP[[#This Row],[Date de Reception]])*100+MONTH(TableauRCP[[#This Row],[Date de Reception]])</f>
        <v>202211</v>
      </c>
      <c r="H1656" t="str">
        <f>+CONCATENATE(TableauRCP[[#This Row],[Famille de produit]],TableauRCP[[#This Row],[Date2]])</f>
        <v>CREMERIE202211</v>
      </c>
    </row>
    <row r="1657" spans="1:8" hidden="1" x14ac:dyDescent="0.25">
      <c r="A1657" s="30" t="s">
        <v>256</v>
      </c>
      <c r="B1657" s="38">
        <v>143460029</v>
      </c>
      <c r="C1657" s="38">
        <v>5540246174174</v>
      </c>
      <c r="D1657" s="39">
        <v>44891</v>
      </c>
      <c r="E1657" s="40">
        <v>232</v>
      </c>
      <c r="F1657" t="str">
        <f>+VLOOKUP(TableauRCP[[#This Row],[Article Commande]],Tableau1[],4,FALSE)</f>
        <v>CREMERIE</v>
      </c>
      <c r="G1657" s="30">
        <f>YEAR(TableauRCP[[#This Row],[Date de Reception]])*100+MONTH(TableauRCP[[#This Row],[Date de Reception]])</f>
        <v>202211</v>
      </c>
      <c r="H1657" t="str">
        <f>+CONCATENATE(TableauRCP[[#This Row],[Famille de produit]],TableauRCP[[#This Row],[Date2]])</f>
        <v>CREMERIE202211</v>
      </c>
    </row>
    <row r="1658" spans="1:8" hidden="1" x14ac:dyDescent="0.25">
      <c r="A1658" s="30" t="s">
        <v>256</v>
      </c>
      <c r="B1658" s="38">
        <v>143460029</v>
      </c>
      <c r="C1658" s="38">
        <v>5540246176699</v>
      </c>
      <c r="D1658" s="39">
        <v>44891</v>
      </c>
      <c r="E1658" s="40">
        <v>4176</v>
      </c>
      <c r="F1658" t="str">
        <f>+VLOOKUP(TableauRCP[[#This Row],[Article Commande]],Tableau1[],4,FALSE)</f>
        <v>CREMERIE</v>
      </c>
      <c r="G1658" s="30">
        <f>YEAR(TableauRCP[[#This Row],[Date de Reception]])*100+MONTH(TableauRCP[[#This Row],[Date de Reception]])</f>
        <v>202211</v>
      </c>
      <c r="H1658" t="str">
        <f>+CONCATENATE(TableauRCP[[#This Row],[Famille de produit]],TableauRCP[[#This Row],[Date2]])</f>
        <v>CREMERIE202211</v>
      </c>
    </row>
    <row r="1659" spans="1:8" hidden="1" x14ac:dyDescent="0.25">
      <c r="A1659" s="30" t="s">
        <v>256</v>
      </c>
      <c r="B1659" s="41">
        <v>143460030</v>
      </c>
      <c r="C1659" s="41">
        <v>5540246171933</v>
      </c>
      <c r="D1659" s="42">
        <v>44891</v>
      </c>
      <c r="E1659" s="43">
        <v>557</v>
      </c>
      <c r="F1659" t="str">
        <f>+VLOOKUP(TableauRCP[[#This Row],[Article Commande]],Tableau1[],4,FALSE)</f>
        <v>CREMERIE</v>
      </c>
      <c r="G1659" s="30">
        <f>YEAR(TableauRCP[[#This Row],[Date de Reception]])*100+MONTH(TableauRCP[[#This Row],[Date de Reception]])</f>
        <v>202211</v>
      </c>
      <c r="H1659" t="str">
        <f>+CONCATENATE(TableauRCP[[#This Row],[Famille de produit]],TableauRCP[[#This Row],[Date2]])</f>
        <v>CREMERIE202211</v>
      </c>
    </row>
    <row r="1660" spans="1:8" hidden="1" x14ac:dyDescent="0.25">
      <c r="A1660" s="30" t="s">
        <v>256</v>
      </c>
      <c r="B1660" s="38">
        <v>143460030</v>
      </c>
      <c r="C1660" s="38">
        <v>5540246176295</v>
      </c>
      <c r="D1660" s="39">
        <v>44891</v>
      </c>
      <c r="E1660" s="40">
        <v>8909</v>
      </c>
      <c r="F1660" t="str">
        <f>+VLOOKUP(TableauRCP[[#This Row],[Article Commande]],Tableau1[],4,FALSE)</f>
        <v>CREMERIE</v>
      </c>
      <c r="G1660" s="30">
        <f>YEAR(TableauRCP[[#This Row],[Date de Reception]])*100+MONTH(TableauRCP[[#This Row],[Date de Reception]])</f>
        <v>202211</v>
      </c>
      <c r="H1660" t="str">
        <f>+CONCATENATE(TableauRCP[[#This Row],[Famille de produit]],TableauRCP[[#This Row],[Date2]])</f>
        <v>CREMERIE202211</v>
      </c>
    </row>
    <row r="1661" spans="1:8" hidden="1" x14ac:dyDescent="0.25">
      <c r="A1661" s="30" t="s">
        <v>256</v>
      </c>
      <c r="B1661" s="41">
        <v>143460030</v>
      </c>
      <c r="C1661" s="41">
        <v>5540246187987</v>
      </c>
      <c r="D1661" s="42">
        <v>44891</v>
      </c>
      <c r="E1661" s="43">
        <v>1671</v>
      </c>
      <c r="F1661" t="str">
        <f>+VLOOKUP(TableauRCP[[#This Row],[Article Commande]],Tableau1[],4,FALSE)</f>
        <v>CREMERIE</v>
      </c>
      <c r="G1661" s="30">
        <f>YEAR(TableauRCP[[#This Row],[Date de Reception]])*100+MONTH(TableauRCP[[#This Row],[Date de Reception]])</f>
        <v>202211</v>
      </c>
      <c r="H1661" t="str">
        <f>+CONCATENATE(TableauRCP[[#This Row],[Famille de produit]],TableauRCP[[#This Row],[Date2]])</f>
        <v>CREMERIE202211</v>
      </c>
    </row>
    <row r="1662" spans="1:8" hidden="1" x14ac:dyDescent="0.25">
      <c r="A1662" s="30" t="s">
        <v>256</v>
      </c>
      <c r="B1662" s="38">
        <v>143429600</v>
      </c>
      <c r="C1662" s="38">
        <v>5540246180522</v>
      </c>
      <c r="D1662" s="39">
        <v>44892</v>
      </c>
      <c r="E1662" s="40">
        <v>1671</v>
      </c>
      <c r="F1662" t="str">
        <f>+VLOOKUP(TableauRCP[[#This Row],[Article Commande]],Tableau1[],4,FALSE)</f>
        <v>BOULANGERIE</v>
      </c>
      <c r="G1662" s="30">
        <f>YEAR(TableauRCP[[#This Row],[Date de Reception]])*100+MONTH(TableauRCP[[#This Row],[Date de Reception]])</f>
        <v>202211</v>
      </c>
      <c r="H1662" t="str">
        <f>+CONCATENATE(TableauRCP[[#This Row],[Famille de produit]],TableauRCP[[#This Row],[Date2]])</f>
        <v>BOULANGERIE202211</v>
      </c>
    </row>
    <row r="1663" spans="1:8" hidden="1" x14ac:dyDescent="0.25">
      <c r="A1663" s="30" t="s">
        <v>256</v>
      </c>
      <c r="B1663" s="38">
        <v>143429614</v>
      </c>
      <c r="C1663" s="38">
        <v>5540246183130</v>
      </c>
      <c r="D1663" s="39">
        <v>44892</v>
      </c>
      <c r="E1663" s="40">
        <v>3383</v>
      </c>
      <c r="F1663" t="str">
        <f>+VLOOKUP(TableauRCP[[#This Row],[Article Commande]],Tableau1[],4,FALSE)</f>
        <v>MIX LEGUMES</v>
      </c>
      <c r="G1663" s="30">
        <f>YEAR(TableauRCP[[#This Row],[Date de Reception]])*100+MONTH(TableauRCP[[#This Row],[Date de Reception]])</f>
        <v>202211</v>
      </c>
      <c r="H1663" t="str">
        <f>+CONCATENATE(TableauRCP[[#This Row],[Famille de produit]],TableauRCP[[#This Row],[Date2]])</f>
        <v>MIX LEGUMES202211</v>
      </c>
    </row>
    <row r="1664" spans="1:8" hidden="1" x14ac:dyDescent="0.25">
      <c r="A1664" s="30" t="s">
        <v>256</v>
      </c>
      <c r="B1664" s="41">
        <v>143429614</v>
      </c>
      <c r="C1664" s="41">
        <v>5540246183455</v>
      </c>
      <c r="D1664" s="42">
        <v>44892</v>
      </c>
      <c r="E1664" s="43">
        <v>1044</v>
      </c>
      <c r="F1664" t="str">
        <f>+VLOOKUP(TableauRCP[[#This Row],[Article Commande]],Tableau1[],4,FALSE)</f>
        <v>MIX LEGUMES</v>
      </c>
      <c r="G1664" s="30">
        <f>YEAR(TableauRCP[[#This Row],[Date de Reception]])*100+MONTH(TableauRCP[[#This Row],[Date de Reception]])</f>
        <v>202211</v>
      </c>
      <c r="H1664" t="str">
        <f>+CONCATENATE(TableauRCP[[#This Row],[Famille de produit]],TableauRCP[[#This Row],[Date2]])</f>
        <v>MIX LEGUMES202211</v>
      </c>
    </row>
    <row r="1665" spans="1:8" hidden="1" x14ac:dyDescent="0.25">
      <c r="A1665" s="30" t="s">
        <v>256</v>
      </c>
      <c r="B1665" s="38">
        <v>143429614</v>
      </c>
      <c r="C1665" s="38">
        <v>5540246183555</v>
      </c>
      <c r="D1665" s="39">
        <v>44892</v>
      </c>
      <c r="E1665" s="40">
        <v>543</v>
      </c>
      <c r="F1665" t="str">
        <f>+VLOOKUP(TableauRCP[[#This Row],[Article Commande]],Tableau1[],4,FALSE)</f>
        <v>MIX LEGUMES</v>
      </c>
      <c r="G1665" s="30">
        <f>YEAR(TableauRCP[[#This Row],[Date de Reception]])*100+MONTH(TableauRCP[[#This Row],[Date de Reception]])</f>
        <v>202211</v>
      </c>
      <c r="H1665" t="str">
        <f>+CONCATENATE(TableauRCP[[#This Row],[Famille de produit]],TableauRCP[[#This Row],[Date2]])</f>
        <v>MIX LEGUMES202211</v>
      </c>
    </row>
    <row r="1666" spans="1:8" hidden="1" x14ac:dyDescent="0.25">
      <c r="A1666" s="30" t="s">
        <v>256</v>
      </c>
      <c r="B1666" s="41">
        <v>143429618</v>
      </c>
      <c r="C1666" s="41">
        <v>5540246190727</v>
      </c>
      <c r="D1666" s="42">
        <v>44892</v>
      </c>
      <c r="E1666" s="43">
        <v>877</v>
      </c>
      <c r="F1666" t="str">
        <f>+VLOOKUP(TableauRCP[[#This Row],[Article Commande]],Tableau1[],4,FALSE)</f>
        <v>BOULANGERIE</v>
      </c>
      <c r="G1666" s="30">
        <f>YEAR(TableauRCP[[#This Row],[Date de Reception]])*100+MONTH(TableauRCP[[#This Row],[Date de Reception]])</f>
        <v>202211</v>
      </c>
      <c r="H1666" t="str">
        <f>+CONCATENATE(TableauRCP[[#This Row],[Famille de produit]],TableauRCP[[#This Row],[Date2]])</f>
        <v>BOULANGERIE202211</v>
      </c>
    </row>
    <row r="1667" spans="1:8" hidden="1" x14ac:dyDescent="0.25">
      <c r="A1667" s="30" t="s">
        <v>256</v>
      </c>
      <c r="B1667" s="41">
        <v>143439828</v>
      </c>
      <c r="C1667" s="41">
        <v>5540246194632</v>
      </c>
      <c r="D1667" s="42">
        <v>44892</v>
      </c>
      <c r="E1667" s="43">
        <v>1003</v>
      </c>
      <c r="F1667" t="str">
        <f>+VLOOKUP(TableauRCP[[#This Row],[Article Commande]],Tableau1[],4,FALSE)</f>
        <v>BOULANGERIE</v>
      </c>
      <c r="G1667" s="30">
        <f>YEAR(TableauRCP[[#This Row],[Date de Reception]])*100+MONTH(TableauRCP[[#This Row],[Date de Reception]])</f>
        <v>202211</v>
      </c>
      <c r="H1667" t="str">
        <f>+CONCATENATE(TableauRCP[[#This Row],[Famille de produit]],TableauRCP[[#This Row],[Date2]])</f>
        <v>BOULANGERIE202211</v>
      </c>
    </row>
    <row r="1668" spans="1:8" hidden="1" x14ac:dyDescent="0.25">
      <c r="A1668" s="30" t="s">
        <v>256</v>
      </c>
      <c r="B1668" s="41">
        <v>143449946</v>
      </c>
      <c r="C1668" s="41">
        <v>5540246185429</v>
      </c>
      <c r="D1668" s="42">
        <v>44892</v>
      </c>
      <c r="E1668" s="43">
        <v>140</v>
      </c>
      <c r="F1668" t="str">
        <f>+VLOOKUP(TableauRCP[[#This Row],[Article Commande]],Tableau1[],4,FALSE)</f>
        <v>CREMERIE</v>
      </c>
      <c r="G1668" s="30">
        <f>YEAR(TableauRCP[[#This Row],[Date de Reception]])*100+MONTH(TableauRCP[[#This Row],[Date de Reception]])</f>
        <v>202211</v>
      </c>
      <c r="H1668" t="str">
        <f>+CONCATENATE(TableauRCP[[#This Row],[Famille de produit]],TableauRCP[[#This Row],[Date2]])</f>
        <v>CREMERIE202211</v>
      </c>
    </row>
    <row r="1669" spans="1:8" hidden="1" x14ac:dyDescent="0.25">
      <c r="A1669" s="30" t="s">
        <v>256</v>
      </c>
      <c r="B1669" s="38">
        <v>143449946</v>
      </c>
      <c r="C1669" s="38">
        <v>5540246185562</v>
      </c>
      <c r="D1669" s="39">
        <v>44892</v>
      </c>
      <c r="E1669" s="40">
        <v>168</v>
      </c>
      <c r="F1669" t="str">
        <f>+VLOOKUP(TableauRCP[[#This Row],[Article Commande]],Tableau1[],4,FALSE)</f>
        <v>CREMERIE</v>
      </c>
      <c r="G1669" s="30">
        <f>YEAR(TableauRCP[[#This Row],[Date de Reception]])*100+MONTH(TableauRCP[[#This Row],[Date de Reception]])</f>
        <v>202211</v>
      </c>
      <c r="H1669" t="str">
        <f>+CONCATENATE(TableauRCP[[#This Row],[Famille de produit]],TableauRCP[[#This Row],[Date2]])</f>
        <v>CREMERIE202211</v>
      </c>
    </row>
    <row r="1670" spans="1:8" hidden="1" x14ac:dyDescent="0.25">
      <c r="A1670" s="30" t="s">
        <v>256</v>
      </c>
      <c r="B1670" s="41">
        <v>143449946</v>
      </c>
      <c r="C1670" s="41">
        <v>5540246186325</v>
      </c>
      <c r="D1670" s="42">
        <v>44892</v>
      </c>
      <c r="E1670" s="43">
        <v>140</v>
      </c>
      <c r="F1670" t="str">
        <f>+VLOOKUP(TableauRCP[[#This Row],[Article Commande]],Tableau1[],4,FALSE)</f>
        <v>CREMERIE</v>
      </c>
      <c r="G1670" s="30">
        <f>YEAR(TableauRCP[[#This Row],[Date de Reception]])*100+MONTH(TableauRCP[[#This Row],[Date de Reception]])</f>
        <v>202211</v>
      </c>
      <c r="H1670" t="str">
        <f>+CONCATENATE(TableauRCP[[#This Row],[Famille de produit]],TableauRCP[[#This Row],[Date2]])</f>
        <v>CREMERIE202211</v>
      </c>
    </row>
    <row r="1671" spans="1:8" hidden="1" x14ac:dyDescent="0.25">
      <c r="A1671" s="30" t="s">
        <v>256</v>
      </c>
      <c r="B1671" s="38">
        <v>143460070</v>
      </c>
      <c r="C1671" s="38">
        <v>5540246174174</v>
      </c>
      <c r="D1671" s="39">
        <v>44892</v>
      </c>
      <c r="E1671" s="40">
        <v>464</v>
      </c>
      <c r="F1671" t="str">
        <f>+VLOOKUP(TableauRCP[[#This Row],[Article Commande]],Tableau1[],4,FALSE)</f>
        <v>CREMERIE</v>
      </c>
      <c r="G1671" s="30">
        <f>YEAR(TableauRCP[[#This Row],[Date de Reception]])*100+MONTH(TableauRCP[[#This Row],[Date de Reception]])</f>
        <v>202211</v>
      </c>
      <c r="H1671" t="str">
        <f>+CONCATENATE(TableauRCP[[#This Row],[Famille de produit]],TableauRCP[[#This Row],[Date2]])</f>
        <v>CREMERIE202211</v>
      </c>
    </row>
    <row r="1672" spans="1:8" hidden="1" x14ac:dyDescent="0.25">
      <c r="A1672" s="30" t="s">
        <v>256</v>
      </c>
      <c r="B1672" s="38">
        <v>143460070</v>
      </c>
      <c r="C1672" s="38">
        <v>5540246176699</v>
      </c>
      <c r="D1672" s="39">
        <v>44892</v>
      </c>
      <c r="E1672" s="40">
        <v>3968</v>
      </c>
      <c r="F1672" t="str">
        <f>+VLOOKUP(TableauRCP[[#This Row],[Article Commande]],Tableau1[],4,FALSE)</f>
        <v>CREMERIE</v>
      </c>
      <c r="G1672" s="30">
        <f>YEAR(TableauRCP[[#This Row],[Date de Reception]])*100+MONTH(TableauRCP[[#This Row],[Date de Reception]])</f>
        <v>202211</v>
      </c>
      <c r="H1672" t="str">
        <f>+CONCATENATE(TableauRCP[[#This Row],[Famille de produit]],TableauRCP[[#This Row],[Date2]])</f>
        <v>CREMERIE202211</v>
      </c>
    </row>
    <row r="1673" spans="1:8" hidden="1" x14ac:dyDescent="0.25">
      <c r="A1673" s="30" t="s">
        <v>256</v>
      </c>
      <c r="B1673" s="38">
        <v>143460070</v>
      </c>
      <c r="C1673" s="38">
        <v>5540246188175</v>
      </c>
      <c r="D1673" s="39">
        <v>44892</v>
      </c>
      <c r="E1673" s="40">
        <v>464</v>
      </c>
      <c r="F1673" t="str">
        <f>+VLOOKUP(TableauRCP[[#This Row],[Article Commande]],Tableau1[],4,FALSE)</f>
        <v>CREMERIE</v>
      </c>
      <c r="G1673" s="30">
        <f>YEAR(TableauRCP[[#This Row],[Date de Reception]])*100+MONTH(TableauRCP[[#This Row],[Date de Reception]])</f>
        <v>202211</v>
      </c>
      <c r="H1673" t="str">
        <f>+CONCATENATE(TableauRCP[[#This Row],[Famille de produit]],TableauRCP[[#This Row],[Date2]])</f>
        <v>CREMERIE202211</v>
      </c>
    </row>
    <row r="1674" spans="1:8" hidden="1" x14ac:dyDescent="0.25">
      <c r="A1674" s="30" t="s">
        <v>256</v>
      </c>
      <c r="B1674" s="38">
        <v>143460070</v>
      </c>
      <c r="C1674" s="38">
        <v>5540246192102</v>
      </c>
      <c r="D1674" s="39">
        <v>44892</v>
      </c>
      <c r="E1674" s="40">
        <v>2005</v>
      </c>
      <c r="F1674" t="str">
        <f>+VLOOKUP(TableauRCP[[#This Row],[Article Commande]],Tableau1[],4,FALSE)</f>
        <v>CREMERIE</v>
      </c>
      <c r="G1674" s="30">
        <f>YEAR(TableauRCP[[#This Row],[Date de Reception]])*100+MONTH(TableauRCP[[#This Row],[Date de Reception]])</f>
        <v>202211</v>
      </c>
      <c r="H1674" t="str">
        <f>+CONCATENATE(TableauRCP[[#This Row],[Famille de produit]],TableauRCP[[#This Row],[Date2]])</f>
        <v>CREMERIE202211</v>
      </c>
    </row>
    <row r="1675" spans="1:8" hidden="1" x14ac:dyDescent="0.25">
      <c r="A1675" s="30" t="s">
        <v>256</v>
      </c>
      <c r="B1675" s="41">
        <v>143460073</v>
      </c>
      <c r="C1675" s="41">
        <v>5540246171933</v>
      </c>
      <c r="D1675" s="42">
        <v>44892</v>
      </c>
      <c r="E1675" s="43">
        <v>1114</v>
      </c>
      <c r="F1675" t="str">
        <f>+VLOOKUP(TableauRCP[[#This Row],[Article Commande]],Tableau1[],4,FALSE)</f>
        <v>CREMERIE</v>
      </c>
      <c r="G1675" s="30">
        <f>YEAR(TableauRCP[[#This Row],[Date de Reception]])*100+MONTH(TableauRCP[[#This Row],[Date de Reception]])</f>
        <v>202211</v>
      </c>
      <c r="H1675" t="str">
        <f>+CONCATENATE(TableauRCP[[#This Row],[Famille de produit]],TableauRCP[[#This Row],[Date2]])</f>
        <v>CREMERIE202211</v>
      </c>
    </row>
    <row r="1676" spans="1:8" hidden="1" x14ac:dyDescent="0.25">
      <c r="A1676" s="30" t="s">
        <v>256</v>
      </c>
      <c r="B1676" s="38">
        <v>143460073</v>
      </c>
      <c r="C1676" s="38">
        <v>5540246176294</v>
      </c>
      <c r="D1676" s="39">
        <v>44892</v>
      </c>
      <c r="E1676" s="40">
        <v>743</v>
      </c>
      <c r="F1676" t="str">
        <f>+VLOOKUP(TableauRCP[[#This Row],[Article Commande]],Tableau1[],4,FALSE)</f>
        <v>CREMERIE</v>
      </c>
      <c r="G1676" s="30">
        <f>YEAR(TableauRCP[[#This Row],[Date de Reception]])*100+MONTH(TableauRCP[[#This Row],[Date de Reception]])</f>
        <v>202211</v>
      </c>
      <c r="H1676" t="str">
        <f>+CONCATENATE(TableauRCP[[#This Row],[Famille de produit]],TableauRCP[[#This Row],[Date2]])</f>
        <v>CREMERIE202211</v>
      </c>
    </row>
    <row r="1677" spans="1:8" hidden="1" x14ac:dyDescent="0.25">
      <c r="A1677" s="30" t="s">
        <v>256</v>
      </c>
      <c r="B1677" s="38">
        <v>143460073</v>
      </c>
      <c r="C1677" s="38">
        <v>5540246187987</v>
      </c>
      <c r="D1677" s="39">
        <v>44892</v>
      </c>
      <c r="E1677" s="40">
        <v>3341</v>
      </c>
      <c r="F1677" t="str">
        <f>+VLOOKUP(TableauRCP[[#This Row],[Article Commande]],Tableau1[],4,FALSE)</f>
        <v>CREMERIE</v>
      </c>
      <c r="G1677" s="30">
        <f>YEAR(TableauRCP[[#This Row],[Date de Reception]])*100+MONTH(TableauRCP[[#This Row],[Date de Reception]])</f>
        <v>202211</v>
      </c>
      <c r="H1677" t="str">
        <f>+CONCATENATE(TableauRCP[[#This Row],[Famille de produit]],TableauRCP[[#This Row],[Date2]])</f>
        <v>CREMERIE202211</v>
      </c>
    </row>
    <row r="1678" spans="1:8" hidden="1" x14ac:dyDescent="0.25">
      <c r="A1678" s="30" t="s">
        <v>256</v>
      </c>
      <c r="B1678" s="41">
        <v>143460073</v>
      </c>
      <c r="C1678" s="41">
        <v>5540246188200</v>
      </c>
      <c r="D1678" s="42">
        <v>44892</v>
      </c>
      <c r="E1678" s="43">
        <v>1485</v>
      </c>
      <c r="F1678" t="str">
        <f>+VLOOKUP(TableauRCP[[#This Row],[Article Commande]],Tableau1[],4,FALSE)</f>
        <v>CREMERIE</v>
      </c>
      <c r="G1678" s="30">
        <f>YEAR(TableauRCP[[#This Row],[Date de Reception]])*100+MONTH(TableauRCP[[#This Row],[Date de Reception]])</f>
        <v>202211</v>
      </c>
      <c r="H1678" t="str">
        <f>+CONCATENATE(TableauRCP[[#This Row],[Famille de produit]],TableauRCP[[#This Row],[Date2]])</f>
        <v>CREMERIE202211</v>
      </c>
    </row>
    <row r="1679" spans="1:8" hidden="1" x14ac:dyDescent="0.25">
      <c r="A1679" s="30" t="s">
        <v>256</v>
      </c>
      <c r="B1679" s="38">
        <v>143449971</v>
      </c>
      <c r="C1679" s="38">
        <v>5540246171759</v>
      </c>
      <c r="D1679" s="39">
        <v>44893</v>
      </c>
      <c r="E1679" s="40">
        <v>8352</v>
      </c>
      <c r="F1679" t="str">
        <f>+VLOOKUP(TableauRCP[[#This Row],[Article Commande]],Tableau1[],4,FALSE)</f>
        <v>MIX LEGUMES</v>
      </c>
      <c r="G1679" s="30">
        <f>YEAR(TableauRCP[[#This Row],[Date de Reception]])*100+MONTH(TableauRCP[[#This Row],[Date de Reception]])</f>
        <v>202211</v>
      </c>
      <c r="H1679" t="str">
        <f>+CONCATENATE(TableauRCP[[#This Row],[Famille de produit]],TableauRCP[[#This Row],[Date2]])</f>
        <v>MIX LEGUMES202211</v>
      </c>
    </row>
    <row r="1680" spans="1:8" hidden="1" x14ac:dyDescent="0.25">
      <c r="A1680" s="30" t="s">
        <v>256</v>
      </c>
      <c r="B1680" s="41">
        <v>143449971</v>
      </c>
      <c r="C1680" s="41">
        <v>5540246192518</v>
      </c>
      <c r="D1680" s="42">
        <v>44893</v>
      </c>
      <c r="E1680" s="43">
        <v>26309</v>
      </c>
      <c r="F1680" t="str">
        <f>+VLOOKUP(TableauRCP[[#This Row],[Article Commande]],Tableau1[],4,FALSE)</f>
        <v>MIX LEGUMES</v>
      </c>
      <c r="G1680" s="30">
        <f>YEAR(TableauRCP[[#This Row],[Date de Reception]])*100+MONTH(TableauRCP[[#This Row],[Date de Reception]])</f>
        <v>202211</v>
      </c>
      <c r="H1680" t="str">
        <f>+CONCATENATE(TableauRCP[[#This Row],[Famille de produit]],TableauRCP[[#This Row],[Date2]])</f>
        <v>MIX LEGUMES202211</v>
      </c>
    </row>
    <row r="1681" spans="1:8" hidden="1" x14ac:dyDescent="0.25">
      <c r="A1681" s="30" t="s">
        <v>256</v>
      </c>
      <c r="B1681" s="38">
        <v>143460091</v>
      </c>
      <c r="C1681" s="38">
        <v>5540246172669</v>
      </c>
      <c r="D1681" s="39">
        <v>44893</v>
      </c>
      <c r="E1681" s="40">
        <v>195</v>
      </c>
      <c r="F1681" t="str">
        <f>+VLOOKUP(TableauRCP[[#This Row],[Article Commande]],Tableau1[],4,FALSE)</f>
        <v>CREMERIE</v>
      </c>
      <c r="G1681" s="30">
        <f>YEAR(TableauRCP[[#This Row],[Date de Reception]])*100+MONTH(TableauRCP[[#This Row],[Date de Reception]])</f>
        <v>202211</v>
      </c>
      <c r="H1681" t="str">
        <f>+CONCATENATE(TableauRCP[[#This Row],[Famille de produit]],TableauRCP[[#This Row],[Date2]])</f>
        <v>CREMERIE202211</v>
      </c>
    </row>
    <row r="1682" spans="1:8" hidden="1" x14ac:dyDescent="0.25">
      <c r="A1682" s="30" t="s">
        <v>256</v>
      </c>
      <c r="B1682" s="38">
        <v>143460091</v>
      </c>
      <c r="C1682" s="38">
        <v>5540246174174</v>
      </c>
      <c r="D1682" s="39">
        <v>44893</v>
      </c>
      <c r="E1682" s="40">
        <v>232</v>
      </c>
      <c r="F1682" t="str">
        <f>+VLOOKUP(TableauRCP[[#This Row],[Article Commande]],Tableau1[],4,FALSE)</f>
        <v>CREMERIE</v>
      </c>
      <c r="G1682" s="30">
        <f>YEAR(TableauRCP[[#This Row],[Date de Reception]])*100+MONTH(TableauRCP[[#This Row],[Date de Reception]])</f>
        <v>202211</v>
      </c>
      <c r="H1682" t="str">
        <f>+CONCATENATE(TableauRCP[[#This Row],[Famille de produit]],TableauRCP[[#This Row],[Date2]])</f>
        <v>CREMERIE202211</v>
      </c>
    </row>
    <row r="1683" spans="1:8" hidden="1" x14ac:dyDescent="0.25">
      <c r="A1683" s="30" t="s">
        <v>256</v>
      </c>
      <c r="B1683" s="41">
        <v>143460091</v>
      </c>
      <c r="C1683" s="41">
        <v>5540246176699</v>
      </c>
      <c r="D1683" s="42">
        <v>44893</v>
      </c>
      <c r="E1683" s="43">
        <v>8352</v>
      </c>
      <c r="F1683" t="str">
        <f>+VLOOKUP(TableauRCP[[#This Row],[Article Commande]],Tableau1[],4,FALSE)</f>
        <v>CREMERIE</v>
      </c>
      <c r="G1683" s="30">
        <f>YEAR(TableauRCP[[#This Row],[Date de Reception]])*100+MONTH(TableauRCP[[#This Row],[Date de Reception]])</f>
        <v>202211</v>
      </c>
      <c r="H1683" t="str">
        <f>+CONCATENATE(TableauRCP[[#This Row],[Famille de produit]],TableauRCP[[#This Row],[Date2]])</f>
        <v>CREMERIE202211</v>
      </c>
    </row>
    <row r="1684" spans="1:8" hidden="1" x14ac:dyDescent="0.25">
      <c r="A1684" s="30" t="s">
        <v>256</v>
      </c>
      <c r="B1684" s="41">
        <v>143460091</v>
      </c>
      <c r="C1684" s="41">
        <v>5540246192102</v>
      </c>
      <c r="D1684" s="42">
        <v>44893</v>
      </c>
      <c r="E1684" s="43">
        <v>2005</v>
      </c>
      <c r="F1684" t="str">
        <f>+VLOOKUP(TableauRCP[[#This Row],[Article Commande]],Tableau1[],4,FALSE)</f>
        <v>CREMERIE</v>
      </c>
      <c r="G1684" s="30">
        <f>YEAR(TableauRCP[[#This Row],[Date de Reception]])*100+MONTH(TableauRCP[[#This Row],[Date de Reception]])</f>
        <v>202211</v>
      </c>
      <c r="H1684" t="str">
        <f>+CONCATENATE(TableauRCP[[#This Row],[Famille de produit]],TableauRCP[[#This Row],[Date2]])</f>
        <v>CREMERIE202211</v>
      </c>
    </row>
    <row r="1685" spans="1:8" hidden="1" x14ac:dyDescent="0.25">
      <c r="A1685" s="30" t="s">
        <v>256</v>
      </c>
      <c r="B1685" s="41">
        <v>143460092</v>
      </c>
      <c r="C1685" s="41">
        <v>5540246171933</v>
      </c>
      <c r="D1685" s="42">
        <v>44893</v>
      </c>
      <c r="E1685" s="43">
        <v>1114</v>
      </c>
      <c r="F1685" t="str">
        <f>+VLOOKUP(TableauRCP[[#This Row],[Article Commande]],Tableau1[],4,FALSE)</f>
        <v>CREMERIE</v>
      </c>
      <c r="G1685" s="30">
        <f>YEAR(TableauRCP[[#This Row],[Date de Reception]])*100+MONTH(TableauRCP[[#This Row],[Date de Reception]])</f>
        <v>202211</v>
      </c>
      <c r="H1685" t="str">
        <f>+CONCATENATE(TableauRCP[[#This Row],[Famille de produit]],TableauRCP[[#This Row],[Date2]])</f>
        <v>CREMERIE202211</v>
      </c>
    </row>
    <row r="1686" spans="1:8" hidden="1" x14ac:dyDescent="0.25">
      <c r="A1686" s="30" t="s">
        <v>256</v>
      </c>
      <c r="B1686" s="38">
        <v>143460092</v>
      </c>
      <c r="C1686" s="38">
        <v>5540246176295</v>
      </c>
      <c r="D1686" s="39">
        <v>44893</v>
      </c>
      <c r="E1686" s="40">
        <v>5940</v>
      </c>
      <c r="F1686" t="str">
        <f>+VLOOKUP(TableauRCP[[#This Row],[Article Commande]],Tableau1[],4,FALSE)</f>
        <v>CREMERIE</v>
      </c>
      <c r="G1686" s="30">
        <f>YEAR(TableauRCP[[#This Row],[Date de Reception]])*100+MONTH(TableauRCP[[#This Row],[Date de Reception]])</f>
        <v>202211</v>
      </c>
      <c r="H1686" t="str">
        <f>+CONCATENATE(TableauRCP[[#This Row],[Famille de produit]],TableauRCP[[#This Row],[Date2]])</f>
        <v>CREMERIE202211</v>
      </c>
    </row>
    <row r="1687" spans="1:8" hidden="1" x14ac:dyDescent="0.25">
      <c r="A1687" s="30" t="s">
        <v>256</v>
      </c>
      <c r="B1687" s="41">
        <v>143460092</v>
      </c>
      <c r="C1687" s="41">
        <v>5540246187987</v>
      </c>
      <c r="D1687" s="42">
        <v>44893</v>
      </c>
      <c r="E1687" s="43">
        <v>4455</v>
      </c>
      <c r="F1687" t="str">
        <f>+VLOOKUP(TableauRCP[[#This Row],[Article Commande]],Tableau1[],4,FALSE)</f>
        <v>CREMERIE</v>
      </c>
      <c r="G1687" s="30">
        <f>YEAR(TableauRCP[[#This Row],[Date de Reception]])*100+MONTH(TableauRCP[[#This Row],[Date de Reception]])</f>
        <v>202211</v>
      </c>
      <c r="H1687" t="str">
        <f>+CONCATENATE(TableauRCP[[#This Row],[Famille de produit]],TableauRCP[[#This Row],[Date2]])</f>
        <v>CREMERIE202211</v>
      </c>
    </row>
    <row r="1688" spans="1:8" hidden="1" x14ac:dyDescent="0.25">
      <c r="A1688" s="30" t="s">
        <v>256</v>
      </c>
      <c r="B1688" s="38">
        <v>143460092</v>
      </c>
      <c r="C1688" s="38">
        <v>5540246188200</v>
      </c>
      <c r="D1688" s="39">
        <v>44893</v>
      </c>
      <c r="E1688" s="40">
        <v>706</v>
      </c>
      <c r="F1688" t="str">
        <f>+VLOOKUP(TableauRCP[[#This Row],[Article Commande]],Tableau1[],4,FALSE)</f>
        <v>CREMERIE</v>
      </c>
      <c r="G1688" s="30">
        <f>YEAR(TableauRCP[[#This Row],[Date de Reception]])*100+MONTH(TableauRCP[[#This Row],[Date de Reception]])</f>
        <v>202211</v>
      </c>
      <c r="H1688" t="str">
        <f>+CONCATENATE(TableauRCP[[#This Row],[Famille de produit]],TableauRCP[[#This Row],[Date2]])</f>
        <v>CREMERIE202211</v>
      </c>
    </row>
    <row r="1689" spans="1:8" hidden="1" x14ac:dyDescent="0.25">
      <c r="A1689" s="30" t="s">
        <v>257</v>
      </c>
      <c r="B1689" s="41">
        <v>143449917</v>
      </c>
      <c r="C1689" s="41">
        <v>5540246183130</v>
      </c>
      <c r="D1689" s="42">
        <v>44897</v>
      </c>
      <c r="E1689" s="43">
        <v>1692</v>
      </c>
      <c r="F1689" t="str">
        <f>+VLOOKUP(TableauRCP[[#This Row],[Article Commande]],Tableau1[],4,FALSE)</f>
        <v>MIX LEGUMES</v>
      </c>
      <c r="G1689" s="30">
        <f>YEAR(TableauRCP[[#This Row],[Date de Reception]])*100+MONTH(TableauRCP[[#This Row],[Date de Reception]])</f>
        <v>202212</v>
      </c>
      <c r="H1689" t="str">
        <f>+CONCATENATE(TableauRCP[[#This Row],[Famille de produit]],TableauRCP[[#This Row],[Date2]])</f>
        <v>MIX LEGUMES202212</v>
      </c>
    </row>
    <row r="1690" spans="1:8" hidden="1" x14ac:dyDescent="0.25">
      <c r="A1690" s="30" t="s">
        <v>257</v>
      </c>
      <c r="B1690" s="38">
        <v>143449917</v>
      </c>
      <c r="C1690" s="38">
        <v>5540246183537</v>
      </c>
      <c r="D1690" s="39">
        <v>44897</v>
      </c>
      <c r="E1690" s="40">
        <v>961</v>
      </c>
      <c r="F1690" t="str">
        <f>+VLOOKUP(TableauRCP[[#This Row],[Article Commande]],Tableau1[],4,FALSE)</f>
        <v>MIX LEGUMES</v>
      </c>
      <c r="G1690" s="30">
        <f>YEAR(TableauRCP[[#This Row],[Date de Reception]])*100+MONTH(TableauRCP[[#This Row],[Date de Reception]])</f>
        <v>202212</v>
      </c>
      <c r="H1690" t="str">
        <f>+CONCATENATE(TableauRCP[[#This Row],[Famille de produit]],TableauRCP[[#This Row],[Date2]])</f>
        <v>MIX LEGUMES202212</v>
      </c>
    </row>
    <row r="1691" spans="1:8" hidden="1" x14ac:dyDescent="0.25">
      <c r="A1691" s="30" t="s">
        <v>257</v>
      </c>
      <c r="B1691" s="38">
        <v>143449947</v>
      </c>
      <c r="C1691" s="38">
        <v>5540246194632</v>
      </c>
      <c r="D1691" s="39">
        <v>44897</v>
      </c>
      <c r="E1691" s="40">
        <v>919</v>
      </c>
      <c r="F1691" t="str">
        <f>+VLOOKUP(TableauRCP[[#This Row],[Article Commande]],Tableau1[],4,FALSE)</f>
        <v>BOULANGERIE</v>
      </c>
      <c r="G1691" s="30">
        <f>YEAR(TableauRCP[[#This Row],[Date de Reception]])*100+MONTH(TableauRCP[[#This Row],[Date de Reception]])</f>
        <v>202212</v>
      </c>
      <c r="H1691" t="str">
        <f>+CONCATENATE(TableauRCP[[#This Row],[Famille de produit]],TableauRCP[[#This Row],[Date2]])</f>
        <v>BOULANGERIE202212</v>
      </c>
    </row>
    <row r="1692" spans="1:8" hidden="1" x14ac:dyDescent="0.25">
      <c r="A1692" s="30" t="s">
        <v>257</v>
      </c>
      <c r="B1692" s="41">
        <v>143449947</v>
      </c>
      <c r="C1692" s="41">
        <v>5540246195250</v>
      </c>
      <c r="D1692" s="42">
        <v>44897</v>
      </c>
      <c r="E1692" s="43">
        <v>251</v>
      </c>
      <c r="F1692" t="str">
        <f>+VLOOKUP(TableauRCP[[#This Row],[Article Commande]],Tableau1[],4,FALSE)</f>
        <v>BOULANGERIE</v>
      </c>
      <c r="G1692" s="30">
        <f>YEAR(TableauRCP[[#This Row],[Date de Reception]])*100+MONTH(TableauRCP[[#This Row],[Date de Reception]])</f>
        <v>202212</v>
      </c>
      <c r="H1692" t="str">
        <f>+CONCATENATE(TableauRCP[[#This Row],[Famille de produit]],TableauRCP[[#This Row],[Date2]])</f>
        <v>BOULANGERIE202212</v>
      </c>
    </row>
    <row r="1693" spans="1:8" hidden="1" x14ac:dyDescent="0.25">
      <c r="A1693" s="30" t="s">
        <v>257</v>
      </c>
      <c r="B1693" s="38">
        <v>143449947</v>
      </c>
      <c r="C1693" s="38">
        <v>5540246196046</v>
      </c>
      <c r="D1693" s="39">
        <v>44897</v>
      </c>
      <c r="E1693" s="40">
        <v>168</v>
      </c>
      <c r="F1693" t="str">
        <f>+VLOOKUP(TableauRCP[[#This Row],[Article Commande]],Tableau1[],4,FALSE)</f>
        <v>BOULANGERIE</v>
      </c>
      <c r="G1693" s="30">
        <f>YEAR(TableauRCP[[#This Row],[Date de Reception]])*100+MONTH(TableauRCP[[#This Row],[Date de Reception]])</f>
        <v>202212</v>
      </c>
      <c r="H1693" t="str">
        <f>+CONCATENATE(TableauRCP[[#This Row],[Famille de produit]],TableauRCP[[#This Row],[Date2]])</f>
        <v>BOULANGERIE202212</v>
      </c>
    </row>
    <row r="1694" spans="1:8" hidden="1" x14ac:dyDescent="0.25">
      <c r="A1694" s="30" t="s">
        <v>257</v>
      </c>
      <c r="B1694" s="41">
        <v>143460152</v>
      </c>
      <c r="C1694" s="41">
        <v>5540246171933</v>
      </c>
      <c r="D1694" s="42">
        <v>44897</v>
      </c>
      <c r="E1694" s="43">
        <v>2116</v>
      </c>
      <c r="F1694" t="str">
        <f>+VLOOKUP(TableauRCP[[#This Row],[Article Commande]],Tableau1[],4,FALSE)</f>
        <v>CREMERIE</v>
      </c>
      <c r="G1694" s="30">
        <f>YEAR(TableauRCP[[#This Row],[Date de Reception]])*100+MONTH(TableauRCP[[#This Row],[Date de Reception]])</f>
        <v>202212</v>
      </c>
      <c r="H1694" t="str">
        <f>+CONCATENATE(TableauRCP[[#This Row],[Famille de produit]],TableauRCP[[#This Row],[Date2]])</f>
        <v>CREMERIE202212</v>
      </c>
    </row>
    <row r="1695" spans="1:8" hidden="1" x14ac:dyDescent="0.25">
      <c r="A1695" s="30" t="s">
        <v>257</v>
      </c>
      <c r="B1695" s="38">
        <v>143460152</v>
      </c>
      <c r="C1695" s="38">
        <v>5540246176294</v>
      </c>
      <c r="D1695" s="39">
        <v>44897</v>
      </c>
      <c r="E1695" s="40">
        <v>743</v>
      </c>
      <c r="F1695" t="str">
        <f>+VLOOKUP(TableauRCP[[#This Row],[Article Commande]],Tableau1[],4,FALSE)</f>
        <v>CREMERIE</v>
      </c>
      <c r="G1695" s="30">
        <f>YEAR(TableauRCP[[#This Row],[Date de Reception]])*100+MONTH(TableauRCP[[#This Row],[Date de Reception]])</f>
        <v>202212</v>
      </c>
      <c r="H1695" t="str">
        <f>+CONCATENATE(TableauRCP[[#This Row],[Famille de produit]],TableauRCP[[#This Row],[Date2]])</f>
        <v>CREMERIE202212</v>
      </c>
    </row>
    <row r="1696" spans="1:8" hidden="1" x14ac:dyDescent="0.25">
      <c r="A1696" s="30" t="s">
        <v>257</v>
      </c>
      <c r="B1696" s="41">
        <v>143460152</v>
      </c>
      <c r="C1696" s="41">
        <v>5540246176295</v>
      </c>
      <c r="D1696" s="42">
        <v>44897</v>
      </c>
      <c r="E1696" s="43">
        <v>4455</v>
      </c>
      <c r="F1696" t="str">
        <f>+VLOOKUP(TableauRCP[[#This Row],[Article Commande]],Tableau1[],4,FALSE)</f>
        <v>CREMERIE</v>
      </c>
      <c r="G1696" s="30">
        <f>YEAR(TableauRCP[[#This Row],[Date de Reception]])*100+MONTH(TableauRCP[[#This Row],[Date de Reception]])</f>
        <v>202212</v>
      </c>
      <c r="H1696" t="str">
        <f>+CONCATENATE(TableauRCP[[#This Row],[Famille de produit]],TableauRCP[[#This Row],[Date2]])</f>
        <v>CREMERIE202212</v>
      </c>
    </row>
    <row r="1697" spans="1:8" hidden="1" x14ac:dyDescent="0.25">
      <c r="A1697" s="30" t="s">
        <v>257</v>
      </c>
      <c r="B1697" s="38">
        <v>143460152</v>
      </c>
      <c r="C1697" s="38">
        <v>5540246187987</v>
      </c>
      <c r="D1697" s="39">
        <v>44897</v>
      </c>
      <c r="E1697" s="40">
        <v>6682</v>
      </c>
      <c r="F1697" t="str">
        <f>+VLOOKUP(TableauRCP[[#This Row],[Article Commande]],Tableau1[],4,FALSE)</f>
        <v>CREMERIE</v>
      </c>
      <c r="G1697" s="30">
        <f>YEAR(TableauRCP[[#This Row],[Date de Reception]])*100+MONTH(TableauRCP[[#This Row],[Date de Reception]])</f>
        <v>202212</v>
      </c>
      <c r="H1697" t="str">
        <f>+CONCATENATE(TableauRCP[[#This Row],[Famille de produit]],TableauRCP[[#This Row],[Date2]])</f>
        <v>CREMERIE202212</v>
      </c>
    </row>
    <row r="1698" spans="1:8" hidden="1" x14ac:dyDescent="0.25">
      <c r="A1698" s="30" t="s">
        <v>257</v>
      </c>
      <c r="B1698" s="41">
        <v>143460152</v>
      </c>
      <c r="C1698" s="41">
        <v>5540246188200</v>
      </c>
      <c r="D1698" s="42">
        <v>44897</v>
      </c>
      <c r="E1698" s="43">
        <v>1485</v>
      </c>
      <c r="F1698" t="str">
        <f>+VLOOKUP(TableauRCP[[#This Row],[Article Commande]],Tableau1[],4,FALSE)</f>
        <v>CREMERIE</v>
      </c>
      <c r="G1698" s="30">
        <f>YEAR(TableauRCP[[#This Row],[Date de Reception]])*100+MONTH(TableauRCP[[#This Row],[Date de Reception]])</f>
        <v>202212</v>
      </c>
      <c r="H1698" t="str">
        <f>+CONCATENATE(TableauRCP[[#This Row],[Famille de produit]],TableauRCP[[#This Row],[Date2]])</f>
        <v>CREMERIE202212</v>
      </c>
    </row>
    <row r="1699" spans="1:8" hidden="1" x14ac:dyDescent="0.25">
      <c r="A1699" s="30" t="s">
        <v>257</v>
      </c>
      <c r="B1699" s="41">
        <v>143460153</v>
      </c>
      <c r="C1699" s="41">
        <v>5540246172539</v>
      </c>
      <c r="D1699" s="42">
        <v>44897</v>
      </c>
      <c r="E1699" s="43">
        <v>47</v>
      </c>
      <c r="F1699" t="str">
        <f>+VLOOKUP(TableauRCP[[#This Row],[Article Commande]],Tableau1[],4,FALSE)</f>
        <v>CREMERIE</v>
      </c>
      <c r="G1699" s="30">
        <f>YEAR(TableauRCP[[#This Row],[Date de Reception]])*100+MONTH(TableauRCP[[#This Row],[Date de Reception]])</f>
        <v>202212</v>
      </c>
      <c r="H1699" t="str">
        <f>+CONCATENATE(TableauRCP[[#This Row],[Famille de produit]],TableauRCP[[#This Row],[Date2]])</f>
        <v>CREMERIE202212</v>
      </c>
    </row>
    <row r="1700" spans="1:8" hidden="1" x14ac:dyDescent="0.25">
      <c r="A1700" s="30" t="s">
        <v>257</v>
      </c>
      <c r="B1700" s="38">
        <v>143460153</v>
      </c>
      <c r="C1700" s="38">
        <v>5540246172669</v>
      </c>
      <c r="D1700" s="39">
        <v>44897</v>
      </c>
      <c r="E1700" s="40">
        <v>279</v>
      </c>
      <c r="F1700" t="str">
        <f>+VLOOKUP(TableauRCP[[#This Row],[Article Commande]],Tableau1[],4,FALSE)</f>
        <v>CREMERIE</v>
      </c>
      <c r="G1700" s="30">
        <f>YEAR(TableauRCP[[#This Row],[Date de Reception]])*100+MONTH(TableauRCP[[#This Row],[Date de Reception]])</f>
        <v>202212</v>
      </c>
      <c r="H1700" t="str">
        <f>+CONCATENATE(TableauRCP[[#This Row],[Famille de produit]],TableauRCP[[#This Row],[Date2]])</f>
        <v>CREMERIE202212</v>
      </c>
    </row>
    <row r="1701" spans="1:8" hidden="1" x14ac:dyDescent="0.25">
      <c r="A1701" s="30" t="s">
        <v>257</v>
      </c>
      <c r="B1701" s="41">
        <v>143460153</v>
      </c>
      <c r="C1701" s="41">
        <v>5540246172978</v>
      </c>
      <c r="D1701" s="42">
        <v>44897</v>
      </c>
      <c r="E1701" s="43">
        <v>1671</v>
      </c>
      <c r="F1701" t="str">
        <f>+VLOOKUP(TableauRCP[[#This Row],[Article Commande]],Tableau1[],4,FALSE)</f>
        <v>CREMERIE</v>
      </c>
      <c r="G1701" s="30">
        <f>YEAR(TableauRCP[[#This Row],[Date de Reception]])*100+MONTH(TableauRCP[[#This Row],[Date de Reception]])</f>
        <v>202212</v>
      </c>
      <c r="H1701" t="str">
        <f>+CONCATENATE(TableauRCP[[#This Row],[Famille de produit]],TableauRCP[[#This Row],[Date2]])</f>
        <v>CREMERIE202212</v>
      </c>
    </row>
    <row r="1702" spans="1:8" hidden="1" x14ac:dyDescent="0.25">
      <c r="A1702" s="30" t="s">
        <v>257</v>
      </c>
      <c r="B1702" s="38">
        <v>143460153</v>
      </c>
      <c r="C1702" s="38">
        <v>5540246174174</v>
      </c>
      <c r="D1702" s="39">
        <v>44897</v>
      </c>
      <c r="E1702" s="40">
        <v>232</v>
      </c>
      <c r="F1702" t="str">
        <f>+VLOOKUP(TableauRCP[[#This Row],[Article Commande]],Tableau1[],4,FALSE)</f>
        <v>CREMERIE</v>
      </c>
      <c r="G1702" s="30">
        <f>YEAR(TableauRCP[[#This Row],[Date de Reception]])*100+MONTH(TableauRCP[[#This Row],[Date de Reception]])</f>
        <v>202212</v>
      </c>
      <c r="H1702" t="str">
        <f>+CONCATENATE(TableauRCP[[#This Row],[Famille de produit]],TableauRCP[[#This Row],[Date2]])</f>
        <v>CREMERIE202212</v>
      </c>
    </row>
    <row r="1703" spans="1:8" hidden="1" x14ac:dyDescent="0.25">
      <c r="A1703" s="30" t="s">
        <v>257</v>
      </c>
      <c r="B1703" s="38">
        <v>143460153</v>
      </c>
      <c r="C1703" s="38">
        <v>5540246176699</v>
      </c>
      <c r="D1703" s="39">
        <v>44897</v>
      </c>
      <c r="E1703" s="40">
        <v>4176</v>
      </c>
      <c r="F1703" t="str">
        <f>+VLOOKUP(TableauRCP[[#This Row],[Article Commande]],Tableau1[],4,FALSE)</f>
        <v>CREMERIE</v>
      </c>
      <c r="G1703" s="30">
        <f>YEAR(TableauRCP[[#This Row],[Date de Reception]])*100+MONTH(TableauRCP[[#This Row],[Date de Reception]])</f>
        <v>202212</v>
      </c>
      <c r="H1703" t="str">
        <f>+CONCATENATE(TableauRCP[[#This Row],[Famille de produit]],TableauRCP[[#This Row],[Date2]])</f>
        <v>CREMERIE202212</v>
      </c>
    </row>
    <row r="1704" spans="1:8" hidden="1" x14ac:dyDescent="0.25">
      <c r="A1704" s="30" t="s">
        <v>257</v>
      </c>
      <c r="B1704" s="38">
        <v>143439747</v>
      </c>
      <c r="C1704" s="38">
        <v>5540246170256</v>
      </c>
      <c r="D1704" s="39">
        <v>44898</v>
      </c>
      <c r="E1704" s="40">
        <v>3174</v>
      </c>
      <c r="F1704" t="str">
        <f>+VLOOKUP(TableauRCP[[#This Row],[Article Commande]],Tableau1[],4,FALSE)</f>
        <v>BOULANGERIE</v>
      </c>
      <c r="G1704" s="30">
        <f>YEAR(TableauRCP[[#This Row],[Date de Reception]])*100+MONTH(TableauRCP[[#This Row],[Date de Reception]])</f>
        <v>202212</v>
      </c>
      <c r="H1704" t="str">
        <f>+CONCATENATE(TableauRCP[[#This Row],[Famille de produit]],TableauRCP[[#This Row],[Date2]])</f>
        <v>BOULANGERIE202212</v>
      </c>
    </row>
    <row r="1705" spans="1:8" hidden="1" x14ac:dyDescent="0.25">
      <c r="A1705" s="30" t="s">
        <v>257</v>
      </c>
      <c r="B1705" s="41">
        <v>143439747</v>
      </c>
      <c r="C1705" s="41">
        <v>5540246171888</v>
      </c>
      <c r="D1705" s="42">
        <v>44898</v>
      </c>
      <c r="E1705" s="43">
        <v>520</v>
      </c>
      <c r="F1705" t="str">
        <f>+VLOOKUP(TableauRCP[[#This Row],[Article Commande]],Tableau1[],4,FALSE)</f>
        <v>BOULANGERIE</v>
      </c>
      <c r="G1705" s="30">
        <f>YEAR(TableauRCP[[#This Row],[Date de Reception]])*100+MONTH(TableauRCP[[#This Row],[Date de Reception]])</f>
        <v>202212</v>
      </c>
      <c r="H1705" t="str">
        <f>+CONCATENATE(TableauRCP[[#This Row],[Famille de produit]],TableauRCP[[#This Row],[Date2]])</f>
        <v>BOULANGERIE202212</v>
      </c>
    </row>
    <row r="1706" spans="1:8" hidden="1" x14ac:dyDescent="0.25">
      <c r="A1706" s="30" t="s">
        <v>257</v>
      </c>
      <c r="B1706" s="41">
        <v>143449975</v>
      </c>
      <c r="C1706" s="41">
        <v>5540246192148</v>
      </c>
      <c r="D1706" s="42">
        <v>44898</v>
      </c>
      <c r="E1706" s="43">
        <v>45936</v>
      </c>
      <c r="F1706" t="str">
        <f>+VLOOKUP(TableauRCP[[#This Row],[Article Commande]],Tableau1[],4,FALSE)</f>
        <v>MIX LEGUMES</v>
      </c>
      <c r="G1706" s="30">
        <f>YEAR(TableauRCP[[#This Row],[Date de Reception]])*100+MONTH(TableauRCP[[#This Row],[Date de Reception]])</f>
        <v>202212</v>
      </c>
      <c r="H1706" t="str">
        <f>+CONCATENATE(TableauRCP[[#This Row],[Famille de produit]],TableauRCP[[#This Row],[Date2]])</f>
        <v>MIX LEGUMES202212</v>
      </c>
    </row>
    <row r="1707" spans="1:8" hidden="1" x14ac:dyDescent="0.25">
      <c r="A1707" s="30" t="s">
        <v>257</v>
      </c>
      <c r="B1707" s="41">
        <v>143460044</v>
      </c>
      <c r="C1707" s="41">
        <v>5540246174095</v>
      </c>
      <c r="D1707" s="42">
        <v>44898</v>
      </c>
      <c r="E1707" s="43">
        <v>140</v>
      </c>
      <c r="F1707" t="str">
        <f>+VLOOKUP(TableauRCP[[#This Row],[Article Commande]],Tableau1[],4,FALSE)</f>
        <v>CREMERIE</v>
      </c>
      <c r="G1707" s="30">
        <f>YEAR(TableauRCP[[#This Row],[Date de Reception]])*100+MONTH(TableauRCP[[#This Row],[Date de Reception]])</f>
        <v>202212</v>
      </c>
      <c r="H1707" t="str">
        <f>+CONCATENATE(TableauRCP[[#This Row],[Famille de produit]],TableauRCP[[#This Row],[Date2]])</f>
        <v>CREMERIE202212</v>
      </c>
    </row>
    <row r="1708" spans="1:8" hidden="1" x14ac:dyDescent="0.25">
      <c r="A1708" s="30" t="s">
        <v>257</v>
      </c>
      <c r="B1708" s="38">
        <v>143460044</v>
      </c>
      <c r="C1708" s="38">
        <v>5540246175047</v>
      </c>
      <c r="D1708" s="39">
        <v>44898</v>
      </c>
      <c r="E1708" s="40">
        <v>279</v>
      </c>
      <c r="F1708" t="str">
        <f>+VLOOKUP(TableauRCP[[#This Row],[Article Commande]],Tableau1[],4,FALSE)</f>
        <v>CREMERIE</v>
      </c>
      <c r="G1708" s="30">
        <f>YEAR(TableauRCP[[#This Row],[Date de Reception]])*100+MONTH(TableauRCP[[#This Row],[Date de Reception]])</f>
        <v>202212</v>
      </c>
      <c r="H1708" t="str">
        <f>+CONCATENATE(TableauRCP[[#This Row],[Famille de produit]],TableauRCP[[#This Row],[Date2]])</f>
        <v>CREMERIE202212</v>
      </c>
    </row>
    <row r="1709" spans="1:8" hidden="1" x14ac:dyDescent="0.25">
      <c r="A1709" s="30" t="s">
        <v>257</v>
      </c>
      <c r="B1709" s="41">
        <v>143460044</v>
      </c>
      <c r="C1709" s="41">
        <v>5540246175049</v>
      </c>
      <c r="D1709" s="42">
        <v>44898</v>
      </c>
      <c r="E1709" s="43">
        <v>557</v>
      </c>
      <c r="F1709" t="str">
        <f>+VLOOKUP(TableauRCP[[#This Row],[Article Commande]],Tableau1[],4,FALSE)</f>
        <v>CREMERIE</v>
      </c>
      <c r="G1709" s="30">
        <f>YEAR(TableauRCP[[#This Row],[Date de Reception]])*100+MONTH(TableauRCP[[#This Row],[Date de Reception]])</f>
        <v>202212</v>
      </c>
      <c r="H1709" t="str">
        <f>+CONCATENATE(TableauRCP[[#This Row],[Famille de produit]],TableauRCP[[#This Row],[Date2]])</f>
        <v>CREMERIE202212</v>
      </c>
    </row>
    <row r="1710" spans="1:8" hidden="1" x14ac:dyDescent="0.25">
      <c r="A1710" s="30" t="s">
        <v>257</v>
      </c>
      <c r="B1710" s="38">
        <v>143460044</v>
      </c>
      <c r="C1710" s="38">
        <v>5540246190743</v>
      </c>
      <c r="D1710" s="39">
        <v>44898</v>
      </c>
      <c r="E1710" s="40">
        <v>279</v>
      </c>
      <c r="F1710" t="str">
        <f>+VLOOKUP(TableauRCP[[#This Row],[Article Commande]],Tableau1[],4,FALSE)</f>
        <v>CREMERIE</v>
      </c>
      <c r="G1710" s="30">
        <f>YEAR(TableauRCP[[#This Row],[Date de Reception]])*100+MONTH(TableauRCP[[#This Row],[Date de Reception]])</f>
        <v>202212</v>
      </c>
      <c r="H1710" t="str">
        <f>+CONCATENATE(TableauRCP[[#This Row],[Famille de produit]],TableauRCP[[#This Row],[Date2]])</f>
        <v>CREMERIE202212</v>
      </c>
    </row>
    <row r="1711" spans="1:8" hidden="1" x14ac:dyDescent="0.25">
      <c r="A1711" s="30" t="s">
        <v>257</v>
      </c>
      <c r="B1711" s="38">
        <v>143460056</v>
      </c>
      <c r="C1711" s="38">
        <v>5540246185429</v>
      </c>
      <c r="D1711" s="39">
        <v>44898</v>
      </c>
      <c r="E1711" s="40">
        <v>70</v>
      </c>
      <c r="F1711" t="str">
        <f>+VLOOKUP(TableauRCP[[#This Row],[Article Commande]],Tableau1[],4,FALSE)</f>
        <v>CREMERIE</v>
      </c>
      <c r="G1711" s="30">
        <f>YEAR(TableauRCP[[#This Row],[Date de Reception]])*100+MONTH(TableauRCP[[#This Row],[Date de Reception]])</f>
        <v>202212</v>
      </c>
      <c r="H1711" t="str">
        <f>+CONCATENATE(TableauRCP[[#This Row],[Famille de produit]],TableauRCP[[#This Row],[Date2]])</f>
        <v>CREMERIE202212</v>
      </c>
    </row>
    <row r="1712" spans="1:8" hidden="1" x14ac:dyDescent="0.25">
      <c r="A1712" s="30" t="s">
        <v>257</v>
      </c>
      <c r="B1712" s="38">
        <v>143460199</v>
      </c>
      <c r="C1712" s="38">
        <v>5540246176294</v>
      </c>
      <c r="D1712" s="39">
        <v>44898</v>
      </c>
      <c r="E1712" s="40">
        <v>2228</v>
      </c>
      <c r="F1712" t="str">
        <f>+VLOOKUP(TableauRCP[[#This Row],[Article Commande]],Tableau1[],4,FALSE)</f>
        <v>CREMERIE</v>
      </c>
      <c r="G1712" s="30">
        <f>YEAR(TableauRCP[[#This Row],[Date de Reception]])*100+MONTH(TableauRCP[[#This Row],[Date de Reception]])</f>
        <v>202212</v>
      </c>
      <c r="H1712" t="str">
        <f>+CONCATENATE(TableauRCP[[#This Row],[Famille de produit]],TableauRCP[[#This Row],[Date2]])</f>
        <v>CREMERIE202212</v>
      </c>
    </row>
    <row r="1713" spans="1:8" hidden="1" x14ac:dyDescent="0.25">
      <c r="A1713" s="30" t="s">
        <v>257</v>
      </c>
      <c r="B1713" s="41">
        <v>143460199</v>
      </c>
      <c r="C1713" s="41">
        <v>5540246176295</v>
      </c>
      <c r="D1713" s="42">
        <v>44898</v>
      </c>
      <c r="E1713" s="43">
        <v>4084</v>
      </c>
      <c r="F1713" t="str">
        <f>+VLOOKUP(TableauRCP[[#This Row],[Article Commande]],Tableau1[],4,FALSE)</f>
        <v>CREMERIE</v>
      </c>
      <c r="G1713" s="30">
        <f>YEAR(TableauRCP[[#This Row],[Date de Reception]])*100+MONTH(TableauRCP[[#This Row],[Date de Reception]])</f>
        <v>202212</v>
      </c>
      <c r="H1713" t="str">
        <f>+CONCATENATE(TableauRCP[[#This Row],[Famille de produit]],TableauRCP[[#This Row],[Date2]])</f>
        <v>CREMERIE202212</v>
      </c>
    </row>
    <row r="1714" spans="1:8" hidden="1" x14ac:dyDescent="0.25">
      <c r="A1714" s="30" t="s">
        <v>257</v>
      </c>
      <c r="B1714" s="41">
        <v>143460199</v>
      </c>
      <c r="C1714" s="41">
        <v>5540246187987</v>
      </c>
      <c r="D1714" s="42">
        <v>44898</v>
      </c>
      <c r="E1714" s="43">
        <v>4455</v>
      </c>
      <c r="F1714" t="str">
        <f>+VLOOKUP(TableauRCP[[#This Row],[Article Commande]],Tableau1[],4,FALSE)</f>
        <v>CREMERIE</v>
      </c>
      <c r="G1714" s="30">
        <f>YEAR(TableauRCP[[#This Row],[Date de Reception]])*100+MONTH(TableauRCP[[#This Row],[Date de Reception]])</f>
        <v>202212</v>
      </c>
      <c r="H1714" t="str">
        <f>+CONCATENATE(TableauRCP[[#This Row],[Famille de produit]],TableauRCP[[#This Row],[Date2]])</f>
        <v>CREMERIE202212</v>
      </c>
    </row>
    <row r="1715" spans="1:8" hidden="1" x14ac:dyDescent="0.25">
      <c r="A1715" s="30" t="s">
        <v>257</v>
      </c>
      <c r="B1715" s="38">
        <v>143460199</v>
      </c>
      <c r="C1715" s="38">
        <v>5540246188200</v>
      </c>
      <c r="D1715" s="39">
        <v>44898</v>
      </c>
      <c r="E1715" s="40">
        <v>743</v>
      </c>
      <c r="F1715" t="str">
        <f>+VLOOKUP(TableauRCP[[#This Row],[Article Commande]],Tableau1[],4,FALSE)</f>
        <v>CREMERIE</v>
      </c>
      <c r="G1715" s="30">
        <f>YEAR(TableauRCP[[#This Row],[Date de Reception]])*100+MONTH(TableauRCP[[#This Row],[Date de Reception]])</f>
        <v>202212</v>
      </c>
      <c r="H1715" t="str">
        <f>+CONCATENATE(TableauRCP[[#This Row],[Famille de produit]],TableauRCP[[#This Row],[Date2]])</f>
        <v>CREMERIE202212</v>
      </c>
    </row>
    <row r="1716" spans="1:8" hidden="1" x14ac:dyDescent="0.25">
      <c r="A1716" s="30" t="s">
        <v>257</v>
      </c>
      <c r="B1716" s="38">
        <v>143460200</v>
      </c>
      <c r="C1716" s="38">
        <v>5540246172978</v>
      </c>
      <c r="D1716" s="39">
        <v>44898</v>
      </c>
      <c r="E1716" s="40">
        <v>1671</v>
      </c>
      <c r="F1716" t="str">
        <f>+VLOOKUP(TableauRCP[[#This Row],[Article Commande]],Tableau1[],4,FALSE)</f>
        <v>CREMERIE</v>
      </c>
      <c r="G1716" s="30">
        <f>YEAR(TableauRCP[[#This Row],[Date de Reception]])*100+MONTH(TableauRCP[[#This Row],[Date de Reception]])</f>
        <v>202212</v>
      </c>
      <c r="H1716" t="str">
        <f>+CONCATENATE(TableauRCP[[#This Row],[Famille de produit]],TableauRCP[[#This Row],[Date2]])</f>
        <v>CREMERIE202212</v>
      </c>
    </row>
    <row r="1717" spans="1:8" hidden="1" x14ac:dyDescent="0.25">
      <c r="A1717" s="30" t="s">
        <v>257</v>
      </c>
      <c r="B1717" s="41">
        <v>143460200</v>
      </c>
      <c r="C1717" s="41">
        <v>5540246176699</v>
      </c>
      <c r="D1717" s="42">
        <v>44898</v>
      </c>
      <c r="E1717" s="43">
        <v>8352</v>
      </c>
      <c r="F1717" t="str">
        <f>+VLOOKUP(TableauRCP[[#This Row],[Article Commande]],Tableau1[],4,FALSE)</f>
        <v>CREMERIE</v>
      </c>
      <c r="G1717" s="30">
        <f>YEAR(TableauRCP[[#This Row],[Date de Reception]])*100+MONTH(TableauRCP[[#This Row],[Date de Reception]])</f>
        <v>202212</v>
      </c>
      <c r="H1717" t="str">
        <f>+CONCATENATE(TableauRCP[[#This Row],[Famille de produit]],TableauRCP[[#This Row],[Date2]])</f>
        <v>CREMERIE202212</v>
      </c>
    </row>
    <row r="1718" spans="1:8" hidden="1" x14ac:dyDescent="0.25">
      <c r="A1718" s="30" t="s">
        <v>257</v>
      </c>
      <c r="B1718" s="38">
        <v>143429471</v>
      </c>
      <c r="C1718" s="38">
        <v>5540246192907</v>
      </c>
      <c r="D1718" s="39">
        <v>44899</v>
      </c>
      <c r="E1718" s="40">
        <v>11136</v>
      </c>
      <c r="F1718" t="str">
        <f>+VLOOKUP(TableauRCP[[#This Row],[Article Commande]],Tableau1[],4,FALSE)</f>
        <v>VOLAILLE</v>
      </c>
      <c r="G1718" s="30">
        <f>YEAR(TableauRCP[[#This Row],[Date de Reception]])*100+MONTH(TableauRCP[[#This Row],[Date de Reception]])</f>
        <v>202212</v>
      </c>
      <c r="H1718" t="str">
        <f>+CONCATENATE(TableauRCP[[#This Row],[Famille de produit]],TableauRCP[[#This Row],[Date2]])</f>
        <v>VOLAILLE202212</v>
      </c>
    </row>
    <row r="1719" spans="1:8" hidden="1" x14ac:dyDescent="0.25">
      <c r="A1719" s="30" t="s">
        <v>257</v>
      </c>
      <c r="B1719" s="41">
        <v>143429472</v>
      </c>
      <c r="C1719" s="41">
        <v>5540246192907</v>
      </c>
      <c r="D1719" s="42">
        <v>44899</v>
      </c>
      <c r="E1719" s="43">
        <v>11136</v>
      </c>
      <c r="F1719" t="str">
        <f>+VLOOKUP(TableauRCP[[#This Row],[Article Commande]],Tableau1[],4,FALSE)</f>
        <v>VOLAILLE</v>
      </c>
      <c r="G1719" s="30">
        <f>YEAR(TableauRCP[[#This Row],[Date de Reception]])*100+MONTH(TableauRCP[[#This Row],[Date de Reception]])</f>
        <v>202212</v>
      </c>
      <c r="H1719" t="str">
        <f>+CONCATENATE(TableauRCP[[#This Row],[Famille de produit]],TableauRCP[[#This Row],[Date2]])</f>
        <v>VOLAILLE202212</v>
      </c>
    </row>
    <row r="1720" spans="1:8" hidden="1" x14ac:dyDescent="0.25">
      <c r="A1720" s="30" t="s">
        <v>257</v>
      </c>
      <c r="B1720" s="41">
        <v>143449981</v>
      </c>
      <c r="C1720" s="41">
        <v>5540246191596</v>
      </c>
      <c r="D1720" s="42">
        <v>44899</v>
      </c>
      <c r="E1720" s="43">
        <v>223</v>
      </c>
      <c r="F1720" t="str">
        <f>+VLOOKUP(TableauRCP[[#This Row],[Article Commande]],Tableau1[],4,FALSE)</f>
        <v>BOULANGERIE</v>
      </c>
      <c r="G1720" s="30">
        <f>YEAR(TableauRCP[[#This Row],[Date de Reception]])*100+MONTH(TableauRCP[[#This Row],[Date de Reception]])</f>
        <v>202212</v>
      </c>
      <c r="H1720" t="str">
        <f>+CONCATENATE(TableauRCP[[#This Row],[Famille de produit]],TableauRCP[[#This Row],[Date2]])</f>
        <v>BOULANGERIE202212</v>
      </c>
    </row>
    <row r="1721" spans="1:8" hidden="1" x14ac:dyDescent="0.25">
      <c r="A1721" s="30" t="s">
        <v>257</v>
      </c>
      <c r="B1721" s="41">
        <v>143450004</v>
      </c>
      <c r="C1721" s="41">
        <v>5540246182684</v>
      </c>
      <c r="D1721" s="42">
        <v>44899</v>
      </c>
      <c r="E1721" s="43">
        <v>372</v>
      </c>
      <c r="F1721" t="str">
        <f>+VLOOKUP(TableauRCP[[#This Row],[Article Commande]],Tableau1[],4,FALSE)</f>
        <v>BOULANGERIE</v>
      </c>
      <c r="G1721" s="30">
        <f>YEAR(TableauRCP[[#This Row],[Date de Reception]])*100+MONTH(TableauRCP[[#This Row],[Date de Reception]])</f>
        <v>202212</v>
      </c>
      <c r="H1721" t="str">
        <f>+CONCATENATE(TableauRCP[[#This Row],[Famille de produit]],TableauRCP[[#This Row],[Date2]])</f>
        <v>BOULANGERIE202212</v>
      </c>
    </row>
    <row r="1722" spans="1:8" hidden="1" x14ac:dyDescent="0.25">
      <c r="A1722" s="30" t="s">
        <v>257</v>
      </c>
      <c r="B1722" s="41">
        <v>143450004</v>
      </c>
      <c r="C1722" s="41">
        <v>5540246194467</v>
      </c>
      <c r="D1722" s="42">
        <v>44899</v>
      </c>
      <c r="E1722" s="43">
        <v>12473</v>
      </c>
      <c r="F1722" t="str">
        <f>+VLOOKUP(TableauRCP[[#This Row],[Article Commande]],Tableau1[],4,FALSE)</f>
        <v>BOULANGERIE</v>
      </c>
      <c r="G1722" s="30">
        <f>YEAR(TableauRCP[[#This Row],[Date de Reception]])*100+MONTH(TableauRCP[[#This Row],[Date de Reception]])</f>
        <v>202212</v>
      </c>
      <c r="H1722" t="str">
        <f>+CONCATENATE(TableauRCP[[#This Row],[Famille de produit]],TableauRCP[[#This Row],[Date2]])</f>
        <v>BOULANGERIE202212</v>
      </c>
    </row>
    <row r="1723" spans="1:8" hidden="1" x14ac:dyDescent="0.25">
      <c r="A1723" s="30" t="s">
        <v>257</v>
      </c>
      <c r="B1723" s="38">
        <v>143460045</v>
      </c>
      <c r="C1723" s="38">
        <v>5540246183587</v>
      </c>
      <c r="D1723" s="39">
        <v>44899</v>
      </c>
      <c r="E1723" s="40">
        <v>502</v>
      </c>
      <c r="F1723" t="str">
        <f>+VLOOKUP(TableauRCP[[#This Row],[Article Commande]],Tableau1[],4,FALSE)</f>
        <v>MIX LEGUMES</v>
      </c>
      <c r="G1723" s="30">
        <f>YEAR(TableauRCP[[#This Row],[Date de Reception]])*100+MONTH(TableauRCP[[#This Row],[Date de Reception]])</f>
        <v>202212</v>
      </c>
      <c r="H1723" t="str">
        <f>+CONCATENATE(TableauRCP[[#This Row],[Famille de produit]],TableauRCP[[#This Row],[Date2]])</f>
        <v>MIX LEGUMES202212</v>
      </c>
    </row>
    <row r="1724" spans="1:8" hidden="1" x14ac:dyDescent="0.25">
      <c r="A1724" s="30" t="s">
        <v>257</v>
      </c>
      <c r="B1724" s="41">
        <v>143460045</v>
      </c>
      <c r="C1724" s="41">
        <v>5540246183589</v>
      </c>
      <c r="D1724" s="42">
        <v>44899</v>
      </c>
      <c r="E1724" s="43">
        <v>650</v>
      </c>
      <c r="F1724" t="str">
        <f>+VLOOKUP(TableauRCP[[#This Row],[Article Commande]],Tableau1[],4,FALSE)</f>
        <v>MIX LEGUMES</v>
      </c>
      <c r="G1724" s="30">
        <f>YEAR(TableauRCP[[#This Row],[Date de Reception]])*100+MONTH(TableauRCP[[#This Row],[Date de Reception]])</f>
        <v>202212</v>
      </c>
      <c r="H1724" t="str">
        <f>+CONCATENATE(TableauRCP[[#This Row],[Famille de produit]],TableauRCP[[#This Row],[Date2]])</f>
        <v>MIX LEGUMES202212</v>
      </c>
    </row>
    <row r="1725" spans="1:8" hidden="1" x14ac:dyDescent="0.25">
      <c r="A1725" s="30" t="s">
        <v>257</v>
      </c>
      <c r="B1725" s="38">
        <v>143460045</v>
      </c>
      <c r="C1725" s="38">
        <v>5540246186352</v>
      </c>
      <c r="D1725" s="39">
        <v>44899</v>
      </c>
      <c r="E1725" s="40">
        <v>1880</v>
      </c>
      <c r="F1725" t="str">
        <f>+VLOOKUP(TableauRCP[[#This Row],[Article Commande]],Tableau1[],4,FALSE)</f>
        <v>MIX LEGUMES</v>
      </c>
      <c r="G1725" s="30">
        <f>YEAR(TableauRCP[[#This Row],[Date de Reception]])*100+MONTH(TableauRCP[[#This Row],[Date de Reception]])</f>
        <v>202212</v>
      </c>
      <c r="H1725" t="str">
        <f>+CONCATENATE(TableauRCP[[#This Row],[Famille de produit]],TableauRCP[[#This Row],[Date2]])</f>
        <v>MIX LEGUMES202212</v>
      </c>
    </row>
    <row r="1726" spans="1:8" hidden="1" x14ac:dyDescent="0.25">
      <c r="A1726" s="30" t="s">
        <v>257</v>
      </c>
      <c r="B1726" s="38">
        <v>143460107</v>
      </c>
      <c r="C1726" s="38">
        <v>5540246196466</v>
      </c>
      <c r="D1726" s="39">
        <v>44899</v>
      </c>
      <c r="E1726" s="40">
        <v>1782</v>
      </c>
      <c r="F1726" t="str">
        <f>+VLOOKUP(TableauRCP[[#This Row],[Article Commande]],Tableau1[],4,FALSE)</f>
        <v>BOULANGERIE</v>
      </c>
      <c r="G1726" s="30">
        <f>YEAR(TableauRCP[[#This Row],[Date de Reception]])*100+MONTH(TableauRCP[[#This Row],[Date de Reception]])</f>
        <v>202212</v>
      </c>
      <c r="H1726" t="str">
        <f>+CONCATENATE(TableauRCP[[#This Row],[Famille de produit]],TableauRCP[[#This Row],[Date2]])</f>
        <v>BOULANGERIE202212</v>
      </c>
    </row>
    <row r="1727" spans="1:8" hidden="1" x14ac:dyDescent="0.25">
      <c r="A1727" s="30" t="s">
        <v>257</v>
      </c>
      <c r="B1727" s="38">
        <v>143470228</v>
      </c>
      <c r="C1727" s="38">
        <v>5540246172669</v>
      </c>
      <c r="D1727" s="39">
        <v>44899</v>
      </c>
      <c r="E1727" s="40">
        <v>279</v>
      </c>
      <c r="F1727" t="str">
        <f>+VLOOKUP(TableauRCP[[#This Row],[Article Commande]],Tableau1[],4,FALSE)</f>
        <v>CREMERIE</v>
      </c>
      <c r="G1727" s="30">
        <f>YEAR(TableauRCP[[#This Row],[Date de Reception]])*100+MONTH(TableauRCP[[#This Row],[Date de Reception]])</f>
        <v>202212</v>
      </c>
      <c r="H1727" t="str">
        <f>+CONCATENATE(TableauRCP[[#This Row],[Famille de produit]],TableauRCP[[#This Row],[Date2]])</f>
        <v>CREMERIE202212</v>
      </c>
    </row>
    <row r="1728" spans="1:8" hidden="1" x14ac:dyDescent="0.25">
      <c r="A1728" s="30" t="s">
        <v>257</v>
      </c>
      <c r="B1728" s="41">
        <v>143470228</v>
      </c>
      <c r="C1728" s="41">
        <v>5540246176699</v>
      </c>
      <c r="D1728" s="42">
        <v>44899</v>
      </c>
      <c r="E1728" s="43">
        <v>3341</v>
      </c>
      <c r="F1728" t="str">
        <f>+VLOOKUP(TableauRCP[[#This Row],[Article Commande]],Tableau1[],4,FALSE)</f>
        <v>CREMERIE</v>
      </c>
      <c r="G1728" s="30">
        <f>YEAR(TableauRCP[[#This Row],[Date de Reception]])*100+MONTH(TableauRCP[[#This Row],[Date de Reception]])</f>
        <v>202212</v>
      </c>
      <c r="H1728" t="str">
        <f>+CONCATENATE(TableauRCP[[#This Row],[Famille de produit]],TableauRCP[[#This Row],[Date2]])</f>
        <v>CREMERIE202212</v>
      </c>
    </row>
    <row r="1729" spans="1:8" hidden="1" x14ac:dyDescent="0.25">
      <c r="A1729" s="30" t="s">
        <v>257</v>
      </c>
      <c r="B1729" s="38">
        <v>143470229</v>
      </c>
      <c r="C1729" s="38">
        <v>5540246176295</v>
      </c>
      <c r="D1729" s="39">
        <v>44899</v>
      </c>
      <c r="E1729" s="40">
        <v>7424</v>
      </c>
      <c r="F1729" t="str">
        <f>+VLOOKUP(TableauRCP[[#This Row],[Article Commande]],Tableau1[],4,FALSE)</f>
        <v>CREMERIE</v>
      </c>
      <c r="G1729" s="30">
        <f>YEAR(TableauRCP[[#This Row],[Date de Reception]])*100+MONTH(TableauRCP[[#This Row],[Date de Reception]])</f>
        <v>202212</v>
      </c>
      <c r="H1729" t="str">
        <f>+CONCATENATE(TableauRCP[[#This Row],[Famille de produit]],TableauRCP[[#This Row],[Date2]])</f>
        <v>CREMERIE202212</v>
      </c>
    </row>
    <row r="1730" spans="1:8" hidden="1" x14ac:dyDescent="0.25">
      <c r="A1730" s="30" t="s">
        <v>257</v>
      </c>
      <c r="B1730" s="41">
        <v>143470229</v>
      </c>
      <c r="C1730" s="41">
        <v>5540246187987</v>
      </c>
      <c r="D1730" s="42">
        <v>44899</v>
      </c>
      <c r="E1730" s="43">
        <v>4455</v>
      </c>
      <c r="F1730" t="str">
        <f>+VLOOKUP(TableauRCP[[#This Row],[Article Commande]],Tableau1[],4,FALSE)</f>
        <v>CREMERIE</v>
      </c>
      <c r="G1730" s="30">
        <f>YEAR(TableauRCP[[#This Row],[Date de Reception]])*100+MONTH(TableauRCP[[#This Row],[Date de Reception]])</f>
        <v>202212</v>
      </c>
      <c r="H1730" t="str">
        <f>+CONCATENATE(TableauRCP[[#This Row],[Famille de produit]],TableauRCP[[#This Row],[Date2]])</f>
        <v>CREMERIE202212</v>
      </c>
    </row>
    <row r="1731" spans="1:8" hidden="1" x14ac:dyDescent="0.25">
      <c r="A1731" s="30" t="s">
        <v>257</v>
      </c>
      <c r="B1731" s="38">
        <v>143470229</v>
      </c>
      <c r="C1731" s="38">
        <v>5540246188200</v>
      </c>
      <c r="D1731" s="39">
        <v>44899</v>
      </c>
      <c r="E1731" s="40">
        <v>1114</v>
      </c>
      <c r="F1731" t="str">
        <f>+VLOOKUP(TableauRCP[[#This Row],[Article Commande]],Tableau1[],4,FALSE)</f>
        <v>CREMERIE</v>
      </c>
      <c r="G1731" s="30">
        <f>YEAR(TableauRCP[[#This Row],[Date de Reception]])*100+MONTH(TableauRCP[[#This Row],[Date de Reception]])</f>
        <v>202212</v>
      </c>
      <c r="H1731" t="str">
        <f>+CONCATENATE(TableauRCP[[#This Row],[Famille de produit]],TableauRCP[[#This Row],[Date2]])</f>
        <v>CREMERIE202212</v>
      </c>
    </row>
    <row r="1732" spans="1:8" hidden="1" x14ac:dyDescent="0.25">
      <c r="A1732" s="30" t="s">
        <v>257</v>
      </c>
      <c r="B1732" s="41">
        <v>143429651</v>
      </c>
      <c r="C1732" s="41">
        <v>5540246194947</v>
      </c>
      <c r="D1732" s="42">
        <v>44900</v>
      </c>
      <c r="E1732" s="43">
        <v>232</v>
      </c>
      <c r="F1732" t="str">
        <f>+VLOOKUP(TableauRCP[[#This Row],[Article Commande]],Tableau1[],4,FALSE)</f>
        <v>EMBALLAGES</v>
      </c>
      <c r="G1732" s="30">
        <f>YEAR(TableauRCP[[#This Row],[Date de Reception]])*100+MONTH(TableauRCP[[#This Row],[Date de Reception]])</f>
        <v>202212</v>
      </c>
      <c r="H1732" t="str">
        <f>+CONCATENATE(TableauRCP[[#This Row],[Famille de produit]],TableauRCP[[#This Row],[Date2]])</f>
        <v>EMBALLAGES202212</v>
      </c>
    </row>
    <row r="1733" spans="1:8" hidden="1" x14ac:dyDescent="0.25">
      <c r="A1733" s="30" t="s">
        <v>257</v>
      </c>
      <c r="B1733" s="41">
        <v>143449948</v>
      </c>
      <c r="C1733" s="41">
        <v>5540246194632</v>
      </c>
      <c r="D1733" s="42">
        <v>44900</v>
      </c>
      <c r="E1733" s="43">
        <v>2256</v>
      </c>
      <c r="F1733" t="str">
        <f>+VLOOKUP(TableauRCP[[#This Row],[Article Commande]],Tableau1[],4,FALSE)</f>
        <v>BOULANGERIE</v>
      </c>
      <c r="G1733" s="30">
        <f>YEAR(TableauRCP[[#This Row],[Date de Reception]])*100+MONTH(TableauRCP[[#This Row],[Date de Reception]])</f>
        <v>202212</v>
      </c>
      <c r="H1733" t="str">
        <f>+CONCATENATE(TableauRCP[[#This Row],[Famille de produit]],TableauRCP[[#This Row],[Date2]])</f>
        <v>BOULANGERIE202212</v>
      </c>
    </row>
    <row r="1734" spans="1:8" hidden="1" x14ac:dyDescent="0.25">
      <c r="A1734" s="30" t="s">
        <v>257</v>
      </c>
      <c r="B1734" s="38">
        <v>143460048</v>
      </c>
      <c r="C1734" s="38">
        <v>5540246187995</v>
      </c>
      <c r="D1734" s="39">
        <v>44900</v>
      </c>
      <c r="E1734" s="40">
        <v>1318</v>
      </c>
      <c r="F1734" t="str">
        <f>+VLOOKUP(TableauRCP[[#This Row],[Article Commande]],Tableau1[],4,FALSE)</f>
        <v>EMBALLAGES</v>
      </c>
      <c r="G1734" s="30">
        <f>YEAR(TableauRCP[[#This Row],[Date de Reception]])*100+MONTH(TableauRCP[[#This Row],[Date de Reception]])</f>
        <v>202212</v>
      </c>
      <c r="H1734" t="str">
        <f>+CONCATENATE(TableauRCP[[#This Row],[Famille de produit]],TableauRCP[[#This Row],[Date2]])</f>
        <v>EMBALLAGES202212</v>
      </c>
    </row>
    <row r="1735" spans="1:8" hidden="1" x14ac:dyDescent="0.25">
      <c r="A1735" s="30" t="s">
        <v>257</v>
      </c>
      <c r="B1735" s="38">
        <v>143460095</v>
      </c>
      <c r="C1735" s="38">
        <v>5540246175049</v>
      </c>
      <c r="D1735" s="39">
        <v>44900</v>
      </c>
      <c r="E1735" s="40">
        <v>836</v>
      </c>
      <c r="F1735" t="str">
        <f>+VLOOKUP(TableauRCP[[#This Row],[Article Commande]],Tableau1[],4,FALSE)</f>
        <v>CREMERIE</v>
      </c>
      <c r="G1735" s="30">
        <f>YEAR(TableauRCP[[#This Row],[Date de Reception]])*100+MONTH(TableauRCP[[#This Row],[Date de Reception]])</f>
        <v>202212</v>
      </c>
      <c r="H1735" t="str">
        <f>+CONCATENATE(TableauRCP[[#This Row],[Famille de produit]],TableauRCP[[#This Row],[Date2]])</f>
        <v>CREMERIE202212</v>
      </c>
    </row>
    <row r="1736" spans="1:8" hidden="1" x14ac:dyDescent="0.25">
      <c r="A1736" s="30" t="s">
        <v>257</v>
      </c>
      <c r="B1736" s="38">
        <v>143460157</v>
      </c>
      <c r="C1736" s="38">
        <v>5540246185562</v>
      </c>
      <c r="D1736" s="39">
        <v>44900</v>
      </c>
      <c r="E1736" s="40">
        <v>140</v>
      </c>
      <c r="F1736" t="str">
        <f>+VLOOKUP(TableauRCP[[#This Row],[Article Commande]],Tableau1[],4,FALSE)</f>
        <v>CREMERIE</v>
      </c>
      <c r="G1736" s="30">
        <f>YEAR(TableauRCP[[#This Row],[Date de Reception]])*100+MONTH(TableauRCP[[#This Row],[Date de Reception]])</f>
        <v>202212</v>
      </c>
      <c r="H1736" t="str">
        <f>+CONCATENATE(TableauRCP[[#This Row],[Famille de produit]],TableauRCP[[#This Row],[Date2]])</f>
        <v>CREMERIE202212</v>
      </c>
    </row>
    <row r="1737" spans="1:8" hidden="1" x14ac:dyDescent="0.25">
      <c r="A1737" s="30" t="s">
        <v>257</v>
      </c>
      <c r="B1737" s="41">
        <v>143460157</v>
      </c>
      <c r="C1737" s="41">
        <v>5540246186325</v>
      </c>
      <c r="D1737" s="42">
        <v>44900</v>
      </c>
      <c r="E1737" s="43">
        <v>279</v>
      </c>
      <c r="F1737" t="str">
        <f>+VLOOKUP(TableauRCP[[#This Row],[Article Commande]],Tableau1[],4,FALSE)</f>
        <v>CREMERIE</v>
      </c>
      <c r="G1737" s="30">
        <f>YEAR(TableauRCP[[#This Row],[Date de Reception]])*100+MONTH(TableauRCP[[#This Row],[Date de Reception]])</f>
        <v>202212</v>
      </c>
      <c r="H1737" t="str">
        <f>+CONCATENATE(TableauRCP[[#This Row],[Famille de produit]],TableauRCP[[#This Row],[Date2]])</f>
        <v>CREMERIE202212</v>
      </c>
    </row>
    <row r="1738" spans="1:8" hidden="1" x14ac:dyDescent="0.25">
      <c r="A1738" s="30" t="s">
        <v>257</v>
      </c>
      <c r="B1738" s="38">
        <v>143460158</v>
      </c>
      <c r="C1738" s="38">
        <v>5540246175047</v>
      </c>
      <c r="D1738" s="39">
        <v>44900</v>
      </c>
      <c r="E1738" s="40">
        <v>279</v>
      </c>
      <c r="F1738" t="str">
        <f>+VLOOKUP(TableauRCP[[#This Row],[Article Commande]],Tableau1[],4,FALSE)</f>
        <v>CREMERIE</v>
      </c>
      <c r="G1738" s="30">
        <f>YEAR(TableauRCP[[#This Row],[Date de Reception]])*100+MONTH(TableauRCP[[#This Row],[Date de Reception]])</f>
        <v>202212</v>
      </c>
      <c r="H1738" t="str">
        <f>+CONCATENATE(TableauRCP[[#This Row],[Famille de produit]],TableauRCP[[#This Row],[Date2]])</f>
        <v>CREMERIE202212</v>
      </c>
    </row>
    <row r="1739" spans="1:8" hidden="1" x14ac:dyDescent="0.25">
      <c r="A1739" s="30" t="s">
        <v>257</v>
      </c>
      <c r="B1739" s="38">
        <v>143470275</v>
      </c>
      <c r="C1739" s="38">
        <v>5540246176294</v>
      </c>
      <c r="D1739" s="39">
        <v>44900</v>
      </c>
      <c r="E1739" s="40">
        <v>1485</v>
      </c>
      <c r="F1739" t="str">
        <f>+VLOOKUP(TableauRCP[[#This Row],[Article Commande]],Tableau1[],4,FALSE)</f>
        <v>CREMERIE</v>
      </c>
      <c r="G1739" s="30">
        <f>YEAR(TableauRCP[[#This Row],[Date de Reception]])*100+MONTH(TableauRCP[[#This Row],[Date de Reception]])</f>
        <v>202212</v>
      </c>
      <c r="H1739" t="str">
        <f>+CONCATENATE(TableauRCP[[#This Row],[Famille de produit]],TableauRCP[[#This Row],[Date2]])</f>
        <v>CREMERIE202212</v>
      </c>
    </row>
    <row r="1740" spans="1:8" hidden="1" x14ac:dyDescent="0.25">
      <c r="A1740" s="30" t="s">
        <v>257</v>
      </c>
      <c r="B1740" s="41">
        <v>143470275</v>
      </c>
      <c r="C1740" s="41">
        <v>5540246176295</v>
      </c>
      <c r="D1740" s="42">
        <v>44900</v>
      </c>
      <c r="E1740" s="43">
        <v>7424</v>
      </c>
      <c r="F1740" t="str">
        <f>+VLOOKUP(TableauRCP[[#This Row],[Article Commande]],Tableau1[],4,FALSE)</f>
        <v>CREMERIE</v>
      </c>
      <c r="G1740" s="30">
        <f>YEAR(TableauRCP[[#This Row],[Date de Reception]])*100+MONTH(TableauRCP[[#This Row],[Date de Reception]])</f>
        <v>202212</v>
      </c>
      <c r="H1740" t="str">
        <f>+CONCATENATE(TableauRCP[[#This Row],[Famille de produit]],TableauRCP[[#This Row],[Date2]])</f>
        <v>CREMERIE202212</v>
      </c>
    </row>
    <row r="1741" spans="1:8" hidden="1" x14ac:dyDescent="0.25">
      <c r="A1741" s="30" t="s">
        <v>257</v>
      </c>
      <c r="B1741" s="41">
        <v>143470275</v>
      </c>
      <c r="C1741" s="41">
        <v>5540246187987</v>
      </c>
      <c r="D1741" s="42">
        <v>44900</v>
      </c>
      <c r="E1741" s="43">
        <v>4455</v>
      </c>
      <c r="F1741" t="str">
        <f>+VLOOKUP(TableauRCP[[#This Row],[Article Commande]],Tableau1[],4,FALSE)</f>
        <v>CREMERIE</v>
      </c>
      <c r="G1741" s="30">
        <f>YEAR(TableauRCP[[#This Row],[Date de Reception]])*100+MONTH(TableauRCP[[#This Row],[Date de Reception]])</f>
        <v>202212</v>
      </c>
      <c r="H1741" t="str">
        <f>+CONCATENATE(TableauRCP[[#This Row],[Famille de produit]],TableauRCP[[#This Row],[Date2]])</f>
        <v>CREMERIE202212</v>
      </c>
    </row>
    <row r="1742" spans="1:8" hidden="1" x14ac:dyDescent="0.25">
      <c r="A1742" s="30" t="s">
        <v>257</v>
      </c>
      <c r="B1742" s="41">
        <v>143470276</v>
      </c>
      <c r="C1742" s="41">
        <v>5540246174174</v>
      </c>
      <c r="D1742" s="42">
        <v>44900</v>
      </c>
      <c r="E1742" s="43">
        <v>232</v>
      </c>
      <c r="F1742" t="str">
        <f>+VLOOKUP(TableauRCP[[#This Row],[Article Commande]],Tableau1[],4,FALSE)</f>
        <v>CREMERIE</v>
      </c>
      <c r="G1742" s="30">
        <f>YEAR(TableauRCP[[#This Row],[Date de Reception]])*100+MONTH(TableauRCP[[#This Row],[Date de Reception]])</f>
        <v>202212</v>
      </c>
      <c r="H1742" t="str">
        <f>+CONCATENATE(TableauRCP[[#This Row],[Famille de produit]],TableauRCP[[#This Row],[Date2]])</f>
        <v>CREMERIE202212</v>
      </c>
    </row>
    <row r="1743" spans="1:8" hidden="1" x14ac:dyDescent="0.25">
      <c r="A1743" s="30" t="s">
        <v>257</v>
      </c>
      <c r="B1743" s="41">
        <v>143470276</v>
      </c>
      <c r="C1743" s="41">
        <v>5540246176699</v>
      </c>
      <c r="D1743" s="42">
        <v>44900</v>
      </c>
      <c r="E1743" s="43">
        <v>8352</v>
      </c>
      <c r="F1743" t="str">
        <f>+VLOOKUP(TableauRCP[[#This Row],[Article Commande]],Tableau1[],4,FALSE)</f>
        <v>CREMERIE</v>
      </c>
      <c r="G1743" s="30">
        <f>YEAR(TableauRCP[[#This Row],[Date de Reception]])*100+MONTH(TableauRCP[[#This Row],[Date de Reception]])</f>
        <v>202212</v>
      </c>
      <c r="H1743" t="str">
        <f>+CONCATENATE(TableauRCP[[#This Row],[Famille de produit]],TableauRCP[[#This Row],[Date2]])</f>
        <v>CREMERIE202212</v>
      </c>
    </row>
    <row r="1744" spans="1:8" hidden="1" x14ac:dyDescent="0.25">
      <c r="A1744" s="30" t="s">
        <v>257</v>
      </c>
      <c r="B1744" s="38">
        <v>143470276</v>
      </c>
      <c r="C1744" s="38">
        <v>5540246192102</v>
      </c>
      <c r="D1744" s="39">
        <v>44900</v>
      </c>
      <c r="E1744" s="40">
        <v>4009</v>
      </c>
      <c r="F1744" t="str">
        <f>+VLOOKUP(TableauRCP[[#This Row],[Article Commande]],Tableau1[],4,FALSE)</f>
        <v>CREMERIE</v>
      </c>
      <c r="G1744" s="30">
        <f>YEAR(TableauRCP[[#This Row],[Date de Reception]])*100+MONTH(TableauRCP[[#This Row],[Date de Reception]])</f>
        <v>202212</v>
      </c>
      <c r="H1744" t="str">
        <f>+CONCATENATE(TableauRCP[[#This Row],[Famille de produit]],TableauRCP[[#This Row],[Date2]])</f>
        <v>CREMERIE202212</v>
      </c>
    </row>
    <row r="1745" spans="1:8" hidden="1" x14ac:dyDescent="0.25">
      <c r="A1745" s="30" t="s">
        <v>257</v>
      </c>
      <c r="B1745" s="38">
        <v>143429483</v>
      </c>
      <c r="C1745" s="38">
        <v>5540246195999</v>
      </c>
      <c r="D1745" s="39">
        <v>44903</v>
      </c>
      <c r="E1745" s="40">
        <v>7517</v>
      </c>
      <c r="F1745" t="str">
        <f>+VLOOKUP(TableauRCP[[#This Row],[Article Commande]],Tableau1[],4,FALSE)</f>
        <v>MIX LEGUMES</v>
      </c>
      <c r="G1745" s="30">
        <f>YEAR(TableauRCP[[#This Row],[Date de Reception]])*100+MONTH(TableauRCP[[#This Row],[Date de Reception]])</f>
        <v>202212</v>
      </c>
      <c r="H1745" t="str">
        <f>+CONCATENATE(TableauRCP[[#This Row],[Famille de produit]],TableauRCP[[#This Row],[Date2]])</f>
        <v>MIX LEGUMES202212</v>
      </c>
    </row>
    <row r="1746" spans="1:8" hidden="1" x14ac:dyDescent="0.25">
      <c r="A1746" s="30" t="s">
        <v>257</v>
      </c>
      <c r="B1746" s="41">
        <v>143429615</v>
      </c>
      <c r="C1746" s="41">
        <v>5540246195943</v>
      </c>
      <c r="D1746" s="42">
        <v>44903</v>
      </c>
      <c r="E1746" s="43">
        <v>928</v>
      </c>
      <c r="F1746" t="str">
        <f>+VLOOKUP(TableauRCP[[#This Row],[Article Commande]],Tableau1[],4,FALSE)</f>
        <v>CREMERIE</v>
      </c>
      <c r="G1746" s="30">
        <f>YEAR(TableauRCP[[#This Row],[Date de Reception]])*100+MONTH(TableauRCP[[#This Row],[Date de Reception]])</f>
        <v>202212</v>
      </c>
      <c r="H1746" t="str">
        <f>+CONCATENATE(TableauRCP[[#This Row],[Famille de produit]],TableauRCP[[#This Row],[Date2]])</f>
        <v>CREMERIE202212</v>
      </c>
    </row>
    <row r="1747" spans="1:8" hidden="1" x14ac:dyDescent="0.25">
      <c r="A1747" s="30" t="s">
        <v>257</v>
      </c>
      <c r="B1747" s="38">
        <v>143429615</v>
      </c>
      <c r="C1747" s="38">
        <v>5540246195944</v>
      </c>
      <c r="D1747" s="39">
        <v>44903</v>
      </c>
      <c r="E1747" s="40">
        <v>928</v>
      </c>
      <c r="F1747" t="str">
        <f>+VLOOKUP(TableauRCP[[#This Row],[Article Commande]],Tableau1[],4,FALSE)</f>
        <v>CREMERIE</v>
      </c>
      <c r="G1747" s="30">
        <f>YEAR(TableauRCP[[#This Row],[Date de Reception]])*100+MONTH(TableauRCP[[#This Row],[Date de Reception]])</f>
        <v>202212</v>
      </c>
      <c r="H1747" t="str">
        <f>+CONCATENATE(TableauRCP[[#This Row],[Famille de produit]],TableauRCP[[#This Row],[Date2]])</f>
        <v>CREMERIE202212</v>
      </c>
    </row>
    <row r="1748" spans="1:8" hidden="1" x14ac:dyDescent="0.25">
      <c r="A1748" s="30" t="s">
        <v>257</v>
      </c>
      <c r="B1748" s="38">
        <v>143470330</v>
      </c>
      <c r="C1748" s="38">
        <v>5540246174174</v>
      </c>
      <c r="D1748" s="39">
        <v>44903</v>
      </c>
      <c r="E1748" s="40">
        <v>464</v>
      </c>
      <c r="F1748" t="str">
        <f>+VLOOKUP(TableauRCP[[#This Row],[Article Commande]],Tableau1[],4,FALSE)</f>
        <v>CREMERIE</v>
      </c>
      <c r="G1748" s="30">
        <f>YEAR(TableauRCP[[#This Row],[Date de Reception]])*100+MONTH(TableauRCP[[#This Row],[Date de Reception]])</f>
        <v>202212</v>
      </c>
      <c r="H1748" t="str">
        <f>+CONCATENATE(TableauRCP[[#This Row],[Famille de produit]],TableauRCP[[#This Row],[Date2]])</f>
        <v>CREMERIE202212</v>
      </c>
    </row>
    <row r="1749" spans="1:8" hidden="1" x14ac:dyDescent="0.25">
      <c r="A1749" s="30" t="s">
        <v>257</v>
      </c>
      <c r="B1749" s="38">
        <v>143470332</v>
      </c>
      <c r="C1749" s="38">
        <v>5540246176295</v>
      </c>
      <c r="D1749" s="39">
        <v>44903</v>
      </c>
      <c r="E1749" s="40">
        <v>4455</v>
      </c>
      <c r="F1749" t="str">
        <f>+VLOOKUP(TableauRCP[[#This Row],[Article Commande]],Tableau1[],4,FALSE)</f>
        <v>CREMERIE</v>
      </c>
      <c r="G1749" s="30">
        <f>YEAR(TableauRCP[[#This Row],[Date de Reception]])*100+MONTH(TableauRCP[[#This Row],[Date de Reception]])</f>
        <v>202212</v>
      </c>
      <c r="H1749" t="str">
        <f>+CONCATENATE(TableauRCP[[#This Row],[Famille de produit]],TableauRCP[[#This Row],[Date2]])</f>
        <v>CREMERIE202212</v>
      </c>
    </row>
    <row r="1750" spans="1:8" hidden="1" x14ac:dyDescent="0.25">
      <c r="A1750" s="30" t="s">
        <v>257</v>
      </c>
      <c r="B1750" s="41">
        <v>143470332</v>
      </c>
      <c r="C1750" s="41">
        <v>5540246187987</v>
      </c>
      <c r="D1750" s="42">
        <v>44903</v>
      </c>
      <c r="E1750" s="43">
        <v>6682</v>
      </c>
      <c r="F1750" t="str">
        <f>+VLOOKUP(TableauRCP[[#This Row],[Article Commande]],Tableau1[],4,FALSE)</f>
        <v>CREMERIE</v>
      </c>
      <c r="G1750" s="30">
        <f>YEAR(TableauRCP[[#This Row],[Date de Reception]])*100+MONTH(TableauRCP[[#This Row],[Date de Reception]])</f>
        <v>202212</v>
      </c>
      <c r="H1750" t="str">
        <f>+CONCATENATE(TableauRCP[[#This Row],[Famille de produit]],TableauRCP[[#This Row],[Date2]])</f>
        <v>CREMERIE202212</v>
      </c>
    </row>
    <row r="1751" spans="1:8" hidden="1" x14ac:dyDescent="0.25">
      <c r="A1751" s="30" t="s">
        <v>257</v>
      </c>
      <c r="B1751" s="41">
        <v>143449949</v>
      </c>
      <c r="C1751" s="41">
        <v>5540246194632</v>
      </c>
      <c r="D1751" s="42">
        <v>44904</v>
      </c>
      <c r="E1751" s="43">
        <v>1337</v>
      </c>
      <c r="F1751" t="str">
        <f>+VLOOKUP(TableauRCP[[#This Row],[Article Commande]],Tableau1[],4,FALSE)</f>
        <v>BOULANGERIE</v>
      </c>
      <c r="G1751" s="30">
        <f>YEAR(TableauRCP[[#This Row],[Date de Reception]])*100+MONTH(TableauRCP[[#This Row],[Date de Reception]])</f>
        <v>202212</v>
      </c>
      <c r="H1751" t="str">
        <f>+CONCATENATE(TableauRCP[[#This Row],[Famille de produit]],TableauRCP[[#This Row],[Date2]])</f>
        <v>BOULANGERIE202212</v>
      </c>
    </row>
    <row r="1752" spans="1:8" hidden="1" x14ac:dyDescent="0.25">
      <c r="A1752" s="30" t="s">
        <v>257</v>
      </c>
      <c r="B1752" s="38">
        <v>143460047</v>
      </c>
      <c r="C1752" s="38">
        <v>5540246183558</v>
      </c>
      <c r="D1752" s="39">
        <v>44904</v>
      </c>
      <c r="E1752" s="40">
        <v>2784</v>
      </c>
      <c r="F1752" t="str">
        <f>+VLOOKUP(TableauRCP[[#This Row],[Article Commande]],Tableau1[],4,FALSE)</f>
        <v>MIX LEGUMES</v>
      </c>
      <c r="G1752" s="30">
        <f>YEAR(TableauRCP[[#This Row],[Date de Reception]])*100+MONTH(TableauRCP[[#This Row],[Date de Reception]])</f>
        <v>202212</v>
      </c>
      <c r="H1752" t="str">
        <f>+CONCATENATE(TableauRCP[[#This Row],[Famille de produit]],TableauRCP[[#This Row],[Date2]])</f>
        <v>MIX LEGUMES202212</v>
      </c>
    </row>
    <row r="1753" spans="1:8" hidden="1" x14ac:dyDescent="0.25">
      <c r="A1753" s="30" t="s">
        <v>257</v>
      </c>
      <c r="B1753" s="41">
        <v>143460047</v>
      </c>
      <c r="C1753" s="41">
        <v>5540246192209</v>
      </c>
      <c r="D1753" s="42">
        <v>44904</v>
      </c>
      <c r="E1753" s="43">
        <v>2228</v>
      </c>
      <c r="F1753" t="str">
        <f>+VLOOKUP(TableauRCP[[#This Row],[Article Commande]],Tableau1[],4,FALSE)</f>
        <v>MIX LEGUMES</v>
      </c>
      <c r="G1753" s="30">
        <f>YEAR(TableauRCP[[#This Row],[Date de Reception]])*100+MONTH(TableauRCP[[#This Row],[Date de Reception]])</f>
        <v>202212</v>
      </c>
      <c r="H1753" t="str">
        <f>+CONCATENATE(TableauRCP[[#This Row],[Famille de produit]],TableauRCP[[#This Row],[Date2]])</f>
        <v>MIX LEGUMES202212</v>
      </c>
    </row>
    <row r="1754" spans="1:8" hidden="1" x14ac:dyDescent="0.25">
      <c r="A1754" s="30" t="s">
        <v>257</v>
      </c>
      <c r="B1754" s="38">
        <v>143460047</v>
      </c>
      <c r="C1754" s="38">
        <v>5540246192462</v>
      </c>
      <c r="D1754" s="39">
        <v>44904</v>
      </c>
      <c r="E1754" s="40">
        <v>1114</v>
      </c>
      <c r="F1754" t="str">
        <f>+VLOOKUP(TableauRCP[[#This Row],[Article Commande]],Tableau1[],4,FALSE)</f>
        <v>MIX LEGUMES</v>
      </c>
      <c r="G1754" s="30">
        <f>YEAR(TableauRCP[[#This Row],[Date de Reception]])*100+MONTH(TableauRCP[[#This Row],[Date de Reception]])</f>
        <v>202212</v>
      </c>
      <c r="H1754" t="str">
        <f>+CONCATENATE(TableauRCP[[#This Row],[Famille de produit]],TableauRCP[[#This Row],[Date2]])</f>
        <v>MIX LEGUMES202212</v>
      </c>
    </row>
    <row r="1755" spans="1:8" hidden="1" x14ac:dyDescent="0.25">
      <c r="A1755" s="30" t="s">
        <v>257</v>
      </c>
      <c r="B1755" s="41">
        <v>143460047</v>
      </c>
      <c r="C1755" s="41">
        <v>5540246192594</v>
      </c>
      <c r="D1755" s="42">
        <v>44904</v>
      </c>
      <c r="E1755" s="43">
        <v>743</v>
      </c>
      <c r="F1755" t="str">
        <f>+VLOOKUP(TableauRCP[[#This Row],[Article Commande]],Tableau1[],4,FALSE)</f>
        <v>MIX LEGUMES</v>
      </c>
      <c r="G1755" s="30">
        <f>YEAR(TableauRCP[[#This Row],[Date de Reception]])*100+MONTH(TableauRCP[[#This Row],[Date de Reception]])</f>
        <v>202212</v>
      </c>
      <c r="H1755" t="str">
        <f>+CONCATENATE(TableauRCP[[#This Row],[Famille de produit]],TableauRCP[[#This Row],[Date2]])</f>
        <v>MIX LEGUMES202212</v>
      </c>
    </row>
    <row r="1756" spans="1:8" hidden="1" x14ac:dyDescent="0.25">
      <c r="A1756" s="30" t="s">
        <v>257</v>
      </c>
      <c r="B1756" s="38">
        <v>143460047</v>
      </c>
      <c r="C1756" s="38">
        <v>5540246192831</v>
      </c>
      <c r="D1756" s="39">
        <v>44904</v>
      </c>
      <c r="E1756" s="40">
        <v>1300</v>
      </c>
      <c r="F1756" t="str">
        <f>+VLOOKUP(TableauRCP[[#This Row],[Article Commande]],Tableau1[],4,FALSE)</f>
        <v>MIX LEGUMES</v>
      </c>
      <c r="G1756" s="30">
        <f>YEAR(TableauRCP[[#This Row],[Date de Reception]])*100+MONTH(TableauRCP[[#This Row],[Date de Reception]])</f>
        <v>202212</v>
      </c>
      <c r="H1756" t="str">
        <f>+CONCATENATE(TableauRCP[[#This Row],[Famille de produit]],TableauRCP[[#This Row],[Date2]])</f>
        <v>MIX LEGUMES202212</v>
      </c>
    </row>
    <row r="1757" spans="1:8" hidden="1" x14ac:dyDescent="0.25">
      <c r="A1757" s="30" t="s">
        <v>257</v>
      </c>
      <c r="B1757" s="41">
        <v>143470382</v>
      </c>
      <c r="C1757" s="41">
        <v>5540246172978</v>
      </c>
      <c r="D1757" s="42">
        <v>44904</v>
      </c>
      <c r="E1757" s="43">
        <v>836</v>
      </c>
      <c r="F1757" t="str">
        <f>+VLOOKUP(TableauRCP[[#This Row],[Article Commande]],Tableau1[],4,FALSE)</f>
        <v>CREMERIE</v>
      </c>
      <c r="G1757" s="30">
        <f>YEAR(TableauRCP[[#This Row],[Date de Reception]])*100+MONTH(TableauRCP[[#This Row],[Date de Reception]])</f>
        <v>202212</v>
      </c>
      <c r="H1757" t="str">
        <f>+CONCATENATE(TableauRCP[[#This Row],[Famille de produit]],TableauRCP[[#This Row],[Date2]])</f>
        <v>CREMERIE202212</v>
      </c>
    </row>
    <row r="1758" spans="1:8" hidden="1" x14ac:dyDescent="0.25">
      <c r="A1758" s="30" t="s">
        <v>257</v>
      </c>
      <c r="B1758" s="38">
        <v>143470382</v>
      </c>
      <c r="C1758" s="38">
        <v>5540246188175</v>
      </c>
      <c r="D1758" s="39">
        <v>44904</v>
      </c>
      <c r="E1758" s="40">
        <v>186</v>
      </c>
      <c r="F1758" t="str">
        <f>+VLOOKUP(TableauRCP[[#This Row],[Article Commande]],Tableau1[],4,FALSE)</f>
        <v>CREMERIE</v>
      </c>
      <c r="G1758" s="30">
        <f>YEAR(TableauRCP[[#This Row],[Date de Reception]])*100+MONTH(TableauRCP[[#This Row],[Date de Reception]])</f>
        <v>202212</v>
      </c>
      <c r="H1758" t="str">
        <f>+CONCATENATE(TableauRCP[[#This Row],[Famille de produit]],TableauRCP[[#This Row],[Date2]])</f>
        <v>CREMERIE202212</v>
      </c>
    </row>
    <row r="1759" spans="1:8" hidden="1" x14ac:dyDescent="0.25">
      <c r="A1759" s="30" t="s">
        <v>257</v>
      </c>
      <c r="B1759" s="38">
        <v>143460035</v>
      </c>
      <c r="C1759" s="38">
        <v>5540246181061</v>
      </c>
      <c r="D1759" s="39">
        <v>44905</v>
      </c>
      <c r="E1759" s="40">
        <v>1964</v>
      </c>
      <c r="F1759" t="str">
        <f>+VLOOKUP(TableauRCP[[#This Row],[Article Commande]],Tableau1[],4,FALSE)</f>
        <v>VOLAILLE</v>
      </c>
      <c r="G1759" s="30">
        <f>YEAR(TableauRCP[[#This Row],[Date de Reception]])*100+MONTH(TableauRCP[[#This Row],[Date de Reception]])</f>
        <v>202212</v>
      </c>
      <c r="H1759" t="str">
        <f>+CONCATENATE(TableauRCP[[#This Row],[Famille de produit]],TableauRCP[[#This Row],[Date2]])</f>
        <v>VOLAILLE202212</v>
      </c>
    </row>
    <row r="1760" spans="1:8" hidden="1" x14ac:dyDescent="0.25">
      <c r="A1760" s="30" t="s">
        <v>257</v>
      </c>
      <c r="B1760" s="41">
        <v>143460035</v>
      </c>
      <c r="C1760" s="41">
        <v>5540246185278</v>
      </c>
      <c r="D1760" s="42">
        <v>44905</v>
      </c>
      <c r="E1760" s="43">
        <v>2239</v>
      </c>
      <c r="F1760" t="str">
        <f>+VLOOKUP(TableauRCP[[#This Row],[Article Commande]],Tableau1[],4,FALSE)</f>
        <v>VOLAILLE</v>
      </c>
      <c r="G1760" s="30">
        <f>YEAR(TableauRCP[[#This Row],[Date de Reception]])*100+MONTH(TableauRCP[[#This Row],[Date de Reception]])</f>
        <v>202212</v>
      </c>
      <c r="H1760" t="str">
        <f>+CONCATENATE(TableauRCP[[#This Row],[Famille de produit]],TableauRCP[[#This Row],[Date2]])</f>
        <v>VOLAILLE202212</v>
      </c>
    </row>
    <row r="1761" spans="1:8" hidden="1" x14ac:dyDescent="0.25">
      <c r="A1761" s="30" t="s">
        <v>257</v>
      </c>
      <c r="B1761" s="41">
        <v>143460135</v>
      </c>
      <c r="C1761" s="41">
        <v>5540246183547</v>
      </c>
      <c r="D1761" s="42">
        <v>44905</v>
      </c>
      <c r="E1761" s="43">
        <v>8909</v>
      </c>
      <c r="F1761" t="str">
        <f>+VLOOKUP(TableauRCP[[#This Row],[Article Commande]],Tableau1[],4,FALSE)</f>
        <v>VOLAILLE</v>
      </c>
      <c r="G1761" s="30">
        <f>YEAR(TableauRCP[[#This Row],[Date de Reception]])*100+MONTH(TableauRCP[[#This Row],[Date de Reception]])</f>
        <v>202212</v>
      </c>
      <c r="H1761" t="str">
        <f>+CONCATENATE(TableauRCP[[#This Row],[Famille de produit]],TableauRCP[[#This Row],[Date2]])</f>
        <v>VOLAILLE202212</v>
      </c>
    </row>
    <row r="1762" spans="1:8" hidden="1" x14ac:dyDescent="0.25">
      <c r="A1762" s="30" t="s">
        <v>257</v>
      </c>
      <c r="B1762" s="38">
        <v>143470230</v>
      </c>
      <c r="C1762" s="38">
        <v>5540246175049</v>
      </c>
      <c r="D1762" s="39">
        <v>44905</v>
      </c>
      <c r="E1762" s="40">
        <v>1114</v>
      </c>
      <c r="F1762" t="str">
        <f>+VLOOKUP(TableauRCP[[#This Row],[Article Commande]],Tableau1[],4,FALSE)</f>
        <v>CREMERIE</v>
      </c>
      <c r="G1762" s="30">
        <f>YEAR(TableauRCP[[#This Row],[Date de Reception]])*100+MONTH(TableauRCP[[#This Row],[Date de Reception]])</f>
        <v>202212</v>
      </c>
      <c r="H1762" t="str">
        <f>+CONCATENATE(TableauRCP[[#This Row],[Famille de produit]],TableauRCP[[#This Row],[Date2]])</f>
        <v>CREMERIE202212</v>
      </c>
    </row>
    <row r="1763" spans="1:8" hidden="1" x14ac:dyDescent="0.25">
      <c r="A1763" s="30" t="s">
        <v>257</v>
      </c>
      <c r="B1763" s="41">
        <v>143470230</v>
      </c>
      <c r="C1763" s="41">
        <v>5540246175050</v>
      </c>
      <c r="D1763" s="42">
        <v>44905</v>
      </c>
      <c r="E1763" s="43">
        <v>1114</v>
      </c>
      <c r="F1763" t="str">
        <f>+VLOOKUP(TableauRCP[[#This Row],[Article Commande]],Tableau1[],4,FALSE)</f>
        <v>CREMERIE</v>
      </c>
      <c r="G1763" s="30">
        <f>YEAR(TableauRCP[[#This Row],[Date de Reception]])*100+MONTH(TableauRCP[[#This Row],[Date de Reception]])</f>
        <v>202212</v>
      </c>
      <c r="H1763" t="str">
        <f>+CONCATENATE(TableauRCP[[#This Row],[Famille de produit]],TableauRCP[[#This Row],[Date2]])</f>
        <v>CREMERIE202212</v>
      </c>
    </row>
    <row r="1764" spans="1:8" hidden="1" x14ac:dyDescent="0.25">
      <c r="A1764" s="30" t="s">
        <v>257</v>
      </c>
      <c r="B1764" s="38">
        <v>143470230</v>
      </c>
      <c r="C1764" s="38">
        <v>5540246190743</v>
      </c>
      <c r="D1764" s="39">
        <v>44905</v>
      </c>
      <c r="E1764" s="40">
        <v>279</v>
      </c>
      <c r="F1764" t="str">
        <f>+VLOOKUP(TableauRCP[[#This Row],[Article Commande]],Tableau1[],4,FALSE)</f>
        <v>CREMERIE</v>
      </c>
      <c r="G1764" s="30">
        <f>YEAR(TableauRCP[[#This Row],[Date de Reception]])*100+MONTH(TableauRCP[[#This Row],[Date de Reception]])</f>
        <v>202212</v>
      </c>
      <c r="H1764" t="str">
        <f>+CONCATENATE(TableauRCP[[#This Row],[Famille de produit]],TableauRCP[[#This Row],[Date2]])</f>
        <v>CREMERIE202212</v>
      </c>
    </row>
    <row r="1765" spans="1:8" hidden="1" x14ac:dyDescent="0.25">
      <c r="A1765" s="30" t="s">
        <v>257</v>
      </c>
      <c r="B1765" s="38">
        <v>143470339</v>
      </c>
      <c r="C1765" s="38">
        <v>5540246186325</v>
      </c>
      <c r="D1765" s="39">
        <v>44905</v>
      </c>
      <c r="E1765" s="40">
        <v>418</v>
      </c>
      <c r="F1765" t="str">
        <f>+VLOOKUP(TableauRCP[[#This Row],[Article Commande]],Tableau1[],4,FALSE)</f>
        <v>CREMERIE</v>
      </c>
      <c r="G1765" s="30">
        <f>YEAR(TableauRCP[[#This Row],[Date de Reception]])*100+MONTH(TableauRCP[[#This Row],[Date de Reception]])</f>
        <v>202212</v>
      </c>
      <c r="H1765" t="str">
        <f>+CONCATENATE(TableauRCP[[#This Row],[Famille de produit]],TableauRCP[[#This Row],[Date2]])</f>
        <v>CREMERIE202212</v>
      </c>
    </row>
    <row r="1766" spans="1:8" hidden="1" x14ac:dyDescent="0.25">
      <c r="A1766" s="30" t="s">
        <v>257</v>
      </c>
      <c r="B1766" s="41">
        <v>143480432</v>
      </c>
      <c r="C1766" s="41">
        <v>5540246172539</v>
      </c>
      <c r="D1766" s="42">
        <v>44905</v>
      </c>
      <c r="E1766" s="43">
        <v>47</v>
      </c>
      <c r="F1766" t="str">
        <f>+VLOOKUP(TableauRCP[[#This Row],[Article Commande]],Tableau1[],4,FALSE)</f>
        <v>CREMERIE</v>
      </c>
      <c r="G1766" s="30">
        <f>YEAR(TableauRCP[[#This Row],[Date de Reception]])*100+MONTH(TableauRCP[[#This Row],[Date de Reception]])</f>
        <v>202212</v>
      </c>
      <c r="H1766" t="str">
        <f>+CONCATENATE(TableauRCP[[#This Row],[Famille de produit]],TableauRCP[[#This Row],[Date2]])</f>
        <v>CREMERIE202212</v>
      </c>
    </row>
    <row r="1767" spans="1:8" hidden="1" x14ac:dyDescent="0.25">
      <c r="A1767" s="30" t="s">
        <v>257</v>
      </c>
      <c r="B1767" s="38">
        <v>143480432</v>
      </c>
      <c r="C1767" s="38">
        <v>5540246172978</v>
      </c>
      <c r="D1767" s="39">
        <v>44905</v>
      </c>
      <c r="E1767" s="40">
        <v>1671</v>
      </c>
      <c r="F1767" t="str">
        <f>+VLOOKUP(TableauRCP[[#This Row],[Article Commande]],Tableau1[],4,FALSE)</f>
        <v>CREMERIE</v>
      </c>
      <c r="G1767" s="30">
        <f>YEAR(TableauRCP[[#This Row],[Date de Reception]])*100+MONTH(TableauRCP[[#This Row],[Date de Reception]])</f>
        <v>202212</v>
      </c>
      <c r="H1767" t="str">
        <f>+CONCATENATE(TableauRCP[[#This Row],[Famille de produit]],TableauRCP[[#This Row],[Date2]])</f>
        <v>CREMERIE202212</v>
      </c>
    </row>
    <row r="1768" spans="1:8" hidden="1" x14ac:dyDescent="0.25">
      <c r="A1768" s="30" t="s">
        <v>257</v>
      </c>
      <c r="B1768" s="38">
        <v>143480432</v>
      </c>
      <c r="C1768" s="38">
        <v>5540246174174</v>
      </c>
      <c r="D1768" s="39">
        <v>44905</v>
      </c>
      <c r="E1768" s="40">
        <v>464</v>
      </c>
      <c r="F1768" t="str">
        <f>+VLOOKUP(TableauRCP[[#This Row],[Article Commande]],Tableau1[],4,FALSE)</f>
        <v>CREMERIE</v>
      </c>
      <c r="G1768" s="30">
        <f>YEAR(TableauRCP[[#This Row],[Date de Reception]])*100+MONTH(TableauRCP[[#This Row],[Date de Reception]])</f>
        <v>202212</v>
      </c>
      <c r="H1768" t="str">
        <f>+CONCATENATE(TableauRCP[[#This Row],[Famille de produit]],TableauRCP[[#This Row],[Date2]])</f>
        <v>CREMERIE202212</v>
      </c>
    </row>
    <row r="1769" spans="1:8" hidden="1" x14ac:dyDescent="0.25">
      <c r="A1769" s="30" t="s">
        <v>257</v>
      </c>
      <c r="B1769" s="41">
        <v>143480432</v>
      </c>
      <c r="C1769" s="41">
        <v>5540246176699</v>
      </c>
      <c r="D1769" s="42">
        <v>44905</v>
      </c>
      <c r="E1769" s="43">
        <v>6264</v>
      </c>
      <c r="F1769" t="str">
        <f>+VLOOKUP(TableauRCP[[#This Row],[Article Commande]],Tableau1[],4,FALSE)</f>
        <v>CREMERIE</v>
      </c>
      <c r="G1769" s="30">
        <f>YEAR(TableauRCP[[#This Row],[Date de Reception]])*100+MONTH(TableauRCP[[#This Row],[Date de Reception]])</f>
        <v>202212</v>
      </c>
      <c r="H1769" t="str">
        <f>+CONCATENATE(TableauRCP[[#This Row],[Famille de produit]],TableauRCP[[#This Row],[Date2]])</f>
        <v>CREMERIE202212</v>
      </c>
    </row>
    <row r="1770" spans="1:8" hidden="1" x14ac:dyDescent="0.25">
      <c r="A1770" s="30" t="s">
        <v>257</v>
      </c>
      <c r="B1770" s="41">
        <v>143480433</v>
      </c>
      <c r="C1770" s="41">
        <v>5540246176295</v>
      </c>
      <c r="D1770" s="42">
        <v>44905</v>
      </c>
      <c r="E1770" s="43">
        <v>7424</v>
      </c>
      <c r="F1770" t="str">
        <f>+VLOOKUP(TableauRCP[[#This Row],[Article Commande]],Tableau1[],4,FALSE)</f>
        <v>CREMERIE</v>
      </c>
      <c r="G1770" s="30">
        <f>YEAR(TableauRCP[[#This Row],[Date de Reception]])*100+MONTH(TableauRCP[[#This Row],[Date de Reception]])</f>
        <v>202212</v>
      </c>
      <c r="H1770" t="str">
        <f>+CONCATENATE(TableauRCP[[#This Row],[Famille de produit]],TableauRCP[[#This Row],[Date2]])</f>
        <v>CREMERIE202212</v>
      </c>
    </row>
    <row r="1771" spans="1:8" hidden="1" x14ac:dyDescent="0.25">
      <c r="A1771" s="30" t="s">
        <v>257</v>
      </c>
      <c r="B1771" s="38">
        <v>143480505</v>
      </c>
      <c r="C1771" s="38">
        <v>5540246192102</v>
      </c>
      <c r="D1771" s="39">
        <v>44905</v>
      </c>
      <c r="E1771" s="40">
        <v>6014</v>
      </c>
      <c r="F1771" t="str">
        <f>+VLOOKUP(TableauRCP[[#This Row],[Article Commande]],Tableau1[],4,FALSE)</f>
        <v>CREMERIE</v>
      </c>
      <c r="G1771" s="30">
        <f>YEAR(TableauRCP[[#This Row],[Date de Reception]])*100+MONTH(TableauRCP[[#This Row],[Date de Reception]])</f>
        <v>202212</v>
      </c>
      <c r="H1771" t="str">
        <f>+CONCATENATE(TableauRCP[[#This Row],[Famille de produit]],TableauRCP[[#This Row],[Date2]])</f>
        <v>CREMERIE202212</v>
      </c>
    </row>
    <row r="1772" spans="1:8" hidden="1" x14ac:dyDescent="0.25">
      <c r="A1772" s="30" t="s">
        <v>257</v>
      </c>
      <c r="B1772" s="38">
        <v>143439748</v>
      </c>
      <c r="C1772" s="38">
        <v>5540246170256</v>
      </c>
      <c r="D1772" s="39">
        <v>44906</v>
      </c>
      <c r="E1772" s="40">
        <v>3174</v>
      </c>
      <c r="F1772" t="str">
        <f>+VLOOKUP(TableauRCP[[#This Row],[Article Commande]],Tableau1[],4,FALSE)</f>
        <v>BOULANGERIE</v>
      </c>
      <c r="G1772" s="30">
        <f>YEAR(TableauRCP[[#This Row],[Date de Reception]])*100+MONTH(TableauRCP[[#This Row],[Date de Reception]])</f>
        <v>202212</v>
      </c>
      <c r="H1772" t="str">
        <f>+CONCATENATE(TableauRCP[[#This Row],[Famille de produit]],TableauRCP[[#This Row],[Date2]])</f>
        <v>BOULANGERIE202212</v>
      </c>
    </row>
    <row r="1773" spans="1:8" hidden="1" x14ac:dyDescent="0.25">
      <c r="A1773" s="30" t="s">
        <v>257</v>
      </c>
      <c r="B1773" s="41">
        <v>143439748</v>
      </c>
      <c r="C1773" s="41">
        <v>5540246171888</v>
      </c>
      <c r="D1773" s="42">
        <v>44906</v>
      </c>
      <c r="E1773" s="43">
        <v>520</v>
      </c>
      <c r="F1773" t="str">
        <f>+VLOOKUP(TableauRCP[[#This Row],[Article Commande]],Tableau1[],4,FALSE)</f>
        <v>BOULANGERIE</v>
      </c>
      <c r="G1773" s="30">
        <f>YEAR(TableauRCP[[#This Row],[Date de Reception]])*100+MONTH(TableauRCP[[#This Row],[Date de Reception]])</f>
        <v>202212</v>
      </c>
      <c r="H1773" t="str">
        <f>+CONCATENATE(TableauRCP[[#This Row],[Famille de produit]],TableauRCP[[#This Row],[Date2]])</f>
        <v>BOULANGERIE202212</v>
      </c>
    </row>
    <row r="1774" spans="1:8" hidden="1" x14ac:dyDescent="0.25">
      <c r="A1774" s="30" t="s">
        <v>257</v>
      </c>
      <c r="B1774" s="41">
        <v>143460037</v>
      </c>
      <c r="C1774" s="41">
        <v>5540246183130</v>
      </c>
      <c r="D1774" s="42">
        <v>44906</v>
      </c>
      <c r="E1774" s="43">
        <v>2256</v>
      </c>
      <c r="F1774" t="str">
        <f>+VLOOKUP(TableauRCP[[#This Row],[Article Commande]],Tableau1[],4,FALSE)</f>
        <v>MIX LEGUMES</v>
      </c>
      <c r="G1774" s="30">
        <f>YEAR(TableauRCP[[#This Row],[Date de Reception]])*100+MONTH(TableauRCP[[#This Row],[Date de Reception]])</f>
        <v>202212</v>
      </c>
      <c r="H1774" t="str">
        <f>+CONCATENATE(TableauRCP[[#This Row],[Famille de produit]],TableauRCP[[#This Row],[Date2]])</f>
        <v>MIX LEGUMES202212</v>
      </c>
    </row>
    <row r="1775" spans="1:8" hidden="1" x14ac:dyDescent="0.25">
      <c r="A1775" s="30" t="s">
        <v>257</v>
      </c>
      <c r="B1775" s="38">
        <v>143460037</v>
      </c>
      <c r="C1775" s="38">
        <v>5540246183538</v>
      </c>
      <c r="D1775" s="39">
        <v>44906</v>
      </c>
      <c r="E1775" s="40">
        <v>919</v>
      </c>
      <c r="F1775" t="str">
        <f>+VLOOKUP(TableauRCP[[#This Row],[Article Commande]],Tableau1[],4,FALSE)</f>
        <v>MIX LEGUMES</v>
      </c>
      <c r="G1775" s="30">
        <f>YEAR(TableauRCP[[#This Row],[Date de Reception]])*100+MONTH(TableauRCP[[#This Row],[Date de Reception]])</f>
        <v>202212</v>
      </c>
      <c r="H1775" t="str">
        <f>+CONCATENATE(TableauRCP[[#This Row],[Famille de produit]],TableauRCP[[#This Row],[Date2]])</f>
        <v>MIX LEGUMES202212</v>
      </c>
    </row>
    <row r="1776" spans="1:8" hidden="1" x14ac:dyDescent="0.25">
      <c r="A1776" s="30" t="s">
        <v>257</v>
      </c>
      <c r="B1776" s="41">
        <v>143460051</v>
      </c>
      <c r="C1776" s="41">
        <v>5540246177133</v>
      </c>
      <c r="D1776" s="42">
        <v>44906</v>
      </c>
      <c r="E1776" s="43">
        <v>18375</v>
      </c>
      <c r="F1776" t="str">
        <f>+VLOOKUP(TableauRCP[[#This Row],[Article Commande]],Tableau1[],4,FALSE)</f>
        <v>MIX LEGUMES</v>
      </c>
      <c r="G1776" s="30">
        <f>YEAR(TableauRCP[[#This Row],[Date de Reception]])*100+MONTH(TableauRCP[[#This Row],[Date de Reception]])</f>
        <v>202212</v>
      </c>
      <c r="H1776" t="str">
        <f>+CONCATENATE(TableauRCP[[#This Row],[Famille de produit]],TableauRCP[[#This Row],[Date2]])</f>
        <v>MIX LEGUMES202212</v>
      </c>
    </row>
    <row r="1777" spans="1:8" hidden="1" x14ac:dyDescent="0.25">
      <c r="A1777" s="30" t="s">
        <v>257</v>
      </c>
      <c r="B1777" s="38">
        <v>143460052</v>
      </c>
      <c r="C1777" s="38">
        <v>5540246192148</v>
      </c>
      <c r="D1777" s="39">
        <v>44906</v>
      </c>
      <c r="E1777" s="40">
        <v>45936</v>
      </c>
      <c r="F1777" t="str">
        <f>+VLOOKUP(TableauRCP[[#This Row],[Article Commande]],Tableau1[],4,FALSE)</f>
        <v>MIX LEGUMES</v>
      </c>
      <c r="G1777" s="30">
        <f>YEAR(TableauRCP[[#This Row],[Date de Reception]])*100+MONTH(TableauRCP[[#This Row],[Date de Reception]])</f>
        <v>202212</v>
      </c>
      <c r="H1777" t="str">
        <f>+CONCATENATE(TableauRCP[[#This Row],[Famille de produit]],TableauRCP[[#This Row],[Date2]])</f>
        <v>MIX LEGUMES202212</v>
      </c>
    </row>
    <row r="1778" spans="1:8" hidden="1" x14ac:dyDescent="0.25">
      <c r="A1778" s="30" t="s">
        <v>257</v>
      </c>
      <c r="B1778" s="41">
        <v>143480480</v>
      </c>
      <c r="C1778" s="41">
        <v>5540246187987</v>
      </c>
      <c r="D1778" s="42">
        <v>44906</v>
      </c>
      <c r="E1778" s="43">
        <v>2228</v>
      </c>
      <c r="F1778" t="str">
        <f>+VLOOKUP(TableauRCP[[#This Row],[Article Commande]],Tableau1[],4,FALSE)</f>
        <v>CREMERIE</v>
      </c>
      <c r="G1778" s="30">
        <f>YEAR(TableauRCP[[#This Row],[Date de Reception]])*100+MONTH(TableauRCP[[#This Row],[Date de Reception]])</f>
        <v>202212</v>
      </c>
      <c r="H1778" t="str">
        <f>+CONCATENATE(TableauRCP[[#This Row],[Famille de produit]],TableauRCP[[#This Row],[Date2]])</f>
        <v>CREMERIE202212</v>
      </c>
    </row>
    <row r="1779" spans="1:8" hidden="1" x14ac:dyDescent="0.25">
      <c r="A1779" s="30" t="s">
        <v>257</v>
      </c>
      <c r="B1779" s="38">
        <v>143480481</v>
      </c>
      <c r="C1779" s="38">
        <v>5540246172669</v>
      </c>
      <c r="D1779" s="39">
        <v>44906</v>
      </c>
      <c r="E1779" s="40">
        <v>279</v>
      </c>
      <c r="F1779" t="str">
        <f>+VLOOKUP(TableauRCP[[#This Row],[Article Commande]],Tableau1[],4,FALSE)</f>
        <v>CREMERIE</v>
      </c>
      <c r="G1779" s="30">
        <f>YEAR(TableauRCP[[#This Row],[Date de Reception]])*100+MONTH(TableauRCP[[#This Row],[Date de Reception]])</f>
        <v>202212</v>
      </c>
      <c r="H1779" t="str">
        <f>+CONCATENATE(TableauRCP[[#This Row],[Famille de produit]],TableauRCP[[#This Row],[Date2]])</f>
        <v>CREMERIE202212</v>
      </c>
    </row>
    <row r="1780" spans="1:8" hidden="1" x14ac:dyDescent="0.25">
      <c r="A1780" s="30" t="s">
        <v>257</v>
      </c>
      <c r="B1780" s="41">
        <v>143480481</v>
      </c>
      <c r="C1780" s="41">
        <v>5540246172978</v>
      </c>
      <c r="D1780" s="42">
        <v>44906</v>
      </c>
      <c r="E1780" s="43">
        <v>836</v>
      </c>
      <c r="F1780" t="str">
        <f>+VLOOKUP(TableauRCP[[#This Row],[Article Commande]],Tableau1[],4,FALSE)</f>
        <v>CREMERIE</v>
      </c>
      <c r="G1780" s="30">
        <f>YEAR(TableauRCP[[#This Row],[Date de Reception]])*100+MONTH(TableauRCP[[#This Row],[Date de Reception]])</f>
        <v>202212</v>
      </c>
      <c r="H1780" t="str">
        <f>+CONCATENATE(TableauRCP[[#This Row],[Famille de produit]],TableauRCP[[#This Row],[Date2]])</f>
        <v>CREMERIE202212</v>
      </c>
    </row>
    <row r="1781" spans="1:8" hidden="1" x14ac:dyDescent="0.25">
      <c r="A1781" s="30" t="s">
        <v>257</v>
      </c>
      <c r="B1781" s="38">
        <v>143480481</v>
      </c>
      <c r="C1781" s="38">
        <v>5540246174174</v>
      </c>
      <c r="D1781" s="39">
        <v>44906</v>
      </c>
      <c r="E1781" s="40">
        <v>232</v>
      </c>
      <c r="F1781" t="str">
        <f>+VLOOKUP(TableauRCP[[#This Row],[Article Commande]],Tableau1[],4,FALSE)</f>
        <v>CREMERIE</v>
      </c>
      <c r="G1781" s="30">
        <f>YEAR(TableauRCP[[#This Row],[Date de Reception]])*100+MONTH(TableauRCP[[#This Row],[Date de Reception]])</f>
        <v>202212</v>
      </c>
      <c r="H1781" t="str">
        <f>+CONCATENATE(TableauRCP[[#This Row],[Famille de produit]],TableauRCP[[#This Row],[Date2]])</f>
        <v>CREMERIE202212</v>
      </c>
    </row>
    <row r="1782" spans="1:8" hidden="1" x14ac:dyDescent="0.25">
      <c r="A1782" s="30" t="s">
        <v>257</v>
      </c>
      <c r="B1782" s="38">
        <v>143480481</v>
      </c>
      <c r="C1782" s="38">
        <v>5540246192102</v>
      </c>
      <c r="D1782" s="39">
        <v>44906</v>
      </c>
      <c r="E1782" s="40">
        <v>4009</v>
      </c>
      <c r="F1782" t="str">
        <f>+VLOOKUP(TableauRCP[[#This Row],[Article Commande]],Tableau1[],4,FALSE)</f>
        <v>CREMERIE</v>
      </c>
      <c r="G1782" s="30">
        <f>YEAR(TableauRCP[[#This Row],[Date de Reception]])*100+MONTH(TableauRCP[[#This Row],[Date de Reception]])</f>
        <v>202212</v>
      </c>
      <c r="H1782" t="str">
        <f>+CONCATENATE(TableauRCP[[#This Row],[Famille de produit]],TableauRCP[[#This Row],[Date2]])</f>
        <v>CREMERIE202212</v>
      </c>
    </row>
    <row r="1783" spans="1:8" hidden="1" x14ac:dyDescent="0.25">
      <c r="A1783" s="30" t="s">
        <v>257</v>
      </c>
      <c r="B1783" s="41">
        <v>143449951</v>
      </c>
      <c r="C1783" s="41">
        <v>5540246194632</v>
      </c>
      <c r="D1783" s="42">
        <v>44907</v>
      </c>
      <c r="E1783" s="43">
        <v>1365</v>
      </c>
      <c r="F1783" t="str">
        <f>+VLOOKUP(TableauRCP[[#This Row],[Article Commande]],Tableau1[],4,FALSE)</f>
        <v>BOULANGERIE</v>
      </c>
      <c r="G1783" s="30">
        <f>YEAR(TableauRCP[[#This Row],[Date de Reception]])*100+MONTH(TableauRCP[[#This Row],[Date de Reception]])</f>
        <v>202212</v>
      </c>
      <c r="H1783" t="str">
        <f>+CONCATENATE(TableauRCP[[#This Row],[Famille de produit]],TableauRCP[[#This Row],[Date2]])</f>
        <v>BOULANGERIE202212</v>
      </c>
    </row>
    <row r="1784" spans="1:8" hidden="1" x14ac:dyDescent="0.25">
      <c r="A1784" s="30" t="s">
        <v>257</v>
      </c>
      <c r="B1784" s="41">
        <v>143470246</v>
      </c>
      <c r="C1784" s="41">
        <v>5540246182684</v>
      </c>
      <c r="D1784" s="42">
        <v>44907</v>
      </c>
      <c r="E1784" s="43">
        <v>140</v>
      </c>
      <c r="F1784" t="str">
        <f>+VLOOKUP(TableauRCP[[#This Row],[Article Commande]],Tableau1[],4,FALSE)</f>
        <v>BOULANGERIE</v>
      </c>
      <c r="G1784" s="30">
        <f>YEAR(TableauRCP[[#This Row],[Date de Reception]])*100+MONTH(TableauRCP[[#This Row],[Date de Reception]])</f>
        <v>202212</v>
      </c>
      <c r="H1784" t="str">
        <f>+CONCATENATE(TableauRCP[[#This Row],[Famille de produit]],TableauRCP[[#This Row],[Date2]])</f>
        <v>BOULANGERIE202212</v>
      </c>
    </row>
    <row r="1785" spans="1:8" hidden="1" x14ac:dyDescent="0.25">
      <c r="A1785" s="30" t="s">
        <v>257</v>
      </c>
      <c r="B1785" s="38">
        <v>143470246</v>
      </c>
      <c r="C1785" s="38">
        <v>5540246183844</v>
      </c>
      <c r="D1785" s="39">
        <v>44907</v>
      </c>
      <c r="E1785" s="40">
        <v>186</v>
      </c>
      <c r="F1785" t="str">
        <f>+VLOOKUP(TableauRCP[[#This Row],[Article Commande]],Tableau1[],4,FALSE)</f>
        <v>BOULANGERIE</v>
      </c>
      <c r="G1785" s="30">
        <f>YEAR(TableauRCP[[#This Row],[Date de Reception]])*100+MONTH(TableauRCP[[#This Row],[Date de Reception]])</f>
        <v>202212</v>
      </c>
      <c r="H1785" t="str">
        <f>+CONCATENATE(TableauRCP[[#This Row],[Famille de produit]],TableauRCP[[#This Row],[Date2]])</f>
        <v>BOULANGERIE202212</v>
      </c>
    </row>
    <row r="1786" spans="1:8" hidden="1" x14ac:dyDescent="0.25">
      <c r="A1786" s="30" t="s">
        <v>257</v>
      </c>
      <c r="B1786" s="38">
        <v>143470246</v>
      </c>
      <c r="C1786" s="38">
        <v>5540246194467</v>
      </c>
      <c r="D1786" s="39">
        <v>44907</v>
      </c>
      <c r="E1786" s="40">
        <v>12473</v>
      </c>
      <c r="F1786" t="str">
        <f>+VLOOKUP(TableauRCP[[#This Row],[Article Commande]],Tableau1[],4,FALSE)</f>
        <v>BOULANGERIE</v>
      </c>
      <c r="G1786" s="30">
        <f>YEAR(TableauRCP[[#This Row],[Date de Reception]])*100+MONTH(TableauRCP[[#This Row],[Date de Reception]])</f>
        <v>202212</v>
      </c>
      <c r="H1786" t="str">
        <f>+CONCATENATE(TableauRCP[[#This Row],[Famille de produit]],TableauRCP[[#This Row],[Date2]])</f>
        <v>BOULANGERIE202212</v>
      </c>
    </row>
    <row r="1787" spans="1:8" hidden="1" x14ac:dyDescent="0.25">
      <c r="A1787" s="30" t="s">
        <v>257</v>
      </c>
      <c r="B1787" s="38">
        <v>143470340</v>
      </c>
      <c r="C1787" s="38">
        <v>5540246173472</v>
      </c>
      <c r="D1787" s="39">
        <v>44907</v>
      </c>
      <c r="E1787" s="40">
        <v>279</v>
      </c>
      <c r="F1787" t="str">
        <f>+VLOOKUP(TableauRCP[[#This Row],[Article Commande]],Tableau1[],4,FALSE)</f>
        <v>CREMERIE</v>
      </c>
      <c r="G1787" s="30">
        <f>YEAR(TableauRCP[[#This Row],[Date de Reception]])*100+MONTH(TableauRCP[[#This Row],[Date de Reception]])</f>
        <v>202212</v>
      </c>
      <c r="H1787" t="str">
        <f>+CONCATENATE(TableauRCP[[#This Row],[Famille de produit]],TableauRCP[[#This Row],[Date2]])</f>
        <v>CREMERIE202212</v>
      </c>
    </row>
    <row r="1788" spans="1:8" hidden="1" x14ac:dyDescent="0.25">
      <c r="A1788" s="30" t="s">
        <v>257</v>
      </c>
      <c r="B1788" s="41">
        <v>143470340</v>
      </c>
      <c r="C1788" s="41">
        <v>5540246174095</v>
      </c>
      <c r="D1788" s="42">
        <v>44907</v>
      </c>
      <c r="E1788" s="43">
        <v>70</v>
      </c>
      <c r="F1788" t="str">
        <f>+VLOOKUP(TableauRCP[[#This Row],[Article Commande]],Tableau1[],4,FALSE)</f>
        <v>CREMERIE</v>
      </c>
      <c r="G1788" s="30">
        <f>YEAR(TableauRCP[[#This Row],[Date de Reception]])*100+MONTH(TableauRCP[[#This Row],[Date de Reception]])</f>
        <v>202212</v>
      </c>
      <c r="H1788" t="str">
        <f>+CONCATENATE(TableauRCP[[#This Row],[Famille de produit]],TableauRCP[[#This Row],[Date2]])</f>
        <v>CREMERIE202212</v>
      </c>
    </row>
    <row r="1789" spans="1:8" hidden="1" x14ac:dyDescent="0.25">
      <c r="A1789" s="30" t="s">
        <v>257</v>
      </c>
      <c r="B1789" s="38">
        <v>143470340</v>
      </c>
      <c r="C1789" s="38">
        <v>5540246175047</v>
      </c>
      <c r="D1789" s="39">
        <v>44907</v>
      </c>
      <c r="E1789" s="40">
        <v>418</v>
      </c>
      <c r="F1789" t="str">
        <f>+VLOOKUP(TableauRCP[[#This Row],[Article Commande]],Tableau1[],4,FALSE)</f>
        <v>CREMERIE</v>
      </c>
      <c r="G1789" s="30">
        <f>YEAR(TableauRCP[[#This Row],[Date de Reception]])*100+MONTH(TableauRCP[[#This Row],[Date de Reception]])</f>
        <v>202212</v>
      </c>
      <c r="H1789" t="str">
        <f>+CONCATENATE(TableauRCP[[#This Row],[Famille de produit]],TableauRCP[[#This Row],[Date2]])</f>
        <v>CREMERIE202212</v>
      </c>
    </row>
    <row r="1790" spans="1:8" hidden="1" x14ac:dyDescent="0.25">
      <c r="A1790" s="30" t="s">
        <v>257</v>
      </c>
      <c r="B1790" s="41">
        <v>143470340</v>
      </c>
      <c r="C1790" s="41">
        <v>5540246175049</v>
      </c>
      <c r="D1790" s="42">
        <v>44907</v>
      </c>
      <c r="E1790" s="43">
        <v>557</v>
      </c>
      <c r="F1790" t="str">
        <f>+VLOOKUP(TableauRCP[[#This Row],[Article Commande]],Tableau1[],4,FALSE)</f>
        <v>CREMERIE</v>
      </c>
      <c r="G1790" s="30">
        <f>YEAR(TableauRCP[[#This Row],[Date de Reception]])*100+MONTH(TableauRCP[[#This Row],[Date de Reception]])</f>
        <v>202212</v>
      </c>
      <c r="H1790" t="str">
        <f>+CONCATENATE(TableauRCP[[#This Row],[Famille de produit]],TableauRCP[[#This Row],[Date2]])</f>
        <v>CREMERIE202212</v>
      </c>
    </row>
    <row r="1791" spans="1:8" hidden="1" x14ac:dyDescent="0.25">
      <c r="A1791" s="30" t="s">
        <v>257</v>
      </c>
      <c r="B1791" s="38">
        <v>143470340</v>
      </c>
      <c r="C1791" s="38">
        <v>5540246175050</v>
      </c>
      <c r="D1791" s="39">
        <v>44907</v>
      </c>
      <c r="E1791" s="40">
        <v>557</v>
      </c>
      <c r="F1791" t="str">
        <f>+VLOOKUP(TableauRCP[[#This Row],[Article Commande]],Tableau1[],4,FALSE)</f>
        <v>CREMERIE</v>
      </c>
      <c r="G1791" s="30">
        <f>YEAR(TableauRCP[[#This Row],[Date de Reception]])*100+MONTH(TableauRCP[[#This Row],[Date de Reception]])</f>
        <v>202212</v>
      </c>
      <c r="H1791" t="str">
        <f>+CONCATENATE(TableauRCP[[#This Row],[Famille de produit]],TableauRCP[[#This Row],[Date2]])</f>
        <v>CREMERIE202212</v>
      </c>
    </row>
    <row r="1792" spans="1:8" hidden="1" x14ac:dyDescent="0.25">
      <c r="A1792" s="30" t="s">
        <v>257</v>
      </c>
      <c r="B1792" s="38">
        <v>143480485</v>
      </c>
      <c r="C1792" s="38">
        <v>5540246186325</v>
      </c>
      <c r="D1792" s="39">
        <v>44907</v>
      </c>
      <c r="E1792" s="40">
        <v>140</v>
      </c>
      <c r="F1792" t="str">
        <f>+VLOOKUP(TableauRCP[[#This Row],[Article Commande]],Tableau1[],4,FALSE)</f>
        <v>CREMERIE</v>
      </c>
      <c r="G1792" s="30">
        <f>YEAR(TableauRCP[[#This Row],[Date de Reception]])*100+MONTH(TableauRCP[[#This Row],[Date de Reception]])</f>
        <v>202212</v>
      </c>
      <c r="H1792" t="str">
        <f>+CONCATENATE(TableauRCP[[#This Row],[Famille de produit]],TableauRCP[[#This Row],[Date2]])</f>
        <v>CREMERIE202212</v>
      </c>
    </row>
    <row r="1793" spans="1:8" hidden="1" x14ac:dyDescent="0.25">
      <c r="A1793" s="30" t="s">
        <v>257</v>
      </c>
      <c r="B1793" s="41">
        <v>143480513</v>
      </c>
      <c r="C1793" s="41">
        <v>5540246171933</v>
      </c>
      <c r="D1793" s="42">
        <v>44907</v>
      </c>
      <c r="E1793" s="43">
        <v>2228</v>
      </c>
      <c r="F1793" t="str">
        <f>+VLOOKUP(TableauRCP[[#This Row],[Article Commande]],Tableau1[],4,FALSE)</f>
        <v>CREMERIE</v>
      </c>
      <c r="G1793" s="30">
        <f>YEAR(TableauRCP[[#This Row],[Date de Reception]])*100+MONTH(TableauRCP[[#This Row],[Date de Reception]])</f>
        <v>202212</v>
      </c>
      <c r="H1793" t="str">
        <f>+CONCATENATE(TableauRCP[[#This Row],[Famille de produit]],TableauRCP[[#This Row],[Date2]])</f>
        <v>CREMERIE202212</v>
      </c>
    </row>
    <row r="1794" spans="1:8" hidden="1" x14ac:dyDescent="0.25">
      <c r="A1794" s="30" t="s">
        <v>257</v>
      </c>
      <c r="B1794" s="38">
        <v>143480513</v>
      </c>
      <c r="C1794" s="38">
        <v>5540246176294</v>
      </c>
      <c r="D1794" s="39">
        <v>44907</v>
      </c>
      <c r="E1794" s="40">
        <v>1485</v>
      </c>
      <c r="F1794" t="str">
        <f>+VLOOKUP(TableauRCP[[#This Row],[Article Commande]],Tableau1[],4,FALSE)</f>
        <v>CREMERIE</v>
      </c>
      <c r="G1794" s="30">
        <f>YEAR(TableauRCP[[#This Row],[Date de Reception]])*100+MONTH(TableauRCP[[#This Row],[Date de Reception]])</f>
        <v>202212</v>
      </c>
      <c r="H1794" t="str">
        <f>+CONCATENATE(TableauRCP[[#This Row],[Famille de produit]],TableauRCP[[#This Row],[Date2]])</f>
        <v>CREMERIE202212</v>
      </c>
    </row>
    <row r="1795" spans="1:8" hidden="1" x14ac:dyDescent="0.25">
      <c r="A1795" s="30" t="s">
        <v>257</v>
      </c>
      <c r="B1795" s="41">
        <v>143480513</v>
      </c>
      <c r="C1795" s="41">
        <v>5540246176295</v>
      </c>
      <c r="D1795" s="42">
        <v>44907</v>
      </c>
      <c r="E1795" s="43">
        <v>7424</v>
      </c>
      <c r="F1795" t="str">
        <f>+VLOOKUP(TableauRCP[[#This Row],[Article Commande]],Tableau1[],4,FALSE)</f>
        <v>CREMERIE</v>
      </c>
      <c r="G1795" s="30">
        <f>YEAR(TableauRCP[[#This Row],[Date de Reception]])*100+MONTH(TableauRCP[[#This Row],[Date de Reception]])</f>
        <v>202212</v>
      </c>
      <c r="H1795" t="str">
        <f>+CONCATENATE(TableauRCP[[#This Row],[Famille de produit]],TableauRCP[[#This Row],[Date2]])</f>
        <v>CREMERIE202212</v>
      </c>
    </row>
    <row r="1796" spans="1:8" hidden="1" x14ac:dyDescent="0.25">
      <c r="A1796" s="30" t="s">
        <v>257</v>
      </c>
      <c r="B1796" s="41">
        <v>143480513</v>
      </c>
      <c r="C1796" s="41">
        <v>5540246187987</v>
      </c>
      <c r="D1796" s="42">
        <v>44907</v>
      </c>
      <c r="E1796" s="43">
        <v>3341</v>
      </c>
      <c r="F1796" t="str">
        <f>+VLOOKUP(TableauRCP[[#This Row],[Article Commande]],Tableau1[],4,FALSE)</f>
        <v>CREMERIE</v>
      </c>
      <c r="G1796" s="30">
        <f>YEAR(TableauRCP[[#This Row],[Date de Reception]])*100+MONTH(TableauRCP[[#This Row],[Date de Reception]])</f>
        <v>202212</v>
      </c>
      <c r="H1796" t="str">
        <f>+CONCATENATE(TableauRCP[[#This Row],[Famille de produit]],TableauRCP[[#This Row],[Date2]])</f>
        <v>CREMERIE202212</v>
      </c>
    </row>
    <row r="1797" spans="1:8" hidden="1" x14ac:dyDescent="0.25">
      <c r="A1797" s="30" t="s">
        <v>257</v>
      </c>
      <c r="B1797" s="41">
        <v>143480514</v>
      </c>
      <c r="C1797" s="41">
        <v>5540246172539</v>
      </c>
      <c r="D1797" s="42">
        <v>44907</v>
      </c>
      <c r="E1797" s="43">
        <v>47</v>
      </c>
      <c r="F1797" t="str">
        <f>+VLOOKUP(TableauRCP[[#This Row],[Article Commande]],Tableau1[],4,FALSE)</f>
        <v>CREMERIE</v>
      </c>
      <c r="G1797" s="30">
        <f>YEAR(TableauRCP[[#This Row],[Date de Reception]])*100+MONTH(TableauRCP[[#This Row],[Date de Reception]])</f>
        <v>202212</v>
      </c>
      <c r="H1797" t="str">
        <f>+CONCATENATE(TableauRCP[[#This Row],[Famille de produit]],TableauRCP[[#This Row],[Date2]])</f>
        <v>CREMERIE202212</v>
      </c>
    </row>
    <row r="1798" spans="1:8" hidden="1" x14ac:dyDescent="0.25">
      <c r="A1798" s="30" t="s">
        <v>257</v>
      </c>
      <c r="B1798" s="38">
        <v>143480514</v>
      </c>
      <c r="C1798" s="38">
        <v>5540246172669</v>
      </c>
      <c r="D1798" s="39">
        <v>44907</v>
      </c>
      <c r="E1798" s="40">
        <v>279</v>
      </c>
      <c r="F1798" t="str">
        <f>+VLOOKUP(TableauRCP[[#This Row],[Article Commande]],Tableau1[],4,FALSE)</f>
        <v>CREMERIE</v>
      </c>
      <c r="G1798" s="30">
        <f>YEAR(TableauRCP[[#This Row],[Date de Reception]])*100+MONTH(TableauRCP[[#This Row],[Date de Reception]])</f>
        <v>202212</v>
      </c>
      <c r="H1798" t="str">
        <f>+CONCATENATE(TableauRCP[[#This Row],[Famille de produit]],TableauRCP[[#This Row],[Date2]])</f>
        <v>CREMERIE202212</v>
      </c>
    </row>
    <row r="1799" spans="1:8" hidden="1" x14ac:dyDescent="0.25">
      <c r="A1799" s="30" t="s">
        <v>257</v>
      </c>
      <c r="B1799" s="41">
        <v>143480514</v>
      </c>
      <c r="C1799" s="41">
        <v>5540246172978</v>
      </c>
      <c r="D1799" s="42">
        <v>44907</v>
      </c>
      <c r="E1799" s="43">
        <v>1671</v>
      </c>
      <c r="F1799" t="str">
        <f>+VLOOKUP(TableauRCP[[#This Row],[Article Commande]],Tableau1[],4,FALSE)</f>
        <v>CREMERIE</v>
      </c>
      <c r="G1799" s="30">
        <f>YEAR(TableauRCP[[#This Row],[Date de Reception]])*100+MONTH(TableauRCP[[#This Row],[Date de Reception]])</f>
        <v>202212</v>
      </c>
      <c r="H1799" t="str">
        <f>+CONCATENATE(TableauRCP[[#This Row],[Famille de produit]],TableauRCP[[#This Row],[Date2]])</f>
        <v>CREMERIE202212</v>
      </c>
    </row>
    <row r="1800" spans="1:8" hidden="1" x14ac:dyDescent="0.25">
      <c r="A1800" s="30" t="s">
        <v>257</v>
      </c>
      <c r="B1800" s="38">
        <v>143480514</v>
      </c>
      <c r="C1800" s="38">
        <v>5540246174174</v>
      </c>
      <c r="D1800" s="39">
        <v>44907</v>
      </c>
      <c r="E1800" s="40">
        <v>232</v>
      </c>
      <c r="F1800" t="str">
        <f>+VLOOKUP(TableauRCP[[#This Row],[Article Commande]],Tableau1[],4,FALSE)</f>
        <v>CREMERIE</v>
      </c>
      <c r="G1800" s="30">
        <f>YEAR(TableauRCP[[#This Row],[Date de Reception]])*100+MONTH(TableauRCP[[#This Row],[Date de Reception]])</f>
        <v>202212</v>
      </c>
      <c r="H1800" t="str">
        <f>+CONCATENATE(TableauRCP[[#This Row],[Famille de produit]],TableauRCP[[#This Row],[Date2]])</f>
        <v>CREMERIE202212</v>
      </c>
    </row>
    <row r="1801" spans="1:8" hidden="1" x14ac:dyDescent="0.25">
      <c r="A1801" s="30" t="s">
        <v>257</v>
      </c>
      <c r="B1801" s="41">
        <v>143480514</v>
      </c>
      <c r="C1801" s="41">
        <v>5540246176699</v>
      </c>
      <c r="D1801" s="42">
        <v>44907</v>
      </c>
      <c r="E1801" s="43">
        <v>6264</v>
      </c>
      <c r="F1801" t="str">
        <f>+VLOOKUP(TableauRCP[[#This Row],[Article Commande]],Tableau1[],4,FALSE)</f>
        <v>CREMERIE</v>
      </c>
      <c r="G1801" s="30">
        <f>YEAR(TableauRCP[[#This Row],[Date de Reception]])*100+MONTH(TableauRCP[[#This Row],[Date de Reception]])</f>
        <v>202212</v>
      </c>
      <c r="H1801" t="str">
        <f>+CONCATENATE(TableauRCP[[#This Row],[Famille de produit]],TableauRCP[[#This Row],[Date2]])</f>
        <v>CREMERIE202212</v>
      </c>
    </row>
    <row r="1802" spans="1:8" hidden="1" x14ac:dyDescent="0.25">
      <c r="A1802" s="30" t="s">
        <v>257</v>
      </c>
      <c r="B1802" s="41">
        <v>143480581</v>
      </c>
      <c r="C1802" s="41">
        <v>5540246188200</v>
      </c>
      <c r="D1802" s="42">
        <v>44907</v>
      </c>
      <c r="E1802" s="43">
        <v>483</v>
      </c>
      <c r="F1802" t="str">
        <f>+VLOOKUP(TableauRCP[[#This Row],[Article Commande]],Tableau1[],4,FALSE)</f>
        <v>CREMERIE</v>
      </c>
      <c r="G1802" s="30">
        <f>YEAR(TableauRCP[[#This Row],[Date de Reception]])*100+MONTH(TableauRCP[[#This Row],[Date de Reception]])</f>
        <v>202212</v>
      </c>
      <c r="H1802" t="str">
        <f>+CONCATENATE(TableauRCP[[#This Row],[Famille de produit]],TableauRCP[[#This Row],[Date2]])</f>
        <v>CREMERIE202212</v>
      </c>
    </row>
    <row r="1803" spans="1:8" hidden="1" x14ac:dyDescent="0.25">
      <c r="A1803" s="30" t="s">
        <v>257</v>
      </c>
      <c r="B1803" s="41">
        <v>143480620</v>
      </c>
      <c r="C1803" s="41">
        <v>5540246188200</v>
      </c>
      <c r="D1803" s="42">
        <v>44907</v>
      </c>
      <c r="E1803" s="43">
        <v>10654</v>
      </c>
      <c r="F1803" t="str">
        <f>+VLOOKUP(TableauRCP[[#This Row],[Article Commande]],Tableau1[],4,FALSE)</f>
        <v>CREMERIE</v>
      </c>
      <c r="G1803" s="30">
        <f>YEAR(TableauRCP[[#This Row],[Date de Reception]])*100+MONTH(TableauRCP[[#This Row],[Date de Reception]])</f>
        <v>202212</v>
      </c>
      <c r="H1803" t="str">
        <f>+CONCATENATE(TableauRCP[[#This Row],[Famille de produit]],TableauRCP[[#This Row],[Date2]])</f>
        <v>CREMERIE202212</v>
      </c>
    </row>
    <row r="1804" spans="1:8" hidden="1" x14ac:dyDescent="0.25">
      <c r="A1804" s="30" t="s">
        <v>257</v>
      </c>
      <c r="B1804" s="38">
        <v>143460075</v>
      </c>
      <c r="C1804" s="38">
        <v>5540246194632</v>
      </c>
      <c r="D1804" s="39">
        <v>44910</v>
      </c>
      <c r="E1804" s="40">
        <v>293</v>
      </c>
      <c r="F1804" t="str">
        <f>+VLOOKUP(TableauRCP[[#This Row],[Article Commande]],Tableau1[],4,FALSE)</f>
        <v>BOULANGERIE</v>
      </c>
      <c r="G1804" s="30">
        <f>YEAR(TableauRCP[[#This Row],[Date de Reception]])*100+MONTH(TableauRCP[[#This Row],[Date de Reception]])</f>
        <v>202212</v>
      </c>
      <c r="H1804" t="str">
        <f>+CONCATENATE(TableauRCP[[#This Row],[Famille de produit]],TableauRCP[[#This Row],[Date2]])</f>
        <v>BOULANGERIE202212</v>
      </c>
    </row>
    <row r="1805" spans="1:8" hidden="1" x14ac:dyDescent="0.25">
      <c r="A1805" s="30" t="s">
        <v>257</v>
      </c>
      <c r="B1805" s="41">
        <v>143460075</v>
      </c>
      <c r="C1805" s="41">
        <v>5540246195250</v>
      </c>
      <c r="D1805" s="42">
        <v>44910</v>
      </c>
      <c r="E1805" s="43">
        <v>121</v>
      </c>
      <c r="F1805" t="str">
        <f>+VLOOKUP(TableauRCP[[#This Row],[Article Commande]],Tableau1[],4,FALSE)</f>
        <v>BOULANGERIE</v>
      </c>
      <c r="G1805" s="30">
        <f>YEAR(TableauRCP[[#This Row],[Date de Reception]])*100+MONTH(TableauRCP[[#This Row],[Date de Reception]])</f>
        <v>202212</v>
      </c>
      <c r="H1805" t="str">
        <f>+CONCATENATE(TableauRCP[[#This Row],[Famille de produit]],TableauRCP[[#This Row],[Date2]])</f>
        <v>BOULANGERIE202212</v>
      </c>
    </row>
    <row r="1806" spans="1:8" hidden="1" x14ac:dyDescent="0.25">
      <c r="A1806" s="30" t="s">
        <v>257</v>
      </c>
      <c r="B1806" s="38">
        <v>143460075</v>
      </c>
      <c r="C1806" s="38">
        <v>5540246196046</v>
      </c>
      <c r="D1806" s="39">
        <v>44910</v>
      </c>
      <c r="E1806" s="40">
        <v>84</v>
      </c>
      <c r="F1806" t="str">
        <f>+VLOOKUP(TableauRCP[[#This Row],[Article Commande]],Tableau1[],4,FALSE)</f>
        <v>BOULANGERIE</v>
      </c>
      <c r="G1806" s="30">
        <f>YEAR(TableauRCP[[#This Row],[Date de Reception]])*100+MONTH(TableauRCP[[#This Row],[Date de Reception]])</f>
        <v>202212</v>
      </c>
      <c r="H1806" t="str">
        <f>+CONCATENATE(TableauRCP[[#This Row],[Famille de produit]],TableauRCP[[#This Row],[Date2]])</f>
        <v>BOULANGERIE202212</v>
      </c>
    </row>
    <row r="1807" spans="1:8" hidden="1" x14ac:dyDescent="0.25">
      <c r="A1807" s="30" t="s">
        <v>257</v>
      </c>
      <c r="B1807" s="38">
        <v>143470356</v>
      </c>
      <c r="C1807" s="38">
        <v>5540246183558</v>
      </c>
      <c r="D1807" s="39">
        <v>44910</v>
      </c>
      <c r="E1807" s="40">
        <v>2599</v>
      </c>
      <c r="F1807" t="str">
        <f>+VLOOKUP(TableauRCP[[#This Row],[Article Commande]],Tableau1[],4,FALSE)</f>
        <v>MIX LEGUMES</v>
      </c>
      <c r="G1807" s="30">
        <f>YEAR(TableauRCP[[#This Row],[Date de Reception]])*100+MONTH(TableauRCP[[#This Row],[Date de Reception]])</f>
        <v>202212</v>
      </c>
      <c r="H1807" t="str">
        <f>+CONCATENATE(TableauRCP[[#This Row],[Famille de produit]],TableauRCP[[#This Row],[Date2]])</f>
        <v>MIX LEGUMES202212</v>
      </c>
    </row>
    <row r="1808" spans="1:8" hidden="1" x14ac:dyDescent="0.25">
      <c r="A1808" s="30" t="s">
        <v>257</v>
      </c>
      <c r="B1808" s="38">
        <v>143470356</v>
      </c>
      <c r="C1808" s="38">
        <v>5540246192209</v>
      </c>
      <c r="D1808" s="39">
        <v>44910</v>
      </c>
      <c r="E1808" s="40">
        <v>2228</v>
      </c>
      <c r="F1808" t="str">
        <f>+VLOOKUP(TableauRCP[[#This Row],[Article Commande]],Tableau1[],4,FALSE)</f>
        <v>MIX LEGUMES</v>
      </c>
      <c r="G1808" s="30">
        <f>YEAR(TableauRCP[[#This Row],[Date de Reception]])*100+MONTH(TableauRCP[[#This Row],[Date de Reception]])</f>
        <v>202212</v>
      </c>
      <c r="H1808" t="str">
        <f>+CONCATENATE(TableauRCP[[#This Row],[Famille de produit]],TableauRCP[[#This Row],[Date2]])</f>
        <v>MIX LEGUMES202212</v>
      </c>
    </row>
    <row r="1809" spans="1:8" hidden="1" x14ac:dyDescent="0.25">
      <c r="A1809" s="30" t="s">
        <v>257</v>
      </c>
      <c r="B1809" s="41">
        <v>143470356</v>
      </c>
      <c r="C1809" s="41">
        <v>5540246192462</v>
      </c>
      <c r="D1809" s="42">
        <v>44910</v>
      </c>
      <c r="E1809" s="43">
        <v>1114</v>
      </c>
      <c r="F1809" t="str">
        <f>+VLOOKUP(TableauRCP[[#This Row],[Article Commande]],Tableau1[],4,FALSE)</f>
        <v>MIX LEGUMES</v>
      </c>
      <c r="G1809" s="30">
        <f>YEAR(TableauRCP[[#This Row],[Date de Reception]])*100+MONTH(TableauRCP[[#This Row],[Date de Reception]])</f>
        <v>202212</v>
      </c>
      <c r="H1809" t="str">
        <f>+CONCATENATE(TableauRCP[[#This Row],[Famille de produit]],TableauRCP[[#This Row],[Date2]])</f>
        <v>MIX LEGUMES202212</v>
      </c>
    </row>
    <row r="1810" spans="1:8" hidden="1" x14ac:dyDescent="0.25">
      <c r="A1810" s="30" t="s">
        <v>257</v>
      </c>
      <c r="B1810" s="38">
        <v>143470356</v>
      </c>
      <c r="C1810" s="38">
        <v>5540246192594</v>
      </c>
      <c r="D1810" s="39">
        <v>44910</v>
      </c>
      <c r="E1810" s="40">
        <v>1485</v>
      </c>
      <c r="F1810" t="str">
        <f>+VLOOKUP(TableauRCP[[#This Row],[Article Commande]],Tableau1[],4,FALSE)</f>
        <v>MIX LEGUMES</v>
      </c>
      <c r="G1810" s="30">
        <f>YEAR(TableauRCP[[#This Row],[Date de Reception]])*100+MONTH(TableauRCP[[#This Row],[Date de Reception]])</f>
        <v>202212</v>
      </c>
      <c r="H1810" t="str">
        <f>+CONCATENATE(TableauRCP[[#This Row],[Famille de produit]],TableauRCP[[#This Row],[Date2]])</f>
        <v>MIX LEGUMES202212</v>
      </c>
    </row>
    <row r="1811" spans="1:8" hidden="1" x14ac:dyDescent="0.25">
      <c r="A1811" s="30" t="s">
        <v>257</v>
      </c>
      <c r="B1811" s="41">
        <v>143470356</v>
      </c>
      <c r="C1811" s="41">
        <v>5540246192831</v>
      </c>
      <c r="D1811" s="42">
        <v>44910</v>
      </c>
      <c r="E1811" s="43">
        <v>1300</v>
      </c>
      <c r="F1811" t="str">
        <f>+VLOOKUP(TableauRCP[[#This Row],[Article Commande]],Tableau1[],4,FALSE)</f>
        <v>MIX LEGUMES</v>
      </c>
      <c r="G1811" s="30">
        <f>YEAR(TableauRCP[[#This Row],[Date de Reception]])*100+MONTH(TableauRCP[[#This Row],[Date de Reception]])</f>
        <v>202212</v>
      </c>
      <c r="H1811" t="str">
        <f>+CONCATENATE(TableauRCP[[#This Row],[Famille de produit]],TableauRCP[[#This Row],[Date2]])</f>
        <v>MIX LEGUMES202212</v>
      </c>
    </row>
    <row r="1812" spans="1:8" hidden="1" x14ac:dyDescent="0.25">
      <c r="A1812" s="30" t="s">
        <v>257</v>
      </c>
      <c r="B1812" s="38">
        <v>143480525</v>
      </c>
      <c r="C1812" s="38">
        <v>5540246185429</v>
      </c>
      <c r="D1812" s="39">
        <v>44910</v>
      </c>
      <c r="E1812" s="40">
        <v>140</v>
      </c>
      <c r="F1812" t="str">
        <f>+VLOOKUP(TableauRCP[[#This Row],[Article Commande]],Tableau1[],4,FALSE)</f>
        <v>CREMERIE</v>
      </c>
      <c r="G1812" s="30">
        <f>YEAR(TableauRCP[[#This Row],[Date de Reception]])*100+MONTH(TableauRCP[[#This Row],[Date de Reception]])</f>
        <v>202212</v>
      </c>
      <c r="H1812" t="str">
        <f>+CONCATENATE(TableauRCP[[#This Row],[Famille de produit]],TableauRCP[[#This Row],[Date2]])</f>
        <v>CREMERIE202212</v>
      </c>
    </row>
    <row r="1813" spans="1:8" hidden="1" x14ac:dyDescent="0.25">
      <c r="A1813" s="30" t="s">
        <v>257</v>
      </c>
      <c r="B1813" s="41">
        <v>143480525</v>
      </c>
      <c r="C1813" s="41">
        <v>5540246185562</v>
      </c>
      <c r="D1813" s="42">
        <v>44910</v>
      </c>
      <c r="E1813" s="43">
        <v>140</v>
      </c>
      <c r="F1813" t="str">
        <f>+VLOOKUP(TableauRCP[[#This Row],[Article Commande]],Tableau1[],4,FALSE)</f>
        <v>CREMERIE</v>
      </c>
      <c r="G1813" s="30">
        <f>YEAR(TableauRCP[[#This Row],[Date de Reception]])*100+MONTH(TableauRCP[[#This Row],[Date de Reception]])</f>
        <v>202212</v>
      </c>
      <c r="H1813" t="str">
        <f>+CONCATENATE(TableauRCP[[#This Row],[Famille de produit]],TableauRCP[[#This Row],[Date2]])</f>
        <v>CREMERIE202212</v>
      </c>
    </row>
    <row r="1814" spans="1:8" hidden="1" x14ac:dyDescent="0.25">
      <c r="A1814" s="30" t="s">
        <v>257</v>
      </c>
      <c r="B1814" s="38">
        <v>143480574</v>
      </c>
      <c r="C1814" s="38">
        <v>5540246171933</v>
      </c>
      <c r="D1814" s="39">
        <v>44910</v>
      </c>
      <c r="E1814" s="40">
        <v>2228</v>
      </c>
      <c r="F1814" t="str">
        <f>+VLOOKUP(TableauRCP[[#This Row],[Article Commande]],Tableau1[],4,FALSE)</f>
        <v>CREMERIE</v>
      </c>
      <c r="G1814" s="30">
        <f>YEAR(TableauRCP[[#This Row],[Date de Reception]])*100+MONTH(TableauRCP[[#This Row],[Date de Reception]])</f>
        <v>202212</v>
      </c>
      <c r="H1814" t="str">
        <f>+CONCATENATE(TableauRCP[[#This Row],[Famille de produit]],TableauRCP[[#This Row],[Date2]])</f>
        <v>CREMERIE202212</v>
      </c>
    </row>
    <row r="1815" spans="1:8" hidden="1" x14ac:dyDescent="0.25">
      <c r="A1815" s="30" t="s">
        <v>257</v>
      </c>
      <c r="B1815" s="41">
        <v>143480574</v>
      </c>
      <c r="C1815" s="41">
        <v>5540246176295</v>
      </c>
      <c r="D1815" s="42">
        <v>44910</v>
      </c>
      <c r="E1815" s="43">
        <v>7424</v>
      </c>
      <c r="F1815" t="str">
        <f>+VLOOKUP(TableauRCP[[#This Row],[Article Commande]],Tableau1[],4,FALSE)</f>
        <v>CREMERIE</v>
      </c>
      <c r="G1815" s="30">
        <f>YEAR(TableauRCP[[#This Row],[Date de Reception]])*100+MONTH(TableauRCP[[#This Row],[Date de Reception]])</f>
        <v>202212</v>
      </c>
      <c r="H1815" t="str">
        <f>+CONCATENATE(TableauRCP[[#This Row],[Famille de produit]],TableauRCP[[#This Row],[Date2]])</f>
        <v>CREMERIE202212</v>
      </c>
    </row>
    <row r="1816" spans="1:8" hidden="1" x14ac:dyDescent="0.25">
      <c r="A1816" s="30" t="s">
        <v>257</v>
      </c>
      <c r="B1816" s="41">
        <v>143480574</v>
      </c>
      <c r="C1816" s="41">
        <v>5540246187987</v>
      </c>
      <c r="D1816" s="42">
        <v>44910</v>
      </c>
      <c r="E1816" s="43">
        <v>2228</v>
      </c>
      <c r="F1816" t="str">
        <f>+VLOOKUP(TableauRCP[[#This Row],[Article Commande]],Tableau1[],4,FALSE)</f>
        <v>CREMERIE</v>
      </c>
      <c r="G1816" s="30">
        <f>YEAR(TableauRCP[[#This Row],[Date de Reception]])*100+MONTH(TableauRCP[[#This Row],[Date de Reception]])</f>
        <v>202212</v>
      </c>
      <c r="H1816" t="str">
        <f>+CONCATENATE(TableauRCP[[#This Row],[Famille de produit]],TableauRCP[[#This Row],[Date2]])</f>
        <v>CREMERIE202212</v>
      </c>
    </row>
    <row r="1817" spans="1:8" hidden="1" x14ac:dyDescent="0.25">
      <c r="A1817" s="30" t="s">
        <v>257</v>
      </c>
      <c r="B1817" s="38">
        <v>143480575</v>
      </c>
      <c r="C1817" s="38">
        <v>5540246172978</v>
      </c>
      <c r="D1817" s="39">
        <v>44910</v>
      </c>
      <c r="E1817" s="40">
        <v>836</v>
      </c>
      <c r="F1817" t="str">
        <f>+VLOOKUP(TableauRCP[[#This Row],[Article Commande]],Tableau1[],4,FALSE)</f>
        <v>CREMERIE</v>
      </c>
      <c r="G1817" s="30">
        <f>YEAR(TableauRCP[[#This Row],[Date de Reception]])*100+MONTH(TableauRCP[[#This Row],[Date de Reception]])</f>
        <v>202212</v>
      </c>
      <c r="H1817" t="str">
        <f>+CONCATENATE(TableauRCP[[#This Row],[Famille de produit]],TableauRCP[[#This Row],[Date2]])</f>
        <v>CREMERIE202212</v>
      </c>
    </row>
    <row r="1818" spans="1:8" hidden="1" x14ac:dyDescent="0.25">
      <c r="A1818" s="30" t="s">
        <v>257</v>
      </c>
      <c r="B1818" s="41">
        <v>143480575</v>
      </c>
      <c r="C1818" s="41">
        <v>5540246174174</v>
      </c>
      <c r="D1818" s="42">
        <v>44910</v>
      </c>
      <c r="E1818" s="43">
        <v>348</v>
      </c>
      <c r="F1818" t="str">
        <f>+VLOOKUP(TableauRCP[[#This Row],[Article Commande]],Tableau1[],4,FALSE)</f>
        <v>CREMERIE</v>
      </c>
      <c r="G1818" s="30">
        <f>YEAR(TableauRCP[[#This Row],[Date de Reception]])*100+MONTH(TableauRCP[[#This Row],[Date de Reception]])</f>
        <v>202212</v>
      </c>
      <c r="H1818" t="str">
        <f>+CONCATENATE(TableauRCP[[#This Row],[Famille de produit]],TableauRCP[[#This Row],[Date2]])</f>
        <v>CREMERIE202212</v>
      </c>
    </row>
    <row r="1819" spans="1:8" hidden="1" x14ac:dyDescent="0.25">
      <c r="A1819" s="30" t="s">
        <v>257</v>
      </c>
      <c r="B1819" s="41">
        <v>143480575</v>
      </c>
      <c r="C1819" s="41">
        <v>5540246176699</v>
      </c>
      <c r="D1819" s="42">
        <v>44910</v>
      </c>
      <c r="E1819" s="43">
        <v>6264</v>
      </c>
      <c r="F1819" t="str">
        <f>+VLOOKUP(TableauRCP[[#This Row],[Article Commande]],Tableau1[],4,FALSE)</f>
        <v>CREMERIE</v>
      </c>
      <c r="G1819" s="30">
        <f>YEAR(TableauRCP[[#This Row],[Date de Reception]])*100+MONTH(TableauRCP[[#This Row],[Date de Reception]])</f>
        <v>202212</v>
      </c>
      <c r="H1819" t="str">
        <f>+CONCATENATE(TableauRCP[[#This Row],[Famille de produit]],TableauRCP[[#This Row],[Date2]])</f>
        <v>CREMERIE202212</v>
      </c>
    </row>
    <row r="1820" spans="1:8" hidden="1" x14ac:dyDescent="0.25">
      <c r="A1820" s="30" t="s">
        <v>257</v>
      </c>
      <c r="B1820" s="41">
        <v>143480575</v>
      </c>
      <c r="C1820" s="41">
        <v>5540246188175</v>
      </c>
      <c r="D1820" s="42">
        <v>44910</v>
      </c>
      <c r="E1820" s="43">
        <v>464</v>
      </c>
      <c r="F1820" t="str">
        <f>+VLOOKUP(TableauRCP[[#This Row],[Article Commande]],Tableau1[],4,FALSE)</f>
        <v>CREMERIE</v>
      </c>
      <c r="G1820" s="30">
        <f>YEAR(TableauRCP[[#This Row],[Date de Reception]])*100+MONTH(TableauRCP[[#This Row],[Date de Reception]])</f>
        <v>202212</v>
      </c>
      <c r="H1820" t="str">
        <f>+CONCATENATE(TableauRCP[[#This Row],[Famille de produit]],TableauRCP[[#This Row],[Date2]])</f>
        <v>CREMERIE202212</v>
      </c>
    </row>
    <row r="1821" spans="1:8" hidden="1" x14ac:dyDescent="0.25">
      <c r="A1821" s="30" t="s">
        <v>257</v>
      </c>
      <c r="B1821" s="41">
        <v>143449952</v>
      </c>
      <c r="C1821" s="41">
        <v>5540246194632</v>
      </c>
      <c r="D1821" s="42">
        <v>44911</v>
      </c>
      <c r="E1821" s="43">
        <v>585</v>
      </c>
      <c r="F1821" t="str">
        <f>+VLOOKUP(TableauRCP[[#This Row],[Article Commande]],Tableau1[],4,FALSE)</f>
        <v>BOULANGERIE</v>
      </c>
      <c r="G1821" s="30">
        <f>YEAR(TableauRCP[[#This Row],[Date de Reception]])*100+MONTH(TableauRCP[[#This Row],[Date de Reception]])</f>
        <v>202212</v>
      </c>
      <c r="H1821" t="str">
        <f>+CONCATENATE(TableauRCP[[#This Row],[Famille de produit]],TableauRCP[[#This Row],[Date2]])</f>
        <v>BOULANGERIE202212</v>
      </c>
    </row>
    <row r="1822" spans="1:8" hidden="1" x14ac:dyDescent="0.25">
      <c r="A1822" s="30" t="s">
        <v>257</v>
      </c>
      <c r="B1822" s="41">
        <v>143480489</v>
      </c>
      <c r="C1822" s="41">
        <v>5540246173472</v>
      </c>
      <c r="D1822" s="42">
        <v>44911</v>
      </c>
      <c r="E1822" s="43">
        <v>279</v>
      </c>
      <c r="F1822" t="str">
        <f>+VLOOKUP(TableauRCP[[#This Row],[Article Commande]],Tableau1[],4,FALSE)</f>
        <v>CREMERIE</v>
      </c>
      <c r="G1822" s="30">
        <f>YEAR(TableauRCP[[#This Row],[Date de Reception]])*100+MONTH(TableauRCP[[#This Row],[Date de Reception]])</f>
        <v>202212</v>
      </c>
      <c r="H1822" t="str">
        <f>+CONCATENATE(TableauRCP[[#This Row],[Famille de produit]],TableauRCP[[#This Row],[Date2]])</f>
        <v>CREMERIE202212</v>
      </c>
    </row>
    <row r="1823" spans="1:8" hidden="1" x14ac:dyDescent="0.25">
      <c r="A1823" s="30" t="s">
        <v>257</v>
      </c>
      <c r="B1823" s="38">
        <v>143480489</v>
      </c>
      <c r="C1823" s="38">
        <v>5540246175047</v>
      </c>
      <c r="D1823" s="39">
        <v>44911</v>
      </c>
      <c r="E1823" s="40">
        <v>209</v>
      </c>
      <c r="F1823" t="str">
        <f>+VLOOKUP(TableauRCP[[#This Row],[Article Commande]],Tableau1[],4,FALSE)</f>
        <v>CREMERIE</v>
      </c>
      <c r="G1823" s="30">
        <f>YEAR(TableauRCP[[#This Row],[Date de Reception]])*100+MONTH(TableauRCP[[#This Row],[Date de Reception]])</f>
        <v>202212</v>
      </c>
      <c r="H1823" t="str">
        <f>+CONCATENATE(TableauRCP[[#This Row],[Famille de produit]],TableauRCP[[#This Row],[Date2]])</f>
        <v>CREMERIE202212</v>
      </c>
    </row>
    <row r="1824" spans="1:8" hidden="1" x14ac:dyDescent="0.25">
      <c r="A1824" s="30" t="s">
        <v>257</v>
      </c>
      <c r="B1824" s="41">
        <v>143480489</v>
      </c>
      <c r="C1824" s="41">
        <v>5540246175049</v>
      </c>
      <c r="D1824" s="42">
        <v>44911</v>
      </c>
      <c r="E1824" s="43">
        <v>557</v>
      </c>
      <c r="F1824" t="str">
        <f>+VLOOKUP(TableauRCP[[#This Row],[Article Commande]],Tableau1[],4,FALSE)</f>
        <v>CREMERIE</v>
      </c>
      <c r="G1824" s="30">
        <f>YEAR(TableauRCP[[#This Row],[Date de Reception]])*100+MONTH(TableauRCP[[#This Row],[Date de Reception]])</f>
        <v>202212</v>
      </c>
      <c r="H1824" t="str">
        <f>+CONCATENATE(TableauRCP[[#This Row],[Famille de produit]],TableauRCP[[#This Row],[Date2]])</f>
        <v>CREMERIE202212</v>
      </c>
    </row>
    <row r="1825" spans="1:8" hidden="1" x14ac:dyDescent="0.25">
      <c r="A1825" s="30" t="s">
        <v>257</v>
      </c>
      <c r="B1825" s="38">
        <v>143480489</v>
      </c>
      <c r="C1825" s="38">
        <v>5540246175050</v>
      </c>
      <c r="D1825" s="39">
        <v>44911</v>
      </c>
      <c r="E1825" s="40">
        <v>557</v>
      </c>
      <c r="F1825" t="str">
        <f>+VLOOKUP(TableauRCP[[#This Row],[Article Commande]],Tableau1[],4,FALSE)</f>
        <v>CREMERIE</v>
      </c>
      <c r="G1825" s="30">
        <f>YEAR(TableauRCP[[#This Row],[Date de Reception]])*100+MONTH(TableauRCP[[#This Row],[Date de Reception]])</f>
        <v>202212</v>
      </c>
      <c r="H1825" t="str">
        <f>+CONCATENATE(TableauRCP[[#This Row],[Famille de produit]],TableauRCP[[#This Row],[Date2]])</f>
        <v>CREMERIE202212</v>
      </c>
    </row>
    <row r="1826" spans="1:8" hidden="1" x14ac:dyDescent="0.25">
      <c r="A1826" s="30" t="s">
        <v>257</v>
      </c>
      <c r="B1826" s="38">
        <v>143480577</v>
      </c>
      <c r="C1826" s="38">
        <v>5540246191598</v>
      </c>
      <c r="D1826" s="39">
        <v>44911</v>
      </c>
      <c r="E1826" s="40">
        <v>1601</v>
      </c>
      <c r="F1826" t="str">
        <f>+VLOOKUP(TableauRCP[[#This Row],[Article Commande]],Tableau1[],4,FALSE)</f>
        <v>CREMERIE</v>
      </c>
      <c r="G1826" s="30">
        <f>YEAR(TableauRCP[[#This Row],[Date de Reception]])*100+MONTH(TableauRCP[[#This Row],[Date de Reception]])</f>
        <v>202212</v>
      </c>
      <c r="H1826" t="str">
        <f>+CONCATENATE(TableauRCP[[#This Row],[Famille de produit]],TableauRCP[[#This Row],[Date2]])</f>
        <v>CREMERIE202212</v>
      </c>
    </row>
    <row r="1827" spans="1:8" hidden="1" x14ac:dyDescent="0.25">
      <c r="A1827" s="30" t="s">
        <v>257</v>
      </c>
      <c r="B1827" s="41">
        <v>143480608</v>
      </c>
      <c r="C1827" s="41">
        <v>5540246176294</v>
      </c>
      <c r="D1827" s="42">
        <v>44911</v>
      </c>
      <c r="E1827" s="43">
        <v>1485</v>
      </c>
      <c r="F1827" t="str">
        <f>+VLOOKUP(TableauRCP[[#This Row],[Article Commande]],Tableau1[],4,FALSE)</f>
        <v>CREMERIE</v>
      </c>
      <c r="G1827" s="30">
        <f>YEAR(TableauRCP[[#This Row],[Date de Reception]])*100+MONTH(TableauRCP[[#This Row],[Date de Reception]])</f>
        <v>202212</v>
      </c>
      <c r="H1827" t="str">
        <f>+CONCATENATE(TableauRCP[[#This Row],[Famille de produit]],TableauRCP[[#This Row],[Date2]])</f>
        <v>CREMERIE202212</v>
      </c>
    </row>
    <row r="1828" spans="1:8" hidden="1" x14ac:dyDescent="0.25">
      <c r="A1828" s="30" t="s">
        <v>257</v>
      </c>
      <c r="B1828" s="38">
        <v>143480608</v>
      </c>
      <c r="C1828" s="38">
        <v>5540246176295</v>
      </c>
      <c r="D1828" s="39">
        <v>44911</v>
      </c>
      <c r="E1828" s="40">
        <v>7424</v>
      </c>
      <c r="F1828" t="str">
        <f>+VLOOKUP(TableauRCP[[#This Row],[Article Commande]],Tableau1[],4,FALSE)</f>
        <v>CREMERIE</v>
      </c>
      <c r="G1828" s="30">
        <f>YEAR(TableauRCP[[#This Row],[Date de Reception]])*100+MONTH(TableauRCP[[#This Row],[Date de Reception]])</f>
        <v>202212</v>
      </c>
      <c r="H1828" t="str">
        <f>+CONCATENATE(TableauRCP[[#This Row],[Famille de produit]],TableauRCP[[#This Row],[Date2]])</f>
        <v>CREMERIE202212</v>
      </c>
    </row>
    <row r="1829" spans="1:8" hidden="1" x14ac:dyDescent="0.25">
      <c r="A1829" s="30" t="s">
        <v>257</v>
      </c>
      <c r="B1829" s="41">
        <v>143480608</v>
      </c>
      <c r="C1829" s="41">
        <v>5540246187987</v>
      </c>
      <c r="D1829" s="42">
        <v>44911</v>
      </c>
      <c r="E1829" s="43">
        <v>4455</v>
      </c>
      <c r="F1829" t="str">
        <f>+VLOOKUP(TableauRCP[[#This Row],[Article Commande]],Tableau1[],4,FALSE)</f>
        <v>CREMERIE</v>
      </c>
      <c r="G1829" s="30">
        <f>YEAR(TableauRCP[[#This Row],[Date de Reception]])*100+MONTH(TableauRCP[[#This Row],[Date de Reception]])</f>
        <v>202212</v>
      </c>
      <c r="H1829" t="str">
        <f>+CONCATENATE(TableauRCP[[#This Row],[Famille de produit]],TableauRCP[[#This Row],[Date2]])</f>
        <v>CREMERIE202212</v>
      </c>
    </row>
    <row r="1830" spans="1:8" hidden="1" x14ac:dyDescent="0.25">
      <c r="A1830" s="30" t="s">
        <v>257</v>
      </c>
      <c r="B1830" s="38">
        <v>143480609</v>
      </c>
      <c r="C1830" s="38">
        <v>5540246176699</v>
      </c>
      <c r="D1830" s="39">
        <v>44911</v>
      </c>
      <c r="E1830" s="40">
        <v>6264</v>
      </c>
      <c r="F1830" t="str">
        <f>+VLOOKUP(TableauRCP[[#This Row],[Article Commande]],Tableau1[],4,FALSE)</f>
        <v>CREMERIE</v>
      </c>
      <c r="G1830" s="30">
        <f>YEAR(TableauRCP[[#This Row],[Date de Reception]])*100+MONTH(TableauRCP[[#This Row],[Date de Reception]])</f>
        <v>202212</v>
      </c>
      <c r="H1830" t="str">
        <f>+CONCATENATE(TableauRCP[[#This Row],[Famille de produit]],TableauRCP[[#This Row],[Date2]])</f>
        <v>CREMERIE202212</v>
      </c>
    </row>
    <row r="1831" spans="1:8" hidden="1" x14ac:dyDescent="0.25">
      <c r="A1831" s="30" t="s">
        <v>257</v>
      </c>
      <c r="B1831" s="41">
        <v>143439691</v>
      </c>
      <c r="C1831" s="41">
        <v>5540246195943</v>
      </c>
      <c r="D1831" s="42">
        <v>44912</v>
      </c>
      <c r="E1831" s="43">
        <v>928</v>
      </c>
      <c r="F1831" t="str">
        <f>+VLOOKUP(TableauRCP[[#This Row],[Article Commande]],Tableau1[],4,FALSE)</f>
        <v>CREMERIE</v>
      </c>
      <c r="G1831" s="30">
        <f>YEAR(TableauRCP[[#This Row],[Date de Reception]])*100+MONTH(TableauRCP[[#This Row],[Date de Reception]])</f>
        <v>202212</v>
      </c>
      <c r="H1831" t="str">
        <f>+CONCATENATE(TableauRCP[[#This Row],[Famille de produit]],TableauRCP[[#This Row],[Date2]])</f>
        <v>CREMERIE202212</v>
      </c>
    </row>
    <row r="1832" spans="1:8" hidden="1" x14ac:dyDescent="0.25">
      <c r="A1832" s="30" t="s">
        <v>257</v>
      </c>
      <c r="B1832" s="38">
        <v>143439691</v>
      </c>
      <c r="C1832" s="38">
        <v>5540246195944</v>
      </c>
      <c r="D1832" s="39">
        <v>44912</v>
      </c>
      <c r="E1832" s="40">
        <v>928</v>
      </c>
      <c r="F1832" t="str">
        <f>+VLOOKUP(TableauRCP[[#This Row],[Article Commande]],Tableau1[],4,FALSE)</f>
        <v>CREMERIE</v>
      </c>
      <c r="G1832" s="30">
        <f>YEAR(TableauRCP[[#This Row],[Date de Reception]])*100+MONTH(TableauRCP[[#This Row],[Date de Reception]])</f>
        <v>202212</v>
      </c>
      <c r="H1832" t="str">
        <f>+CONCATENATE(TableauRCP[[#This Row],[Famille de produit]],TableauRCP[[#This Row],[Date2]])</f>
        <v>CREMERIE202212</v>
      </c>
    </row>
    <row r="1833" spans="1:8" hidden="1" x14ac:dyDescent="0.25">
      <c r="A1833" s="30" t="s">
        <v>257</v>
      </c>
      <c r="B1833" s="38">
        <v>143439749</v>
      </c>
      <c r="C1833" s="38">
        <v>5540246170256</v>
      </c>
      <c r="D1833" s="39">
        <v>44912</v>
      </c>
      <c r="E1833" s="40">
        <v>3112</v>
      </c>
      <c r="F1833" t="str">
        <f>+VLOOKUP(TableauRCP[[#This Row],[Article Commande]],Tableau1[],4,FALSE)</f>
        <v>BOULANGERIE</v>
      </c>
      <c r="G1833" s="30">
        <f>YEAR(TableauRCP[[#This Row],[Date de Reception]])*100+MONTH(TableauRCP[[#This Row],[Date de Reception]])</f>
        <v>202212</v>
      </c>
      <c r="H1833" t="str">
        <f>+CONCATENATE(TableauRCP[[#This Row],[Famille de produit]],TableauRCP[[#This Row],[Date2]])</f>
        <v>BOULANGERIE202212</v>
      </c>
    </row>
    <row r="1834" spans="1:8" hidden="1" x14ac:dyDescent="0.25">
      <c r="A1834" s="30" t="s">
        <v>257</v>
      </c>
      <c r="B1834" s="41">
        <v>143439749</v>
      </c>
      <c r="C1834" s="41">
        <v>5540246171888</v>
      </c>
      <c r="D1834" s="42">
        <v>44912</v>
      </c>
      <c r="E1834" s="43">
        <v>520</v>
      </c>
      <c r="F1834" t="str">
        <f>+VLOOKUP(TableauRCP[[#This Row],[Article Commande]],Tableau1[],4,FALSE)</f>
        <v>BOULANGERIE</v>
      </c>
      <c r="G1834" s="30">
        <f>YEAR(TableauRCP[[#This Row],[Date de Reception]])*100+MONTH(TableauRCP[[#This Row],[Date de Reception]])</f>
        <v>202212</v>
      </c>
      <c r="H1834" t="str">
        <f>+CONCATENATE(TableauRCP[[#This Row],[Famille de produit]],TableauRCP[[#This Row],[Date2]])</f>
        <v>BOULANGERIE202212</v>
      </c>
    </row>
    <row r="1835" spans="1:8" hidden="1" x14ac:dyDescent="0.25">
      <c r="A1835" s="30" t="s">
        <v>257</v>
      </c>
      <c r="B1835" s="38">
        <v>143449929</v>
      </c>
      <c r="C1835" s="38">
        <v>5540246196148</v>
      </c>
      <c r="D1835" s="39">
        <v>44912</v>
      </c>
      <c r="E1835" s="40">
        <v>975</v>
      </c>
      <c r="F1835" t="str">
        <f>+VLOOKUP(TableauRCP[[#This Row],[Article Commande]],Tableau1[],4,FALSE)</f>
        <v>EMBALLAGES</v>
      </c>
      <c r="G1835" s="30">
        <f>YEAR(TableauRCP[[#This Row],[Date de Reception]])*100+MONTH(TableauRCP[[#This Row],[Date de Reception]])</f>
        <v>202212</v>
      </c>
      <c r="H1835" t="str">
        <f>+CONCATENATE(TableauRCP[[#This Row],[Famille de produit]],TableauRCP[[#This Row],[Date2]])</f>
        <v>EMBALLAGES202212</v>
      </c>
    </row>
    <row r="1836" spans="1:8" hidden="1" x14ac:dyDescent="0.25">
      <c r="A1836" s="30" t="s">
        <v>257</v>
      </c>
      <c r="B1836" s="38">
        <v>143470363</v>
      </c>
      <c r="C1836" s="38">
        <v>5540246173906</v>
      </c>
      <c r="D1836" s="39">
        <v>44912</v>
      </c>
      <c r="E1836" s="40">
        <v>3267</v>
      </c>
      <c r="F1836" t="str">
        <f>+VLOOKUP(TableauRCP[[#This Row],[Article Commande]],Tableau1[],4,FALSE)</f>
        <v>VOLAILLE</v>
      </c>
      <c r="G1836" s="30">
        <f>YEAR(TableauRCP[[#This Row],[Date de Reception]])*100+MONTH(TableauRCP[[#This Row],[Date de Reception]])</f>
        <v>202212</v>
      </c>
      <c r="H1836" t="str">
        <f>+CONCATENATE(TableauRCP[[#This Row],[Famille de produit]],TableauRCP[[#This Row],[Date2]])</f>
        <v>VOLAILLE202212</v>
      </c>
    </row>
    <row r="1837" spans="1:8" hidden="1" x14ac:dyDescent="0.25">
      <c r="A1837" s="30" t="s">
        <v>257</v>
      </c>
      <c r="B1837" s="41">
        <v>143470363</v>
      </c>
      <c r="C1837" s="41">
        <v>5540246181016</v>
      </c>
      <c r="D1837" s="42">
        <v>44912</v>
      </c>
      <c r="E1837" s="43">
        <v>7128</v>
      </c>
      <c r="F1837" t="str">
        <f>+VLOOKUP(TableauRCP[[#This Row],[Article Commande]],Tableau1[],4,FALSE)</f>
        <v>VOLAILLE</v>
      </c>
      <c r="G1837" s="30">
        <f>YEAR(TableauRCP[[#This Row],[Date de Reception]])*100+MONTH(TableauRCP[[#This Row],[Date de Reception]])</f>
        <v>202212</v>
      </c>
      <c r="H1837" t="str">
        <f>+CONCATENATE(TableauRCP[[#This Row],[Famille de produit]],TableauRCP[[#This Row],[Date2]])</f>
        <v>VOLAILLE202212</v>
      </c>
    </row>
    <row r="1838" spans="1:8" hidden="1" x14ac:dyDescent="0.25">
      <c r="A1838" s="30" t="s">
        <v>257</v>
      </c>
      <c r="B1838" s="41">
        <v>143490660</v>
      </c>
      <c r="C1838" s="41">
        <v>5540246172978</v>
      </c>
      <c r="D1838" s="42">
        <v>44912</v>
      </c>
      <c r="E1838" s="43">
        <v>1671</v>
      </c>
      <c r="F1838" t="str">
        <f>+VLOOKUP(TableauRCP[[#This Row],[Article Commande]],Tableau1[],4,FALSE)</f>
        <v>CREMERIE</v>
      </c>
      <c r="G1838" s="30">
        <f>YEAR(TableauRCP[[#This Row],[Date de Reception]])*100+MONTH(TableauRCP[[#This Row],[Date de Reception]])</f>
        <v>202212</v>
      </c>
      <c r="H1838" t="str">
        <f>+CONCATENATE(TableauRCP[[#This Row],[Famille de produit]],TableauRCP[[#This Row],[Date2]])</f>
        <v>CREMERIE202212</v>
      </c>
    </row>
    <row r="1839" spans="1:8" hidden="1" x14ac:dyDescent="0.25">
      <c r="A1839" s="30" t="s">
        <v>257</v>
      </c>
      <c r="B1839" s="41">
        <v>143490660</v>
      </c>
      <c r="C1839" s="41">
        <v>5540246174174</v>
      </c>
      <c r="D1839" s="42">
        <v>44912</v>
      </c>
      <c r="E1839" s="43">
        <v>348</v>
      </c>
      <c r="F1839" t="str">
        <f>+VLOOKUP(TableauRCP[[#This Row],[Article Commande]],Tableau1[],4,FALSE)</f>
        <v>CREMERIE</v>
      </c>
      <c r="G1839" s="30">
        <f>YEAR(TableauRCP[[#This Row],[Date de Reception]])*100+MONTH(TableauRCP[[#This Row],[Date de Reception]])</f>
        <v>202212</v>
      </c>
      <c r="H1839" t="str">
        <f>+CONCATENATE(TableauRCP[[#This Row],[Famille de produit]],TableauRCP[[#This Row],[Date2]])</f>
        <v>CREMERIE202212</v>
      </c>
    </row>
    <row r="1840" spans="1:8" hidden="1" x14ac:dyDescent="0.25">
      <c r="A1840" s="30" t="s">
        <v>257</v>
      </c>
      <c r="B1840" s="38">
        <v>143490660</v>
      </c>
      <c r="C1840" s="38">
        <v>5540246188175</v>
      </c>
      <c r="D1840" s="39">
        <v>44912</v>
      </c>
      <c r="E1840" s="40">
        <v>232</v>
      </c>
      <c r="F1840" t="str">
        <f>+VLOOKUP(TableauRCP[[#This Row],[Article Commande]],Tableau1[],4,FALSE)</f>
        <v>CREMERIE</v>
      </c>
      <c r="G1840" s="30">
        <f>YEAR(TableauRCP[[#This Row],[Date de Reception]])*100+MONTH(TableauRCP[[#This Row],[Date de Reception]])</f>
        <v>202212</v>
      </c>
      <c r="H1840" t="str">
        <f>+CONCATENATE(TableauRCP[[#This Row],[Famille de produit]],TableauRCP[[#This Row],[Date2]])</f>
        <v>CREMERIE202212</v>
      </c>
    </row>
    <row r="1841" spans="1:8" hidden="1" x14ac:dyDescent="0.25">
      <c r="A1841" s="30" t="s">
        <v>257</v>
      </c>
      <c r="B1841" s="38">
        <v>143490662</v>
      </c>
      <c r="C1841" s="38">
        <v>5540246171933</v>
      </c>
      <c r="D1841" s="39">
        <v>44912</v>
      </c>
      <c r="E1841" s="40">
        <v>1671</v>
      </c>
      <c r="F1841" t="str">
        <f>+VLOOKUP(TableauRCP[[#This Row],[Article Commande]],Tableau1[],4,FALSE)</f>
        <v>CREMERIE</v>
      </c>
      <c r="G1841" s="30">
        <f>YEAR(TableauRCP[[#This Row],[Date de Reception]])*100+MONTH(TableauRCP[[#This Row],[Date de Reception]])</f>
        <v>202212</v>
      </c>
      <c r="H1841" t="str">
        <f>+CONCATENATE(TableauRCP[[#This Row],[Famille de produit]],TableauRCP[[#This Row],[Date2]])</f>
        <v>CREMERIE202212</v>
      </c>
    </row>
    <row r="1842" spans="1:8" hidden="1" x14ac:dyDescent="0.25">
      <c r="A1842" s="30" t="s">
        <v>257</v>
      </c>
      <c r="B1842" s="38">
        <v>143460096</v>
      </c>
      <c r="C1842" s="38">
        <v>5540246192148</v>
      </c>
      <c r="D1842" s="39">
        <v>44913</v>
      </c>
      <c r="E1842" s="40">
        <v>45936</v>
      </c>
      <c r="F1842" t="str">
        <f>+VLOOKUP(TableauRCP[[#This Row],[Article Commande]],Tableau1[],4,FALSE)</f>
        <v>MIX LEGUMES</v>
      </c>
      <c r="G1842" s="30">
        <f>YEAR(TableauRCP[[#This Row],[Date de Reception]])*100+MONTH(TableauRCP[[#This Row],[Date de Reception]])</f>
        <v>202212</v>
      </c>
      <c r="H1842" t="str">
        <f>+CONCATENATE(TableauRCP[[#This Row],[Famille de produit]],TableauRCP[[#This Row],[Date2]])</f>
        <v>MIX LEGUMES202212</v>
      </c>
    </row>
    <row r="1843" spans="1:8" hidden="1" x14ac:dyDescent="0.25">
      <c r="A1843" s="30" t="s">
        <v>257</v>
      </c>
      <c r="B1843" s="41">
        <v>143470317</v>
      </c>
      <c r="C1843" s="41">
        <v>5540246194467</v>
      </c>
      <c r="D1843" s="42">
        <v>44914</v>
      </c>
      <c r="E1843" s="43">
        <v>58743</v>
      </c>
      <c r="F1843" t="str">
        <f>+VLOOKUP(TableauRCP[[#This Row],[Article Commande]],Tableau1[],4,FALSE)</f>
        <v>BOULANGERIE</v>
      </c>
      <c r="G1843" s="30">
        <f>YEAR(TableauRCP[[#This Row],[Date de Reception]])*100+MONTH(TableauRCP[[#This Row],[Date de Reception]])</f>
        <v>202212</v>
      </c>
      <c r="H1843" t="str">
        <f>+CONCATENATE(TableauRCP[[#This Row],[Famille de produit]],TableauRCP[[#This Row],[Date2]])</f>
        <v>BOULANGERIE202212</v>
      </c>
    </row>
    <row r="1844" spans="1:8" hidden="1" x14ac:dyDescent="0.25">
      <c r="A1844" s="30" t="s">
        <v>257</v>
      </c>
      <c r="B1844" s="38">
        <v>143480592</v>
      </c>
      <c r="C1844" s="38">
        <v>5540246173472</v>
      </c>
      <c r="D1844" s="39">
        <v>44914</v>
      </c>
      <c r="E1844" s="40">
        <v>279</v>
      </c>
      <c r="F1844" t="str">
        <f>+VLOOKUP(TableauRCP[[#This Row],[Article Commande]],Tableau1[],4,FALSE)</f>
        <v>CREMERIE</v>
      </c>
      <c r="G1844" s="30">
        <f>YEAR(TableauRCP[[#This Row],[Date de Reception]])*100+MONTH(TableauRCP[[#This Row],[Date de Reception]])</f>
        <v>202212</v>
      </c>
      <c r="H1844" t="str">
        <f>+CONCATENATE(TableauRCP[[#This Row],[Famille de produit]],TableauRCP[[#This Row],[Date2]])</f>
        <v>CREMERIE202212</v>
      </c>
    </row>
    <row r="1845" spans="1:8" hidden="1" x14ac:dyDescent="0.25">
      <c r="A1845" s="30" t="s">
        <v>257</v>
      </c>
      <c r="B1845" s="41">
        <v>143480592</v>
      </c>
      <c r="C1845" s="41">
        <v>5540246174095</v>
      </c>
      <c r="D1845" s="42">
        <v>44914</v>
      </c>
      <c r="E1845" s="43">
        <v>70</v>
      </c>
      <c r="F1845" t="str">
        <f>+VLOOKUP(TableauRCP[[#This Row],[Article Commande]],Tableau1[],4,FALSE)</f>
        <v>CREMERIE</v>
      </c>
      <c r="G1845" s="30">
        <f>YEAR(TableauRCP[[#This Row],[Date de Reception]])*100+MONTH(TableauRCP[[#This Row],[Date de Reception]])</f>
        <v>202212</v>
      </c>
      <c r="H1845" t="str">
        <f>+CONCATENATE(TableauRCP[[#This Row],[Famille de produit]],TableauRCP[[#This Row],[Date2]])</f>
        <v>CREMERIE202212</v>
      </c>
    </row>
    <row r="1846" spans="1:8" hidden="1" x14ac:dyDescent="0.25">
      <c r="A1846" s="30" t="s">
        <v>257</v>
      </c>
      <c r="B1846" s="38">
        <v>143480592</v>
      </c>
      <c r="C1846" s="38">
        <v>5540246175047</v>
      </c>
      <c r="D1846" s="39">
        <v>44914</v>
      </c>
      <c r="E1846" s="40">
        <v>279</v>
      </c>
      <c r="F1846" t="str">
        <f>+VLOOKUP(TableauRCP[[#This Row],[Article Commande]],Tableau1[],4,FALSE)</f>
        <v>CREMERIE</v>
      </c>
      <c r="G1846" s="30">
        <f>YEAR(TableauRCP[[#This Row],[Date de Reception]])*100+MONTH(TableauRCP[[#This Row],[Date de Reception]])</f>
        <v>202212</v>
      </c>
      <c r="H1846" t="str">
        <f>+CONCATENATE(TableauRCP[[#This Row],[Famille de produit]],TableauRCP[[#This Row],[Date2]])</f>
        <v>CREMERIE202212</v>
      </c>
    </row>
    <row r="1847" spans="1:8" hidden="1" x14ac:dyDescent="0.25">
      <c r="A1847" s="30" t="s">
        <v>257</v>
      </c>
      <c r="B1847" s="41">
        <v>143480592</v>
      </c>
      <c r="C1847" s="41">
        <v>5540246175049</v>
      </c>
      <c r="D1847" s="42">
        <v>44914</v>
      </c>
      <c r="E1847" s="43">
        <v>557</v>
      </c>
      <c r="F1847" t="str">
        <f>+VLOOKUP(TableauRCP[[#This Row],[Article Commande]],Tableau1[],4,FALSE)</f>
        <v>CREMERIE</v>
      </c>
      <c r="G1847" s="30">
        <f>YEAR(TableauRCP[[#This Row],[Date de Reception]])*100+MONTH(TableauRCP[[#This Row],[Date de Reception]])</f>
        <v>202212</v>
      </c>
      <c r="H1847" t="str">
        <f>+CONCATENATE(TableauRCP[[#This Row],[Famille de produit]],TableauRCP[[#This Row],[Date2]])</f>
        <v>CREMERIE202212</v>
      </c>
    </row>
    <row r="1848" spans="1:8" hidden="1" x14ac:dyDescent="0.25">
      <c r="A1848" s="30" t="s">
        <v>257</v>
      </c>
      <c r="B1848" s="38">
        <v>143480592</v>
      </c>
      <c r="C1848" s="38">
        <v>5540246175050</v>
      </c>
      <c r="D1848" s="39">
        <v>44914</v>
      </c>
      <c r="E1848" s="40">
        <v>557</v>
      </c>
      <c r="F1848" t="str">
        <f>+VLOOKUP(TableauRCP[[#This Row],[Article Commande]],Tableau1[],4,FALSE)</f>
        <v>CREMERIE</v>
      </c>
      <c r="G1848" s="30">
        <f>YEAR(TableauRCP[[#This Row],[Date de Reception]])*100+MONTH(TableauRCP[[#This Row],[Date de Reception]])</f>
        <v>202212</v>
      </c>
      <c r="H1848" t="str">
        <f>+CONCATENATE(TableauRCP[[#This Row],[Famille de produit]],TableauRCP[[#This Row],[Date2]])</f>
        <v>CREMERIE202212</v>
      </c>
    </row>
    <row r="1849" spans="1:8" hidden="1" x14ac:dyDescent="0.25">
      <c r="A1849" s="30" t="s">
        <v>257</v>
      </c>
      <c r="B1849" s="41">
        <v>143490736</v>
      </c>
      <c r="C1849" s="41">
        <v>5540246172539</v>
      </c>
      <c r="D1849" s="42">
        <v>44914</v>
      </c>
      <c r="E1849" s="43">
        <v>24</v>
      </c>
      <c r="F1849" t="str">
        <f>+VLOOKUP(TableauRCP[[#This Row],[Article Commande]],Tableau1[],4,FALSE)</f>
        <v>CREMERIE</v>
      </c>
      <c r="G1849" s="30">
        <f>YEAR(TableauRCP[[#This Row],[Date de Reception]])*100+MONTH(TableauRCP[[#This Row],[Date de Reception]])</f>
        <v>202212</v>
      </c>
      <c r="H1849" t="str">
        <f>+CONCATENATE(TableauRCP[[#This Row],[Famille de produit]],TableauRCP[[#This Row],[Date2]])</f>
        <v>CREMERIE202212</v>
      </c>
    </row>
    <row r="1850" spans="1:8" hidden="1" x14ac:dyDescent="0.25">
      <c r="A1850" s="30" t="s">
        <v>257</v>
      </c>
      <c r="B1850" s="38">
        <v>143490736</v>
      </c>
      <c r="C1850" s="38">
        <v>5540246172669</v>
      </c>
      <c r="D1850" s="39">
        <v>44914</v>
      </c>
      <c r="E1850" s="40">
        <v>279</v>
      </c>
      <c r="F1850" t="str">
        <f>+VLOOKUP(TableauRCP[[#This Row],[Article Commande]],Tableau1[],4,FALSE)</f>
        <v>CREMERIE</v>
      </c>
      <c r="G1850" s="30">
        <f>YEAR(TableauRCP[[#This Row],[Date de Reception]])*100+MONTH(TableauRCP[[#This Row],[Date de Reception]])</f>
        <v>202212</v>
      </c>
      <c r="H1850" t="str">
        <f>+CONCATENATE(TableauRCP[[#This Row],[Famille de produit]],TableauRCP[[#This Row],[Date2]])</f>
        <v>CREMERIE202212</v>
      </c>
    </row>
    <row r="1851" spans="1:8" hidden="1" x14ac:dyDescent="0.25">
      <c r="A1851" s="30" t="s">
        <v>257</v>
      </c>
      <c r="B1851" s="41">
        <v>143490736</v>
      </c>
      <c r="C1851" s="41">
        <v>5540246172978</v>
      </c>
      <c r="D1851" s="42">
        <v>44914</v>
      </c>
      <c r="E1851" s="43">
        <v>1671</v>
      </c>
      <c r="F1851" t="str">
        <f>+VLOOKUP(TableauRCP[[#This Row],[Article Commande]],Tableau1[],4,FALSE)</f>
        <v>CREMERIE</v>
      </c>
      <c r="G1851" s="30">
        <f>YEAR(TableauRCP[[#This Row],[Date de Reception]])*100+MONTH(TableauRCP[[#This Row],[Date de Reception]])</f>
        <v>202212</v>
      </c>
      <c r="H1851" t="str">
        <f>+CONCATENATE(TableauRCP[[#This Row],[Famille de produit]],TableauRCP[[#This Row],[Date2]])</f>
        <v>CREMERIE202212</v>
      </c>
    </row>
    <row r="1852" spans="1:8" hidden="1" x14ac:dyDescent="0.25">
      <c r="A1852" s="30" t="s">
        <v>257</v>
      </c>
      <c r="B1852" s="41">
        <v>143490736</v>
      </c>
      <c r="C1852" s="41">
        <v>5540246174174</v>
      </c>
      <c r="D1852" s="42">
        <v>44914</v>
      </c>
      <c r="E1852" s="43">
        <v>232</v>
      </c>
      <c r="F1852" t="str">
        <f>+VLOOKUP(TableauRCP[[#This Row],[Article Commande]],Tableau1[],4,FALSE)</f>
        <v>CREMERIE</v>
      </c>
      <c r="G1852" s="30">
        <f>YEAR(TableauRCP[[#This Row],[Date de Reception]])*100+MONTH(TableauRCP[[#This Row],[Date de Reception]])</f>
        <v>202212</v>
      </c>
      <c r="H1852" t="str">
        <f>+CONCATENATE(TableauRCP[[#This Row],[Famille de produit]],TableauRCP[[#This Row],[Date2]])</f>
        <v>CREMERIE202212</v>
      </c>
    </row>
    <row r="1853" spans="1:8" hidden="1" x14ac:dyDescent="0.25">
      <c r="A1853" s="30" t="s">
        <v>257</v>
      </c>
      <c r="B1853" s="38">
        <v>143490736</v>
      </c>
      <c r="C1853" s="38">
        <v>5540246176699</v>
      </c>
      <c r="D1853" s="39">
        <v>44914</v>
      </c>
      <c r="E1853" s="40">
        <v>6264</v>
      </c>
      <c r="F1853" t="str">
        <f>+VLOOKUP(TableauRCP[[#This Row],[Article Commande]],Tableau1[],4,FALSE)</f>
        <v>CREMERIE</v>
      </c>
      <c r="G1853" s="30">
        <f>YEAR(TableauRCP[[#This Row],[Date de Reception]])*100+MONTH(TableauRCP[[#This Row],[Date de Reception]])</f>
        <v>202212</v>
      </c>
      <c r="H1853" t="str">
        <f>+CONCATENATE(TableauRCP[[#This Row],[Famille de produit]],TableauRCP[[#This Row],[Date2]])</f>
        <v>CREMERIE202212</v>
      </c>
    </row>
    <row r="1854" spans="1:8" hidden="1" x14ac:dyDescent="0.25">
      <c r="A1854" s="30" t="s">
        <v>257</v>
      </c>
      <c r="B1854" s="41">
        <v>143490737</v>
      </c>
      <c r="C1854" s="41">
        <v>5540246171933</v>
      </c>
      <c r="D1854" s="42">
        <v>44914</v>
      </c>
      <c r="E1854" s="43">
        <v>1114</v>
      </c>
      <c r="F1854" t="str">
        <f>+VLOOKUP(TableauRCP[[#This Row],[Article Commande]],Tableau1[],4,FALSE)</f>
        <v>CREMERIE</v>
      </c>
      <c r="G1854" s="30">
        <f>YEAR(TableauRCP[[#This Row],[Date de Reception]])*100+MONTH(TableauRCP[[#This Row],[Date de Reception]])</f>
        <v>202212</v>
      </c>
      <c r="H1854" t="str">
        <f>+CONCATENATE(TableauRCP[[#This Row],[Famille de produit]],TableauRCP[[#This Row],[Date2]])</f>
        <v>CREMERIE202212</v>
      </c>
    </row>
    <row r="1855" spans="1:8" hidden="1" x14ac:dyDescent="0.25">
      <c r="A1855" s="30" t="s">
        <v>257</v>
      </c>
      <c r="B1855" s="38">
        <v>143490737</v>
      </c>
      <c r="C1855" s="38">
        <v>5540246176294</v>
      </c>
      <c r="D1855" s="39">
        <v>44914</v>
      </c>
      <c r="E1855" s="40">
        <v>1485</v>
      </c>
      <c r="F1855" t="str">
        <f>+VLOOKUP(TableauRCP[[#This Row],[Article Commande]],Tableau1[],4,FALSE)</f>
        <v>CREMERIE</v>
      </c>
      <c r="G1855" s="30">
        <f>YEAR(TableauRCP[[#This Row],[Date de Reception]])*100+MONTH(TableauRCP[[#This Row],[Date de Reception]])</f>
        <v>202212</v>
      </c>
      <c r="H1855" t="str">
        <f>+CONCATENATE(TableauRCP[[#This Row],[Famille de produit]],TableauRCP[[#This Row],[Date2]])</f>
        <v>CREMERIE202212</v>
      </c>
    </row>
    <row r="1856" spans="1:8" hidden="1" x14ac:dyDescent="0.25">
      <c r="A1856" s="30" t="s">
        <v>257</v>
      </c>
      <c r="B1856" s="41">
        <v>143490737</v>
      </c>
      <c r="C1856" s="41">
        <v>5540246176295</v>
      </c>
      <c r="D1856" s="42">
        <v>44914</v>
      </c>
      <c r="E1856" s="43">
        <v>6682</v>
      </c>
      <c r="F1856" t="str">
        <f>+VLOOKUP(TableauRCP[[#This Row],[Article Commande]],Tableau1[],4,FALSE)</f>
        <v>CREMERIE</v>
      </c>
      <c r="G1856" s="30">
        <f>YEAR(TableauRCP[[#This Row],[Date de Reception]])*100+MONTH(TableauRCP[[#This Row],[Date de Reception]])</f>
        <v>202212</v>
      </c>
      <c r="H1856" t="str">
        <f>+CONCATENATE(TableauRCP[[#This Row],[Famille de produit]],TableauRCP[[#This Row],[Date2]])</f>
        <v>CREMERIE202212</v>
      </c>
    </row>
    <row r="1857" spans="1:8" hidden="1" x14ac:dyDescent="0.25">
      <c r="A1857" s="30" t="s">
        <v>257</v>
      </c>
      <c r="B1857" s="41">
        <v>143490737</v>
      </c>
      <c r="C1857" s="41">
        <v>5540246187987</v>
      </c>
      <c r="D1857" s="42">
        <v>44914</v>
      </c>
      <c r="E1857" s="43">
        <v>3341</v>
      </c>
      <c r="F1857" t="str">
        <f>+VLOOKUP(TableauRCP[[#This Row],[Article Commande]],Tableau1[],4,FALSE)</f>
        <v>CREMERIE</v>
      </c>
      <c r="G1857" s="30">
        <f>YEAR(TableauRCP[[#This Row],[Date de Reception]])*100+MONTH(TableauRCP[[#This Row],[Date de Reception]])</f>
        <v>202212</v>
      </c>
      <c r="H1857" t="str">
        <f>+CONCATENATE(TableauRCP[[#This Row],[Famille de produit]],TableauRCP[[#This Row],[Date2]])</f>
        <v>CREMERIE202212</v>
      </c>
    </row>
    <row r="1858" spans="1:8" hidden="1" x14ac:dyDescent="0.25">
      <c r="A1858" s="30" t="s">
        <v>257</v>
      </c>
      <c r="B1858" s="41">
        <v>143490814</v>
      </c>
      <c r="C1858" s="41">
        <v>5540246196046</v>
      </c>
      <c r="D1858" s="42">
        <v>44914</v>
      </c>
      <c r="E1858" s="43">
        <v>335</v>
      </c>
      <c r="F1858" t="str">
        <f>+VLOOKUP(TableauRCP[[#This Row],[Article Commande]],Tableau1[],4,FALSE)</f>
        <v>BOULANGERIE</v>
      </c>
      <c r="G1858" s="30">
        <f>YEAR(TableauRCP[[#This Row],[Date de Reception]])*100+MONTH(TableauRCP[[#This Row],[Date de Reception]])</f>
        <v>202212</v>
      </c>
      <c r="H1858" t="str">
        <f>+CONCATENATE(TableauRCP[[#This Row],[Famille de produit]],TableauRCP[[#This Row],[Date2]])</f>
        <v>BOULANGERIE202212</v>
      </c>
    </row>
    <row r="1859" spans="1:8" hidden="1" x14ac:dyDescent="0.25">
      <c r="A1859" s="30" t="s">
        <v>257</v>
      </c>
      <c r="B1859" s="41">
        <v>143470255</v>
      </c>
      <c r="C1859" s="41">
        <v>5540246171759</v>
      </c>
      <c r="D1859" s="42">
        <v>44917</v>
      </c>
      <c r="E1859" s="43">
        <v>3341</v>
      </c>
      <c r="F1859" t="str">
        <f>+VLOOKUP(TableauRCP[[#This Row],[Article Commande]],Tableau1[],4,FALSE)</f>
        <v>MIX LEGUMES</v>
      </c>
      <c r="G1859" s="30">
        <f>YEAR(TableauRCP[[#This Row],[Date de Reception]])*100+MONTH(TableauRCP[[#This Row],[Date de Reception]])</f>
        <v>202212</v>
      </c>
      <c r="H1859" t="str">
        <f>+CONCATENATE(TableauRCP[[#This Row],[Famille de produit]],TableauRCP[[#This Row],[Date2]])</f>
        <v>MIX LEGUMES202212</v>
      </c>
    </row>
    <row r="1860" spans="1:8" hidden="1" x14ac:dyDescent="0.25">
      <c r="A1860" s="30" t="s">
        <v>257</v>
      </c>
      <c r="B1860" s="38">
        <v>143470255</v>
      </c>
      <c r="C1860" s="38">
        <v>5540246177133</v>
      </c>
      <c r="D1860" s="39">
        <v>44917</v>
      </c>
      <c r="E1860" s="40">
        <v>10023</v>
      </c>
      <c r="F1860" t="str">
        <f>+VLOOKUP(TableauRCP[[#This Row],[Article Commande]],Tableau1[],4,FALSE)</f>
        <v>MIX LEGUMES</v>
      </c>
      <c r="G1860" s="30">
        <f>YEAR(TableauRCP[[#This Row],[Date de Reception]])*100+MONTH(TableauRCP[[#This Row],[Date de Reception]])</f>
        <v>202212</v>
      </c>
      <c r="H1860" t="str">
        <f>+CONCATENATE(TableauRCP[[#This Row],[Famille de produit]],TableauRCP[[#This Row],[Date2]])</f>
        <v>MIX LEGUMES202212</v>
      </c>
    </row>
    <row r="1861" spans="1:8" hidden="1" x14ac:dyDescent="0.25">
      <c r="A1861" s="30" t="s">
        <v>257</v>
      </c>
      <c r="B1861" s="41">
        <v>143470255</v>
      </c>
      <c r="C1861" s="41">
        <v>5540246192148</v>
      </c>
      <c r="D1861" s="42">
        <v>44917</v>
      </c>
      <c r="E1861" s="43">
        <v>6960</v>
      </c>
      <c r="F1861" t="str">
        <f>+VLOOKUP(TableauRCP[[#This Row],[Article Commande]],Tableau1[],4,FALSE)</f>
        <v>MIX LEGUMES</v>
      </c>
      <c r="G1861" s="30">
        <f>YEAR(TableauRCP[[#This Row],[Date de Reception]])*100+MONTH(TableauRCP[[#This Row],[Date de Reception]])</f>
        <v>202212</v>
      </c>
      <c r="H1861" t="str">
        <f>+CONCATENATE(TableauRCP[[#This Row],[Famille de produit]],TableauRCP[[#This Row],[Date2]])</f>
        <v>MIX LEGUMES202212</v>
      </c>
    </row>
    <row r="1862" spans="1:8" hidden="1" x14ac:dyDescent="0.25">
      <c r="A1862" s="30" t="s">
        <v>257</v>
      </c>
      <c r="B1862" s="38">
        <v>143470255</v>
      </c>
      <c r="C1862" s="38">
        <v>5540246192518</v>
      </c>
      <c r="D1862" s="39">
        <v>44917</v>
      </c>
      <c r="E1862" s="40">
        <v>5847</v>
      </c>
      <c r="F1862" t="str">
        <f>+VLOOKUP(TableauRCP[[#This Row],[Article Commande]],Tableau1[],4,FALSE)</f>
        <v>MIX LEGUMES</v>
      </c>
      <c r="G1862" s="30">
        <f>YEAR(TableauRCP[[#This Row],[Date de Reception]])*100+MONTH(TableauRCP[[#This Row],[Date de Reception]])</f>
        <v>202212</v>
      </c>
      <c r="H1862" t="str">
        <f>+CONCATENATE(TableauRCP[[#This Row],[Famille de produit]],TableauRCP[[#This Row],[Date2]])</f>
        <v>MIX LEGUMES202212</v>
      </c>
    </row>
    <row r="1863" spans="1:8" hidden="1" x14ac:dyDescent="0.25">
      <c r="A1863" s="30" t="s">
        <v>257</v>
      </c>
      <c r="B1863" s="41">
        <v>143470335</v>
      </c>
      <c r="C1863" s="41">
        <v>5540246190727</v>
      </c>
      <c r="D1863" s="42">
        <v>44917</v>
      </c>
      <c r="E1863" s="43">
        <v>877</v>
      </c>
      <c r="F1863" t="str">
        <f>+VLOOKUP(TableauRCP[[#This Row],[Article Commande]],Tableau1[],4,FALSE)</f>
        <v>BOULANGERIE</v>
      </c>
      <c r="G1863" s="30">
        <f>YEAR(TableauRCP[[#This Row],[Date de Reception]])*100+MONTH(TableauRCP[[#This Row],[Date de Reception]])</f>
        <v>202212</v>
      </c>
      <c r="H1863" t="str">
        <f>+CONCATENATE(TableauRCP[[#This Row],[Famille de produit]],TableauRCP[[#This Row],[Date2]])</f>
        <v>BOULANGERIE202212</v>
      </c>
    </row>
    <row r="1864" spans="1:8" hidden="1" x14ac:dyDescent="0.25">
      <c r="A1864" s="30" t="s">
        <v>257</v>
      </c>
      <c r="B1864" s="41">
        <v>143470356</v>
      </c>
      <c r="C1864" s="41">
        <v>5540246183554</v>
      </c>
      <c r="D1864" s="42">
        <v>44917</v>
      </c>
      <c r="E1864" s="43">
        <v>891</v>
      </c>
      <c r="F1864" t="str">
        <f>+VLOOKUP(TableauRCP[[#This Row],[Article Commande]],Tableau1[],4,FALSE)</f>
        <v>MIX LEGUMES</v>
      </c>
      <c r="G1864" s="30">
        <f>YEAR(TableauRCP[[#This Row],[Date de Reception]])*100+MONTH(TableauRCP[[#This Row],[Date de Reception]])</f>
        <v>202212</v>
      </c>
      <c r="H1864" t="str">
        <f>+CONCATENATE(TableauRCP[[#This Row],[Famille de produit]],TableauRCP[[#This Row],[Date2]])</f>
        <v>MIX LEGUMES202212</v>
      </c>
    </row>
    <row r="1865" spans="1:8" hidden="1" x14ac:dyDescent="0.25">
      <c r="A1865" s="30" t="s">
        <v>257</v>
      </c>
      <c r="B1865" s="41">
        <v>143470356</v>
      </c>
      <c r="C1865" s="41">
        <v>5540246183560</v>
      </c>
      <c r="D1865" s="42">
        <v>44917</v>
      </c>
      <c r="E1865" s="43">
        <v>446</v>
      </c>
      <c r="F1865" t="str">
        <f>+VLOOKUP(TableauRCP[[#This Row],[Article Commande]],Tableau1[],4,FALSE)</f>
        <v>MIX LEGUMES</v>
      </c>
      <c r="G1865" s="30">
        <f>YEAR(TableauRCP[[#This Row],[Date de Reception]])*100+MONTH(TableauRCP[[#This Row],[Date de Reception]])</f>
        <v>202212</v>
      </c>
      <c r="H1865" t="str">
        <f>+CONCATENATE(TableauRCP[[#This Row],[Famille de produit]],TableauRCP[[#This Row],[Date2]])</f>
        <v>MIX LEGUMES202212</v>
      </c>
    </row>
    <row r="1866" spans="1:8" hidden="1" x14ac:dyDescent="0.25">
      <c r="A1866" s="30" t="s">
        <v>257</v>
      </c>
      <c r="B1866" s="41">
        <v>143480539</v>
      </c>
      <c r="C1866" s="41">
        <v>5540246183130</v>
      </c>
      <c r="D1866" s="42">
        <v>44917</v>
      </c>
      <c r="E1866" s="43">
        <v>2819</v>
      </c>
      <c r="F1866" t="str">
        <f>+VLOOKUP(TableauRCP[[#This Row],[Article Commande]],Tableau1[],4,FALSE)</f>
        <v>MIX LEGUMES</v>
      </c>
      <c r="G1866" s="30">
        <f>YEAR(TableauRCP[[#This Row],[Date de Reception]])*100+MONTH(TableauRCP[[#This Row],[Date de Reception]])</f>
        <v>202212</v>
      </c>
      <c r="H1866" t="str">
        <f>+CONCATENATE(TableauRCP[[#This Row],[Famille de produit]],TableauRCP[[#This Row],[Date2]])</f>
        <v>MIX LEGUMES202212</v>
      </c>
    </row>
    <row r="1867" spans="1:8" hidden="1" x14ac:dyDescent="0.25">
      <c r="A1867" s="30" t="s">
        <v>257</v>
      </c>
      <c r="B1867" s="38">
        <v>143480539</v>
      </c>
      <c r="C1867" s="38">
        <v>5540246183537</v>
      </c>
      <c r="D1867" s="39">
        <v>44917</v>
      </c>
      <c r="E1867" s="40">
        <v>961</v>
      </c>
      <c r="F1867" t="str">
        <f>+VLOOKUP(TableauRCP[[#This Row],[Article Commande]],Tableau1[],4,FALSE)</f>
        <v>MIX LEGUMES</v>
      </c>
      <c r="G1867" s="30">
        <f>YEAR(TableauRCP[[#This Row],[Date de Reception]])*100+MONTH(TableauRCP[[#This Row],[Date de Reception]])</f>
        <v>202212</v>
      </c>
      <c r="H1867" t="str">
        <f>+CONCATENATE(TableauRCP[[#This Row],[Famille de produit]],TableauRCP[[#This Row],[Date2]])</f>
        <v>MIX LEGUMES202212</v>
      </c>
    </row>
    <row r="1868" spans="1:8" hidden="1" x14ac:dyDescent="0.25">
      <c r="A1868" s="30" t="s">
        <v>257</v>
      </c>
      <c r="B1868" s="41">
        <v>143480539</v>
      </c>
      <c r="C1868" s="41">
        <v>5540246183541</v>
      </c>
      <c r="D1868" s="42">
        <v>44917</v>
      </c>
      <c r="E1868" s="43">
        <v>1694</v>
      </c>
      <c r="F1868" t="str">
        <f>+VLOOKUP(TableauRCP[[#This Row],[Article Commande]],Tableau1[],4,FALSE)</f>
        <v>MIX LEGUMES</v>
      </c>
      <c r="G1868" s="30">
        <f>YEAR(TableauRCP[[#This Row],[Date de Reception]])*100+MONTH(TableauRCP[[#This Row],[Date de Reception]])</f>
        <v>202212</v>
      </c>
      <c r="H1868" t="str">
        <f>+CONCATENATE(TableauRCP[[#This Row],[Famille de produit]],TableauRCP[[#This Row],[Date2]])</f>
        <v>MIX LEGUMES202212</v>
      </c>
    </row>
    <row r="1869" spans="1:8" hidden="1" x14ac:dyDescent="0.25">
      <c r="A1869" s="30" t="s">
        <v>257</v>
      </c>
      <c r="B1869" s="38">
        <v>143480539</v>
      </c>
      <c r="C1869" s="38">
        <v>5540246183555</v>
      </c>
      <c r="D1869" s="39">
        <v>44917</v>
      </c>
      <c r="E1869" s="40">
        <v>543</v>
      </c>
      <c r="F1869" t="str">
        <f>+VLOOKUP(TableauRCP[[#This Row],[Article Commande]],Tableau1[],4,FALSE)</f>
        <v>MIX LEGUMES</v>
      </c>
      <c r="G1869" s="30">
        <f>YEAR(TableauRCP[[#This Row],[Date de Reception]])*100+MONTH(TableauRCP[[#This Row],[Date de Reception]])</f>
        <v>202212</v>
      </c>
      <c r="H1869" t="str">
        <f>+CONCATENATE(TableauRCP[[#This Row],[Famille de produit]],TableauRCP[[#This Row],[Date2]])</f>
        <v>MIX LEGUMES202212</v>
      </c>
    </row>
    <row r="1870" spans="1:8" hidden="1" x14ac:dyDescent="0.25">
      <c r="A1870" s="30" t="s">
        <v>257</v>
      </c>
      <c r="B1870" s="41">
        <v>143480539</v>
      </c>
      <c r="C1870" s="41">
        <v>5540246192571</v>
      </c>
      <c r="D1870" s="42">
        <v>44917</v>
      </c>
      <c r="E1870" s="43">
        <v>1203</v>
      </c>
      <c r="F1870" t="str">
        <f>+VLOOKUP(TableauRCP[[#This Row],[Article Commande]],Tableau1[],4,FALSE)</f>
        <v>MIX LEGUMES</v>
      </c>
      <c r="G1870" s="30">
        <f>YEAR(TableauRCP[[#This Row],[Date de Reception]])*100+MONTH(TableauRCP[[#This Row],[Date de Reception]])</f>
        <v>202212</v>
      </c>
      <c r="H1870" t="str">
        <f>+CONCATENATE(TableauRCP[[#This Row],[Famille de produit]],TableauRCP[[#This Row],[Date2]])</f>
        <v>MIX LEGUMES202212</v>
      </c>
    </row>
    <row r="1871" spans="1:8" hidden="1" x14ac:dyDescent="0.25">
      <c r="A1871" s="30" t="s">
        <v>257</v>
      </c>
      <c r="B1871" s="38">
        <v>143490682</v>
      </c>
      <c r="C1871" s="38">
        <v>5540246183560</v>
      </c>
      <c r="D1871" s="39">
        <v>44917</v>
      </c>
      <c r="E1871" s="40">
        <v>669</v>
      </c>
      <c r="F1871" t="str">
        <f>+VLOOKUP(TableauRCP[[#This Row],[Article Commande]],Tableau1[],4,FALSE)</f>
        <v>MIX LEGUMES</v>
      </c>
      <c r="G1871" s="30">
        <f>YEAR(TableauRCP[[#This Row],[Date de Reception]])*100+MONTH(TableauRCP[[#This Row],[Date de Reception]])</f>
        <v>202212</v>
      </c>
      <c r="H1871" t="str">
        <f>+CONCATENATE(TableauRCP[[#This Row],[Famille de produit]],TableauRCP[[#This Row],[Date2]])</f>
        <v>MIX LEGUMES202212</v>
      </c>
    </row>
    <row r="1872" spans="1:8" hidden="1" x14ac:dyDescent="0.25">
      <c r="A1872" s="30" t="s">
        <v>257</v>
      </c>
      <c r="B1872" s="41">
        <v>143490786</v>
      </c>
      <c r="C1872" s="41">
        <v>5540246176295</v>
      </c>
      <c r="D1872" s="42">
        <v>44917</v>
      </c>
      <c r="E1872" s="43">
        <v>6125</v>
      </c>
      <c r="F1872" t="str">
        <f>+VLOOKUP(TableauRCP[[#This Row],[Article Commande]],Tableau1[],4,FALSE)</f>
        <v>CREMERIE</v>
      </c>
      <c r="G1872" s="30">
        <f>YEAR(TableauRCP[[#This Row],[Date de Reception]])*100+MONTH(TableauRCP[[#This Row],[Date de Reception]])</f>
        <v>202212</v>
      </c>
      <c r="H1872" t="str">
        <f>+CONCATENATE(TableauRCP[[#This Row],[Famille de produit]],TableauRCP[[#This Row],[Date2]])</f>
        <v>CREMERIE202212</v>
      </c>
    </row>
    <row r="1873" spans="1:8" hidden="1" x14ac:dyDescent="0.25">
      <c r="A1873" s="30" t="s">
        <v>257</v>
      </c>
      <c r="B1873" s="41">
        <v>143490786</v>
      </c>
      <c r="C1873" s="41">
        <v>5540246187987</v>
      </c>
      <c r="D1873" s="42">
        <v>44917</v>
      </c>
      <c r="E1873" s="43">
        <v>4455</v>
      </c>
      <c r="F1873" t="str">
        <f>+VLOOKUP(TableauRCP[[#This Row],[Article Commande]],Tableau1[],4,FALSE)</f>
        <v>CREMERIE</v>
      </c>
      <c r="G1873" s="30">
        <f>YEAR(TableauRCP[[#This Row],[Date de Reception]])*100+MONTH(TableauRCP[[#This Row],[Date de Reception]])</f>
        <v>202212</v>
      </c>
      <c r="H1873" t="str">
        <f>+CONCATENATE(TableauRCP[[#This Row],[Famille de produit]],TableauRCP[[#This Row],[Date2]])</f>
        <v>CREMERIE202212</v>
      </c>
    </row>
    <row r="1874" spans="1:8" hidden="1" x14ac:dyDescent="0.25">
      <c r="A1874" s="30" t="s">
        <v>257</v>
      </c>
      <c r="B1874" s="41">
        <v>143490787</v>
      </c>
      <c r="C1874" s="41">
        <v>5540246172978</v>
      </c>
      <c r="D1874" s="42">
        <v>44917</v>
      </c>
      <c r="E1874" s="43">
        <v>836</v>
      </c>
      <c r="F1874" t="str">
        <f>+VLOOKUP(TableauRCP[[#This Row],[Article Commande]],Tableau1[],4,FALSE)</f>
        <v>CREMERIE</v>
      </c>
      <c r="G1874" s="30">
        <f>YEAR(TableauRCP[[#This Row],[Date de Reception]])*100+MONTH(TableauRCP[[#This Row],[Date de Reception]])</f>
        <v>202212</v>
      </c>
      <c r="H1874" t="str">
        <f>+CONCATENATE(TableauRCP[[#This Row],[Famille de produit]],TableauRCP[[#This Row],[Date2]])</f>
        <v>CREMERIE202212</v>
      </c>
    </row>
    <row r="1875" spans="1:8" hidden="1" x14ac:dyDescent="0.25">
      <c r="A1875" s="30" t="s">
        <v>257</v>
      </c>
      <c r="B1875" s="38">
        <v>143490787</v>
      </c>
      <c r="C1875" s="38">
        <v>5540246176699</v>
      </c>
      <c r="D1875" s="39">
        <v>44917</v>
      </c>
      <c r="E1875" s="40">
        <v>6264</v>
      </c>
      <c r="F1875" t="str">
        <f>+VLOOKUP(TableauRCP[[#This Row],[Article Commande]],Tableau1[],4,FALSE)</f>
        <v>CREMERIE</v>
      </c>
      <c r="G1875" s="30">
        <f>YEAR(TableauRCP[[#This Row],[Date de Reception]])*100+MONTH(TableauRCP[[#This Row],[Date de Reception]])</f>
        <v>202212</v>
      </c>
      <c r="H1875" t="str">
        <f>+CONCATENATE(TableauRCP[[#This Row],[Famille de produit]],TableauRCP[[#This Row],[Date2]])</f>
        <v>CREMERIE202212</v>
      </c>
    </row>
    <row r="1876" spans="1:8" hidden="1" x14ac:dyDescent="0.25">
      <c r="A1876" s="30" t="s">
        <v>257</v>
      </c>
      <c r="B1876" s="41">
        <v>143490787</v>
      </c>
      <c r="C1876" s="41">
        <v>5540246188175</v>
      </c>
      <c r="D1876" s="42">
        <v>44917</v>
      </c>
      <c r="E1876" s="43">
        <v>232</v>
      </c>
      <c r="F1876" t="str">
        <f>+VLOOKUP(TableauRCP[[#This Row],[Article Commande]],Tableau1[],4,FALSE)</f>
        <v>CREMERIE</v>
      </c>
      <c r="G1876" s="30">
        <f>YEAR(TableauRCP[[#This Row],[Date de Reception]])*100+MONTH(TableauRCP[[#This Row],[Date de Reception]])</f>
        <v>202212</v>
      </c>
      <c r="H1876" t="str">
        <f>+CONCATENATE(TableauRCP[[#This Row],[Famille de produit]],TableauRCP[[#This Row],[Date2]])</f>
        <v>CREMERIE202212</v>
      </c>
    </row>
    <row r="1877" spans="1:8" hidden="1" x14ac:dyDescent="0.25">
      <c r="A1877" s="30" t="s">
        <v>257</v>
      </c>
      <c r="B1877" s="41">
        <v>143490747</v>
      </c>
      <c r="C1877" s="41">
        <v>5540246188175</v>
      </c>
      <c r="D1877" s="42">
        <v>44918</v>
      </c>
      <c r="E1877" s="43">
        <v>836</v>
      </c>
      <c r="F1877" t="str">
        <f>+VLOOKUP(TableauRCP[[#This Row],[Article Commande]],Tableau1[],4,FALSE)</f>
        <v>CREMERIE</v>
      </c>
      <c r="G1877" s="30">
        <f>YEAR(TableauRCP[[#This Row],[Date de Reception]])*100+MONTH(TableauRCP[[#This Row],[Date de Reception]])</f>
        <v>202212</v>
      </c>
      <c r="H1877" t="str">
        <f>+CONCATENATE(TableauRCP[[#This Row],[Famille de produit]],TableauRCP[[#This Row],[Date2]])</f>
        <v>CREMERIE202212</v>
      </c>
    </row>
    <row r="1878" spans="1:8" hidden="1" x14ac:dyDescent="0.25">
      <c r="A1878" s="30" t="s">
        <v>257</v>
      </c>
      <c r="B1878" s="41">
        <v>143490829</v>
      </c>
      <c r="C1878" s="41">
        <v>5540246176699</v>
      </c>
      <c r="D1878" s="42">
        <v>44918</v>
      </c>
      <c r="E1878" s="43">
        <v>6264</v>
      </c>
      <c r="F1878" t="str">
        <f>+VLOOKUP(TableauRCP[[#This Row],[Article Commande]],Tableau1[],4,FALSE)</f>
        <v>CREMERIE</v>
      </c>
      <c r="G1878" s="30">
        <f>YEAR(TableauRCP[[#This Row],[Date de Reception]])*100+MONTH(TableauRCP[[#This Row],[Date de Reception]])</f>
        <v>202212</v>
      </c>
      <c r="H1878" t="str">
        <f>+CONCATENATE(TableauRCP[[#This Row],[Famille de produit]],TableauRCP[[#This Row],[Date2]])</f>
        <v>CREMERIE202212</v>
      </c>
    </row>
    <row r="1879" spans="1:8" hidden="1" x14ac:dyDescent="0.25">
      <c r="A1879" s="30" t="s">
        <v>257</v>
      </c>
      <c r="B1879" s="38">
        <v>143490830</v>
      </c>
      <c r="C1879" s="38">
        <v>5540246176295</v>
      </c>
      <c r="D1879" s="39">
        <v>44918</v>
      </c>
      <c r="E1879" s="40">
        <v>7424</v>
      </c>
      <c r="F1879" t="str">
        <f>+VLOOKUP(TableauRCP[[#This Row],[Article Commande]],Tableau1[],4,FALSE)</f>
        <v>CREMERIE</v>
      </c>
      <c r="G1879" s="30">
        <f>YEAR(TableauRCP[[#This Row],[Date de Reception]])*100+MONTH(TableauRCP[[#This Row],[Date de Reception]])</f>
        <v>202212</v>
      </c>
      <c r="H1879" t="str">
        <f>+CONCATENATE(TableauRCP[[#This Row],[Famille de produit]],TableauRCP[[#This Row],[Date2]])</f>
        <v>CREMERIE202212</v>
      </c>
    </row>
    <row r="1880" spans="1:8" hidden="1" x14ac:dyDescent="0.25">
      <c r="A1880" s="30" t="s">
        <v>257</v>
      </c>
      <c r="B1880" s="41">
        <v>143490830</v>
      </c>
      <c r="C1880" s="41">
        <v>5540246187987</v>
      </c>
      <c r="D1880" s="42">
        <v>44918</v>
      </c>
      <c r="E1880" s="43">
        <v>3341</v>
      </c>
      <c r="F1880" t="str">
        <f>+VLOOKUP(TableauRCP[[#This Row],[Article Commande]],Tableau1[],4,FALSE)</f>
        <v>CREMERIE</v>
      </c>
      <c r="G1880" s="30">
        <f>YEAR(TableauRCP[[#This Row],[Date de Reception]])*100+MONTH(TableauRCP[[#This Row],[Date de Reception]])</f>
        <v>202212</v>
      </c>
      <c r="H1880" t="str">
        <f>+CONCATENATE(TableauRCP[[#This Row],[Famille de produit]],TableauRCP[[#This Row],[Date2]])</f>
        <v>CREMERIE202212</v>
      </c>
    </row>
    <row r="1881" spans="1:8" hidden="1" x14ac:dyDescent="0.25">
      <c r="A1881" s="30" t="s">
        <v>257</v>
      </c>
      <c r="B1881" s="38">
        <v>143460054</v>
      </c>
      <c r="C1881" s="38">
        <v>5540246194632</v>
      </c>
      <c r="D1881" s="39">
        <v>44919</v>
      </c>
      <c r="E1881" s="40">
        <v>1056</v>
      </c>
      <c r="F1881" t="str">
        <f>+VLOOKUP(TableauRCP[[#This Row],[Article Commande]],Tableau1[],4,FALSE)</f>
        <v>BOULANGERIE</v>
      </c>
      <c r="G1881" s="30">
        <f>YEAR(TableauRCP[[#This Row],[Date de Reception]])*100+MONTH(TableauRCP[[#This Row],[Date de Reception]])</f>
        <v>202212</v>
      </c>
      <c r="H1881" t="str">
        <f>+CONCATENATE(TableauRCP[[#This Row],[Famille de produit]],TableauRCP[[#This Row],[Date2]])</f>
        <v>BOULANGERIE202212</v>
      </c>
    </row>
    <row r="1882" spans="1:8" hidden="1" x14ac:dyDescent="0.25">
      <c r="A1882" s="30" t="s">
        <v>257</v>
      </c>
      <c r="B1882" s="41">
        <v>143490711</v>
      </c>
      <c r="C1882" s="41">
        <v>5540246174095</v>
      </c>
      <c r="D1882" s="42">
        <v>44919</v>
      </c>
      <c r="E1882" s="43">
        <v>70</v>
      </c>
      <c r="F1882" t="str">
        <f>+VLOOKUP(TableauRCP[[#This Row],[Article Commande]],Tableau1[],4,FALSE)</f>
        <v>CREMERIE</v>
      </c>
      <c r="G1882" s="30">
        <f>YEAR(TableauRCP[[#This Row],[Date de Reception]])*100+MONTH(TableauRCP[[#This Row],[Date de Reception]])</f>
        <v>202212</v>
      </c>
      <c r="H1882" t="str">
        <f>+CONCATENATE(TableauRCP[[#This Row],[Famille de produit]],TableauRCP[[#This Row],[Date2]])</f>
        <v>CREMERIE202212</v>
      </c>
    </row>
    <row r="1883" spans="1:8" hidden="1" x14ac:dyDescent="0.25">
      <c r="A1883" s="30" t="s">
        <v>257</v>
      </c>
      <c r="B1883" s="38">
        <v>143490711</v>
      </c>
      <c r="C1883" s="38">
        <v>5540246175049</v>
      </c>
      <c r="D1883" s="39">
        <v>44919</v>
      </c>
      <c r="E1883" s="40">
        <v>696</v>
      </c>
      <c r="F1883" t="str">
        <f>+VLOOKUP(TableauRCP[[#This Row],[Article Commande]],Tableau1[],4,FALSE)</f>
        <v>CREMERIE</v>
      </c>
      <c r="G1883" s="30">
        <f>YEAR(TableauRCP[[#This Row],[Date de Reception]])*100+MONTH(TableauRCP[[#This Row],[Date de Reception]])</f>
        <v>202212</v>
      </c>
      <c r="H1883" t="str">
        <f>+CONCATENATE(TableauRCP[[#This Row],[Famille de produit]],TableauRCP[[#This Row],[Date2]])</f>
        <v>CREMERIE202212</v>
      </c>
    </row>
    <row r="1884" spans="1:8" hidden="1" x14ac:dyDescent="0.25">
      <c r="A1884" s="30" t="s">
        <v>257</v>
      </c>
      <c r="B1884" s="41">
        <v>143490711</v>
      </c>
      <c r="C1884" s="41">
        <v>5540246175050</v>
      </c>
      <c r="D1884" s="42">
        <v>44919</v>
      </c>
      <c r="E1884" s="43">
        <v>279</v>
      </c>
      <c r="F1884" t="str">
        <f>+VLOOKUP(TableauRCP[[#This Row],[Article Commande]],Tableau1[],4,FALSE)</f>
        <v>CREMERIE</v>
      </c>
      <c r="G1884" s="30">
        <f>YEAR(TableauRCP[[#This Row],[Date de Reception]])*100+MONTH(TableauRCP[[#This Row],[Date de Reception]])</f>
        <v>202212</v>
      </c>
      <c r="H1884" t="str">
        <f>+CONCATENATE(TableauRCP[[#This Row],[Famille de produit]],TableauRCP[[#This Row],[Date2]])</f>
        <v>CREMERIE202212</v>
      </c>
    </row>
    <row r="1885" spans="1:8" hidden="1" x14ac:dyDescent="0.25">
      <c r="A1885" s="30" t="s">
        <v>257</v>
      </c>
      <c r="B1885" s="41">
        <v>143490790</v>
      </c>
      <c r="C1885" s="41">
        <v>5540246191598</v>
      </c>
      <c r="D1885" s="42">
        <v>44919</v>
      </c>
      <c r="E1885" s="43">
        <v>1601</v>
      </c>
      <c r="F1885" t="str">
        <f>+VLOOKUP(TableauRCP[[#This Row],[Article Commande]],Tableau1[],4,FALSE)</f>
        <v>CREMERIE</v>
      </c>
      <c r="G1885" s="30">
        <f>YEAR(TableauRCP[[#This Row],[Date de Reception]])*100+MONTH(TableauRCP[[#This Row],[Date de Reception]])</f>
        <v>202212</v>
      </c>
      <c r="H1885" t="str">
        <f>+CONCATENATE(TableauRCP[[#This Row],[Famille de produit]],TableauRCP[[#This Row],[Date2]])</f>
        <v>CREMERIE202212</v>
      </c>
    </row>
    <row r="1886" spans="1:8" hidden="1" x14ac:dyDescent="0.25">
      <c r="A1886" s="30" t="s">
        <v>257</v>
      </c>
      <c r="B1886" s="41">
        <v>143490803</v>
      </c>
      <c r="C1886" s="41">
        <v>5540246185562</v>
      </c>
      <c r="D1886" s="42">
        <v>44919</v>
      </c>
      <c r="E1886" s="43">
        <v>279</v>
      </c>
      <c r="F1886" t="str">
        <f>+VLOOKUP(TableauRCP[[#This Row],[Article Commande]],Tableau1[],4,FALSE)</f>
        <v>CREMERIE</v>
      </c>
      <c r="G1886" s="30">
        <f>YEAR(TableauRCP[[#This Row],[Date de Reception]])*100+MONTH(TableauRCP[[#This Row],[Date de Reception]])</f>
        <v>202212</v>
      </c>
      <c r="H1886" t="str">
        <f>+CONCATENATE(TableauRCP[[#This Row],[Famille de produit]],TableauRCP[[#This Row],[Date2]])</f>
        <v>CREMERIE202212</v>
      </c>
    </row>
    <row r="1887" spans="1:8" hidden="1" x14ac:dyDescent="0.25">
      <c r="A1887" s="30" t="s">
        <v>257</v>
      </c>
      <c r="B1887" s="38">
        <v>143500850</v>
      </c>
      <c r="C1887" s="38">
        <v>5540246174174</v>
      </c>
      <c r="D1887" s="39">
        <v>44919</v>
      </c>
      <c r="E1887" s="40">
        <v>696</v>
      </c>
      <c r="F1887" t="str">
        <f>+VLOOKUP(TableauRCP[[#This Row],[Article Commande]],Tableau1[],4,FALSE)</f>
        <v>CREMERIE</v>
      </c>
      <c r="G1887" s="30">
        <f>YEAR(TableauRCP[[#This Row],[Date de Reception]])*100+MONTH(TableauRCP[[#This Row],[Date de Reception]])</f>
        <v>202212</v>
      </c>
      <c r="H1887" t="str">
        <f>+CONCATENATE(TableauRCP[[#This Row],[Famille de produit]],TableauRCP[[#This Row],[Date2]])</f>
        <v>CREMERIE202212</v>
      </c>
    </row>
    <row r="1888" spans="1:8" hidden="1" x14ac:dyDescent="0.25">
      <c r="A1888" s="30" t="s">
        <v>257</v>
      </c>
      <c r="B1888" s="38">
        <v>143500851</v>
      </c>
      <c r="C1888" s="38">
        <v>5540246187987</v>
      </c>
      <c r="D1888" s="39">
        <v>44919</v>
      </c>
      <c r="E1888" s="40">
        <v>2228</v>
      </c>
      <c r="F1888" t="str">
        <f>+VLOOKUP(TableauRCP[[#This Row],[Article Commande]],Tableau1[],4,FALSE)</f>
        <v>CREMERIE</v>
      </c>
      <c r="G1888" s="30">
        <f>YEAR(TableauRCP[[#This Row],[Date de Reception]])*100+MONTH(TableauRCP[[#This Row],[Date de Reception]])</f>
        <v>202212</v>
      </c>
      <c r="H1888" t="str">
        <f>+CONCATENATE(TableauRCP[[#This Row],[Famille de produit]],TableauRCP[[#This Row],[Date2]])</f>
        <v>CREMERIE202212</v>
      </c>
    </row>
    <row r="1889" spans="1:8" hidden="1" x14ac:dyDescent="0.25">
      <c r="A1889" s="30" t="s">
        <v>257</v>
      </c>
      <c r="B1889" s="41">
        <v>143449875</v>
      </c>
      <c r="C1889" s="41">
        <v>5540246170256</v>
      </c>
      <c r="D1889" s="42">
        <v>44920</v>
      </c>
      <c r="E1889" s="43">
        <v>3174</v>
      </c>
      <c r="F1889" t="str">
        <f>+VLOOKUP(TableauRCP[[#This Row],[Article Commande]],Tableau1[],4,FALSE)</f>
        <v>BOULANGERIE</v>
      </c>
      <c r="G1889" s="30">
        <f>YEAR(TableauRCP[[#This Row],[Date de Reception]])*100+MONTH(TableauRCP[[#This Row],[Date de Reception]])</f>
        <v>202212</v>
      </c>
      <c r="H1889" t="str">
        <f>+CONCATENATE(TableauRCP[[#This Row],[Famille de produit]],TableauRCP[[#This Row],[Date2]])</f>
        <v>BOULANGERIE202212</v>
      </c>
    </row>
    <row r="1890" spans="1:8" hidden="1" x14ac:dyDescent="0.25">
      <c r="A1890" s="30" t="s">
        <v>257</v>
      </c>
      <c r="B1890" s="38">
        <v>143449875</v>
      </c>
      <c r="C1890" s="38">
        <v>5540246171888</v>
      </c>
      <c r="D1890" s="39">
        <v>44920</v>
      </c>
      <c r="E1890" s="40">
        <v>520</v>
      </c>
      <c r="F1890" t="str">
        <f>+VLOOKUP(TableauRCP[[#This Row],[Article Commande]],Tableau1[],4,FALSE)</f>
        <v>BOULANGERIE</v>
      </c>
      <c r="G1890" s="30">
        <f>YEAR(TableauRCP[[#This Row],[Date de Reception]])*100+MONTH(TableauRCP[[#This Row],[Date de Reception]])</f>
        <v>202212</v>
      </c>
      <c r="H1890" t="str">
        <f>+CONCATENATE(TableauRCP[[#This Row],[Famille de produit]],TableauRCP[[#This Row],[Date2]])</f>
        <v>BOULANGERIE202212</v>
      </c>
    </row>
    <row r="1891" spans="1:8" hidden="1" x14ac:dyDescent="0.25">
      <c r="A1891" s="30" t="s">
        <v>257</v>
      </c>
      <c r="B1891" s="38">
        <v>143449953</v>
      </c>
      <c r="C1891" s="38">
        <v>5540246194632</v>
      </c>
      <c r="D1891" s="39">
        <v>44920</v>
      </c>
      <c r="E1891" s="40">
        <v>1086</v>
      </c>
      <c r="F1891" t="str">
        <f>+VLOOKUP(TableauRCP[[#This Row],[Article Commande]],Tableau1[],4,FALSE)</f>
        <v>BOULANGERIE</v>
      </c>
      <c r="G1891" s="30">
        <f>YEAR(TableauRCP[[#This Row],[Date de Reception]])*100+MONTH(TableauRCP[[#This Row],[Date de Reception]])</f>
        <v>202212</v>
      </c>
      <c r="H1891" t="str">
        <f>+CONCATENATE(TableauRCP[[#This Row],[Famille de produit]],TableauRCP[[#This Row],[Date2]])</f>
        <v>BOULANGERIE202212</v>
      </c>
    </row>
    <row r="1892" spans="1:8" hidden="1" x14ac:dyDescent="0.25">
      <c r="A1892" s="30" t="s">
        <v>257</v>
      </c>
      <c r="B1892" s="41">
        <v>143449977</v>
      </c>
      <c r="C1892" s="41">
        <v>5540246195943</v>
      </c>
      <c r="D1892" s="42">
        <v>44920</v>
      </c>
      <c r="E1892" s="43">
        <v>928</v>
      </c>
      <c r="F1892" t="str">
        <f>+VLOOKUP(TableauRCP[[#This Row],[Article Commande]],Tableau1[],4,FALSE)</f>
        <v>CREMERIE</v>
      </c>
      <c r="G1892" s="30">
        <f>YEAR(TableauRCP[[#This Row],[Date de Reception]])*100+MONTH(TableauRCP[[#This Row],[Date de Reception]])</f>
        <v>202212</v>
      </c>
      <c r="H1892" t="str">
        <f>+CONCATENATE(TableauRCP[[#This Row],[Famille de produit]],TableauRCP[[#This Row],[Date2]])</f>
        <v>CREMERIE202212</v>
      </c>
    </row>
    <row r="1893" spans="1:8" hidden="1" x14ac:dyDescent="0.25">
      <c r="A1893" s="30" t="s">
        <v>257</v>
      </c>
      <c r="B1893" s="38">
        <v>143449977</v>
      </c>
      <c r="C1893" s="38">
        <v>5540246195944</v>
      </c>
      <c r="D1893" s="39">
        <v>44920</v>
      </c>
      <c r="E1893" s="40">
        <v>928</v>
      </c>
      <c r="F1893" t="str">
        <f>+VLOOKUP(TableauRCP[[#This Row],[Article Commande]],Tableau1[],4,FALSE)</f>
        <v>CREMERIE</v>
      </c>
      <c r="G1893" s="30">
        <f>YEAR(TableauRCP[[#This Row],[Date de Reception]])*100+MONTH(TableauRCP[[#This Row],[Date de Reception]])</f>
        <v>202212</v>
      </c>
      <c r="H1893" t="str">
        <f>+CONCATENATE(TableauRCP[[#This Row],[Famille de produit]],TableauRCP[[#This Row],[Date2]])</f>
        <v>CREMERIE202212</v>
      </c>
    </row>
    <row r="1894" spans="1:8" hidden="1" x14ac:dyDescent="0.25">
      <c r="A1894" s="30" t="s">
        <v>257</v>
      </c>
      <c r="B1894" s="38">
        <v>143480621</v>
      </c>
      <c r="C1894" s="38">
        <v>5540246194632</v>
      </c>
      <c r="D1894" s="39">
        <v>44920</v>
      </c>
      <c r="E1894" s="40">
        <v>613</v>
      </c>
      <c r="F1894" t="str">
        <f>+VLOOKUP(TableauRCP[[#This Row],[Article Commande]],Tableau1[],4,FALSE)</f>
        <v>BOULANGERIE</v>
      </c>
      <c r="G1894" s="30">
        <f>YEAR(TableauRCP[[#This Row],[Date de Reception]])*100+MONTH(TableauRCP[[#This Row],[Date de Reception]])</f>
        <v>202212</v>
      </c>
      <c r="H1894" t="str">
        <f>+CONCATENATE(TableauRCP[[#This Row],[Famille de produit]],TableauRCP[[#This Row],[Date2]])</f>
        <v>BOULANGERIE202212</v>
      </c>
    </row>
    <row r="1895" spans="1:8" hidden="1" x14ac:dyDescent="0.25">
      <c r="A1895" s="30" t="s">
        <v>257</v>
      </c>
      <c r="B1895" s="41">
        <v>143480621</v>
      </c>
      <c r="C1895" s="41">
        <v>5540246195250</v>
      </c>
      <c r="D1895" s="42">
        <v>44920</v>
      </c>
      <c r="E1895" s="43">
        <v>251</v>
      </c>
      <c r="F1895" t="str">
        <f>+VLOOKUP(TableauRCP[[#This Row],[Article Commande]],Tableau1[],4,FALSE)</f>
        <v>BOULANGERIE</v>
      </c>
      <c r="G1895" s="30">
        <f>YEAR(TableauRCP[[#This Row],[Date de Reception]])*100+MONTH(TableauRCP[[#This Row],[Date de Reception]])</f>
        <v>202212</v>
      </c>
      <c r="H1895" t="str">
        <f>+CONCATENATE(TableauRCP[[#This Row],[Famille de produit]],TableauRCP[[#This Row],[Date2]])</f>
        <v>BOULANGERIE202212</v>
      </c>
    </row>
    <row r="1896" spans="1:8" hidden="1" x14ac:dyDescent="0.25">
      <c r="A1896" s="30" t="s">
        <v>257</v>
      </c>
      <c r="B1896" s="41">
        <v>143480649</v>
      </c>
      <c r="C1896" s="41">
        <v>5540246183558</v>
      </c>
      <c r="D1896" s="42">
        <v>44920</v>
      </c>
      <c r="E1896" s="43">
        <v>1300</v>
      </c>
      <c r="F1896" t="str">
        <f>+VLOOKUP(TableauRCP[[#This Row],[Article Commande]],Tableau1[],4,FALSE)</f>
        <v>MIX LEGUMES</v>
      </c>
      <c r="G1896" s="30">
        <f>YEAR(TableauRCP[[#This Row],[Date de Reception]])*100+MONTH(TableauRCP[[#This Row],[Date de Reception]])</f>
        <v>202212</v>
      </c>
      <c r="H1896" t="str">
        <f>+CONCATENATE(TableauRCP[[#This Row],[Famille de produit]],TableauRCP[[#This Row],[Date2]])</f>
        <v>MIX LEGUMES202212</v>
      </c>
    </row>
    <row r="1897" spans="1:8" hidden="1" x14ac:dyDescent="0.25">
      <c r="A1897" s="30" t="s">
        <v>257</v>
      </c>
      <c r="B1897" s="38">
        <v>143480649</v>
      </c>
      <c r="C1897" s="38">
        <v>5540246192594</v>
      </c>
      <c r="D1897" s="39">
        <v>44920</v>
      </c>
      <c r="E1897" s="40">
        <v>2970</v>
      </c>
      <c r="F1897" t="str">
        <f>+VLOOKUP(TableauRCP[[#This Row],[Article Commande]],Tableau1[],4,FALSE)</f>
        <v>MIX LEGUMES</v>
      </c>
      <c r="G1897" s="30">
        <f>YEAR(TableauRCP[[#This Row],[Date de Reception]])*100+MONTH(TableauRCP[[#This Row],[Date de Reception]])</f>
        <v>202212</v>
      </c>
      <c r="H1897" t="str">
        <f>+CONCATENATE(TableauRCP[[#This Row],[Famille de produit]],TableauRCP[[#This Row],[Date2]])</f>
        <v>MIX LEGUMES202212</v>
      </c>
    </row>
    <row r="1898" spans="1:8" hidden="1" x14ac:dyDescent="0.25">
      <c r="A1898" s="30" t="s">
        <v>257</v>
      </c>
      <c r="B1898" s="38">
        <v>143500892</v>
      </c>
      <c r="C1898" s="38">
        <v>5540246188175</v>
      </c>
      <c r="D1898" s="39">
        <v>44920</v>
      </c>
      <c r="E1898" s="40">
        <v>348</v>
      </c>
      <c r="F1898" t="str">
        <f>+VLOOKUP(TableauRCP[[#This Row],[Article Commande]],Tableau1[],4,FALSE)</f>
        <v>CREMERIE</v>
      </c>
      <c r="G1898" s="30">
        <f>YEAR(TableauRCP[[#This Row],[Date de Reception]])*100+MONTH(TableauRCP[[#This Row],[Date de Reception]])</f>
        <v>202212</v>
      </c>
      <c r="H1898" t="str">
        <f>+CONCATENATE(TableauRCP[[#This Row],[Famille de produit]],TableauRCP[[#This Row],[Date2]])</f>
        <v>CREMERIE202212</v>
      </c>
    </row>
    <row r="1899" spans="1:8" hidden="1" x14ac:dyDescent="0.25">
      <c r="A1899" s="30" t="s">
        <v>257</v>
      </c>
      <c r="B1899" s="41">
        <v>143500892</v>
      </c>
      <c r="C1899" s="41">
        <v>5540246192102</v>
      </c>
      <c r="D1899" s="42">
        <v>44920</v>
      </c>
      <c r="E1899" s="43">
        <v>4009</v>
      </c>
      <c r="F1899" t="str">
        <f>+VLOOKUP(TableauRCP[[#This Row],[Article Commande]],Tableau1[],4,FALSE)</f>
        <v>CREMERIE</v>
      </c>
      <c r="G1899" s="30">
        <f>YEAR(TableauRCP[[#This Row],[Date de Reception]])*100+MONTH(TableauRCP[[#This Row],[Date de Reception]])</f>
        <v>202212</v>
      </c>
      <c r="H1899" t="str">
        <f>+CONCATENATE(TableauRCP[[#This Row],[Famille de produit]],TableauRCP[[#This Row],[Date2]])</f>
        <v>CREMERIE202212</v>
      </c>
    </row>
    <row r="1900" spans="1:8" hidden="1" x14ac:dyDescent="0.25">
      <c r="A1900" s="30" t="s">
        <v>257</v>
      </c>
      <c r="B1900" s="41">
        <v>143470334</v>
      </c>
      <c r="C1900" s="41">
        <v>5540246177133</v>
      </c>
      <c r="D1900" s="42">
        <v>44921</v>
      </c>
      <c r="E1900" s="43">
        <v>9466</v>
      </c>
      <c r="F1900" t="str">
        <f>+VLOOKUP(TableauRCP[[#This Row],[Article Commande]],Tableau1[],4,FALSE)</f>
        <v>MIX LEGUMES</v>
      </c>
      <c r="G1900" s="30">
        <f>YEAR(TableauRCP[[#This Row],[Date de Reception]])*100+MONTH(TableauRCP[[#This Row],[Date de Reception]])</f>
        <v>202212</v>
      </c>
      <c r="H1900" t="str">
        <f>+CONCATENATE(TableauRCP[[#This Row],[Famille de produit]],TableauRCP[[#This Row],[Date2]])</f>
        <v>MIX LEGUMES202212</v>
      </c>
    </row>
    <row r="1901" spans="1:8" hidden="1" x14ac:dyDescent="0.25">
      <c r="A1901" s="30" t="s">
        <v>257</v>
      </c>
      <c r="B1901" s="38">
        <v>143470334</v>
      </c>
      <c r="C1901" s="38">
        <v>5540246192148</v>
      </c>
      <c r="D1901" s="39">
        <v>44921</v>
      </c>
      <c r="E1901" s="40">
        <v>15312</v>
      </c>
      <c r="F1901" t="str">
        <f>+VLOOKUP(TableauRCP[[#This Row],[Article Commande]],Tableau1[],4,FALSE)</f>
        <v>MIX LEGUMES</v>
      </c>
      <c r="G1901" s="30">
        <f>YEAR(TableauRCP[[#This Row],[Date de Reception]])*100+MONTH(TableauRCP[[#This Row],[Date de Reception]])</f>
        <v>202212</v>
      </c>
      <c r="H1901" t="str">
        <f>+CONCATENATE(TableauRCP[[#This Row],[Famille de produit]],TableauRCP[[#This Row],[Date2]])</f>
        <v>MIX LEGUMES202212</v>
      </c>
    </row>
    <row r="1902" spans="1:8" hidden="1" x14ac:dyDescent="0.25">
      <c r="A1902" s="30" t="s">
        <v>257</v>
      </c>
      <c r="B1902" s="38">
        <v>143480645</v>
      </c>
      <c r="C1902" s="38">
        <v>5540246182684</v>
      </c>
      <c r="D1902" s="39">
        <v>44921</v>
      </c>
      <c r="E1902" s="40">
        <v>325</v>
      </c>
      <c r="F1902" t="str">
        <f>+VLOOKUP(TableauRCP[[#This Row],[Article Commande]],Tableau1[],4,FALSE)</f>
        <v>BOULANGERIE</v>
      </c>
      <c r="G1902" s="30">
        <f>YEAR(TableauRCP[[#This Row],[Date de Reception]])*100+MONTH(TableauRCP[[#This Row],[Date de Reception]])</f>
        <v>202212</v>
      </c>
      <c r="H1902" t="str">
        <f>+CONCATENATE(TableauRCP[[#This Row],[Famille de produit]],TableauRCP[[#This Row],[Date2]])</f>
        <v>BOULANGERIE202212</v>
      </c>
    </row>
    <row r="1903" spans="1:8" hidden="1" x14ac:dyDescent="0.25">
      <c r="A1903" s="30" t="s">
        <v>257</v>
      </c>
      <c r="B1903" s="41">
        <v>143480645</v>
      </c>
      <c r="C1903" s="41">
        <v>5540246183844</v>
      </c>
      <c r="D1903" s="42">
        <v>44921</v>
      </c>
      <c r="E1903" s="43">
        <v>186</v>
      </c>
      <c r="F1903" t="str">
        <f>+VLOOKUP(TableauRCP[[#This Row],[Article Commande]],Tableau1[],4,FALSE)</f>
        <v>BOULANGERIE</v>
      </c>
      <c r="G1903" s="30">
        <f>YEAR(TableauRCP[[#This Row],[Date de Reception]])*100+MONTH(TableauRCP[[#This Row],[Date de Reception]])</f>
        <v>202212</v>
      </c>
      <c r="H1903" t="str">
        <f>+CONCATENATE(TableauRCP[[#This Row],[Famille de produit]],TableauRCP[[#This Row],[Date2]])</f>
        <v>BOULANGERIE202212</v>
      </c>
    </row>
    <row r="1904" spans="1:8" hidden="1" x14ac:dyDescent="0.25">
      <c r="A1904" s="30" t="s">
        <v>257</v>
      </c>
      <c r="B1904" s="41">
        <v>143490804</v>
      </c>
      <c r="C1904" s="41">
        <v>5540246174095</v>
      </c>
      <c r="D1904" s="42">
        <v>44921</v>
      </c>
      <c r="E1904" s="43">
        <v>70</v>
      </c>
      <c r="F1904" t="str">
        <f>+VLOOKUP(TableauRCP[[#This Row],[Article Commande]],Tableau1[],4,FALSE)</f>
        <v>CREMERIE</v>
      </c>
      <c r="G1904" s="30">
        <f>YEAR(TableauRCP[[#This Row],[Date de Reception]])*100+MONTH(TableauRCP[[#This Row],[Date de Reception]])</f>
        <v>202212</v>
      </c>
      <c r="H1904" t="str">
        <f>+CONCATENATE(TableauRCP[[#This Row],[Famille de produit]],TableauRCP[[#This Row],[Date2]])</f>
        <v>CREMERIE202212</v>
      </c>
    </row>
    <row r="1905" spans="1:8" hidden="1" x14ac:dyDescent="0.25">
      <c r="A1905" s="30" t="s">
        <v>257</v>
      </c>
      <c r="B1905" s="38">
        <v>143490804</v>
      </c>
      <c r="C1905" s="38">
        <v>5540246175047</v>
      </c>
      <c r="D1905" s="39">
        <v>44921</v>
      </c>
      <c r="E1905" s="40">
        <v>279</v>
      </c>
      <c r="F1905" t="str">
        <f>+VLOOKUP(TableauRCP[[#This Row],[Article Commande]],Tableau1[],4,FALSE)</f>
        <v>CREMERIE</v>
      </c>
      <c r="G1905" s="30">
        <f>YEAR(TableauRCP[[#This Row],[Date de Reception]])*100+MONTH(TableauRCP[[#This Row],[Date de Reception]])</f>
        <v>202212</v>
      </c>
      <c r="H1905" t="str">
        <f>+CONCATENATE(TableauRCP[[#This Row],[Famille de produit]],TableauRCP[[#This Row],[Date2]])</f>
        <v>CREMERIE202212</v>
      </c>
    </row>
    <row r="1906" spans="1:8" hidden="1" x14ac:dyDescent="0.25">
      <c r="A1906" s="30" t="s">
        <v>257</v>
      </c>
      <c r="B1906" s="41">
        <v>143490804</v>
      </c>
      <c r="C1906" s="41">
        <v>5540246175049</v>
      </c>
      <c r="D1906" s="42">
        <v>44921</v>
      </c>
      <c r="E1906" s="43">
        <v>836</v>
      </c>
      <c r="F1906" t="str">
        <f>+VLOOKUP(TableauRCP[[#This Row],[Article Commande]],Tableau1[],4,FALSE)</f>
        <v>CREMERIE</v>
      </c>
      <c r="G1906" s="30">
        <f>YEAR(TableauRCP[[#This Row],[Date de Reception]])*100+MONTH(TableauRCP[[#This Row],[Date de Reception]])</f>
        <v>202212</v>
      </c>
      <c r="H1906" t="str">
        <f>+CONCATENATE(TableauRCP[[#This Row],[Famille de produit]],TableauRCP[[#This Row],[Date2]])</f>
        <v>CREMERIE202212</v>
      </c>
    </row>
    <row r="1907" spans="1:8" hidden="1" x14ac:dyDescent="0.25">
      <c r="A1907" s="30" t="s">
        <v>257</v>
      </c>
      <c r="B1907" s="38">
        <v>143490804</v>
      </c>
      <c r="C1907" s="38">
        <v>5540246190743</v>
      </c>
      <c r="D1907" s="39">
        <v>44921</v>
      </c>
      <c r="E1907" s="40">
        <v>557</v>
      </c>
      <c r="F1907" t="str">
        <f>+VLOOKUP(TableauRCP[[#This Row],[Article Commande]],Tableau1[],4,FALSE)</f>
        <v>CREMERIE</v>
      </c>
      <c r="G1907" s="30">
        <f>YEAR(TableauRCP[[#This Row],[Date de Reception]])*100+MONTH(TableauRCP[[#This Row],[Date de Reception]])</f>
        <v>202212</v>
      </c>
      <c r="H1907" t="str">
        <f>+CONCATENATE(TableauRCP[[#This Row],[Famille de produit]],TableauRCP[[#This Row],[Date2]])</f>
        <v>CREMERIE202212</v>
      </c>
    </row>
    <row r="1908" spans="1:8" hidden="1" x14ac:dyDescent="0.25">
      <c r="A1908" s="30" t="s">
        <v>257</v>
      </c>
      <c r="B1908" s="38">
        <v>143500931</v>
      </c>
      <c r="C1908" s="38">
        <v>5540246171933</v>
      </c>
      <c r="D1908" s="39">
        <v>44921</v>
      </c>
      <c r="E1908" s="40">
        <v>1671</v>
      </c>
      <c r="F1908" t="str">
        <f>+VLOOKUP(TableauRCP[[#This Row],[Article Commande]],Tableau1[],4,FALSE)</f>
        <v>CREMERIE</v>
      </c>
      <c r="G1908" s="30">
        <f>YEAR(TableauRCP[[#This Row],[Date de Reception]])*100+MONTH(TableauRCP[[#This Row],[Date de Reception]])</f>
        <v>202212</v>
      </c>
      <c r="H1908" t="str">
        <f>+CONCATENATE(TableauRCP[[#This Row],[Famille de produit]],TableauRCP[[#This Row],[Date2]])</f>
        <v>CREMERIE202212</v>
      </c>
    </row>
    <row r="1909" spans="1:8" hidden="1" x14ac:dyDescent="0.25">
      <c r="A1909" s="30" t="s">
        <v>257</v>
      </c>
      <c r="B1909" s="41">
        <v>143500931</v>
      </c>
      <c r="C1909" s="41">
        <v>5540246176294</v>
      </c>
      <c r="D1909" s="42">
        <v>44921</v>
      </c>
      <c r="E1909" s="43">
        <v>1114</v>
      </c>
      <c r="F1909" t="str">
        <f>+VLOOKUP(TableauRCP[[#This Row],[Article Commande]],Tableau1[],4,FALSE)</f>
        <v>CREMERIE</v>
      </c>
      <c r="G1909" s="30">
        <f>YEAR(TableauRCP[[#This Row],[Date de Reception]])*100+MONTH(TableauRCP[[#This Row],[Date de Reception]])</f>
        <v>202212</v>
      </c>
      <c r="H1909" t="str">
        <f>+CONCATENATE(TableauRCP[[#This Row],[Famille de produit]],TableauRCP[[#This Row],[Date2]])</f>
        <v>CREMERIE202212</v>
      </c>
    </row>
    <row r="1910" spans="1:8" hidden="1" x14ac:dyDescent="0.25">
      <c r="A1910" s="30" t="s">
        <v>257</v>
      </c>
      <c r="B1910" s="38">
        <v>143500931</v>
      </c>
      <c r="C1910" s="38">
        <v>5540246176295</v>
      </c>
      <c r="D1910" s="39">
        <v>44921</v>
      </c>
      <c r="E1910" s="40">
        <v>3712</v>
      </c>
      <c r="F1910" t="str">
        <f>+VLOOKUP(TableauRCP[[#This Row],[Article Commande]],Tableau1[],4,FALSE)</f>
        <v>CREMERIE</v>
      </c>
      <c r="G1910" s="30">
        <f>YEAR(TableauRCP[[#This Row],[Date de Reception]])*100+MONTH(TableauRCP[[#This Row],[Date de Reception]])</f>
        <v>202212</v>
      </c>
      <c r="H1910" t="str">
        <f>+CONCATENATE(TableauRCP[[#This Row],[Famille de produit]],TableauRCP[[#This Row],[Date2]])</f>
        <v>CREMERIE202212</v>
      </c>
    </row>
    <row r="1911" spans="1:8" hidden="1" x14ac:dyDescent="0.25">
      <c r="A1911" s="30" t="s">
        <v>257</v>
      </c>
      <c r="B1911" s="38">
        <v>143500931</v>
      </c>
      <c r="C1911" s="38">
        <v>5540246187987</v>
      </c>
      <c r="D1911" s="39">
        <v>44921</v>
      </c>
      <c r="E1911" s="40">
        <v>2228</v>
      </c>
      <c r="F1911" t="str">
        <f>+VLOOKUP(TableauRCP[[#This Row],[Article Commande]],Tableau1[],4,FALSE)</f>
        <v>CREMERIE</v>
      </c>
      <c r="G1911" s="30">
        <f>YEAR(TableauRCP[[#This Row],[Date de Reception]])*100+MONTH(TableauRCP[[#This Row],[Date de Reception]])</f>
        <v>202212</v>
      </c>
      <c r="H1911" t="str">
        <f>+CONCATENATE(TableauRCP[[#This Row],[Famille de produit]],TableauRCP[[#This Row],[Date2]])</f>
        <v>CREMERIE202212</v>
      </c>
    </row>
    <row r="1912" spans="1:8" hidden="1" x14ac:dyDescent="0.25">
      <c r="A1912" s="30" t="s">
        <v>257</v>
      </c>
      <c r="B1912" s="41">
        <v>143500973</v>
      </c>
      <c r="C1912" s="41">
        <v>5540246185278</v>
      </c>
      <c r="D1912" s="42">
        <v>44921</v>
      </c>
      <c r="E1912" s="43">
        <v>1120</v>
      </c>
      <c r="F1912" t="str">
        <f>+VLOOKUP(TableauRCP[[#This Row],[Article Commande]],Tableau1[],4,FALSE)</f>
        <v>VOLAILLE</v>
      </c>
      <c r="G1912" s="30">
        <f>YEAR(TableauRCP[[#This Row],[Date de Reception]])*100+MONTH(TableauRCP[[#This Row],[Date de Reception]])</f>
        <v>202212</v>
      </c>
      <c r="H1912" t="str">
        <f>+CONCATENATE(TableauRCP[[#This Row],[Famille de produit]],TableauRCP[[#This Row],[Date2]])</f>
        <v>VOLAILLE202212</v>
      </c>
    </row>
    <row r="1913" spans="1:8" hidden="1" x14ac:dyDescent="0.25">
      <c r="A1913" s="30" t="s">
        <v>257</v>
      </c>
      <c r="B1913" s="41">
        <v>143480552</v>
      </c>
      <c r="C1913" s="41">
        <v>5540246194632</v>
      </c>
      <c r="D1913" s="42">
        <v>44924</v>
      </c>
      <c r="E1913" s="43">
        <v>502</v>
      </c>
      <c r="F1913" t="str">
        <f>+VLOOKUP(TableauRCP[[#This Row],[Article Commande]],Tableau1[],4,FALSE)</f>
        <v>BOULANGERIE</v>
      </c>
      <c r="G1913" s="30">
        <f>YEAR(TableauRCP[[#This Row],[Date de Reception]])*100+MONTH(TableauRCP[[#This Row],[Date de Reception]])</f>
        <v>202212</v>
      </c>
      <c r="H1913" t="str">
        <f>+CONCATENATE(TableauRCP[[#This Row],[Famille de produit]],TableauRCP[[#This Row],[Date2]])</f>
        <v>BOULANGERIE202212</v>
      </c>
    </row>
    <row r="1914" spans="1:8" hidden="1" x14ac:dyDescent="0.25">
      <c r="A1914" s="30" t="s">
        <v>257</v>
      </c>
      <c r="B1914" s="41">
        <v>143480558</v>
      </c>
      <c r="C1914" s="41">
        <v>5540246171759</v>
      </c>
      <c r="D1914" s="42">
        <v>44924</v>
      </c>
      <c r="E1914" s="43">
        <v>8770</v>
      </c>
      <c r="F1914" t="str">
        <f>+VLOOKUP(TableauRCP[[#This Row],[Article Commande]],Tableau1[],4,FALSE)</f>
        <v>MIX LEGUMES</v>
      </c>
      <c r="G1914" s="30">
        <f>YEAR(TableauRCP[[#This Row],[Date de Reception]])*100+MONTH(TableauRCP[[#This Row],[Date de Reception]])</f>
        <v>202212</v>
      </c>
      <c r="H1914" t="str">
        <f>+CONCATENATE(TableauRCP[[#This Row],[Famille de produit]],TableauRCP[[#This Row],[Date2]])</f>
        <v>MIX LEGUMES202212</v>
      </c>
    </row>
    <row r="1915" spans="1:8" hidden="1" x14ac:dyDescent="0.25">
      <c r="A1915" s="30" t="s">
        <v>257</v>
      </c>
      <c r="B1915" s="38">
        <v>143480558</v>
      </c>
      <c r="C1915" s="38">
        <v>5540246177133</v>
      </c>
      <c r="D1915" s="39">
        <v>44924</v>
      </c>
      <c r="E1915" s="40">
        <v>8909</v>
      </c>
      <c r="F1915" t="str">
        <f>+VLOOKUP(TableauRCP[[#This Row],[Article Commande]],Tableau1[],4,FALSE)</f>
        <v>MIX LEGUMES</v>
      </c>
      <c r="G1915" s="30">
        <f>YEAR(TableauRCP[[#This Row],[Date de Reception]])*100+MONTH(TableauRCP[[#This Row],[Date de Reception]])</f>
        <v>202212</v>
      </c>
      <c r="H1915" t="str">
        <f>+CONCATENATE(TableauRCP[[#This Row],[Famille de produit]],TableauRCP[[#This Row],[Date2]])</f>
        <v>MIX LEGUMES202212</v>
      </c>
    </row>
    <row r="1916" spans="1:8" hidden="1" x14ac:dyDescent="0.25">
      <c r="A1916" s="30" t="s">
        <v>257</v>
      </c>
      <c r="B1916" s="41">
        <v>143480558</v>
      </c>
      <c r="C1916" s="41">
        <v>5540246192518</v>
      </c>
      <c r="D1916" s="42">
        <v>44924</v>
      </c>
      <c r="E1916" s="43">
        <v>4176</v>
      </c>
      <c r="F1916" t="str">
        <f>+VLOOKUP(TableauRCP[[#This Row],[Article Commande]],Tableau1[],4,FALSE)</f>
        <v>MIX LEGUMES</v>
      </c>
      <c r="G1916" s="30">
        <f>YEAR(TableauRCP[[#This Row],[Date de Reception]])*100+MONTH(TableauRCP[[#This Row],[Date de Reception]])</f>
        <v>202212</v>
      </c>
      <c r="H1916" t="str">
        <f>+CONCATENATE(TableauRCP[[#This Row],[Famille de produit]],TableauRCP[[#This Row],[Date2]])</f>
        <v>MIX LEGUMES202212</v>
      </c>
    </row>
    <row r="1917" spans="1:8" hidden="1" x14ac:dyDescent="0.25">
      <c r="A1917" s="30" t="s">
        <v>257</v>
      </c>
      <c r="B1917" s="41">
        <v>143500936</v>
      </c>
      <c r="C1917" s="41">
        <v>5540246185429</v>
      </c>
      <c r="D1917" s="42">
        <v>44924</v>
      </c>
      <c r="E1917" s="43">
        <v>140</v>
      </c>
      <c r="F1917" t="str">
        <f>+VLOOKUP(TableauRCP[[#This Row],[Article Commande]],Tableau1[],4,FALSE)</f>
        <v>CREMERIE</v>
      </c>
      <c r="G1917" s="30">
        <f>YEAR(TableauRCP[[#This Row],[Date de Reception]])*100+MONTH(TableauRCP[[#This Row],[Date de Reception]])</f>
        <v>202212</v>
      </c>
      <c r="H1917" t="str">
        <f>+CONCATENATE(TableauRCP[[#This Row],[Famille de produit]],TableauRCP[[#This Row],[Date2]])</f>
        <v>CREMERIE202212</v>
      </c>
    </row>
    <row r="1918" spans="1:8" hidden="1" x14ac:dyDescent="0.25">
      <c r="A1918" s="30" t="s">
        <v>257</v>
      </c>
      <c r="B1918" s="38">
        <v>143500942</v>
      </c>
      <c r="C1918" s="38">
        <v>5540246191598</v>
      </c>
      <c r="D1918" s="39">
        <v>44924</v>
      </c>
      <c r="E1918" s="40">
        <v>42</v>
      </c>
      <c r="F1918" t="str">
        <f>+VLOOKUP(TableauRCP[[#This Row],[Article Commande]],Tableau1[],4,FALSE)</f>
        <v>CREMERIE</v>
      </c>
      <c r="G1918" s="30">
        <f>YEAR(TableauRCP[[#This Row],[Date de Reception]])*100+MONTH(TableauRCP[[#This Row],[Date de Reception]])</f>
        <v>202212</v>
      </c>
      <c r="H1918" t="str">
        <f>+CONCATENATE(TableauRCP[[#This Row],[Famille de produit]],TableauRCP[[#This Row],[Date2]])</f>
        <v>CREMERIE202212</v>
      </c>
    </row>
    <row r="1919" spans="1:8" hidden="1" x14ac:dyDescent="0.25">
      <c r="A1919" s="30" t="s">
        <v>257</v>
      </c>
      <c r="B1919" s="41">
        <v>143500943</v>
      </c>
      <c r="C1919" s="41">
        <v>5540246191594</v>
      </c>
      <c r="D1919" s="42">
        <v>44924</v>
      </c>
      <c r="E1919" s="43">
        <v>1392</v>
      </c>
      <c r="F1919" t="str">
        <f>+VLOOKUP(TableauRCP[[#This Row],[Article Commande]],Tableau1[],4,FALSE)</f>
        <v>CREMERIE</v>
      </c>
      <c r="G1919" s="30">
        <f>YEAR(TableauRCP[[#This Row],[Date de Reception]])*100+MONTH(TableauRCP[[#This Row],[Date de Reception]])</f>
        <v>202212</v>
      </c>
      <c r="H1919" t="str">
        <f>+CONCATENATE(TableauRCP[[#This Row],[Famille de produit]],TableauRCP[[#This Row],[Date2]])</f>
        <v>CREMERIE202212</v>
      </c>
    </row>
    <row r="1920" spans="1:8" hidden="1" x14ac:dyDescent="0.25">
      <c r="A1920" s="30" t="s">
        <v>257</v>
      </c>
      <c r="B1920" s="41">
        <v>143500967</v>
      </c>
      <c r="C1920" s="41">
        <v>5540246172978</v>
      </c>
      <c r="D1920" s="42">
        <v>44924</v>
      </c>
      <c r="E1920" s="43">
        <v>1671</v>
      </c>
      <c r="F1920" t="str">
        <f>+VLOOKUP(TableauRCP[[#This Row],[Article Commande]],Tableau1[],4,FALSE)</f>
        <v>CREMERIE</v>
      </c>
      <c r="G1920" s="30">
        <f>YEAR(TableauRCP[[#This Row],[Date de Reception]])*100+MONTH(TableauRCP[[#This Row],[Date de Reception]])</f>
        <v>202212</v>
      </c>
      <c r="H1920" t="str">
        <f>+CONCATENATE(TableauRCP[[#This Row],[Famille de produit]],TableauRCP[[#This Row],[Date2]])</f>
        <v>CREMERIE202212</v>
      </c>
    </row>
    <row r="1921" spans="1:8" hidden="1" x14ac:dyDescent="0.25">
      <c r="A1921" s="30" t="s">
        <v>257</v>
      </c>
      <c r="B1921" s="38">
        <v>143500967</v>
      </c>
      <c r="C1921" s="38">
        <v>5540246176699</v>
      </c>
      <c r="D1921" s="39">
        <v>44924</v>
      </c>
      <c r="E1921" s="40">
        <v>12528</v>
      </c>
      <c r="F1921" t="str">
        <f>+VLOOKUP(TableauRCP[[#This Row],[Article Commande]],Tableau1[],4,FALSE)</f>
        <v>CREMERIE</v>
      </c>
      <c r="G1921" s="30">
        <f>YEAR(TableauRCP[[#This Row],[Date de Reception]])*100+MONTH(TableauRCP[[#This Row],[Date de Reception]])</f>
        <v>202212</v>
      </c>
      <c r="H1921" t="str">
        <f>+CONCATENATE(TableauRCP[[#This Row],[Famille de produit]],TableauRCP[[#This Row],[Date2]])</f>
        <v>CREMERIE202212</v>
      </c>
    </row>
    <row r="1922" spans="1:8" hidden="1" x14ac:dyDescent="0.25">
      <c r="A1922" s="30" t="s">
        <v>257</v>
      </c>
      <c r="B1922" s="41">
        <v>143500969</v>
      </c>
      <c r="C1922" s="41">
        <v>5540246171933</v>
      </c>
      <c r="D1922" s="42">
        <v>44924</v>
      </c>
      <c r="E1922" s="43">
        <v>1671</v>
      </c>
      <c r="F1922" t="str">
        <f>+VLOOKUP(TableauRCP[[#This Row],[Article Commande]],Tableau1[],4,FALSE)</f>
        <v>CREMERIE</v>
      </c>
      <c r="G1922" s="30">
        <f>YEAR(TableauRCP[[#This Row],[Date de Reception]])*100+MONTH(TableauRCP[[#This Row],[Date de Reception]])</f>
        <v>202212</v>
      </c>
      <c r="H1922" t="str">
        <f>+CONCATENATE(TableauRCP[[#This Row],[Famille de produit]],TableauRCP[[#This Row],[Date2]])</f>
        <v>CREMERIE202212</v>
      </c>
    </row>
    <row r="1923" spans="1:8" hidden="1" x14ac:dyDescent="0.25">
      <c r="A1923" s="30" t="s">
        <v>257</v>
      </c>
      <c r="B1923" s="41">
        <v>143500969</v>
      </c>
      <c r="C1923" s="41">
        <v>5540246187987</v>
      </c>
      <c r="D1923" s="42">
        <v>44924</v>
      </c>
      <c r="E1923" s="43">
        <v>5568</v>
      </c>
      <c r="F1923" t="str">
        <f>+VLOOKUP(TableauRCP[[#This Row],[Article Commande]],Tableau1[],4,FALSE)</f>
        <v>CREMERIE</v>
      </c>
      <c r="G1923" s="30">
        <f>YEAR(TableauRCP[[#This Row],[Date de Reception]])*100+MONTH(TableauRCP[[#This Row],[Date de Reception]])</f>
        <v>202212</v>
      </c>
      <c r="H1923" t="str">
        <f>+CONCATENATE(TableauRCP[[#This Row],[Famille de produit]],TableauRCP[[#This Row],[Date2]])</f>
        <v>CREMERIE202212</v>
      </c>
    </row>
    <row r="1924" spans="1:8" hidden="1" x14ac:dyDescent="0.25">
      <c r="A1924" s="30" t="s">
        <v>257</v>
      </c>
      <c r="B1924" s="38">
        <v>143500969</v>
      </c>
      <c r="C1924" s="38">
        <v>5540246188200</v>
      </c>
      <c r="D1924" s="39">
        <v>44924</v>
      </c>
      <c r="E1924" s="40">
        <v>2228</v>
      </c>
      <c r="F1924" t="str">
        <f>+VLOOKUP(TableauRCP[[#This Row],[Article Commande]],Tableau1[],4,FALSE)</f>
        <v>CREMERIE</v>
      </c>
      <c r="G1924" s="30">
        <f>YEAR(TableauRCP[[#This Row],[Date de Reception]])*100+MONTH(TableauRCP[[#This Row],[Date de Reception]])</f>
        <v>202212</v>
      </c>
      <c r="H1924" t="str">
        <f>+CONCATENATE(TableauRCP[[#This Row],[Famille de produit]],TableauRCP[[#This Row],[Date2]])</f>
        <v>CREMERIE202212</v>
      </c>
    </row>
    <row r="1925" spans="1:8" hidden="1" x14ac:dyDescent="0.25">
      <c r="A1925" s="30" t="s">
        <v>257</v>
      </c>
      <c r="B1925" s="38">
        <v>143480563</v>
      </c>
      <c r="C1925" s="38">
        <v>5540246180522</v>
      </c>
      <c r="D1925" s="39">
        <v>44925</v>
      </c>
      <c r="E1925" s="40">
        <v>1838</v>
      </c>
      <c r="F1925" t="str">
        <f>+VLOOKUP(TableauRCP[[#This Row],[Article Commande]],Tableau1[],4,FALSE)</f>
        <v>BOULANGERIE</v>
      </c>
      <c r="G1925" s="30">
        <f>YEAR(TableauRCP[[#This Row],[Date de Reception]])*100+MONTH(TableauRCP[[#This Row],[Date de Reception]])</f>
        <v>202212</v>
      </c>
      <c r="H1925" t="str">
        <f>+CONCATENATE(TableauRCP[[#This Row],[Famille de produit]],TableauRCP[[#This Row],[Date2]])</f>
        <v>BOULANGERIE202212</v>
      </c>
    </row>
    <row r="1926" spans="1:8" hidden="1" x14ac:dyDescent="0.25">
      <c r="A1926" s="30" t="s">
        <v>257</v>
      </c>
      <c r="B1926" s="38">
        <v>143480651</v>
      </c>
      <c r="C1926" s="38">
        <v>5540246183589</v>
      </c>
      <c r="D1926" s="39">
        <v>44925</v>
      </c>
      <c r="E1926" s="40">
        <v>1300</v>
      </c>
      <c r="F1926" t="str">
        <f>+VLOOKUP(TableauRCP[[#This Row],[Article Commande]],Tableau1[],4,FALSE)</f>
        <v>MIX LEGUMES</v>
      </c>
      <c r="G1926" s="30">
        <f>YEAR(TableauRCP[[#This Row],[Date de Reception]])*100+MONTH(TableauRCP[[#This Row],[Date de Reception]])</f>
        <v>202212</v>
      </c>
      <c r="H1926" t="str">
        <f>+CONCATENATE(TableauRCP[[#This Row],[Famille de produit]],TableauRCP[[#This Row],[Date2]])</f>
        <v>MIX LEGUMES202212</v>
      </c>
    </row>
    <row r="1927" spans="1:8" hidden="1" x14ac:dyDescent="0.25">
      <c r="A1927" s="30" t="s">
        <v>257</v>
      </c>
      <c r="B1927" s="41">
        <v>143480651</v>
      </c>
      <c r="C1927" s="41">
        <v>5540246194790</v>
      </c>
      <c r="D1927" s="42">
        <v>44925</v>
      </c>
      <c r="E1927" s="43">
        <v>1316</v>
      </c>
      <c r="F1927" t="str">
        <f>+VLOOKUP(TableauRCP[[#This Row],[Article Commande]],Tableau1[],4,FALSE)</f>
        <v>MIX LEGUMES</v>
      </c>
      <c r="G1927" s="30">
        <f>YEAR(TableauRCP[[#This Row],[Date de Reception]])*100+MONTH(TableauRCP[[#This Row],[Date de Reception]])</f>
        <v>202212</v>
      </c>
      <c r="H1927" t="str">
        <f>+CONCATENATE(TableauRCP[[#This Row],[Famille de produit]],TableauRCP[[#This Row],[Date2]])</f>
        <v>MIX LEGUMES202212</v>
      </c>
    </row>
    <row r="1928" spans="1:8" hidden="1" x14ac:dyDescent="0.25">
      <c r="A1928" s="30" t="s">
        <v>257</v>
      </c>
      <c r="B1928" s="38">
        <v>143480655</v>
      </c>
      <c r="C1928" s="38">
        <v>5540246195653</v>
      </c>
      <c r="D1928" s="39">
        <v>44925</v>
      </c>
      <c r="E1928" s="40">
        <v>168</v>
      </c>
      <c r="F1928" t="str">
        <f>+VLOOKUP(TableauRCP[[#This Row],[Article Commande]],Tableau1[],4,FALSE)</f>
        <v>EMBALLAGES</v>
      </c>
      <c r="G1928" s="30">
        <f>YEAR(TableauRCP[[#This Row],[Date de Reception]])*100+MONTH(TableauRCP[[#This Row],[Date de Reception]])</f>
        <v>202212</v>
      </c>
      <c r="H1928" t="str">
        <f>+CONCATENATE(TableauRCP[[#This Row],[Famille de produit]],TableauRCP[[#This Row],[Date2]])</f>
        <v>EMBALLAGES202212</v>
      </c>
    </row>
    <row r="1929" spans="1:8" hidden="1" x14ac:dyDescent="0.25">
      <c r="A1929" s="30" t="s">
        <v>257</v>
      </c>
      <c r="B1929" s="41">
        <v>143500860</v>
      </c>
      <c r="C1929" s="41">
        <v>5540246173472</v>
      </c>
      <c r="D1929" s="42">
        <v>44925</v>
      </c>
      <c r="E1929" s="43">
        <v>279</v>
      </c>
      <c r="F1929" t="str">
        <f>+VLOOKUP(TableauRCP[[#This Row],[Article Commande]],Tableau1[],4,FALSE)</f>
        <v>CREMERIE</v>
      </c>
      <c r="G1929" s="30">
        <f>YEAR(TableauRCP[[#This Row],[Date de Reception]])*100+MONTH(TableauRCP[[#This Row],[Date de Reception]])</f>
        <v>202212</v>
      </c>
      <c r="H1929" t="str">
        <f>+CONCATENATE(TableauRCP[[#This Row],[Famille de produit]],TableauRCP[[#This Row],[Date2]])</f>
        <v>CREMERIE202212</v>
      </c>
    </row>
    <row r="1930" spans="1:8" hidden="1" x14ac:dyDescent="0.25">
      <c r="A1930" s="30" t="s">
        <v>257</v>
      </c>
      <c r="B1930" s="38">
        <v>143500860</v>
      </c>
      <c r="C1930" s="38">
        <v>5540246175049</v>
      </c>
      <c r="D1930" s="39">
        <v>44925</v>
      </c>
      <c r="E1930" s="40">
        <v>557</v>
      </c>
      <c r="F1930" t="str">
        <f>+VLOOKUP(TableauRCP[[#This Row],[Article Commande]],Tableau1[],4,FALSE)</f>
        <v>CREMERIE</v>
      </c>
      <c r="G1930" s="30">
        <f>YEAR(TableauRCP[[#This Row],[Date de Reception]])*100+MONTH(TableauRCP[[#This Row],[Date de Reception]])</f>
        <v>202212</v>
      </c>
      <c r="H1930" t="str">
        <f>+CONCATENATE(TableauRCP[[#This Row],[Famille de produit]],TableauRCP[[#This Row],[Date2]])</f>
        <v>CREMERIE202212</v>
      </c>
    </row>
    <row r="1931" spans="1:8" hidden="1" x14ac:dyDescent="0.25">
      <c r="A1931" s="30" t="s">
        <v>257</v>
      </c>
      <c r="B1931" s="41">
        <v>143500860</v>
      </c>
      <c r="C1931" s="41">
        <v>5540246175050</v>
      </c>
      <c r="D1931" s="42">
        <v>44925</v>
      </c>
      <c r="E1931" s="43">
        <v>1114</v>
      </c>
      <c r="F1931" t="str">
        <f>+VLOOKUP(TableauRCP[[#This Row],[Article Commande]],Tableau1[],4,FALSE)</f>
        <v>CREMERIE</v>
      </c>
      <c r="G1931" s="30">
        <f>YEAR(TableauRCP[[#This Row],[Date de Reception]])*100+MONTH(TableauRCP[[#This Row],[Date de Reception]])</f>
        <v>202212</v>
      </c>
      <c r="H1931" t="str">
        <f>+CONCATENATE(TableauRCP[[#This Row],[Famille de produit]],TableauRCP[[#This Row],[Date2]])</f>
        <v>CREMERIE202212</v>
      </c>
    </row>
    <row r="1932" spans="1:8" hidden="1" x14ac:dyDescent="0.25">
      <c r="A1932" s="30" t="s">
        <v>257</v>
      </c>
      <c r="B1932" s="41">
        <v>143501007</v>
      </c>
      <c r="C1932" s="41">
        <v>5540246172539</v>
      </c>
      <c r="D1932" s="42">
        <v>44925</v>
      </c>
      <c r="E1932" s="43">
        <v>47</v>
      </c>
      <c r="F1932" t="str">
        <f>+VLOOKUP(TableauRCP[[#This Row],[Article Commande]],Tableau1[],4,FALSE)</f>
        <v>CREMERIE</v>
      </c>
      <c r="G1932" s="30">
        <f>YEAR(TableauRCP[[#This Row],[Date de Reception]])*100+MONTH(TableauRCP[[#This Row],[Date de Reception]])</f>
        <v>202212</v>
      </c>
      <c r="H1932" t="str">
        <f>+CONCATENATE(TableauRCP[[#This Row],[Famille de produit]],TableauRCP[[#This Row],[Date2]])</f>
        <v>CREMERIE202212</v>
      </c>
    </row>
    <row r="1933" spans="1:8" hidden="1" x14ac:dyDescent="0.25">
      <c r="A1933" s="30" t="s">
        <v>257</v>
      </c>
      <c r="B1933" s="38">
        <v>143501007</v>
      </c>
      <c r="C1933" s="38">
        <v>5540246172669</v>
      </c>
      <c r="D1933" s="39">
        <v>44925</v>
      </c>
      <c r="E1933" s="40">
        <v>251</v>
      </c>
      <c r="F1933" t="str">
        <f>+VLOOKUP(TableauRCP[[#This Row],[Article Commande]],Tableau1[],4,FALSE)</f>
        <v>CREMERIE</v>
      </c>
      <c r="G1933" s="30">
        <f>YEAR(TableauRCP[[#This Row],[Date de Reception]])*100+MONTH(TableauRCP[[#This Row],[Date de Reception]])</f>
        <v>202212</v>
      </c>
      <c r="H1933" t="str">
        <f>+CONCATENATE(TableauRCP[[#This Row],[Famille de produit]],TableauRCP[[#This Row],[Date2]])</f>
        <v>CREMERIE202212</v>
      </c>
    </row>
    <row r="1934" spans="1:8" hidden="1" x14ac:dyDescent="0.25">
      <c r="A1934" s="30" t="s">
        <v>257</v>
      </c>
      <c r="B1934" s="41">
        <v>143501007</v>
      </c>
      <c r="C1934" s="41">
        <v>5540246172978</v>
      </c>
      <c r="D1934" s="42">
        <v>44925</v>
      </c>
      <c r="E1934" s="43">
        <v>1671</v>
      </c>
      <c r="F1934" t="str">
        <f>+VLOOKUP(TableauRCP[[#This Row],[Article Commande]],Tableau1[],4,FALSE)</f>
        <v>CREMERIE</v>
      </c>
      <c r="G1934" s="30">
        <f>YEAR(TableauRCP[[#This Row],[Date de Reception]])*100+MONTH(TableauRCP[[#This Row],[Date de Reception]])</f>
        <v>202212</v>
      </c>
      <c r="H1934" t="str">
        <f>+CONCATENATE(TableauRCP[[#This Row],[Famille de produit]],TableauRCP[[#This Row],[Date2]])</f>
        <v>CREMERIE202212</v>
      </c>
    </row>
    <row r="1935" spans="1:8" hidden="1" x14ac:dyDescent="0.25">
      <c r="A1935" s="30" t="s">
        <v>257</v>
      </c>
      <c r="B1935" s="41">
        <v>143501008</v>
      </c>
      <c r="C1935" s="41">
        <v>5540246191598</v>
      </c>
      <c r="D1935" s="42">
        <v>44925</v>
      </c>
      <c r="E1935" s="43">
        <v>1601</v>
      </c>
      <c r="F1935" t="str">
        <f>+VLOOKUP(TableauRCP[[#This Row],[Article Commande]],Tableau1[],4,FALSE)</f>
        <v>CREMERIE</v>
      </c>
      <c r="G1935" s="30">
        <f>YEAR(TableauRCP[[#This Row],[Date de Reception]])*100+MONTH(TableauRCP[[#This Row],[Date de Reception]])</f>
        <v>202212</v>
      </c>
      <c r="H1935" t="str">
        <f>+CONCATENATE(TableauRCP[[#This Row],[Famille de produit]],TableauRCP[[#This Row],[Date2]])</f>
        <v>CREMERIE202212</v>
      </c>
    </row>
    <row r="1936" spans="1:8" hidden="1" x14ac:dyDescent="0.25">
      <c r="A1936" s="30" t="s">
        <v>257</v>
      </c>
      <c r="B1936" s="41">
        <v>143501009</v>
      </c>
      <c r="C1936" s="41">
        <v>5540246171933</v>
      </c>
      <c r="D1936" s="42">
        <v>44925</v>
      </c>
      <c r="E1936" s="43">
        <v>1671</v>
      </c>
      <c r="F1936" t="str">
        <f>+VLOOKUP(TableauRCP[[#This Row],[Article Commande]],Tableau1[],4,FALSE)</f>
        <v>CREMERIE</v>
      </c>
      <c r="G1936" s="30">
        <f>YEAR(TableauRCP[[#This Row],[Date de Reception]])*100+MONTH(TableauRCP[[#This Row],[Date de Reception]])</f>
        <v>202212</v>
      </c>
      <c r="H1936" t="str">
        <f>+CONCATENATE(TableauRCP[[#This Row],[Famille de produit]],TableauRCP[[#This Row],[Date2]])</f>
        <v>CREMERIE202212</v>
      </c>
    </row>
    <row r="1937" spans="1:8" hidden="1" x14ac:dyDescent="0.25">
      <c r="A1937" s="30" t="s">
        <v>257</v>
      </c>
      <c r="B1937" s="38">
        <v>143501009</v>
      </c>
      <c r="C1937" s="38">
        <v>5540246176294</v>
      </c>
      <c r="D1937" s="39">
        <v>44925</v>
      </c>
      <c r="E1937" s="40">
        <v>2228</v>
      </c>
      <c r="F1937" t="str">
        <f>+VLOOKUP(TableauRCP[[#This Row],[Article Commande]],Tableau1[],4,FALSE)</f>
        <v>CREMERIE</v>
      </c>
      <c r="G1937" s="30">
        <f>YEAR(TableauRCP[[#This Row],[Date de Reception]])*100+MONTH(TableauRCP[[#This Row],[Date de Reception]])</f>
        <v>202212</v>
      </c>
      <c r="H1937" t="str">
        <f>+CONCATENATE(TableauRCP[[#This Row],[Famille de produit]],TableauRCP[[#This Row],[Date2]])</f>
        <v>CREMERIE202212</v>
      </c>
    </row>
    <row r="1938" spans="1:8" hidden="1" x14ac:dyDescent="0.25">
      <c r="A1938" s="30" t="s">
        <v>257</v>
      </c>
      <c r="B1938" s="41">
        <v>143501009</v>
      </c>
      <c r="C1938" s="41">
        <v>5540246176295</v>
      </c>
      <c r="D1938" s="42">
        <v>44925</v>
      </c>
      <c r="E1938" s="43">
        <v>4455</v>
      </c>
      <c r="F1938" t="str">
        <f>+VLOOKUP(TableauRCP[[#This Row],[Article Commande]],Tableau1[],4,FALSE)</f>
        <v>CREMERIE</v>
      </c>
      <c r="G1938" s="30">
        <f>YEAR(TableauRCP[[#This Row],[Date de Reception]])*100+MONTH(TableauRCP[[#This Row],[Date de Reception]])</f>
        <v>202212</v>
      </c>
      <c r="H1938" t="str">
        <f>+CONCATENATE(TableauRCP[[#This Row],[Famille de produit]],TableauRCP[[#This Row],[Date2]])</f>
        <v>CREMERIE202212</v>
      </c>
    </row>
    <row r="1939" spans="1:8" hidden="1" x14ac:dyDescent="0.25">
      <c r="A1939" s="30" t="s">
        <v>257</v>
      </c>
      <c r="B1939" s="41">
        <v>143501009</v>
      </c>
      <c r="C1939" s="41">
        <v>5540246187987</v>
      </c>
      <c r="D1939" s="42">
        <v>44925</v>
      </c>
      <c r="E1939" s="43">
        <v>4455</v>
      </c>
      <c r="F1939" t="str">
        <f>+VLOOKUP(TableauRCP[[#This Row],[Article Commande]],Tableau1[],4,FALSE)</f>
        <v>CREMERIE</v>
      </c>
      <c r="G1939" s="30">
        <f>YEAR(TableauRCP[[#This Row],[Date de Reception]])*100+MONTH(TableauRCP[[#This Row],[Date de Reception]])</f>
        <v>202212</v>
      </c>
      <c r="H1939" t="str">
        <f>+CONCATENATE(TableauRCP[[#This Row],[Famille de produit]],TableauRCP[[#This Row],[Date2]])</f>
        <v>CREMERIE202212</v>
      </c>
    </row>
    <row r="1940" spans="1:8" hidden="1" x14ac:dyDescent="0.25">
      <c r="A1940" s="30" t="s">
        <v>257</v>
      </c>
      <c r="B1940" s="38">
        <v>143501009</v>
      </c>
      <c r="C1940" s="38">
        <v>5540246188200</v>
      </c>
      <c r="D1940" s="39">
        <v>44925</v>
      </c>
      <c r="E1940" s="40">
        <v>1485</v>
      </c>
      <c r="F1940" t="str">
        <f>+VLOOKUP(TableauRCP[[#This Row],[Article Commande]],Tableau1[],4,FALSE)</f>
        <v>CREMERIE</v>
      </c>
      <c r="G1940" s="30">
        <f>YEAR(TableauRCP[[#This Row],[Date de Reception]])*100+MONTH(TableauRCP[[#This Row],[Date de Reception]])</f>
        <v>202212</v>
      </c>
      <c r="H1940" t="str">
        <f>+CONCATENATE(TableauRCP[[#This Row],[Famille de produit]],TableauRCP[[#This Row],[Date2]])</f>
        <v>CREMERIE202212</v>
      </c>
    </row>
    <row r="1941" spans="1:8" hidden="1" x14ac:dyDescent="0.25">
      <c r="A1941" s="30" t="s">
        <v>257</v>
      </c>
      <c r="B1941" s="38">
        <v>143501015</v>
      </c>
      <c r="C1941" s="38">
        <v>5540246188175</v>
      </c>
      <c r="D1941" s="39">
        <v>44925</v>
      </c>
      <c r="E1941" s="40">
        <v>348</v>
      </c>
      <c r="F1941" t="str">
        <f>+VLOOKUP(TableauRCP[[#This Row],[Article Commande]],Tableau1[],4,FALSE)</f>
        <v>CREMERIE</v>
      </c>
      <c r="G1941" s="30">
        <f>YEAR(TableauRCP[[#This Row],[Date de Reception]])*100+MONTH(TableauRCP[[#This Row],[Date de Reception]])</f>
        <v>202212</v>
      </c>
      <c r="H1941" t="str">
        <f>+CONCATENATE(TableauRCP[[#This Row],[Famille de produit]],TableauRCP[[#This Row],[Date2]])</f>
        <v>CREMERIE202212</v>
      </c>
    </row>
    <row r="1942" spans="1:8" hidden="1" x14ac:dyDescent="0.25">
      <c r="A1942" s="30" t="s">
        <v>257</v>
      </c>
      <c r="B1942" s="41">
        <v>143449876</v>
      </c>
      <c r="C1942" s="41">
        <v>5540246170256</v>
      </c>
      <c r="D1942" s="42">
        <v>44926</v>
      </c>
      <c r="E1942" s="43">
        <v>3112</v>
      </c>
      <c r="F1942" t="str">
        <f>+VLOOKUP(TableauRCP[[#This Row],[Article Commande]],Tableau1[],4,FALSE)</f>
        <v>BOULANGERIE</v>
      </c>
      <c r="G1942" s="30">
        <f>YEAR(TableauRCP[[#This Row],[Date de Reception]])*100+MONTH(TableauRCP[[#This Row],[Date de Reception]])</f>
        <v>202212</v>
      </c>
      <c r="H1942" t="str">
        <f>+CONCATENATE(TableauRCP[[#This Row],[Famille de produit]],TableauRCP[[#This Row],[Date2]])</f>
        <v>BOULANGERIE202212</v>
      </c>
    </row>
    <row r="1943" spans="1:8" hidden="1" x14ac:dyDescent="0.25">
      <c r="A1943" s="30" t="s">
        <v>257</v>
      </c>
      <c r="B1943" s="38">
        <v>143449876</v>
      </c>
      <c r="C1943" s="38">
        <v>5540246171888</v>
      </c>
      <c r="D1943" s="39">
        <v>44926</v>
      </c>
      <c r="E1943" s="40">
        <v>520</v>
      </c>
      <c r="F1943" t="str">
        <f>+VLOOKUP(TableauRCP[[#This Row],[Article Commande]],Tableau1[],4,FALSE)</f>
        <v>BOULANGERIE</v>
      </c>
      <c r="G1943" s="30">
        <f>YEAR(TableauRCP[[#This Row],[Date de Reception]])*100+MONTH(TableauRCP[[#This Row],[Date de Reception]])</f>
        <v>202212</v>
      </c>
      <c r="H1943" t="str">
        <f>+CONCATENATE(TableauRCP[[#This Row],[Famille de produit]],TableauRCP[[#This Row],[Date2]])</f>
        <v>BOULANGERIE202212</v>
      </c>
    </row>
    <row r="1944" spans="1:8" hidden="1" x14ac:dyDescent="0.25">
      <c r="A1944" s="30" t="s">
        <v>257</v>
      </c>
      <c r="B1944" s="41">
        <v>143449978</v>
      </c>
      <c r="C1944" s="41">
        <v>5540246195943</v>
      </c>
      <c r="D1944" s="42">
        <v>44926</v>
      </c>
      <c r="E1944" s="43">
        <v>928</v>
      </c>
      <c r="F1944" t="str">
        <f>+VLOOKUP(TableauRCP[[#This Row],[Article Commande]],Tableau1[],4,FALSE)</f>
        <v>CREMERIE</v>
      </c>
      <c r="G1944" s="30">
        <f>YEAR(TableauRCP[[#This Row],[Date de Reception]])*100+MONTH(TableauRCP[[#This Row],[Date de Reception]])</f>
        <v>202212</v>
      </c>
      <c r="H1944" t="str">
        <f>+CONCATENATE(TableauRCP[[#This Row],[Famille de produit]],TableauRCP[[#This Row],[Date2]])</f>
        <v>CREMERIE202212</v>
      </c>
    </row>
    <row r="1945" spans="1:8" hidden="1" x14ac:dyDescent="0.25">
      <c r="A1945" s="30" t="s">
        <v>257</v>
      </c>
      <c r="B1945" s="38">
        <v>143449978</v>
      </c>
      <c r="C1945" s="38">
        <v>5540246195944</v>
      </c>
      <c r="D1945" s="39">
        <v>44926</v>
      </c>
      <c r="E1945" s="40">
        <v>928</v>
      </c>
      <c r="F1945" t="str">
        <f>+VLOOKUP(TableauRCP[[#This Row],[Article Commande]],Tableau1[],4,FALSE)</f>
        <v>CREMERIE</v>
      </c>
      <c r="G1945" s="30">
        <f>YEAR(TableauRCP[[#This Row],[Date de Reception]])*100+MONTH(TableauRCP[[#This Row],[Date de Reception]])</f>
        <v>202212</v>
      </c>
      <c r="H1945" t="str">
        <f>+CONCATENATE(TableauRCP[[#This Row],[Famille de produit]],TableauRCP[[#This Row],[Date2]])</f>
        <v>CREMERIE202212</v>
      </c>
    </row>
    <row r="1946" spans="1:8" hidden="1" x14ac:dyDescent="0.25">
      <c r="A1946" s="30" t="s">
        <v>257</v>
      </c>
      <c r="B1946" s="41">
        <v>143470313</v>
      </c>
      <c r="C1946" s="41">
        <v>5540246194632</v>
      </c>
      <c r="D1946" s="42">
        <v>44926</v>
      </c>
      <c r="E1946" s="43">
        <v>919</v>
      </c>
      <c r="F1946" t="str">
        <f>+VLOOKUP(TableauRCP[[#This Row],[Article Commande]],Tableau1[],4,FALSE)</f>
        <v>BOULANGERIE</v>
      </c>
      <c r="G1946" s="30">
        <f>YEAR(TableauRCP[[#This Row],[Date de Reception]])*100+MONTH(TableauRCP[[#This Row],[Date de Reception]])</f>
        <v>202212</v>
      </c>
      <c r="H1946" t="str">
        <f>+CONCATENATE(TableauRCP[[#This Row],[Famille de produit]],TableauRCP[[#This Row],[Date2]])</f>
        <v>BOULANGERIE202212</v>
      </c>
    </row>
    <row r="1947" spans="1:8" hidden="1" x14ac:dyDescent="0.25">
      <c r="A1947" s="30" t="s">
        <v>257</v>
      </c>
      <c r="B1947" s="41">
        <v>143480537</v>
      </c>
      <c r="C1947" s="41">
        <v>5540246181061</v>
      </c>
      <c r="D1947" s="42">
        <v>44926</v>
      </c>
      <c r="E1947" s="43">
        <v>6615</v>
      </c>
      <c r="F1947" t="str">
        <f>+VLOOKUP(TableauRCP[[#This Row],[Article Commande]],Tableau1[],4,FALSE)</f>
        <v>VOLAILLE</v>
      </c>
      <c r="G1947" s="30">
        <f>YEAR(TableauRCP[[#This Row],[Date de Reception]])*100+MONTH(TableauRCP[[#This Row],[Date de Reception]])</f>
        <v>202212</v>
      </c>
      <c r="H1947" t="str">
        <f>+CONCATENATE(TableauRCP[[#This Row],[Famille de produit]],TableauRCP[[#This Row],[Date2]])</f>
        <v>VOLAILLE202212</v>
      </c>
    </row>
    <row r="1948" spans="1:8" hidden="1" x14ac:dyDescent="0.25">
      <c r="A1948" s="30" t="s">
        <v>257</v>
      </c>
      <c r="B1948" s="38">
        <v>143480537</v>
      </c>
      <c r="C1948" s="38">
        <v>5540246185278</v>
      </c>
      <c r="D1948" s="39">
        <v>44926</v>
      </c>
      <c r="E1948" s="40">
        <v>4477</v>
      </c>
      <c r="F1948" t="str">
        <f>+VLOOKUP(TableauRCP[[#This Row],[Article Commande]],Tableau1[],4,FALSE)</f>
        <v>VOLAILLE</v>
      </c>
      <c r="G1948" s="30">
        <f>YEAR(TableauRCP[[#This Row],[Date de Reception]])*100+MONTH(TableauRCP[[#This Row],[Date de Reception]])</f>
        <v>202212</v>
      </c>
      <c r="H1948" t="str">
        <f>+CONCATENATE(TableauRCP[[#This Row],[Famille de produit]],TableauRCP[[#This Row],[Date2]])</f>
        <v>VOLAILLE202212</v>
      </c>
    </row>
    <row r="1949" spans="1:8" hidden="1" x14ac:dyDescent="0.25">
      <c r="A1949" s="30" t="s">
        <v>257</v>
      </c>
      <c r="B1949" s="38">
        <v>143480653</v>
      </c>
      <c r="C1949" s="38">
        <v>5540246195241</v>
      </c>
      <c r="D1949" s="39">
        <v>44926</v>
      </c>
      <c r="E1949" s="40">
        <v>743</v>
      </c>
      <c r="F1949" t="str">
        <f>+VLOOKUP(TableauRCP[[#This Row],[Article Commande]],Tableau1[],4,FALSE)</f>
        <v>MIX LEGUMES</v>
      </c>
      <c r="G1949" s="30">
        <f>YEAR(TableauRCP[[#This Row],[Date de Reception]])*100+MONTH(TableauRCP[[#This Row],[Date de Reception]])</f>
        <v>202212</v>
      </c>
      <c r="H1949" t="str">
        <f>+CONCATENATE(TableauRCP[[#This Row],[Famille de produit]],TableauRCP[[#This Row],[Date2]])</f>
        <v>MIX LEGUMES202212</v>
      </c>
    </row>
    <row r="1950" spans="1:8" hidden="1" x14ac:dyDescent="0.25">
      <c r="A1950" s="30" t="s">
        <v>257</v>
      </c>
      <c r="B1950" s="41">
        <v>143501016</v>
      </c>
      <c r="C1950" s="41">
        <v>5540246196800</v>
      </c>
      <c r="D1950" s="42">
        <v>44926</v>
      </c>
      <c r="E1950" s="43">
        <v>669</v>
      </c>
      <c r="F1950" t="str">
        <f>+VLOOKUP(TableauRCP[[#This Row],[Article Commande]],Tableau1[],4,FALSE)</f>
        <v>MIX LEGUMES</v>
      </c>
      <c r="G1950" s="30">
        <f>YEAR(TableauRCP[[#This Row],[Date de Reception]])*100+MONTH(TableauRCP[[#This Row],[Date de Reception]])</f>
        <v>202212</v>
      </c>
      <c r="H1950" t="str">
        <f>+CONCATENATE(TableauRCP[[#This Row],[Famille de produit]],TableauRCP[[#This Row],[Date2]])</f>
        <v>MIX LEGUMES202212</v>
      </c>
    </row>
    <row r="1951" spans="1:8" hidden="1" x14ac:dyDescent="0.25">
      <c r="A1951" s="30" t="s">
        <v>257</v>
      </c>
      <c r="B1951" s="38">
        <v>143511044</v>
      </c>
      <c r="C1951" s="38">
        <v>5540246174174</v>
      </c>
      <c r="D1951" s="39">
        <v>44926</v>
      </c>
      <c r="E1951" s="40">
        <v>464</v>
      </c>
      <c r="F1951" t="str">
        <f>+VLOOKUP(TableauRCP[[#This Row],[Article Commande]],Tableau1[],4,FALSE)</f>
        <v>CREMERIE</v>
      </c>
      <c r="G1951" s="30">
        <f>YEAR(TableauRCP[[#This Row],[Date de Reception]])*100+MONTH(TableauRCP[[#This Row],[Date de Reception]])</f>
        <v>202212</v>
      </c>
      <c r="H1951" t="str">
        <f>+CONCATENATE(TableauRCP[[#This Row],[Famille de produit]],TableauRCP[[#This Row],[Date2]])</f>
        <v>CREMERIE202212</v>
      </c>
    </row>
    <row r="1952" spans="1:8" hidden="1" x14ac:dyDescent="0.25">
      <c r="A1952" s="30" t="s">
        <v>257</v>
      </c>
      <c r="B1952" s="38">
        <v>143511045</v>
      </c>
      <c r="C1952" s="38">
        <v>5540246176295</v>
      </c>
      <c r="D1952" s="39">
        <v>44926</v>
      </c>
      <c r="E1952" s="40">
        <v>7424</v>
      </c>
      <c r="F1952" t="str">
        <f>+VLOOKUP(TableauRCP[[#This Row],[Article Commande]],Tableau1[],4,FALSE)</f>
        <v>CREMERIE</v>
      </c>
      <c r="G1952" s="30">
        <f>YEAR(TableauRCP[[#This Row],[Date de Reception]])*100+MONTH(TableauRCP[[#This Row],[Date de Reception]])</f>
        <v>202212</v>
      </c>
      <c r="H1952" t="str">
        <f>+CONCATENATE(TableauRCP[[#This Row],[Famille de produit]],TableauRCP[[#This Row],[Date2]])</f>
        <v>CREMERIE202212</v>
      </c>
    </row>
    <row r="1953" spans="1:8" hidden="1" x14ac:dyDescent="0.25">
      <c r="A1953" s="30" t="s">
        <v>257</v>
      </c>
      <c r="B1953" s="41">
        <v>143511045</v>
      </c>
      <c r="C1953" s="41">
        <v>5540246188200</v>
      </c>
      <c r="D1953" s="42">
        <v>44926</v>
      </c>
      <c r="E1953" s="43">
        <v>2228</v>
      </c>
      <c r="F1953" t="str">
        <f>+VLOOKUP(TableauRCP[[#This Row],[Article Commande]],Tableau1[],4,FALSE)</f>
        <v>CREMERIE</v>
      </c>
      <c r="G1953" s="30">
        <f>YEAR(TableauRCP[[#This Row],[Date de Reception]])*100+MONTH(TableauRCP[[#This Row],[Date de Reception]])</f>
        <v>202212</v>
      </c>
      <c r="H1953" t="str">
        <f>+CONCATENATE(TableauRCP[[#This Row],[Famille de produit]],TableauRCP[[#This Row],[Date2]])</f>
        <v>CREMERIE202212</v>
      </c>
    </row>
    <row r="1954" spans="1:8" x14ac:dyDescent="0.25">
      <c r="A1954" s="30" t="s">
        <v>248</v>
      </c>
      <c r="B1954" s="38">
        <v>143449961</v>
      </c>
      <c r="C1954" s="38">
        <v>5540246192907</v>
      </c>
      <c r="D1954" s="39">
        <v>44927</v>
      </c>
      <c r="E1954" s="40">
        <v>3248</v>
      </c>
      <c r="F1954" t="str">
        <f>+VLOOKUP(TableauRCP[[#This Row],[Article Commande]],Tableau1[],4,FALSE)</f>
        <v>VOLAILLE</v>
      </c>
      <c r="G1954" s="30">
        <f>YEAR(TableauRCP[[#This Row],[Date de Reception]])*100+MONTH(TableauRCP[[#This Row],[Date de Reception]])</f>
        <v>202301</v>
      </c>
      <c r="H1954" t="str">
        <f>+CONCATENATE(TableauRCP[[#This Row],[Famille de produit]],TableauRCP[[#This Row],[Date2]])</f>
        <v>VOLAILLE202301</v>
      </c>
    </row>
    <row r="1955" spans="1:8" x14ac:dyDescent="0.25">
      <c r="A1955" s="30" t="s">
        <v>248</v>
      </c>
      <c r="B1955" s="38">
        <v>143480521</v>
      </c>
      <c r="C1955" s="38">
        <v>5540246192148</v>
      </c>
      <c r="D1955" s="39">
        <v>44927</v>
      </c>
      <c r="E1955" s="40">
        <v>45936</v>
      </c>
      <c r="F1955" t="str">
        <f>+VLOOKUP(TableauRCP[[#This Row],[Article Commande]],Tableau1[],4,FALSE)</f>
        <v>MIX LEGUMES</v>
      </c>
      <c r="G1955" s="30">
        <f>YEAR(TableauRCP[[#This Row],[Date de Reception]])*100+MONTH(TableauRCP[[#This Row],[Date de Reception]])</f>
        <v>202301</v>
      </c>
      <c r="H1955" t="str">
        <f>+CONCATENATE(TableauRCP[[#This Row],[Famille de produit]],TableauRCP[[#This Row],[Date2]])</f>
        <v>MIX LEGUMES202301</v>
      </c>
    </row>
    <row r="1956" spans="1:8" x14ac:dyDescent="0.25">
      <c r="A1956" s="30" t="s">
        <v>248</v>
      </c>
      <c r="B1956" s="38">
        <v>143490821</v>
      </c>
      <c r="C1956" s="38">
        <v>5540246181061</v>
      </c>
      <c r="D1956" s="39">
        <v>44927</v>
      </c>
      <c r="E1956" s="40">
        <v>2849</v>
      </c>
      <c r="F1956" t="str">
        <f>+VLOOKUP(TableauRCP[[#This Row],[Article Commande]],Tableau1[],4,FALSE)</f>
        <v>VOLAILLE</v>
      </c>
      <c r="G1956" s="30">
        <f>YEAR(TableauRCP[[#This Row],[Date de Reception]])*100+MONTH(TableauRCP[[#This Row],[Date de Reception]])</f>
        <v>202301</v>
      </c>
      <c r="H1956" t="str">
        <f>+CONCATENATE(TableauRCP[[#This Row],[Famille de produit]],TableauRCP[[#This Row],[Date2]])</f>
        <v>VOLAILLE202301</v>
      </c>
    </row>
    <row r="1957" spans="1:8" x14ac:dyDescent="0.25">
      <c r="A1957" s="30" t="s">
        <v>248</v>
      </c>
      <c r="B1957" s="41">
        <v>143490821</v>
      </c>
      <c r="C1957" s="41">
        <v>5540246185278</v>
      </c>
      <c r="D1957" s="42">
        <v>44927</v>
      </c>
      <c r="E1957" s="43">
        <v>3358</v>
      </c>
      <c r="F1957" t="str">
        <f>+VLOOKUP(TableauRCP[[#This Row],[Article Commande]],Tableau1[],4,FALSE)</f>
        <v>VOLAILLE</v>
      </c>
      <c r="G1957" s="30">
        <f>YEAR(TableauRCP[[#This Row],[Date de Reception]])*100+MONTH(TableauRCP[[#This Row],[Date de Reception]])</f>
        <v>202301</v>
      </c>
      <c r="H1957" t="str">
        <f>+CONCATENATE(TableauRCP[[#This Row],[Famille de produit]],TableauRCP[[#This Row],[Date2]])</f>
        <v>VOLAILLE202301</v>
      </c>
    </row>
    <row r="1958" spans="1:8" x14ac:dyDescent="0.25">
      <c r="A1958" s="30" t="s">
        <v>248</v>
      </c>
      <c r="B1958" s="38">
        <v>143501014</v>
      </c>
      <c r="C1958" s="38">
        <v>5540246186325</v>
      </c>
      <c r="D1958" s="39">
        <v>44927</v>
      </c>
      <c r="E1958" s="40">
        <v>140</v>
      </c>
      <c r="F1958" t="str">
        <f>+VLOOKUP(TableauRCP[[#This Row],[Article Commande]],Tableau1[],4,FALSE)</f>
        <v>CREMERIE</v>
      </c>
      <c r="G1958" s="30">
        <f>YEAR(TableauRCP[[#This Row],[Date de Reception]])*100+MONTH(TableauRCP[[#This Row],[Date de Reception]])</f>
        <v>202301</v>
      </c>
      <c r="H1958" t="str">
        <f>+CONCATENATE(TableauRCP[[#This Row],[Famille de produit]],TableauRCP[[#This Row],[Date2]])</f>
        <v>CREMERIE202301</v>
      </c>
    </row>
    <row r="1959" spans="1:8" x14ac:dyDescent="0.25">
      <c r="A1959" s="30" t="s">
        <v>248</v>
      </c>
      <c r="B1959" s="41">
        <v>143511082</v>
      </c>
      <c r="C1959" s="41">
        <v>5540246172669</v>
      </c>
      <c r="D1959" s="42">
        <v>44927</v>
      </c>
      <c r="E1959" s="43">
        <v>279</v>
      </c>
      <c r="F1959" t="str">
        <f>+VLOOKUP(TableauRCP[[#This Row],[Article Commande]],Tableau1[],4,FALSE)</f>
        <v>CREMERIE</v>
      </c>
      <c r="G1959" s="30">
        <f>YEAR(TableauRCP[[#This Row],[Date de Reception]])*100+MONTH(TableauRCP[[#This Row],[Date de Reception]])</f>
        <v>202301</v>
      </c>
      <c r="H1959" t="str">
        <f>+CONCATENATE(TableauRCP[[#This Row],[Famille de produit]],TableauRCP[[#This Row],[Date2]])</f>
        <v>CREMERIE202301</v>
      </c>
    </row>
    <row r="1960" spans="1:8" x14ac:dyDescent="0.25">
      <c r="A1960" s="30" t="s">
        <v>248</v>
      </c>
      <c r="B1960" s="41">
        <v>143511082</v>
      </c>
      <c r="C1960" s="41">
        <v>5540246174174</v>
      </c>
      <c r="D1960" s="42">
        <v>44927</v>
      </c>
      <c r="E1960" s="43">
        <v>464</v>
      </c>
      <c r="F1960" t="str">
        <f>+VLOOKUP(TableauRCP[[#This Row],[Article Commande]],Tableau1[],4,FALSE)</f>
        <v>CREMERIE</v>
      </c>
      <c r="G1960" s="30">
        <f>YEAR(TableauRCP[[#This Row],[Date de Reception]])*100+MONTH(TableauRCP[[#This Row],[Date de Reception]])</f>
        <v>202301</v>
      </c>
      <c r="H1960" t="str">
        <f>+CONCATENATE(TableauRCP[[#This Row],[Famille de produit]],TableauRCP[[#This Row],[Date2]])</f>
        <v>CREMERIE202301</v>
      </c>
    </row>
    <row r="1961" spans="1:8" x14ac:dyDescent="0.25">
      <c r="A1961" s="30" t="s">
        <v>248</v>
      </c>
      <c r="B1961" s="38">
        <v>143511082</v>
      </c>
      <c r="C1961" s="38">
        <v>5540246176699</v>
      </c>
      <c r="D1961" s="39">
        <v>44927</v>
      </c>
      <c r="E1961" s="40">
        <v>8352</v>
      </c>
      <c r="F1961" t="str">
        <f>+VLOOKUP(TableauRCP[[#This Row],[Article Commande]],Tableau1[],4,FALSE)</f>
        <v>CREMERIE</v>
      </c>
      <c r="G1961" s="30">
        <f>YEAR(TableauRCP[[#This Row],[Date de Reception]])*100+MONTH(TableauRCP[[#This Row],[Date de Reception]])</f>
        <v>202301</v>
      </c>
      <c r="H1961" t="str">
        <f>+CONCATENATE(TableauRCP[[#This Row],[Famille de produit]],TableauRCP[[#This Row],[Date2]])</f>
        <v>CREMERIE202301</v>
      </c>
    </row>
    <row r="1962" spans="1:8" x14ac:dyDescent="0.25">
      <c r="A1962" s="30" t="s">
        <v>248</v>
      </c>
      <c r="B1962" s="38">
        <v>143511082</v>
      </c>
      <c r="C1962" s="38">
        <v>5540246192102</v>
      </c>
      <c r="D1962" s="39">
        <v>44927</v>
      </c>
      <c r="E1962" s="40">
        <v>2005</v>
      </c>
      <c r="F1962" t="str">
        <f>+VLOOKUP(TableauRCP[[#This Row],[Article Commande]],Tableau1[],4,FALSE)</f>
        <v>CREMERIE</v>
      </c>
      <c r="G1962" s="30">
        <f>YEAR(TableauRCP[[#This Row],[Date de Reception]])*100+MONTH(TableauRCP[[#This Row],[Date de Reception]])</f>
        <v>202301</v>
      </c>
      <c r="H1962" t="str">
        <f>+CONCATENATE(TableauRCP[[#This Row],[Famille de produit]],TableauRCP[[#This Row],[Date2]])</f>
        <v>CREMERIE202301</v>
      </c>
    </row>
    <row r="1963" spans="1:8" x14ac:dyDescent="0.25">
      <c r="A1963" s="30" t="s">
        <v>248</v>
      </c>
      <c r="B1963" s="38">
        <v>143511083</v>
      </c>
      <c r="C1963" s="38">
        <v>5540246176295</v>
      </c>
      <c r="D1963" s="39">
        <v>44927</v>
      </c>
      <c r="E1963" s="40">
        <v>7424</v>
      </c>
      <c r="F1963" t="str">
        <f>+VLOOKUP(TableauRCP[[#This Row],[Article Commande]],Tableau1[],4,FALSE)</f>
        <v>CREMERIE</v>
      </c>
      <c r="G1963" s="30">
        <f>YEAR(TableauRCP[[#This Row],[Date de Reception]])*100+MONTH(TableauRCP[[#This Row],[Date de Reception]])</f>
        <v>202301</v>
      </c>
      <c r="H1963" t="str">
        <f>+CONCATENATE(TableauRCP[[#This Row],[Famille de produit]],TableauRCP[[#This Row],[Date2]])</f>
        <v>CREMERIE202301</v>
      </c>
    </row>
    <row r="1964" spans="1:8" x14ac:dyDescent="0.25">
      <c r="A1964" s="30" t="s">
        <v>248</v>
      </c>
      <c r="B1964" s="41">
        <v>143511083</v>
      </c>
      <c r="C1964" s="41">
        <v>5540246187987</v>
      </c>
      <c r="D1964" s="42">
        <v>44927</v>
      </c>
      <c r="E1964" s="43">
        <v>2228</v>
      </c>
      <c r="F1964" t="str">
        <f>+VLOOKUP(TableauRCP[[#This Row],[Article Commande]],Tableau1[],4,FALSE)</f>
        <v>CREMERIE</v>
      </c>
      <c r="G1964" s="30">
        <f>YEAR(TableauRCP[[#This Row],[Date de Reception]])*100+MONTH(TableauRCP[[#This Row],[Date de Reception]])</f>
        <v>202301</v>
      </c>
      <c r="H1964" t="str">
        <f>+CONCATENATE(TableauRCP[[#This Row],[Famille de produit]],TableauRCP[[#This Row],[Date2]])</f>
        <v>CREMERIE202301</v>
      </c>
    </row>
    <row r="1965" spans="1:8" x14ac:dyDescent="0.25">
      <c r="A1965" s="30" t="s">
        <v>248</v>
      </c>
      <c r="B1965" s="38">
        <v>143490693</v>
      </c>
      <c r="C1965" s="38">
        <v>5540246194632</v>
      </c>
      <c r="D1965" s="39">
        <v>44928</v>
      </c>
      <c r="E1965" s="40">
        <v>826</v>
      </c>
      <c r="F1965" t="str">
        <f>+VLOOKUP(TableauRCP[[#This Row],[Article Commande]],Tableau1[],4,FALSE)</f>
        <v>BOULANGERIE</v>
      </c>
      <c r="G1965" s="30">
        <f>YEAR(TableauRCP[[#This Row],[Date de Reception]])*100+MONTH(TableauRCP[[#This Row],[Date de Reception]])</f>
        <v>202301</v>
      </c>
      <c r="H1965" t="str">
        <f>+CONCATENATE(TableauRCP[[#This Row],[Famille de produit]],TableauRCP[[#This Row],[Date2]])</f>
        <v>BOULANGERIE202301</v>
      </c>
    </row>
    <row r="1966" spans="1:8" x14ac:dyDescent="0.25">
      <c r="A1966" s="30" t="s">
        <v>248</v>
      </c>
      <c r="B1966" s="41">
        <v>143490813</v>
      </c>
      <c r="C1966" s="41">
        <v>5540246173492</v>
      </c>
      <c r="D1966" s="42">
        <v>44928</v>
      </c>
      <c r="E1966" s="43">
        <v>8967</v>
      </c>
      <c r="F1966" t="str">
        <f>+VLOOKUP(TableauRCP[[#This Row],[Article Commande]],Tableau1[],4,FALSE)</f>
        <v>VOLAILLE</v>
      </c>
      <c r="G1966" s="30">
        <f>YEAR(TableauRCP[[#This Row],[Date de Reception]])*100+MONTH(TableauRCP[[#This Row],[Date de Reception]])</f>
        <v>202301</v>
      </c>
      <c r="H1966" t="str">
        <f>+CONCATENATE(TableauRCP[[#This Row],[Famille de produit]],TableauRCP[[#This Row],[Date2]])</f>
        <v>VOLAILLE202301</v>
      </c>
    </row>
    <row r="1967" spans="1:8" x14ac:dyDescent="0.25">
      <c r="A1967" s="30" t="s">
        <v>248</v>
      </c>
      <c r="B1967" s="41">
        <v>143501018</v>
      </c>
      <c r="C1967" s="41">
        <v>5540246173472</v>
      </c>
      <c r="D1967" s="42">
        <v>44928</v>
      </c>
      <c r="E1967" s="43">
        <v>279</v>
      </c>
      <c r="F1967" t="str">
        <f>+VLOOKUP(TableauRCP[[#This Row],[Article Commande]],Tableau1[],4,FALSE)</f>
        <v>CREMERIE</v>
      </c>
      <c r="G1967" s="30">
        <f>YEAR(TableauRCP[[#This Row],[Date de Reception]])*100+MONTH(TableauRCP[[#This Row],[Date de Reception]])</f>
        <v>202301</v>
      </c>
      <c r="H1967" t="str">
        <f>+CONCATENATE(TableauRCP[[#This Row],[Famille de produit]],TableauRCP[[#This Row],[Date2]])</f>
        <v>CREMERIE202301</v>
      </c>
    </row>
    <row r="1968" spans="1:8" x14ac:dyDescent="0.25">
      <c r="A1968" s="30" t="s">
        <v>248</v>
      </c>
      <c r="B1968" s="38">
        <v>143501018</v>
      </c>
      <c r="C1968" s="38">
        <v>5540246174095</v>
      </c>
      <c r="D1968" s="39">
        <v>44928</v>
      </c>
      <c r="E1968" s="40">
        <v>279</v>
      </c>
      <c r="F1968" t="str">
        <f>+VLOOKUP(TableauRCP[[#This Row],[Article Commande]],Tableau1[],4,FALSE)</f>
        <v>CREMERIE</v>
      </c>
      <c r="G1968" s="30">
        <f>YEAR(TableauRCP[[#This Row],[Date de Reception]])*100+MONTH(TableauRCP[[#This Row],[Date de Reception]])</f>
        <v>202301</v>
      </c>
      <c r="H1968" t="str">
        <f>+CONCATENATE(TableauRCP[[#This Row],[Famille de produit]],TableauRCP[[#This Row],[Date2]])</f>
        <v>CREMERIE202301</v>
      </c>
    </row>
    <row r="1969" spans="1:8" x14ac:dyDescent="0.25">
      <c r="A1969" s="30" t="s">
        <v>248</v>
      </c>
      <c r="B1969" s="41">
        <v>143501018</v>
      </c>
      <c r="C1969" s="41">
        <v>5540246175049</v>
      </c>
      <c r="D1969" s="42">
        <v>44928</v>
      </c>
      <c r="E1969" s="43">
        <v>836</v>
      </c>
      <c r="F1969" t="str">
        <f>+VLOOKUP(TableauRCP[[#This Row],[Article Commande]],Tableau1[],4,FALSE)</f>
        <v>CREMERIE</v>
      </c>
      <c r="G1969" s="30">
        <f>YEAR(TableauRCP[[#This Row],[Date de Reception]])*100+MONTH(TableauRCP[[#This Row],[Date de Reception]])</f>
        <v>202301</v>
      </c>
      <c r="H1969" t="str">
        <f>+CONCATENATE(TableauRCP[[#This Row],[Famille de produit]],TableauRCP[[#This Row],[Date2]])</f>
        <v>CREMERIE202301</v>
      </c>
    </row>
    <row r="1970" spans="1:8" x14ac:dyDescent="0.25">
      <c r="A1970" s="30" t="s">
        <v>248</v>
      </c>
      <c r="B1970" s="38">
        <v>143501018</v>
      </c>
      <c r="C1970" s="38">
        <v>5540246175050</v>
      </c>
      <c r="D1970" s="39">
        <v>44928</v>
      </c>
      <c r="E1970" s="40">
        <v>557</v>
      </c>
      <c r="F1970" t="str">
        <f>+VLOOKUP(TableauRCP[[#This Row],[Article Commande]],Tableau1[],4,FALSE)</f>
        <v>CREMERIE</v>
      </c>
      <c r="G1970" s="30">
        <f>YEAR(TableauRCP[[#This Row],[Date de Reception]])*100+MONTH(TableauRCP[[#This Row],[Date de Reception]])</f>
        <v>202301</v>
      </c>
      <c r="H1970" t="str">
        <f>+CONCATENATE(TableauRCP[[#This Row],[Famille de produit]],TableauRCP[[#This Row],[Date2]])</f>
        <v>CREMERIE202301</v>
      </c>
    </row>
    <row r="1971" spans="1:8" x14ac:dyDescent="0.25">
      <c r="A1971" s="30" t="s">
        <v>248</v>
      </c>
      <c r="B1971" s="38">
        <v>143511120</v>
      </c>
      <c r="C1971" s="38">
        <v>5540246172978</v>
      </c>
      <c r="D1971" s="39">
        <v>44928</v>
      </c>
      <c r="E1971" s="40">
        <v>2506</v>
      </c>
      <c r="F1971" t="str">
        <f>+VLOOKUP(TableauRCP[[#This Row],[Article Commande]],Tableau1[],4,FALSE)</f>
        <v>CREMERIE</v>
      </c>
      <c r="G1971" s="30">
        <f>YEAR(TableauRCP[[#This Row],[Date de Reception]])*100+MONTH(TableauRCP[[#This Row],[Date de Reception]])</f>
        <v>202301</v>
      </c>
      <c r="H1971" t="str">
        <f>+CONCATENATE(TableauRCP[[#This Row],[Famille de produit]],TableauRCP[[#This Row],[Date2]])</f>
        <v>CREMERIE202301</v>
      </c>
    </row>
    <row r="1972" spans="1:8" x14ac:dyDescent="0.25">
      <c r="A1972" s="30" t="s">
        <v>248</v>
      </c>
      <c r="B1972" s="38">
        <v>143511120</v>
      </c>
      <c r="C1972" s="38">
        <v>5540246174174</v>
      </c>
      <c r="D1972" s="39">
        <v>44928</v>
      </c>
      <c r="E1972" s="40">
        <v>348</v>
      </c>
      <c r="F1972" t="str">
        <f>+VLOOKUP(TableauRCP[[#This Row],[Article Commande]],Tableau1[],4,FALSE)</f>
        <v>CREMERIE</v>
      </c>
      <c r="G1972" s="30">
        <f>YEAR(TableauRCP[[#This Row],[Date de Reception]])*100+MONTH(TableauRCP[[#This Row],[Date de Reception]])</f>
        <v>202301</v>
      </c>
      <c r="H1972" t="str">
        <f>+CONCATENATE(TableauRCP[[#This Row],[Famille de produit]],TableauRCP[[#This Row],[Date2]])</f>
        <v>CREMERIE202301</v>
      </c>
    </row>
    <row r="1973" spans="1:8" x14ac:dyDescent="0.25">
      <c r="A1973" s="30" t="s">
        <v>248</v>
      </c>
      <c r="B1973" s="38">
        <v>143511120</v>
      </c>
      <c r="C1973" s="38">
        <v>5540246176699</v>
      </c>
      <c r="D1973" s="39">
        <v>44928</v>
      </c>
      <c r="E1973" s="40">
        <v>4176</v>
      </c>
      <c r="F1973" t="str">
        <f>+VLOOKUP(TableauRCP[[#This Row],[Article Commande]],Tableau1[],4,FALSE)</f>
        <v>CREMERIE</v>
      </c>
      <c r="G1973" s="30">
        <f>YEAR(TableauRCP[[#This Row],[Date de Reception]])*100+MONTH(TableauRCP[[#This Row],[Date de Reception]])</f>
        <v>202301</v>
      </c>
      <c r="H1973" t="str">
        <f>+CONCATENATE(TableauRCP[[#This Row],[Famille de produit]],TableauRCP[[#This Row],[Date2]])</f>
        <v>CREMERIE202301</v>
      </c>
    </row>
    <row r="1974" spans="1:8" x14ac:dyDescent="0.25">
      <c r="A1974" s="30" t="s">
        <v>248</v>
      </c>
      <c r="B1974" s="41">
        <v>143511120</v>
      </c>
      <c r="C1974" s="41">
        <v>5540246188175</v>
      </c>
      <c r="D1974" s="42">
        <v>44928</v>
      </c>
      <c r="E1974" s="43">
        <v>696</v>
      </c>
      <c r="F1974" t="str">
        <f>+VLOOKUP(TableauRCP[[#This Row],[Article Commande]],Tableau1[],4,FALSE)</f>
        <v>CREMERIE</v>
      </c>
      <c r="G1974" s="30">
        <f>YEAR(TableauRCP[[#This Row],[Date de Reception]])*100+MONTH(TableauRCP[[#This Row],[Date de Reception]])</f>
        <v>202301</v>
      </c>
      <c r="H1974" t="str">
        <f>+CONCATENATE(TableauRCP[[#This Row],[Famille de produit]],TableauRCP[[#This Row],[Date2]])</f>
        <v>CREMERIE202301</v>
      </c>
    </row>
    <row r="1975" spans="1:8" x14ac:dyDescent="0.25">
      <c r="A1975" s="30" t="s">
        <v>248</v>
      </c>
      <c r="B1975" s="38">
        <v>143511121</v>
      </c>
      <c r="C1975" s="38">
        <v>5540246176294</v>
      </c>
      <c r="D1975" s="39">
        <v>44928</v>
      </c>
      <c r="E1975" s="40">
        <v>743</v>
      </c>
      <c r="F1975" t="str">
        <f>+VLOOKUP(TableauRCP[[#This Row],[Article Commande]],Tableau1[],4,FALSE)</f>
        <v>CREMERIE</v>
      </c>
      <c r="G1975" s="30">
        <f>YEAR(TableauRCP[[#This Row],[Date de Reception]])*100+MONTH(TableauRCP[[#This Row],[Date de Reception]])</f>
        <v>202301</v>
      </c>
      <c r="H1975" t="str">
        <f>+CONCATENATE(TableauRCP[[#This Row],[Famille de produit]],TableauRCP[[#This Row],[Date2]])</f>
        <v>CREMERIE202301</v>
      </c>
    </row>
    <row r="1976" spans="1:8" x14ac:dyDescent="0.25">
      <c r="A1976" s="30" t="s">
        <v>248</v>
      </c>
      <c r="B1976" s="41">
        <v>143511121</v>
      </c>
      <c r="C1976" s="41">
        <v>5540246176295</v>
      </c>
      <c r="D1976" s="42">
        <v>44928</v>
      </c>
      <c r="E1976" s="43">
        <v>4455</v>
      </c>
      <c r="F1976" t="str">
        <f>+VLOOKUP(TableauRCP[[#This Row],[Article Commande]],Tableau1[],4,FALSE)</f>
        <v>CREMERIE</v>
      </c>
      <c r="G1976" s="30">
        <f>YEAR(TableauRCP[[#This Row],[Date de Reception]])*100+MONTH(TableauRCP[[#This Row],[Date de Reception]])</f>
        <v>202301</v>
      </c>
      <c r="H1976" t="str">
        <f>+CONCATENATE(TableauRCP[[#This Row],[Famille de produit]],TableauRCP[[#This Row],[Date2]])</f>
        <v>CREMERIE202301</v>
      </c>
    </row>
    <row r="1977" spans="1:8" x14ac:dyDescent="0.25">
      <c r="A1977" s="30" t="s">
        <v>248</v>
      </c>
      <c r="B1977" s="41">
        <v>143511121</v>
      </c>
      <c r="C1977" s="41">
        <v>5540246188200</v>
      </c>
      <c r="D1977" s="42">
        <v>44928</v>
      </c>
      <c r="E1977" s="43">
        <v>1485</v>
      </c>
      <c r="F1977" t="str">
        <f>+VLOOKUP(TableauRCP[[#This Row],[Article Commande]],Tableau1[],4,FALSE)</f>
        <v>CREMERIE</v>
      </c>
      <c r="G1977" s="30">
        <f>YEAR(TableauRCP[[#This Row],[Date de Reception]])*100+MONTH(TableauRCP[[#This Row],[Date de Reception]])</f>
        <v>202301</v>
      </c>
      <c r="H1977" t="str">
        <f>+CONCATENATE(TableauRCP[[#This Row],[Famille de produit]],TableauRCP[[#This Row],[Date2]])</f>
        <v>CREMERIE202301</v>
      </c>
    </row>
    <row r="1978" spans="1:8" x14ac:dyDescent="0.25">
      <c r="A1978" s="30" t="s">
        <v>248</v>
      </c>
      <c r="B1978" s="38">
        <v>143409205</v>
      </c>
      <c r="C1978" s="38">
        <v>5540246196092</v>
      </c>
      <c r="D1978" s="39">
        <v>44931</v>
      </c>
      <c r="E1978" s="40">
        <v>3620</v>
      </c>
      <c r="F1978" t="str">
        <f>+VLOOKUP(TableauRCP[[#This Row],[Article Commande]],Tableau1[],4,FALSE)</f>
        <v>VOLAILLE</v>
      </c>
      <c r="G1978" s="30">
        <f>YEAR(TableauRCP[[#This Row],[Date de Reception]])*100+MONTH(TableauRCP[[#This Row],[Date de Reception]])</f>
        <v>202301</v>
      </c>
      <c r="H1978" t="str">
        <f>+CONCATENATE(TableauRCP[[#This Row],[Famille de produit]],TableauRCP[[#This Row],[Date2]])</f>
        <v>VOLAILLE202301</v>
      </c>
    </row>
    <row r="1979" spans="1:8" x14ac:dyDescent="0.25">
      <c r="A1979" s="30" t="s">
        <v>248</v>
      </c>
      <c r="B1979" s="41">
        <v>143490765</v>
      </c>
      <c r="C1979" s="41">
        <v>5540246177133</v>
      </c>
      <c r="D1979" s="42">
        <v>44931</v>
      </c>
      <c r="E1979" s="43">
        <v>6125</v>
      </c>
      <c r="F1979" t="str">
        <f>+VLOOKUP(TableauRCP[[#This Row],[Article Commande]],Tableau1[],4,FALSE)</f>
        <v>MIX LEGUMES</v>
      </c>
      <c r="G1979" s="30">
        <f>YEAR(TableauRCP[[#This Row],[Date de Reception]])*100+MONTH(TableauRCP[[#This Row],[Date de Reception]])</f>
        <v>202301</v>
      </c>
      <c r="H1979" t="str">
        <f>+CONCATENATE(TableauRCP[[#This Row],[Famille de produit]],TableauRCP[[#This Row],[Date2]])</f>
        <v>MIX LEGUMES202301</v>
      </c>
    </row>
    <row r="1980" spans="1:8" x14ac:dyDescent="0.25">
      <c r="A1980" s="30" t="s">
        <v>248</v>
      </c>
      <c r="B1980" s="38">
        <v>143490765</v>
      </c>
      <c r="C1980" s="38">
        <v>5540246192148</v>
      </c>
      <c r="D1980" s="39">
        <v>44931</v>
      </c>
      <c r="E1980" s="40">
        <v>13920</v>
      </c>
      <c r="F1980" t="str">
        <f>+VLOOKUP(TableauRCP[[#This Row],[Article Commande]],Tableau1[],4,FALSE)</f>
        <v>MIX LEGUMES</v>
      </c>
      <c r="G1980" s="30">
        <f>YEAR(TableauRCP[[#This Row],[Date de Reception]])*100+MONTH(TableauRCP[[#This Row],[Date de Reception]])</f>
        <v>202301</v>
      </c>
      <c r="H1980" t="str">
        <f>+CONCATENATE(TableauRCP[[#This Row],[Famille de produit]],TableauRCP[[#This Row],[Date2]])</f>
        <v>MIX LEGUMES202301</v>
      </c>
    </row>
    <row r="1981" spans="1:8" x14ac:dyDescent="0.25">
      <c r="A1981" s="30" t="s">
        <v>248</v>
      </c>
      <c r="B1981" s="41">
        <v>143490765</v>
      </c>
      <c r="C1981" s="41">
        <v>5540246192518</v>
      </c>
      <c r="D1981" s="42">
        <v>44931</v>
      </c>
      <c r="E1981" s="43">
        <v>9396</v>
      </c>
      <c r="F1981" t="str">
        <f>+VLOOKUP(TableauRCP[[#This Row],[Article Commande]],Tableau1[],4,FALSE)</f>
        <v>MIX LEGUMES</v>
      </c>
      <c r="G1981" s="30">
        <f>YEAR(TableauRCP[[#This Row],[Date de Reception]])*100+MONTH(TableauRCP[[#This Row],[Date de Reception]])</f>
        <v>202301</v>
      </c>
      <c r="H1981" t="str">
        <f>+CONCATENATE(TableauRCP[[#This Row],[Famille de produit]],TableauRCP[[#This Row],[Date2]])</f>
        <v>MIX LEGUMES202301</v>
      </c>
    </row>
    <row r="1982" spans="1:8" x14ac:dyDescent="0.25">
      <c r="A1982" s="30" t="s">
        <v>248</v>
      </c>
      <c r="B1982" s="41">
        <v>143511148</v>
      </c>
      <c r="C1982" s="41">
        <v>5540246174174</v>
      </c>
      <c r="D1982" s="42">
        <v>44931</v>
      </c>
      <c r="E1982" s="43">
        <v>232</v>
      </c>
      <c r="F1982" t="str">
        <f>+VLOOKUP(TableauRCP[[#This Row],[Article Commande]],Tableau1[],4,FALSE)</f>
        <v>CREMERIE</v>
      </c>
      <c r="G1982" s="30">
        <f>YEAR(TableauRCP[[#This Row],[Date de Reception]])*100+MONTH(TableauRCP[[#This Row],[Date de Reception]])</f>
        <v>202301</v>
      </c>
      <c r="H1982" t="str">
        <f>+CONCATENATE(TableauRCP[[#This Row],[Famille de produit]],TableauRCP[[#This Row],[Date2]])</f>
        <v>CREMERIE202301</v>
      </c>
    </row>
    <row r="1983" spans="1:8" x14ac:dyDescent="0.25">
      <c r="A1983" s="30" t="s">
        <v>248</v>
      </c>
      <c r="B1983" s="38">
        <v>143511148</v>
      </c>
      <c r="C1983" s="38">
        <v>5540246176699</v>
      </c>
      <c r="D1983" s="39">
        <v>44931</v>
      </c>
      <c r="E1983" s="40">
        <v>8352</v>
      </c>
      <c r="F1983" t="str">
        <f>+VLOOKUP(TableauRCP[[#This Row],[Article Commande]],Tableau1[],4,FALSE)</f>
        <v>CREMERIE</v>
      </c>
      <c r="G1983" s="30">
        <f>YEAR(TableauRCP[[#This Row],[Date de Reception]])*100+MONTH(TableauRCP[[#This Row],[Date de Reception]])</f>
        <v>202301</v>
      </c>
      <c r="H1983" t="str">
        <f>+CONCATENATE(TableauRCP[[#This Row],[Famille de produit]],TableauRCP[[#This Row],[Date2]])</f>
        <v>CREMERIE202301</v>
      </c>
    </row>
    <row r="1984" spans="1:8" x14ac:dyDescent="0.25">
      <c r="A1984" s="30" t="s">
        <v>248</v>
      </c>
      <c r="B1984" s="41">
        <v>143511149</v>
      </c>
      <c r="C1984" s="41">
        <v>5540246176294</v>
      </c>
      <c r="D1984" s="42">
        <v>44931</v>
      </c>
      <c r="E1984" s="43">
        <v>1485</v>
      </c>
      <c r="F1984" t="str">
        <f>+VLOOKUP(TableauRCP[[#This Row],[Article Commande]],Tableau1[],4,FALSE)</f>
        <v>CREMERIE</v>
      </c>
      <c r="G1984" s="30">
        <f>YEAR(TableauRCP[[#This Row],[Date de Reception]])*100+MONTH(TableauRCP[[#This Row],[Date de Reception]])</f>
        <v>202301</v>
      </c>
      <c r="H1984" t="str">
        <f>+CONCATENATE(TableauRCP[[#This Row],[Famille de produit]],TableauRCP[[#This Row],[Date2]])</f>
        <v>CREMERIE202301</v>
      </c>
    </row>
    <row r="1985" spans="1:8" x14ac:dyDescent="0.25">
      <c r="A1985" s="30" t="s">
        <v>248</v>
      </c>
      <c r="B1985" s="38">
        <v>143511149</v>
      </c>
      <c r="C1985" s="38">
        <v>5540246187987</v>
      </c>
      <c r="D1985" s="39">
        <v>44931</v>
      </c>
      <c r="E1985" s="40">
        <v>2784</v>
      </c>
      <c r="F1985" t="str">
        <f>+VLOOKUP(TableauRCP[[#This Row],[Article Commande]],Tableau1[],4,FALSE)</f>
        <v>CREMERIE</v>
      </c>
      <c r="G1985" s="30">
        <f>YEAR(TableauRCP[[#This Row],[Date de Reception]])*100+MONTH(TableauRCP[[#This Row],[Date de Reception]])</f>
        <v>202301</v>
      </c>
      <c r="H1985" t="str">
        <f>+CONCATENATE(TableauRCP[[#This Row],[Famille de produit]],TableauRCP[[#This Row],[Date2]])</f>
        <v>CREMERIE202301</v>
      </c>
    </row>
    <row r="1986" spans="1:8" x14ac:dyDescent="0.25">
      <c r="A1986" s="30" t="s">
        <v>248</v>
      </c>
      <c r="B1986" s="41">
        <v>143490694</v>
      </c>
      <c r="C1986" s="41">
        <v>5540246195250</v>
      </c>
      <c r="D1986" s="42">
        <v>44932</v>
      </c>
      <c r="E1986" s="43">
        <v>502</v>
      </c>
      <c r="F1986" t="str">
        <f>+VLOOKUP(TableauRCP[[#This Row],[Article Commande]],Tableau1[],4,FALSE)</f>
        <v>BOULANGERIE</v>
      </c>
      <c r="G1986" s="30">
        <f>YEAR(TableauRCP[[#This Row],[Date de Reception]])*100+MONTH(TableauRCP[[#This Row],[Date de Reception]])</f>
        <v>202301</v>
      </c>
      <c r="H1986" t="str">
        <f>+CONCATENATE(TableauRCP[[#This Row],[Famille de produit]],TableauRCP[[#This Row],[Date2]])</f>
        <v>BOULANGERIE202301</v>
      </c>
    </row>
    <row r="1987" spans="1:8" x14ac:dyDescent="0.25">
      <c r="A1987" s="30" t="s">
        <v>248</v>
      </c>
      <c r="B1987" s="38">
        <v>143490694</v>
      </c>
      <c r="C1987" s="38">
        <v>5540246196046</v>
      </c>
      <c r="D1987" s="39">
        <v>44932</v>
      </c>
      <c r="E1987" s="40">
        <v>335</v>
      </c>
      <c r="F1987" t="str">
        <f>+VLOOKUP(TableauRCP[[#This Row],[Article Commande]],Tableau1[],4,FALSE)</f>
        <v>BOULANGERIE</v>
      </c>
      <c r="G1987" s="30">
        <f>YEAR(TableauRCP[[#This Row],[Date de Reception]])*100+MONTH(TableauRCP[[#This Row],[Date de Reception]])</f>
        <v>202301</v>
      </c>
      <c r="H1987" t="str">
        <f>+CONCATENATE(TableauRCP[[#This Row],[Famille de produit]],TableauRCP[[#This Row],[Date2]])</f>
        <v>BOULANGERIE202301</v>
      </c>
    </row>
    <row r="1988" spans="1:8" x14ac:dyDescent="0.25">
      <c r="A1988" s="30" t="s">
        <v>248</v>
      </c>
      <c r="B1988" s="41">
        <v>143490767</v>
      </c>
      <c r="C1988" s="41">
        <v>5540246177376</v>
      </c>
      <c r="D1988" s="42">
        <v>44932</v>
      </c>
      <c r="E1988" s="43">
        <v>1253</v>
      </c>
      <c r="F1988" t="str">
        <f>+VLOOKUP(TableauRCP[[#This Row],[Article Commande]],Tableau1[],4,FALSE)</f>
        <v>BOULANGERIE</v>
      </c>
      <c r="G1988" s="30">
        <f>YEAR(TableauRCP[[#This Row],[Date de Reception]])*100+MONTH(TableauRCP[[#This Row],[Date de Reception]])</f>
        <v>202301</v>
      </c>
      <c r="H1988" t="str">
        <f>+CONCATENATE(TableauRCP[[#This Row],[Famille de produit]],TableauRCP[[#This Row],[Date2]])</f>
        <v>BOULANGERIE202301</v>
      </c>
    </row>
    <row r="1989" spans="1:8" x14ac:dyDescent="0.25">
      <c r="A1989" s="30" t="s">
        <v>248</v>
      </c>
      <c r="B1989" s="38">
        <v>143490806</v>
      </c>
      <c r="C1989" s="38">
        <v>5540246194632</v>
      </c>
      <c r="D1989" s="39">
        <v>44932</v>
      </c>
      <c r="E1989" s="40">
        <v>729</v>
      </c>
      <c r="F1989" t="str">
        <f>+VLOOKUP(TableauRCP[[#This Row],[Article Commande]],Tableau1[],4,FALSE)</f>
        <v>BOULANGERIE</v>
      </c>
      <c r="G1989" s="30">
        <f>YEAR(TableauRCP[[#This Row],[Date de Reception]])*100+MONTH(TableauRCP[[#This Row],[Date de Reception]])</f>
        <v>202301</v>
      </c>
      <c r="H1989" t="str">
        <f>+CONCATENATE(TableauRCP[[#This Row],[Famille de produit]],TableauRCP[[#This Row],[Date2]])</f>
        <v>BOULANGERIE202301</v>
      </c>
    </row>
    <row r="1990" spans="1:8" x14ac:dyDescent="0.25">
      <c r="A1990" s="30" t="s">
        <v>248</v>
      </c>
      <c r="B1990" s="41">
        <v>143490806</v>
      </c>
      <c r="C1990" s="41">
        <v>5540246195250</v>
      </c>
      <c r="D1990" s="42">
        <v>44932</v>
      </c>
      <c r="E1990" s="43">
        <v>151</v>
      </c>
      <c r="F1990" t="str">
        <f>+VLOOKUP(TableauRCP[[#This Row],[Article Commande]],Tableau1[],4,FALSE)</f>
        <v>BOULANGERIE</v>
      </c>
      <c r="G1990" s="30">
        <f>YEAR(TableauRCP[[#This Row],[Date de Reception]])*100+MONTH(TableauRCP[[#This Row],[Date de Reception]])</f>
        <v>202301</v>
      </c>
      <c r="H1990" t="str">
        <f>+CONCATENATE(TableauRCP[[#This Row],[Famille de produit]],TableauRCP[[#This Row],[Date2]])</f>
        <v>BOULANGERIE202301</v>
      </c>
    </row>
    <row r="1991" spans="1:8" x14ac:dyDescent="0.25">
      <c r="A1991" s="30" t="s">
        <v>248</v>
      </c>
      <c r="B1991" s="38">
        <v>143490806</v>
      </c>
      <c r="C1991" s="38">
        <v>5540246196046</v>
      </c>
      <c r="D1991" s="39">
        <v>44932</v>
      </c>
      <c r="E1991" s="40">
        <v>84</v>
      </c>
      <c r="F1991" t="str">
        <f>+VLOOKUP(TableauRCP[[#This Row],[Article Commande]],Tableau1[],4,FALSE)</f>
        <v>BOULANGERIE</v>
      </c>
      <c r="G1991" s="30">
        <f>YEAR(TableauRCP[[#This Row],[Date de Reception]])*100+MONTH(TableauRCP[[#This Row],[Date de Reception]])</f>
        <v>202301</v>
      </c>
      <c r="H1991" t="str">
        <f>+CONCATENATE(TableauRCP[[#This Row],[Famille de produit]],TableauRCP[[#This Row],[Date2]])</f>
        <v>BOULANGERIE202301</v>
      </c>
    </row>
    <row r="1992" spans="1:8" x14ac:dyDescent="0.25">
      <c r="A1992" s="30" t="s">
        <v>248</v>
      </c>
      <c r="B1992" s="38">
        <v>143500873</v>
      </c>
      <c r="C1992" s="38">
        <v>5540246173906</v>
      </c>
      <c r="D1992" s="39">
        <v>44932</v>
      </c>
      <c r="E1992" s="40">
        <v>4900</v>
      </c>
      <c r="F1992" t="str">
        <f>+VLOOKUP(TableauRCP[[#This Row],[Article Commande]],Tableau1[],4,FALSE)</f>
        <v>VOLAILLE</v>
      </c>
      <c r="G1992" s="30">
        <f>YEAR(TableauRCP[[#This Row],[Date de Reception]])*100+MONTH(TableauRCP[[#This Row],[Date de Reception]])</f>
        <v>202301</v>
      </c>
      <c r="H1992" t="str">
        <f>+CONCATENATE(TableauRCP[[#This Row],[Famille de produit]],TableauRCP[[#This Row],[Date2]])</f>
        <v>VOLAILLE202301</v>
      </c>
    </row>
    <row r="1993" spans="1:8" x14ac:dyDescent="0.25">
      <c r="A1993" s="30" t="s">
        <v>248</v>
      </c>
      <c r="B1993" s="41">
        <v>143500873</v>
      </c>
      <c r="C1993" s="41">
        <v>5540246181016</v>
      </c>
      <c r="D1993" s="42">
        <v>44932</v>
      </c>
      <c r="E1993" s="43">
        <v>10691</v>
      </c>
      <c r="F1993" t="str">
        <f>+VLOOKUP(TableauRCP[[#This Row],[Article Commande]],Tableau1[],4,FALSE)</f>
        <v>VOLAILLE</v>
      </c>
      <c r="G1993" s="30">
        <f>YEAR(TableauRCP[[#This Row],[Date de Reception]])*100+MONTH(TableauRCP[[#This Row],[Date de Reception]])</f>
        <v>202301</v>
      </c>
      <c r="H1993" t="str">
        <f>+CONCATENATE(TableauRCP[[#This Row],[Famille de produit]],TableauRCP[[#This Row],[Date2]])</f>
        <v>VOLAILLE202301</v>
      </c>
    </row>
    <row r="1994" spans="1:8" x14ac:dyDescent="0.25">
      <c r="A1994" s="30" t="s">
        <v>248</v>
      </c>
      <c r="B1994" s="41">
        <v>143511052</v>
      </c>
      <c r="C1994" s="41">
        <v>5540246175049</v>
      </c>
      <c r="D1994" s="42">
        <v>44932</v>
      </c>
      <c r="E1994" s="43">
        <v>1114</v>
      </c>
      <c r="F1994" t="str">
        <f>+VLOOKUP(TableauRCP[[#This Row],[Article Commande]],Tableau1[],4,FALSE)</f>
        <v>CREMERIE</v>
      </c>
      <c r="G1994" s="30">
        <f>YEAR(TableauRCP[[#This Row],[Date de Reception]])*100+MONTH(TableauRCP[[#This Row],[Date de Reception]])</f>
        <v>202301</v>
      </c>
      <c r="H1994" t="str">
        <f>+CONCATENATE(TableauRCP[[#This Row],[Famille de produit]],TableauRCP[[#This Row],[Date2]])</f>
        <v>CREMERIE202301</v>
      </c>
    </row>
    <row r="1995" spans="1:8" x14ac:dyDescent="0.25">
      <c r="A1995" s="30" t="s">
        <v>248</v>
      </c>
      <c r="B1995" s="38">
        <v>143511052</v>
      </c>
      <c r="C1995" s="38">
        <v>5540246175050</v>
      </c>
      <c r="D1995" s="39">
        <v>44932</v>
      </c>
      <c r="E1995" s="40">
        <v>557</v>
      </c>
      <c r="F1995" t="str">
        <f>+VLOOKUP(TableauRCP[[#This Row],[Article Commande]],Tableau1[],4,FALSE)</f>
        <v>CREMERIE</v>
      </c>
      <c r="G1995" s="30">
        <f>YEAR(TableauRCP[[#This Row],[Date de Reception]])*100+MONTH(TableauRCP[[#This Row],[Date de Reception]])</f>
        <v>202301</v>
      </c>
      <c r="H1995" t="str">
        <f>+CONCATENATE(TableauRCP[[#This Row],[Famille de produit]],TableauRCP[[#This Row],[Date2]])</f>
        <v>CREMERIE202301</v>
      </c>
    </row>
    <row r="1996" spans="1:8" x14ac:dyDescent="0.25">
      <c r="A1996" s="30" t="s">
        <v>248</v>
      </c>
      <c r="B1996" s="41">
        <v>143511127</v>
      </c>
      <c r="C1996" s="41">
        <v>5540246191598</v>
      </c>
      <c r="D1996" s="42">
        <v>44932</v>
      </c>
      <c r="E1996" s="43">
        <v>1601</v>
      </c>
      <c r="F1996" t="str">
        <f>+VLOOKUP(TableauRCP[[#This Row],[Article Commande]],Tableau1[],4,FALSE)</f>
        <v>CREMERIE</v>
      </c>
      <c r="G1996" s="30">
        <f>YEAR(TableauRCP[[#This Row],[Date de Reception]])*100+MONTH(TableauRCP[[#This Row],[Date de Reception]])</f>
        <v>202301</v>
      </c>
      <c r="H1996" t="str">
        <f>+CONCATENATE(TableauRCP[[#This Row],[Famille de produit]],TableauRCP[[#This Row],[Date2]])</f>
        <v>CREMERIE202301</v>
      </c>
    </row>
    <row r="1997" spans="1:8" x14ac:dyDescent="0.25">
      <c r="A1997" s="30" t="s">
        <v>248</v>
      </c>
      <c r="B1997" s="38">
        <v>143511188</v>
      </c>
      <c r="C1997" s="38">
        <v>5540246174174</v>
      </c>
      <c r="D1997" s="39">
        <v>44932</v>
      </c>
      <c r="E1997" s="40">
        <v>232</v>
      </c>
      <c r="F1997" t="str">
        <f>+VLOOKUP(TableauRCP[[#This Row],[Article Commande]],Tableau1[],4,FALSE)</f>
        <v>CREMERIE</v>
      </c>
      <c r="G1997" s="30">
        <f>YEAR(TableauRCP[[#This Row],[Date de Reception]])*100+MONTH(TableauRCP[[#This Row],[Date de Reception]])</f>
        <v>202301</v>
      </c>
      <c r="H1997" t="str">
        <f>+CONCATENATE(TableauRCP[[#This Row],[Famille de produit]],TableauRCP[[#This Row],[Date2]])</f>
        <v>CREMERIE202301</v>
      </c>
    </row>
    <row r="1998" spans="1:8" x14ac:dyDescent="0.25">
      <c r="A1998" s="30" t="s">
        <v>248</v>
      </c>
      <c r="B1998" s="38">
        <v>143511188</v>
      </c>
      <c r="C1998" s="38">
        <v>5540246188175</v>
      </c>
      <c r="D1998" s="39">
        <v>44932</v>
      </c>
      <c r="E1998" s="40">
        <v>464</v>
      </c>
      <c r="F1998" t="str">
        <f>+VLOOKUP(TableauRCP[[#This Row],[Article Commande]],Tableau1[],4,FALSE)</f>
        <v>CREMERIE</v>
      </c>
      <c r="G1998" s="30">
        <f>YEAR(TableauRCP[[#This Row],[Date de Reception]])*100+MONTH(TableauRCP[[#This Row],[Date de Reception]])</f>
        <v>202301</v>
      </c>
      <c r="H1998" t="str">
        <f>+CONCATENATE(TableauRCP[[#This Row],[Famille de produit]],TableauRCP[[#This Row],[Date2]])</f>
        <v>CREMERIE202301</v>
      </c>
    </row>
    <row r="1999" spans="1:8" x14ac:dyDescent="0.25">
      <c r="A1999" s="30" t="s">
        <v>248</v>
      </c>
      <c r="B1999" s="38">
        <v>143511189</v>
      </c>
      <c r="C1999" s="38">
        <v>5540246176294</v>
      </c>
      <c r="D1999" s="39">
        <v>44932</v>
      </c>
      <c r="E1999" s="40">
        <v>2228</v>
      </c>
      <c r="F1999" t="str">
        <f>+VLOOKUP(TableauRCP[[#This Row],[Article Commande]],Tableau1[],4,FALSE)</f>
        <v>CREMERIE</v>
      </c>
      <c r="G1999" s="30">
        <f>YEAR(TableauRCP[[#This Row],[Date de Reception]])*100+MONTH(TableauRCP[[#This Row],[Date de Reception]])</f>
        <v>202301</v>
      </c>
      <c r="H1999" t="str">
        <f>+CONCATENATE(TableauRCP[[#This Row],[Famille de produit]],TableauRCP[[#This Row],[Date2]])</f>
        <v>CREMERIE202301</v>
      </c>
    </row>
    <row r="2000" spans="1:8" x14ac:dyDescent="0.25">
      <c r="A2000" s="30" t="s">
        <v>248</v>
      </c>
      <c r="B2000" s="38">
        <v>143511189</v>
      </c>
      <c r="C2000" s="38">
        <v>5540246187987</v>
      </c>
      <c r="D2000" s="39">
        <v>44932</v>
      </c>
      <c r="E2000" s="40">
        <v>4455</v>
      </c>
      <c r="F2000" t="str">
        <f>+VLOOKUP(TableauRCP[[#This Row],[Article Commande]],Tableau1[],4,FALSE)</f>
        <v>CREMERIE</v>
      </c>
      <c r="G2000" s="30">
        <f>YEAR(TableauRCP[[#This Row],[Date de Reception]])*100+MONTH(TableauRCP[[#This Row],[Date de Reception]])</f>
        <v>202301</v>
      </c>
      <c r="H2000" t="str">
        <f>+CONCATENATE(TableauRCP[[#This Row],[Famille de produit]],TableauRCP[[#This Row],[Date2]])</f>
        <v>CREMERIE202301</v>
      </c>
    </row>
    <row r="2001" spans="1:8" x14ac:dyDescent="0.25">
      <c r="A2001" s="30" t="s">
        <v>248</v>
      </c>
      <c r="B2001" s="41">
        <v>143511189</v>
      </c>
      <c r="C2001" s="41">
        <v>5540246188200</v>
      </c>
      <c r="D2001" s="42">
        <v>44932</v>
      </c>
      <c r="E2001" s="43">
        <v>743</v>
      </c>
      <c r="F2001" t="str">
        <f>+VLOOKUP(TableauRCP[[#This Row],[Article Commande]],Tableau1[],4,FALSE)</f>
        <v>CREMERIE</v>
      </c>
      <c r="G2001" s="30">
        <f>YEAR(TableauRCP[[#This Row],[Date de Reception]])*100+MONTH(TableauRCP[[#This Row],[Date de Reception]])</f>
        <v>202301</v>
      </c>
      <c r="H2001" t="str">
        <f>+CONCATENATE(TableauRCP[[#This Row],[Famille de produit]],TableauRCP[[#This Row],[Date2]])</f>
        <v>CREMERIE202301</v>
      </c>
    </row>
    <row r="2002" spans="1:8" x14ac:dyDescent="0.25">
      <c r="A2002" s="30" t="s">
        <v>248</v>
      </c>
      <c r="B2002" s="41">
        <v>143480547</v>
      </c>
      <c r="C2002" s="41">
        <v>5540246193316</v>
      </c>
      <c r="D2002" s="42">
        <v>44933</v>
      </c>
      <c r="E2002" s="43">
        <v>557</v>
      </c>
      <c r="F2002" t="str">
        <f>+VLOOKUP(TableauRCP[[#This Row],[Article Commande]],Tableau1[],4,FALSE)</f>
        <v>BOULANGERIE</v>
      </c>
      <c r="G2002" s="30">
        <f>YEAR(TableauRCP[[#This Row],[Date de Reception]])*100+MONTH(TableauRCP[[#This Row],[Date de Reception]])</f>
        <v>202301</v>
      </c>
      <c r="H2002" t="str">
        <f>+CONCATENATE(TableauRCP[[#This Row],[Famille de produit]],TableauRCP[[#This Row],[Date2]])</f>
        <v>BOULANGERIE202301</v>
      </c>
    </row>
    <row r="2003" spans="1:8" x14ac:dyDescent="0.25">
      <c r="A2003" s="30" t="s">
        <v>248</v>
      </c>
      <c r="B2003" s="41">
        <v>143521222</v>
      </c>
      <c r="C2003" s="41">
        <v>5540246172539</v>
      </c>
      <c r="D2003" s="42">
        <v>44933</v>
      </c>
      <c r="E2003" s="43">
        <v>47</v>
      </c>
      <c r="F2003" t="str">
        <f>+VLOOKUP(TableauRCP[[#This Row],[Article Commande]],Tableau1[],4,FALSE)</f>
        <v>CREMERIE</v>
      </c>
      <c r="G2003" s="30">
        <f>YEAR(TableauRCP[[#This Row],[Date de Reception]])*100+MONTH(TableauRCP[[#This Row],[Date de Reception]])</f>
        <v>202301</v>
      </c>
      <c r="H2003" t="str">
        <f>+CONCATENATE(TableauRCP[[#This Row],[Famille de produit]],TableauRCP[[#This Row],[Date2]])</f>
        <v>CREMERIE202301</v>
      </c>
    </row>
    <row r="2004" spans="1:8" x14ac:dyDescent="0.25">
      <c r="A2004" s="30" t="s">
        <v>248</v>
      </c>
      <c r="B2004" s="38">
        <v>143521222</v>
      </c>
      <c r="C2004" s="38">
        <v>5540246172669</v>
      </c>
      <c r="D2004" s="39">
        <v>44933</v>
      </c>
      <c r="E2004" s="40">
        <v>279</v>
      </c>
      <c r="F2004" t="str">
        <f>+VLOOKUP(TableauRCP[[#This Row],[Article Commande]],Tableau1[],4,FALSE)</f>
        <v>CREMERIE</v>
      </c>
      <c r="G2004" s="30">
        <f>YEAR(TableauRCP[[#This Row],[Date de Reception]])*100+MONTH(TableauRCP[[#This Row],[Date de Reception]])</f>
        <v>202301</v>
      </c>
      <c r="H2004" t="str">
        <f>+CONCATENATE(TableauRCP[[#This Row],[Famille de produit]],TableauRCP[[#This Row],[Date2]])</f>
        <v>CREMERIE202301</v>
      </c>
    </row>
    <row r="2005" spans="1:8" x14ac:dyDescent="0.25">
      <c r="A2005" s="30" t="s">
        <v>248</v>
      </c>
      <c r="B2005" s="41">
        <v>143521222</v>
      </c>
      <c r="C2005" s="41">
        <v>5540246172978</v>
      </c>
      <c r="D2005" s="42">
        <v>44933</v>
      </c>
      <c r="E2005" s="43">
        <v>1671</v>
      </c>
      <c r="F2005" t="str">
        <f>+VLOOKUP(TableauRCP[[#This Row],[Article Commande]],Tableau1[],4,FALSE)</f>
        <v>CREMERIE</v>
      </c>
      <c r="G2005" s="30">
        <f>YEAR(TableauRCP[[#This Row],[Date de Reception]])*100+MONTH(TableauRCP[[#This Row],[Date de Reception]])</f>
        <v>202301</v>
      </c>
      <c r="H2005" t="str">
        <f>+CONCATENATE(TableauRCP[[#This Row],[Famille de produit]],TableauRCP[[#This Row],[Date2]])</f>
        <v>CREMERIE202301</v>
      </c>
    </row>
    <row r="2006" spans="1:8" x14ac:dyDescent="0.25">
      <c r="A2006" s="30" t="s">
        <v>248</v>
      </c>
      <c r="B2006" s="41">
        <v>143521222</v>
      </c>
      <c r="C2006" s="41">
        <v>5540246174174</v>
      </c>
      <c r="D2006" s="42">
        <v>44933</v>
      </c>
      <c r="E2006" s="43">
        <v>348</v>
      </c>
      <c r="F2006" t="str">
        <f>+VLOOKUP(TableauRCP[[#This Row],[Article Commande]],Tableau1[],4,FALSE)</f>
        <v>CREMERIE</v>
      </c>
      <c r="G2006" s="30">
        <f>YEAR(TableauRCP[[#This Row],[Date de Reception]])*100+MONTH(TableauRCP[[#This Row],[Date de Reception]])</f>
        <v>202301</v>
      </c>
      <c r="H2006" t="str">
        <f>+CONCATENATE(TableauRCP[[#This Row],[Famille de produit]],TableauRCP[[#This Row],[Date2]])</f>
        <v>CREMERIE202301</v>
      </c>
    </row>
    <row r="2007" spans="1:8" x14ac:dyDescent="0.25">
      <c r="A2007" s="30" t="s">
        <v>248</v>
      </c>
      <c r="B2007" s="38">
        <v>143521222</v>
      </c>
      <c r="C2007" s="38">
        <v>5540246176699</v>
      </c>
      <c r="D2007" s="39">
        <v>44933</v>
      </c>
      <c r="E2007" s="40">
        <v>8352</v>
      </c>
      <c r="F2007" t="str">
        <f>+VLOOKUP(TableauRCP[[#This Row],[Article Commande]],Tableau1[],4,FALSE)</f>
        <v>CREMERIE</v>
      </c>
      <c r="G2007" s="30">
        <f>YEAR(TableauRCP[[#This Row],[Date de Reception]])*100+MONTH(TableauRCP[[#This Row],[Date de Reception]])</f>
        <v>202301</v>
      </c>
      <c r="H2007" t="str">
        <f>+CONCATENATE(TableauRCP[[#This Row],[Famille de produit]],TableauRCP[[#This Row],[Date2]])</f>
        <v>CREMERIE202301</v>
      </c>
    </row>
    <row r="2008" spans="1:8" x14ac:dyDescent="0.25">
      <c r="A2008" s="30" t="s">
        <v>248</v>
      </c>
      <c r="B2008" s="41">
        <v>143521224</v>
      </c>
      <c r="C2008" s="41">
        <v>5540246176294</v>
      </c>
      <c r="D2008" s="42">
        <v>44933</v>
      </c>
      <c r="E2008" s="43">
        <v>1485</v>
      </c>
      <c r="F2008" t="str">
        <f>+VLOOKUP(TableauRCP[[#This Row],[Article Commande]],Tableau1[],4,FALSE)</f>
        <v>CREMERIE</v>
      </c>
      <c r="G2008" s="30">
        <f>YEAR(TableauRCP[[#This Row],[Date de Reception]])*100+MONTH(TableauRCP[[#This Row],[Date de Reception]])</f>
        <v>202301</v>
      </c>
      <c r="H2008" t="str">
        <f>+CONCATENATE(TableauRCP[[#This Row],[Famille de produit]],TableauRCP[[#This Row],[Date2]])</f>
        <v>CREMERIE202301</v>
      </c>
    </row>
    <row r="2009" spans="1:8" x14ac:dyDescent="0.25">
      <c r="A2009" s="30" t="s">
        <v>248</v>
      </c>
      <c r="B2009" s="38">
        <v>143521224</v>
      </c>
      <c r="C2009" s="38">
        <v>5540246176295</v>
      </c>
      <c r="D2009" s="39">
        <v>44933</v>
      </c>
      <c r="E2009" s="40">
        <v>14848</v>
      </c>
      <c r="F2009" t="str">
        <f>+VLOOKUP(TableauRCP[[#This Row],[Article Commande]],Tableau1[],4,FALSE)</f>
        <v>CREMERIE</v>
      </c>
      <c r="G2009" s="30">
        <f>YEAR(TableauRCP[[#This Row],[Date de Reception]])*100+MONTH(TableauRCP[[#This Row],[Date de Reception]])</f>
        <v>202301</v>
      </c>
      <c r="H2009" t="str">
        <f>+CONCATENATE(TableauRCP[[#This Row],[Famille de produit]],TableauRCP[[#This Row],[Date2]])</f>
        <v>CREMERIE202301</v>
      </c>
    </row>
    <row r="2010" spans="1:8" x14ac:dyDescent="0.25">
      <c r="A2010" s="30" t="s">
        <v>248</v>
      </c>
      <c r="B2010" s="38">
        <v>143521224</v>
      </c>
      <c r="C2010" s="38">
        <v>5540246187987</v>
      </c>
      <c r="D2010" s="39">
        <v>44933</v>
      </c>
      <c r="E2010" s="40">
        <v>6682</v>
      </c>
      <c r="F2010" t="str">
        <f>+VLOOKUP(TableauRCP[[#This Row],[Article Commande]],Tableau1[],4,FALSE)</f>
        <v>CREMERIE</v>
      </c>
      <c r="G2010" s="30">
        <f>YEAR(TableauRCP[[#This Row],[Date de Reception]])*100+MONTH(TableauRCP[[#This Row],[Date de Reception]])</f>
        <v>202301</v>
      </c>
      <c r="H2010" t="str">
        <f>+CONCATENATE(TableauRCP[[#This Row],[Famille de produit]],TableauRCP[[#This Row],[Date2]])</f>
        <v>CREMERIE202301</v>
      </c>
    </row>
    <row r="2011" spans="1:8" x14ac:dyDescent="0.25">
      <c r="A2011" s="30" t="s">
        <v>248</v>
      </c>
      <c r="B2011" s="41">
        <v>143521224</v>
      </c>
      <c r="C2011" s="41">
        <v>5540246188200</v>
      </c>
      <c r="D2011" s="42">
        <v>44933</v>
      </c>
      <c r="E2011" s="43">
        <v>2228</v>
      </c>
      <c r="F2011" t="str">
        <f>+VLOOKUP(TableauRCP[[#This Row],[Article Commande]],Tableau1[],4,FALSE)</f>
        <v>CREMERIE</v>
      </c>
      <c r="G2011" s="30">
        <f>YEAR(TableauRCP[[#This Row],[Date de Reception]])*100+MONTH(TableauRCP[[#This Row],[Date de Reception]])</f>
        <v>202301</v>
      </c>
      <c r="H2011" t="str">
        <f>+CONCATENATE(TableauRCP[[#This Row],[Famille de produit]],TableauRCP[[#This Row],[Date2]])</f>
        <v>CREMERIE202301</v>
      </c>
    </row>
    <row r="2012" spans="1:8" x14ac:dyDescent="0.25">
      <c r="A2012" s="30" t="s">
        <v>248</v>
      </c>
      <c r="B2012" s="41">
        <v>143449877</v>
      </c>
      <c r="C2012" s="41">
        <v>5540246170256</v>
      </c>
      <c r="D2012" s="42">
        <v>44935</v>
      </c>
      <c r="E2012" s="43">
        <v>3174</v>
      </c>
      <c r="F2012" t="str">
        <f>+VLOOKUP(TableauRCP[[#This Row],[Article Commande]],Tableau1[],4,FALSE)</f>
        <v>BOULANGERIE</v>
      </c>
      <c r="G2012" s="30">
        <f>YEAR(TableauRCP[[#This Row],[Date de Reception]])*100+MONTH(TableauRCP[[#This Row],[Date de Reception]])</f>
        <v>202301</v>
      </c>
      <c r="H2012" t="str">
        <f>+CONCATENATE(TableauRCP[[#This Row],[Famille de produit]],TableauRCP[[#This Row],[Date2]])</f>
        <v>BOULANGERIE202301</v>
      </c>
    </row>
    <row r="2013" spans="1:8" x14ac:dyDescent="0.25">
      <c r="A2013" s="30" t="s">
        <v>248</v>
      </c>
      <c r="B2013" s="38">
        <v>143449877</v>
      </c>
      <c r="C2013" s="38">
        <v>5540246171888</v>
      </c>
      <c r="D2013" s="39">
        <v>44935</v>
      </c>
      <c r="E2013" s="40">
        <v>390</v>
      </c>
      <c r="F2013" t="str">
        <f>+VLOOKUP(TableauRCP[[#This Row],[Article Commande]],Tableau1[],4,FALSE)</f>
        <v>BOULANGERIE</v>
      </c>
      <c r="G2013" s="30">
        <f>YEAR(TableauRCP[[#This Row],[Date de Reception]])*100+MONTH(TableauRCP[[#This Row],[Date de Reception]])</f>
        <v>202301</v>
      </c>
      <c r="H2013" t="str">
        <f>+CONCATENATE(TableauRCP[[#This Row],[Famille de produit]],TableauRCP[[#This Row],[Date2]])</f>
        <v>BOULANGERIE202301</v>
      </c>
    </row>
    <row r="2014" spans="1:8" x14ac:dyDescent="0.25">
      <c r="A2014" s="30" t="s">
        <v>248</v>
      </c>
      <c r="B2014" s="41">
        <v>143490837</v>
      </c>
      <c r="C2014" s="41">
        <v>5540246194632</v>
      </c>
      <c r="D2014" s="42">
        <v>44935</v>
      </c>
      <c r="E2014" s="43">
        <v>1381</v>
      </c>
      <c r="F2014" t="str">
        <f>+VLOOKUP(TableauRCP[[#This Row],[Article Commande]],Tableau1[],4,FALSE)</f>
        <v>BOULANGERIE</v>
      </c>
      <c r="G2014" s="30">
        <f>YEAR(TableauRCP[[#This Row],[Date de Reception]])*100+MONTH(TableauRCP[[#This Row],[Date de Reception]])</f>
        <v>202301</v>
      </c>
      <c r="H2014" t="str">
        <f>+CONCATENATE(TableauRCP[[#This Row],[Famille de produit]],TableauRCP[[#This Row],[Date2]])</f>
        <v>BOULANGERIE202301</v>
      </c>
    </row>
    <row r="2015" spans="1:8" x14ac:dyDescent="0.25">
      <c r="A2015" s="30" t="s">
        <v>248</v>
      </c>
      <c r="B2015" s="41">
        <v>143511152</v>
      </c>
      <c r="C2015" s="41">
        <v>5540246175049</v>
      </c>
      <c r="D2015" s="42">
        <v>44935</v>
      </c>
      <c r="E2015" s="43">
        <v>836</v>
      </c>
      <c r="F2015" t="str">
        <f>+VLOOKUP(TableauRCP[[#This Row],[Article Commande]],Tableau1[],4,FALSE)</f>
        <v>CREMERIE</v>
      </c>
      <c r="G2015" s="30">
        <f>YEAR(TableauRCP[[#This Row],[Date de Reception]])*100+MONTH(TableauRCP[[#This Row],[Date de Reception]])</f>
        <v>202301</v>
      </c>
      <c r="H2015" t="str">
        <f>+CONCATENATE(TableauRCP[[#This Row],[Famille de produit]],TableauRCP[[#This Row],[Date2]])</f>
        <v>CREMERIE202301</v>
      </c>
    </row>
    <row r="2016" spans="1:8" x14ac:dyDescent="0.25">
      <c r="A2016" s="30" t="s">
        <v>248</v>
      </c>
      <c r="B2016" s="38">
        <v>143511194</v>
      </c>
      <c r="C2016" s="38">
        <v>5540246185429</v>
      </c>
      <c r="D2016" s="39">
        <v>44935</v>
      </c>
      <c r="E2016" s="40">
        <v>140</v>
      </c>
      <c r="F2016" t="str">
        <f>+VLOOKUP(TableauRCP[[#This Row],[Article Commande]],Tableau1[],4,FALSE)</f>
        <v>CREMERIE</v>
      </c>
      <c r="G2016" s="30">
        <f>YEAR(TableauRCP[[#This Row],[Date de Reception]])*100+MONTH(TableauRCP[[#This Row],[Date de Reception]])</f>
        <v>202301</v>
      </c>
      <c r="H2016" t="str">
        <f>+CONCATENATE(TableauRCP[[#This Row],[Famille de produit]],TableauRCP[[#This Row],[Date2]])</f>
        <v>CREMERIE202301</v>
      </c>
    </row>
    <row r="2017" spans="1:8" x14ac:dyDescent="0.25">
      <c r="A2017" s="30" t="s">
        <v>248</v>
      </c>
      <c r="B2017" s="41">
        <v>143511194</v>
      </c>
      <c r="C2017" s="41">
        <v>5540246185562</v>
      </c>
      <c r="D2017" s="42">
        <v>44935</v>
      </c>
      <c r="E2017" s="43">
        <v>140</v>
      </c>
      <c r="F2017" t="str">
        <f>+VLOOKUP(TableauRCP[[#This Row],[Article Commande]],Tableau1[],4,FALSE)</f>
        <v>CREMERIE</v>
      </c>
      <c r="G2017" s="30">
        <f>YEAR(TableauRCP[[#This Row],[Date de Reception]])*100+MONTH(TableauRCP[[#This Row],[Date de Reception]])</f>
        <v>202301</v>
      </c>
      <c r="H2017" t="str">
        <f>+CONCATENATE(TableauRCP[[#This Row],[Famille de produit]],TableauRCP[[#This Row],[Date2]])</f>
        <v>CREMERIE202301</v>
      </c>
    </row>
    <row r="2018" spans="1:8" x14ac:dyDescent="0.25">
      <c r="A2018" s="30" t="s">
        <v>248</v>
      </c>
      <c r="B2018" s="38">
        <v>143521231</v>
      </c>
      <c r="C2018" s="38">
        <v>5540246191598</v>
      </c>
      <c r="D2018" s="39">
        <v>44935</v>
      </c>
      <c r="E2018" s="40">
        <v>1601</v>
      </c>
      <c r="F2018" t="str">
        <f>+VLOOKUP(TableauRCP[[#This Row],[Article Commande]],Tableau1[],4,FALSE)</f>
        <v>CREMERIE</v>
      </c>
      <c r="G2018" s="30">
        <f>YEAR(TableauRCP[[#This Row],[Date de Reception]])*100+MONTH(TableauRCP[[#This Row],[Date de Reception]])</f>
        <v>202301</v>
      </c>
      <c r="H2018" t="str">
        <f>+CONCATENATE(TableauRCP[[#This Row],[Famille de produit]],TableauRCP[[#This Row],[Date2]])</f>
        <v>CREMERIE202301</v>
      </c>
    </row>
    <row r="2019" spans="1:8" x14ac:dyDescent="0.25">
      <c r="A2019" s="30" t="s">
        <v>248</v>
      </c>
      <c r="B2019" s="38">
        <v>143521272</v>
      </c>
      <c r="C2019" s="38">
        <v>5540246176699</v>
      </c>
      <c r="D2019" s="39">
        <v>44935</v>
      </c>
      <c r="E2019" s="40">
        <v>6264</v>
      </c>
      <c r="F2019" t="str">
        <f>+VLOOKUP(TableauRCP[[#This Row],[Article Commande]],Tableau1[],4,FALSE)</f>
        <v>CREMERIE</v>
      </c>
      <c r="G2019" s="30">
        <f>YEAR(TableauRCP[[#This Row],[Date de Reception]])*100+MONTH(TableauRCP[[#This Row],[Date de Reception]])</f>
        <v>202301</v>
      </c>
      <c r="H2019" t="str">
        <f>+CONCATENATE(TableauRCP[[#This Row],[Famille de produit]],TableauRCP[[#This Row],[Date2]])</f>
        <v>CREMERIE202301</v>
      </c>
    </row>
    <row r="2020" spans="1:8" x14ac:dyDescent="0.25">
      <c r="A2020" s="30" t="s">
        <v>248</v>
      </c>
      <c r="B2020" s="38">
        <v>143521272</v>
      </c>
      <c r="C2020" s="38">
        <v>5540246188175</v>
      </c>
      <c r="D2020" s="39">
        <v>44935</v>
      </c>
      <c r="E2020" s="40">
        <v>580</v>
      </c>
      <c r="F2020" t="str">
        <f>+VLOOKUP(TableauRCP[[#This Row],[Article Commande]],Tableau1[],4,FALSE)</f>
        <v>CREMERIE</v>
      </c>
      <c r="G2020" s="30">
        <f>YEAR(TableauRCP[[#This Row],[Date de Reception]])*100+MONTH(TableauRCP[[#This Row],[Date de Reception]])</f>
        <v>202301</v>
      </c>
      <c r="H2020" t="str">
        <f>+CONCATENATE(TableauRCP[[#This Row],[Famille de produit]],TableauRCP[[#This Row],[Date2]])</f>
        <v>CREMERIE202301</v>
      </c>
    </row>
    <row r="2021" spans="1:8" x14ac:dyDescent="0.25">
      <c r="A2021" s="30" t="s">
        <v>248</v>
      </c>
      <c r="B2021" s="41">
        <v>143521274</v>
      </c>
      <c r="C2021" s="41">
        <v>5540246176295</v>
      </c>
      <c r="D2021" s="42">
        <v>44935</v>
      </c>
      <c r="E2021" s="43">
        <v>7424</v>
      </c>
      <c r="F2021" t="str">
        <f>+VLOOKUP(TableauRCP[[#This Row],[Article Commande]],Tableau1[],4,FALSE)</f>
        <v>CREMERIE</v>
      </c>
      <c r="G2021" s="30">
        <f>YEAR(TableauRCP[[#This Row],[Date de Reception]])*100+MONTH(TableauRCP[[#This Row],[Date de Reception]])</f>
        <v>202301</v>
      </c>
      <c r="H2021" t="str">
        <f>+CONCATENATE(TableauRCP[[#This Row],[Famille de produit]],TableauRCP[[#This Row],[Date2]])</f>
        <v>CREMERIE202301</v>
      </c>
    </row>
    <row r="2022" spans="1:8" x14ac:dyDescent="0.25">
      <c r="A2022" s="30" t="s">
        <v>248</v>
      </c>
      <c r="B2022" s="38">
        <v>143521274</v>
      </c>
      <c r="C2022" s="38">
        <v>5540246187987</v>
      </c>
      <c r="D2022" s="39">
        <v>44935</v>
      </c>
      <c r="E2022" s="40">
        <v>4455</v>
      </c>
      <c r="F2022" t="str">
        <f>+VLOOKUP(TableauRCP[[#This Row],[Article Commande]],Tableau1[],4,FALSE)</f>
        <v>CREMERIE</v>
      </c>
      <c r="G2022" s="30">
        <f>YEAR(TableauRCP[[#This Row],[Date de Reception]])*100+MONTH(TableauRCP[[#This Row],[Date de Reception]])</f>
        <v>202301</v>
      </c>
      <c r="H2022" t="str">
        <f>+CONCATENATE(TableauRCP[[#This Row],[Famille de produit]],TableauRCP[[#This Row],[Date2]])</f>
        <v>CREMERIE202301</v>
      </c>
    </row>
    <row r="2023" spans="1:8" x14ac:dyDescent="0.25">
      <c r="A2023" s="30" t="s">
        <v>248</v>
      </c>
      <c r="B2023" s="41">
        <v>143490807</v>
      </c>
      <c r="C2023" s="41">
        <v>5540246177133</v>
      </c>
      <c r="D2023" s="42">
        <v>44938</v>
      </c>
      <c r="E2023" s="43">
        <v>5568</v>
      </c>
      <c r="F2023" t="str">
        <f>+VLOOKUP(TableauRCP[[#This Row],[Article Commande]],Tableau1[],4,FALSE)</f>
        <v>MIX LEGUMES</v>
      </c>
      <c r="G2023" s="30">
        <f>YEAR(TableauRCP[[#This Row],[Date de Reception]])*100+MONTH(TableauRCP[[#This Row],[Date de Reception]])</f>
        <v>202301</v>
      </c>
      <c r="H2023" t="str">
        <f>+CONCATENATE(TableauRCP[[#This Row],[Famille de produit]],TableauRCP[[#This Row],[Date2]])</f>
        <v>MIX LEGUMES202301</v>
      </c>
    </row>
    <row r="2024" spans="1:8" x14ac:dyDescent="0.25">
      <c r="A2024" s="30" t="s">
        <v>248</v>
      </c>
      <c r="B2024" s="38">
        <v>143490807</v>
      </c>
      <c r="C2024" s="38">
        <v>5540246192148</v>
      </c>
      <c r="D2024" s="39">
        <v>44938</v>
      </c>
      <c r="E2024" s="40">
        <v>23664</v>
      </c>
      <c r="F2024" t="str">
        <f>+VLOOKUP(TableauRCP[[#This Row],[Article Commande]],Tableau1[],4,FALSE)</f>
        <v>MIX LEGUMES</v>
      </c>
      <c r="G2024" s="30">
        <f>YEAR(TableauRCP[[#This Row],[Date de Reception]])*100+MONTH(TableauRCP[[#This Row],[Date de Reception]])</f>
        <v>202301</v>
      </c>
      <c r="H2024" t="str">
        <f>+CONCATENATE(TableauRCP[[#This Row],[Famille de produit]],TableauRCP[[#This Row],[Date2]])</f>
        <v>MIX LEGUMES202301</v>
      </c>
    </row>
    <row r="2025" spans="1:8" x14ac:dyDescent="0.25">
      <c r="A2025" s="30" t="s">
        <v>248</v>
      </c>
      <c r="B2025" s="41">
        <v>143490807</v>
      </c>
      <c r="C2025" s="41">
        <v>5540246192518</v>
      </c>
      <c r="D2025" s="42">
        <v>44938</v>
      </c>
      <c r="E2025" s="43">
        <v>3132</v>
      </c>
      <c r="F2025" t="str">
        <f>+VLOOKUP(TableauRCP[[#This Row],[Article Commande]],Tableau1[],4,FALSE)</f>
        <v>MIX LEGUMES</v>
      </c>
      <c r="G2025" s="30">
        <f>YEAR(TableauRCP[[#This Row],[Date de Reception]])*100+MONTH(TableauRCP[[#This Row],[Date de Reception]])</f>
        <v>202301</v>
      </c>
      <c r="H2025" t="str">
        <f>+CONCATENATE(TableauRCP[[#This Row],[Famille de produit]],TableauRCP[[#This Row],[Date2]])</f>
        <v>MIX LEGUMES202301</v>
      </c>
    </row>
    <row r="2026" spans="1:8" x14ac:dyDescent="0.25">
      <c r="A2026" s="30" t="s">
        <v>248</v>
      </c>
      <c r="B2026" s="38">
        <v>143500947</v>
      </c>
      <c r="C2026" s="38">
        <v>5540246191596</v>
      </c>
      <c r="D2026" s="39">
        <v>44938</v>
      </c>
      <c r="E2026" s="40">
        <v>149</v>
      </c>
      <c r="F2026" t="str">
        <f>+VLOOKUP(TableauRCP[[#This Row],[Article Commande]],Tableau1[],4,FALSE)</f>
        <v>BOULANGERIE</v>
      </c>
      <c r="G2026" s="30">
        <f>YEAR(TableauRCP[[#This Row],[Date de Reception]])*100+MONTH(TableauRCP[[#This Row],[Date de Reception]])</f>
        <v>202301</v>
      </c>
      <c r="H2026" t="str">
        <f>+CONCATENATE(TableauRCP[[#This Row],[Famille de produit]],TableauRCP[[#This Row],[Date2]])</f>
        <v>BOULANGERIE202301</v>
      </c>
    </row>
    <row r="2027" spans="1:8" x14ac:dyDescent="0.25">
      <c r="A2027" s="30" t="s">
        <v>248</v>
      </c>
      <c r="B2027" s="41">
        <v>143500947</v>
      </c>
      <c r="C2027" s="41">
        <v>5540246196466</v>
      </c>
      <c r="D2027" s="42">
        <v>44938</v>
      </c>
      <c r="E2027" s="43">
        <v>594</v>
      </c>
      <c r="F2027" t="str">
        <f>+VLOOKUP(TableauRCP[[#This Row],[Article Commande]],Tableau1[],4,FALSE)</f>
        <v>BOULANGERIE</v>
      </c>
      <c r="G2027" s="30">
        <f>YEAR(TableauRCP[[#This Row],[Date de Reception]])*100+MONTH(TableauRCP[[#This Row],[Date de Reception]])</f>
        <v>202301</v>
      </c>
      <c r="H2027" t="str">
        <f>+CONCATENATE(TableauRCP[[#This Row],[Famille de produit]],TableauRCP[[#This Row],[Date2]])</f>
        <v>BOULANGERIE202301</v>
      </c>
    </row>
    <row r="2028" spans="1:8" x14ac:dyDescent="0.25">
      <c r="A2028" s="30" t="s">
        <v>248</v>
      </c>
      <c r="B2028" s="41">
        <v>143500987</v>
      </c>
      <c r="C2028" s="41">
        <v>5540246192148</v>
      </c>
      <c r="D2028" s="42">
        <v>44938</v>
      </c>
      <c r="E2028" s="43">
        <v>45936</v>
      </c>
      <c r="F2028" t="str">
        <f>+VLOOKUP(TableauRCP[[#This Row],[Article Commande]],Tableau1[],4,FALSE)</f>
        <v>MIX LEGUMES</v>
      </c>
      <c r="G2028" s="30">
        <f>YEAR(TableauRCP[[#This Row],[Date de Reception]])*100+MONTH(TableauRCP[[#This Row],[Date de Reception]])</f>
        <v>202301</v>
      </c>
      <c r="H2028" t="str">
        <f>+CONCATENATE(TableauRCP[[#This Row],[Famille de produit]],TableauRCP[[#This Row],[Date2]])</f>
        <v>MIX LEGUMES202301</v>
      </c>
    </row>
    <row r="2029" spans="1:8" x14ac:dyDescent="0.25">
      <c r="A2029" s="30" t="s">
        <v>248</v>
      </c>
      <c r="B2029" s="41">
        <v>143521300</v>
      </c>
      <c r="C2029" s="41">
        <v>5540246176699</v>
      </c>
      <c r="D2029" s="42">
        <v>44938</v>
      </c>
      <c r="E2029" s="43">
        <v>4176</v>
      </c>
      <c r="F2029" t="str">
        <f>+VLOOKUP(TableauRCP[[#This Row],[Article Commande]],Tableau1[],4,FALSE)</f>
        <v>CREMERIE</v>
      </c>
      <c r="G2029" s="30">
        <f>YEAR(TableauRCP[[#This Row],[Date de Reception]])*100+MONTH(TableauRCP[[#This Row],[Date de Reception]])</f>
        <v>202301</v>
      </c>
      <c r="H2029" t="str">
        <f>+CONCATENATE(TableauRCP[[#This Row],[Famille de produit]],TableauRCP[[#This Row],[Date2]])</f>
        <v>CREMERIE202301</v>
      </c>
    </row>
    <row r="2030" spans="1:8" x14ac:dyDescent="0.25">
      <c r="A2030" s="30" t="s">
        <v>248</v>
      </c>
      <c r="B2030" s="38">
        <v>143521300</v>
      </c>
      <c r="C2030" s="38">
        <v>5540246192102</v>
      </c>
      <c r="D2030" s="39">
        <v>44938</v>
      </c>
      <c r="E2030" s="40">
        <v>4009</v>
      </c>
      <c r="F2030" t="str">
        <f>+VLOOKUP(TableauRCP[[#This Row],[Article Commande]],Tableau1[],4,FALSE)</f>
        <v>CREMERIE</v>
      </c>
      <c r="G2030" s="30">
        <f>YEAR(TableauRCP[[#This Row],[Date de Reception]])*100+MONTH(TableauRCP[[#This Row],[Date de Reception]])</f>
        <v>202301</v>
      </c>
      <c r="H2030" t="str">
        <f>+CONCATENATE(TableauRCP[[#This Row],[Famille de produit]],TableauRCP[[#This Row],[Date2]])</f>
        <v>CREMERIE202301</v>
      </c>
    </row>
    <row r="2031" spans="1:8" x14ac:dyDescent="0.25">
      <c r="A2031" s="30" t="s">
        <v>248</v>
      </c>
      <c r="B2031" s="38">
        <v>143521302</v>
      </c>
      <c r="C2031" s="38">
        <v>5540246187987</v>
      </c>
      <c r="D2031" s="39">
        <v>44938</v>
      </c>
      <c r="E2031" s="40">
        <v>3341</v>
      </c>
      <c r="F2031" t="str">
        <f>+VLOOKUP(TableauRCP[[#This Row],[Article Commande]],Tableau1[],4,FALSE)</f>
        <v>CREMERIE</v>
      </c>
      <c r="G2031" s="30">
        <f>YEAR(TableauRCP[[#This Row],[Date de Reception]])*100+MONTH(TableauRCP[[#This Row],[Date de Reception]])</f>
        <v>202301</v>
      </c>
      <c r="H2031" t="str">
        <f>+CONCATENATE(TableauRCP[[#This Row],[Famille de produit]],TableauRCP[[#This Row],[Date2]])</f>
        <v>CREMERIE202301</v>
      </c>
    </row>
    <row r="2032" spans="1:8" x14ac:dyDescent="0.25">
      <c r="A2032" s="30" t="s">
        <v>248</v>
      </c>
      <c r="B2032" s="38">
        <v>143500865</v>
      </c>
      <c r="C2032" s="38">
        <v>5540246194632</v>
      </c>
      <c r="D2032" s="39">
        <v>44939</v>
      </c>
      <c r="E2032" s="40">
        <v>669</v>
      </c>
      <c r="F2032" t="str">
        <f>+VLOOKUP(TableauRCP[[#This Row],[Article Commande]],Tableau1[],4,FALSE)</f>
        <v>BOULANGERIE</v>
      </c>
      <c r="G2032" s="30">
        <f>YEAR(TableauRCP[[#This Row],[Date de Reception]])*100+MONTH(TableauRCP[[#This Row],[Date de Reception]])</f>
        <v>202301</v>
      </c>
      <c r="H2032" t="str">
        <f>+CONCATENATE(TableauRCP[[#This Row],[Famille de produit]],TableauRCP[[#This Row],[Date2]])</f>
        <v>BOULANGERIE202301</v>
      </c>
    </row>
    <row r="2033" spans="1:8" x14ac:dyDescent="0.25">
      <c r="A2033" s="30" t="s">
        <v>248</v>
      </c>
      <c r="B2033" s="41">
        <v>143500865</v>
      </c>
      <c r="C2033" s="41">
        <v>5540246195250</v>
      </c>
      <c r="D2033" s="42">
        <v>44939</v>
      </c>
      <c r="E2033" s="43">
        <v>168</v>
      </c>
      <c r="F2033" t="str">
        <f>+VLOOKUP(TableauRCP[[#This Row],[Article Commande]],Tableau1[],4,FALSE)</f>
        <v>BOULANGERIE</v>
      </c>
      <c r="G2033" s="30">
        <f>YEAR(TableauRCP[[#This Row],[Date de Reception]])*100+MONTH(TableauRCP[[#This Row],[Date de Reception]])</f>
        <v>202301</v>
      </c>
      <c r="H2033" t="str">
        <f>+CONCATENATE(TableauRCP[[#This Row],[Famille de produit]],TableauRCP[[#This Row],[Date2]])</f>
        <v>BOULANGERIE202301</v>
      </c>
    </row>
    <row r="2034" spans="1:8" x14ac:dyDescent="0.25">
      <c r="A2034" s="30" t="s">
        <v>248</v>
      </c>
      <c r="B2034" s="41">
        <v>143521245</v>
      </c>
      <c r="C2034" s="41">
        <v>5540246175047</v>
      </c>
      <c r="D2034" s="42">
        <v>44939</v>
      </c>
      <c r="E2034" s="43">
        <v>418</v>
      </c>
      <c r="F2034" t="str">
        <f>+VLOOKUP(TableauRCP[[#This Row],[Article Commande]],Tableau1[],4,FALSE)</f>
        <v>CREMERIE</v>
      </c>
      <c r="G2034" s="30">
        <f>YEAR(TableauRCP[[#This Row],[Date de Reception]])*100+MONTH(TableauRCP[[#This Row],[Date de Reception]])</f>
        <v>202301</v>
      </c>
      <c r="H2034" t="str">
        <f>+CONCATENATE(TableauRCP[[#This Row],[Famille de produit]],TableauRCP[[#This Row],[Date2]])</f>
        <v>CREMERIE202301</v>
      </c>
    </row>
    <row r="2035" spans="1:8" x14ac:dyDescent="0.25">
      <c r="A2035" s="30" t="s">
        <v>248</v>
      </c>
      <c r="B2035" s="38">
        <v>143521245</v>
      </c>
      <c r="C2035" s="38">
        <v>5540246175049</v>
      </c>
      <c r="D2035" s="39">
        <v>44939</v>
      </c>
      <c r="E2035" s="40">
        <v>1114</v>
      </c>
      <c r="F2035" t="str">
        <f>+VLOOKUP(TableauRCP[[#This Row],[Article Commande]],Tableau1[],4,FALSE)</f>
        <v>CREMERIE</v>
      </c>
      <c r="G2035" s="30">
        <f>YEAR(TableauRCP[[#This Row],[Date de Reception]])*100+MONTH(TableauRCP[[#This Row],[Date de Reception]])</f>
        <v>202301</v>
      </c>
      <c r="H2035" t="str">
        <f>+CONCATENATE(TableauRCP[[#This Row],[Famille de produit]],TableauRCP[[#This Row],[Date2]])</f>
        <v>CREMERIE202301</v>
      </c>
    </row>
    <row r="2036" spans="1:8" x14ac:dyDescent="0.25">
      <c r="A2036" s="30" t="s">
        <v>248</v>
      </c>
      <c r="B2036" s="41">
        <v>143521245</v>
      </c>
      <c r="C2036" s="41">
        <v>5540246175050</v>
      </c>
      <c r="D2036" s="42">
        <v>44939</v>
      </c>
      <c r="E2036" s="43">
        <v>1114</v>
      </c>
      <c r="F2036" t="str">
        <f>+VLOOKUP(TableauRCP[[#This Row],[Article Commande]],Tableau1[],4,FALSE)</f>
        <v>CREMERIE</v>
      </c>
      <c r="G2036" s="30">
        <f>YEAR(TableauRCP[[#This Row],[Date de Reception]])*100+MONTH(TableauRCP[[#This Row],[Date de Reception]])</f>
        <v>202301</v>
      </c>
      <c r="H2036" t="str">
        <f>+CONCATENATE(TableauRCP[[#This Row],[Famille de produit]],TableauRCP[[#This Row],[Date2]])</f>
        <v>CREMERIE202301</v>
      </c>
    </row>
    <row r="2037" spans="1:8" x14ac:dyDescent="0.25">
      <c r="A2037" s="30" t="s">
        <v>248</v>
      </c>
      <c r="B2037" s="41">
        <v>143521324</v>
      </c>
      <c r="C2037" s="41">
        <v>5540246172978</v>
      </c>
      <c r="D2037" s="42">
        <v>44939</v>
      </c>
      <c r="E2037" s="43">
        <v>836</v>
      </c>
      <c r="F2037" t="str">
        <f>+VLOOKUP(TableauRCP[[#This Row],[Article Commande]],Tableau1[],4,FALSE)</f>
        <v>CREMERIE</v>
      </c>
      <c r="G2037" s="30">
        <f>YEAR(TableauRCP[[#This Row],[Date de Reception]])*100+MONTH(TableauRCP[[#This Row],[Date de Reception]])</f>
        <v>202301</v>
      </c>
      <c r="H2037" t="str">
        <f>+CONCATENATE(TableauRCP[[#This Row],[Famille de produit]],TableauRCP[[#This Row],[Date2]])</f>
        <v>CREMERIE202301</v>
      </c>
    </row>
    <row r="2038" spans="1:8" x14ac:dyDescent="0.25">
      <c r="A2038" s="30" t="s">
        <v>248</v>
      </c>
      <c r="B2038" s="38">
        <v>143521324</v>
      </c>
      <c r="C2038" s="38">
        <v>5540246174174</v>
      </c>
      <c r="D2038" s="39">
        <v>44939</v>
      </c>
      <c r="E2038" s="40">
        <v>464</v>
      </c>
      <c r="F2038" t="str">
        <f>+VLOOKUP(TableauRCP[[#This Row],[Article Commande]],Tableau1[],4,FALSE)</f>
        <v>CREMERIE</v>
      </c>
      <c r="G2038" s="30">
        <f>YEAR(TableauRCP[[#This Row],[Date de Reception]])*100+MONTH(TableauRCP[[#This Row],[Date de Reception]])</f>
        <v>202301</v>
      </c>
      <c r="H2038" t="str">
        <f>+CONCATENATE(TableauRCP[[#This Row],[Famille de produit]],TableauRCP[[#This Row],[Date2]])</f>
        <v>CREMERIE202301</v>
      </c>
    </row>
    <row r="2039" spans="1:8" x14ac:dyDescent="0.25">
      <c r="A2039" s="30" t="s">
        <v>248</v>
      </c>
      <c r="B2039" s="38">
        <v>143521324</v>
      </c>
      <c r="C2039" s="38">
        <v>5540246176699</v>
      </c>
      <c r="D2039" s="39">
        <v>44939</v>
      </c>
      <c r="E2039" s="40">
        <v>4176</v>
      </c>
      <c r="F2039" t="str">
        <f>+VLOOKUP(TableauRCP[[#This Row],[Article Commande]],Tableau1[],4,FALSE)</f>
        <v>CREMERIE</v>
      </c>
      <c r="G2039" s="30">
        <f>YEAR(TableauRCP[[#This Row],[Date de Reception]])*100+MONTH(TableauRCP[[#This Row],[Date de Reception]])</f>
        <v>202301</v>
      </c>
      <c r="H2039" t="str">
        <f>+CONCATENATE(TableauRCP[[#This Row],[Famille de produit]],TableauRCP[[#This Row],[Date2]])</f>
        <v>CREMERIE202301</v>
      </c>
    </row>
    <row r="2040" spans="1:8" x14ac:dyDescent="0.25">
      <c r="A2040" s="30" t="s">
        <v>248</v>
      </c>
      <c r="B2040" s="41">
        <v>143521324</v>
      </c>
      <c r="C2040" s="41">
        <v>5540246188175</v>
      </c>
      <c r="D2040" s="42">
        <v>44939</v>
      </c>
      <c r="E2040" s="43">
        <v>464</v>
      </c>
      <c r="F2040" t="str">
        <f>+VLOOKUP(TableauRCP[[#This Row],[Article Commande]],Tableau1[],4,FALSE)</f>
        <v>CREMERIE</v>
      </c>
      <c r="G2040" s="30">
        <f>YEAR(TableauRCP[[#This Row],[Date de Reception]])*100+MONTH(TableauRCP[[#This Row],[Date de Reception]])</f>
        <v>202301</v>
      </c>
      <c r="H2040" t="str">
        <f>+CONCATENATE(TableauRCP[[#This Row],[Famille de produit]],TableauRCP[[#This Row],[Date2]])</f>
        <v>CREMERIE202301</v>
      </c>
    </row>
    <row r="2041" spans="1:8" x14ac:dyDescent="0.25">
      <c r="A2041" s="30" t="s">
        <v>248</v>
      </c>
      <c r="B2041" s="41">
        <v>143521325</v>
      </c>
      <c r="C2041" s="41">
        <v>5540246171933</v>
      </c>
      <c r="D2041" s="42">
        <v>44939</v>
      </c>
      <c r="E2041" s="43">
        <v>1671</v>
      </c>
      <c r="F2041" t="str">
        <f>+VLOOKUP(TableauRCP[[#This Row],[Article Commande]],Tableau1[],4,FALSE)</f>
        <v>CREMERIE</v>
      </c>
      <c r="G2041" s="30">
        <f>YEAR(TableauRCP[[#This Row],[Date de Reception]])*100+MONTH(TableauRCP[[#This Row],[Date de Reception]])</f>
        <v>202301</v>
      </c>
      <c r="H2041" t="str">
        <f>+CONCATENATE(TableauRCP[[#This Row],[Famille de produit]],TableauRCP[[#This Row],[Date2]])</f>
        <v>CREMERIE202301</v>
      </c>
    </row>
    <row r="2042" spans="1:8" x14ac:dyDescent="0.25">
      <c r="A2042" s="30" t="s">
        <v>248</v>
      </c>
      <c r="B2042" s="38">
        <v>143521325</v>
      </c>
      <c r="C2042" s="38">
        <v>5540246188200</v>
      </c>
      <c r="D2042" s="39">
        <v>44939</v>
      </c>
      <c r="E2042" s="40">
        <v>743</v>
      </c>
      <c r="F2042" t="str">
        <f>+VLOOKUP(TableauRCP[[#This Row],[Article Commande]],Tableau1[],4,FALSE)</f>
        <v>CREMERIE</v>
      </c>
      <c r="G2042" s="30">
        <f>YEAR(TableauRCP[[#This Row],[Date de Reception]])*100+MONTH(TableauRCP[[#This Row],[Date de Reception]])</f>
        <v>202301</v>
      </c>
      <c r="H2042" t="str">
        <f>+CONCATENATE(TableauRCP[[#This Row],[Famille de produit]],TableauRCP[[#This Row],[Date2]])</f>
        <v>CREMERIE202301</v>
      </c>
    </row>
    <row r="2043" spans="1:8" x14ac:dyDescent="0.25">
      <c r="A2043" s="30" t="s">
        <v>248</v>
      </c>
      <c r="B2043" s="38">
        <v>143500874</v>
      </c>
      <c r="C2043" s="38">
        <v>5540246183130</v>
      </c>
      <c r="D2043" s="39">
        <v>44940</v>
      </c>
      <c r="E2043" s="40">
        <v>1128</v>
      </c>
      <c r="F2043" t="str">
        <f>+VLOOKUP(TableauRCP[[#This Row],[Article Commande]],Tableau1[],4,FALSE)</f>
        <v>MIX LEGUMES</v>
      </c>
      <c r="G2043" s="30">
        <f>YEAR(TableauRCP[[#This Row],[Date de Reception]])*100+MONTH(TableauRCP[[#This Row],[Date de Reception]])</f>
        <v>202301</v>
      </c>
      <c r="H2043" t="str">
        <f>+CONCATENATE(TableauRCP[[#This Row],[Famille de produit]],TableauRCP[[#This Row],[Date2]])</f>
        <v>MIX LEGUMES202301</v>
      </c>
    </row>
    <row r="2044" spans="1:8" x14ac:dyDescent="0.25">
      <c r="A2044" s="30" t="s">
        <v>248</v>
      </c>
      <c r="B2044" s="41">
        <v>143500874</v>
      </c>
      <c r="C2044" s="41">
        <v>5540246183455</v>
      </c>
      <c r="D2044" s="42">
        <v>44940</v>
      </c>
      <c r="E2044" s="43">
        <v>1044</v>
      </c>
      <c r="F2044" t="str">
        <f>+VLOOKUP(TableauRCP[[#This Row],[Article Commande]],Tableau1[],4,FALSE)</f>
        <v>MIX LEGUMES</v>
      </c>
      <c r="G2044" s="30">
        <f>YEAR(TableauRCP[[#This Row],[Date de Reception]])*100+MONTH(TableauRCP[[#This Row],[Date de Reception]])</f>
        <v>202301</v>
      </c>
      <c r="H2044" t="str">
        <f>+CONCATENATE(TableauRCP[[#This Row],[Famille de produit]],TableauRCP[[#This Row],[Date2]])</f>
        <v>MIX LEGUMES202301</v>
      </c>
    </row>
    <row r="2045" spans="1:8" x14ac:dyDescent="0.25">
      <c r="A2045" s="30" t="s">
        <v>248</v>
      </c>
      <c r="B2045" s="38">
        <v>143500874</v>
      </c>
      <c r="C2045" s="38">
        <v>5540246183538</v>
      </c>
      <c r="D2045" s="39">
        <v>44940</v>
      </c>
      <c r="E2045" s="40">
        <v>919</v>
      </c>
      <c r="F2045" t="str">
        <f>+VLOOKUP(TableauRCP[[#This Row],[Article Commande]],Tableau1[],4,FALSE)</f>
        <v>MIX LEGUMES</v>
      </c>
      <c r="G2045" s="30">
        <f>YEAR(TableauRCP[[#This Row],[Date de Reception]])*100+MONTH(TableauRCP[[#This Row],[Date de Reception]])</f>
        <v>202301</v>
      </c>
      <c r="H2045" t="str">
        <f>+CONCATENATE(TableauRCP[[#This Row],[Famille de produit]],TableauRCP[[#This Row],[Date2]])</f>
        <v>MIX LEGUMES202301</v>
      </c>
    </row>
    <row r="2046" spans="1:8" x14ac:dyDescent="0.25">
      <c r="A2046" s="30" t="s">
        <v>248</v>
      </c>
      <c r="B2046" s="38">
        <v>143511068</v>
      </c>
      <c r="C2046" s="38">
        <v>5540246192209</v>
      </c>
      <c r="D2046" s="39">
        <v>44940</v>
      </c>
      <c r="E2046" s="40">
        <v>1114</v>
      </c>
      <c r="F2046" t="str">
        <f>+VLOOKUP(TableauRCP[[#This Row],[Article Commande]],Tableau1[],4,FALSE)</f>
        <v>MIX LEGUMES</v>
      </c>
      <c r="G2046" s="30">
        <f>YEAR(TableauRCP[[#This Row],[Date de Reception]])*100+MONTH(TableauRCP[[#This Row],[Date de Reception]])</f>
        <v>202301</v>
      </c>
      <c r="H2046" t="str">
        <f>+CONCATENATE(TableauRCP[[#This Row],[Famille de produit]],TableauRCP[[#This Row],[Date2]])</f>
        <v>MIX LEGUMES202301</v>
      </c>
    </row>
    <row r="2047" spans="1:8" x14ac:dyDescent="0.25">
      <c r="A2047" s="30" t="s">
        <v>248</v>
      </c>
      <c r="B2047" s="41">
        <v>143511068</v>
      </c>
      <c r="C2047" s="41">
        <v>5540246192594</v>
      </c>
      <c r="D2047" s="42">
        <v>44940</v>
      </c>
      <c r="E2047" s="43">
        <v>743</v>
      </c>
      <c r="F2047" t="str">
        <f>+VLOOKUP(TableauRCP[[#This Row],[Article Commande]],Tableau1[],4,FALSE)</f>
        <v>MIX LEGUMES</v>
      </c>
      <c r="G2047" s="30">
        <f>YEAR(TableauRCP[[#This Row],[Date de Reception]])*100+MONTH(TableauRCP[[#This Row],[Date de Reception]])</f>
        <v>202301</v>
      </c>
      <c r="H2047" t="str">
        <f>+CONCATENATE(TableauRCP[[#This Row],[Famille de produit]],TableauRCP[[#This Row],[Date2]])</f>
        <v>MIX LEGUMES202301</v>
      </c>
    </row>
    <row r="2048" spans="1:8" x14ac:dyDescent="0.25">
      <c r="A2048" s="30" t="s">
        <v>248</v>
      </c>
      <c r="B2048" s="38">
        <v>143511068</v>
      </c>
      <c r="C2048" s="38">
        <v>5540246192831</v>
      </c>
      <c r="D2048" s="39">
        <v>44940</v>
      </c>
      <c r="E2048" s="40">
        <v>1300</v>
      </c>
      <c r="F2048" t="str">
        <f>+VLOOKUP(TableauRCP[[#This Row],[Article Commande]],Tableau1[],4,FALSE)</f>
        <v>MIX LEGUMES</v>
      </c>
      <c r="G2048" s="30">
        <f>YEAR(TableauRCP[[#This Row],[Date de Reception]])*100+MONTH(TableauRCP[[#This Row],[Date de Reception]])</f>
        <v>202301</v>
      </c>
      <c r="H2048" t="str">
        <f>+CONCATENATE(TableauRCP[[#This Row],[Famille de produit]],TableauRCP[[#This Row],[Date2]])</f>
        <v>MIX LEGUMES202301</v>
      </c>
    </row>
    <row r="2049" spans="1:8" x14ac:dyDescent="0.25">
      <c r="A2049" s="30" t="s">
        <v>248</v>
      </c>
      <c r="B2049" s="41">
        <v>143521289</v>
      </c>
      <c r="C2049" s="41">
        <v>5540246195250</v>
      </c>
      <c r="D2049" s="42">
        <v>44940</v>
      </c>
      <c r="E2049" s="43">
        <v>84</v>
      </c>
      <c r="F2049" t="str">
        <f>+VLOOKUP(TableauRCP[[#This Row],[Article Commande]],Tableau1[],4,FALSE)</f>
        <v>BOULANGERIE</v>
      </c>
      <c r="G2049" s="30">
        <f>YEAR(TableauRCP[[#This Row],[Date de Reception]])*100+MONTH(TableauRCP[[#This Row],[Date de Reception]])</f>
        <v>202301</v>
      </c>
      <c r="H2049" t="str">
        <f>+CONCATENATE(TableauRCP[[#This Row],[Famille de produit]],TableauRCP[[#This Row],[Date2]])</f>
        <v>BOULANGERIE202301</v>
      </c>
    </row>
    <row r="2050" spans="1:8" x14ac:dyDescent="0.25">
      <c r="A2050" s="30" t="s">
        <v>248</v>
      </c>
      <c r="B2050" s="38">
        <v>143521342</v>
      </c>
      <c r="C2050" s="38">
        <v>5540246185429</v>
      </c>
      <c r="D2050" s="39">
        <v>44940</v>
      </c>
      <c r="E2050" s="40">
        <v>140</v>
      </c>
      <c r="F2050" t="str">
        <f>+VLOOKUP(TableauRCP[[#This Row],[Article Commande]],Tableau1[],4,FALSE)</f>
        <v>CREMERIE</v>
      </c>
      <c r="G2050" s="30">
        <f>YEAR(TableauRCP[[#This Row],[Date de Reception]])*100+MONTH(TableauRCP[[#This Row],[Date de Reception]])</f>
        <v>202301</v>
      </c>
      <c r="H2050" t="str">
        <f>+CONCATENATE(TableauRCP[[#This Row],[Famille de produit]],TableauRCP[[#This Row],[Date2]])</f>
        <v>CREMERIE202301</v>
      </c>
    </row>
    <row r="2051" spans="1:8" x14ac:dyDescent="0.25">
      <c r="A2051" s="30" t="s">
        <v>248</v>
      </c>
      <c r="B2051" s="41">
        <v>143521342</v>
      </c>
      <c r="C2051" s="41">
        <v>5540246185562</v>
      </c>
      <c r="D2051" s="42">
        <v>44940</v>
      </c>
      <c r="E2051" s="43">
        <v>279</v>
      </c>
      <c r="F2051" t="str">
        <f>+VLOOKUP(TableauRCP[[#This Row],[Article Commande]],Tableau1[],4,FALSE)</f>
        <v>CREMERIE</v>
      </c>
      <c r="G2051" s="30">
        <f>YEAR(TableauRCP[[#This Row],[Date de Reception]])*100+MONTH(TableauRCP[[#This Row],[Date de Reception]])</f>
        <v>202301</v>
      </c>
      <c r="H2051" t="str">
        <f>+CONCATENATE(TableauRCP[[#This Row],[Famille de produit]],TableauRCP[[#This Row],[Date2]])</f>
        <v>CREMERIE202301</v>
      </c>
    </row>
    <row r="2052" spans="1:8" x14ac:dyDescent="0.25">
      <c r="A2052" s="30" t="s">
        <v>248</v>
      </c>
      <c r="B2052" s="38">
        <v>143521342</v>
      </c>
      <c r="C2052" s="38">
        <v>5540246186325</v>
      </c>
      <c r="D2052" s="39">
        <v>44940</v>
      </c>
      <c r="E2052" s="40">
        <v>279</v>
      </c>
      <c r="F2052" t="str">
        <f>+VLOOKUP(TableauRCP[[#This Row],[Article Commande]],Tableau1[],4,FALSE)</f>
        <v>CREMERIE</v>
      </c>
      <c r="G2052" s="30">
        <f>YEAR(TableauRCP[[#This Row],[Date de Reception]])*100+MONTH(TableauRCP[[#This Row],[Date de Reception]])</f>
        <v>202301</v>
      </c>
      <c r="H2052" t="str">
        <f>+CONCATENATE(TableauRCP[[#This Row],[Famille de produit]],TableauRCP[[#This Row],[Date2]])</f>
        <v>CREMERIE202301</v>
      </c>
    </row>
    <row r="2053" spans="1:8" x14ac:dyDescent="0.25">
      <c r="A2053" s="30" t="s">
        <v>248</v>
      </c>
      <c r="B2053" s="38">
        <v>143531365</v>
      </c>
      <c r="C2053" s="38">
        <v>5540246174174</v>
      </c>
      <c r="D2053" s="39">
        <v>44940</v>
      </c>
      <c r="E2053" s="40">
        <v>464</v>
      </c>
      <c r="F2053" t="str">
        <f>+VLOOKUP(TableauRCP[[#This Row],[Article Commande]],Tableau1[],4,FALSE)</f>
        <v>CREMERIE</v>
      </c>
      <c r="G2053" s="30">
        <f>YEAR(TableauRCP[[#This Row],[Date de Reception]])*100+MONTH(TableauRCP[[#This Row],[Date de Reception]])</f>
        <v>202301</v>
      </c>
      <c r="H2053" t="str">
        <f>+CONCATENATE(TableauRCP[[#This Row],[Famille de produit]],TableauRCP[[#This Row],[Date2]])</f>
        <v>CREMERIE202301</v>
      </c>
    </row>
    <row r="2054" spans="1:8" x14ac:dyDescent="0.25">
      <c r="A2054" s="30" t="s">
        <v>248</v>
      </c>
      <c r="B2054" s="41">
        <v>143531365</v>
      </c>
      <c r="C2054" s="41">
        <v>5540246188175</v>
      </c>
      <c r="D2054" s="42">
        <v>44940</v>
      </c>
      <c r="E2054" s="43">
        <v>464</v>
      </c>
      <c r="F2054" t="str">
        <f>+VLOOKUP(TableauRCP[[#This Row],[Article Commande]],Tableau1[],4,FALSE)</f>
        <v>CREMERIE</v>
      </c>
      <c r="G2054" s="30">
        <f>YEAR(TableauRCP[[#This Row],[Date de Reception]])*100+MONTH(TableauRCP[[#This Row],[Date de Reception]])</f>
        <v>202301</v>
      </c>
      <c r="H2054" t="str">
        <f>+CONCATENATE(TableauRCP[[#This Row],[Famille de produit]],TableauRCP[[#This Row],[Date2]])</f>
        <v>CREMERIE202301</v>
      </c>
    </row>
    <row r="2055" spans="1:8" x14ac:dyDescent="0.25">
      <c r="A2055" s="30" t="s">
        <v>248</v>
      </c>
      <c r="B2055" s="41">
        <v>143531366</v>
      </c>
      <c r="C2055" s="41">
        <v>5540246176294</v>
      </c>
      <c r="D2055" s="42">
        <v>44940</v>
      </c>
      <c r="E2055" s="43">
        <v>1114</v>
      </c>
      <c r="F2055" t="str">
        <f>+VLOOKUP(TableauRCP[[#This Row],[Article Commande]],Tableau1[],4,FALSE)</f>
        <v>CREMERIE</v>
      </c>
      <c r="G2055" s="30">
        <f>YEAR(TableauRCP[[#This Row],[Date de Reception]])*100+MONTH(TableauRCP[[#This Row],[Date de Reception]])</f>
        <v>202301</v>
      </c>
      <c r="H2055" t="str">
        <f>+CONCATENATE(TableauRCP[[#This Row],[Famille de produit]],TableauRCP[[#This Row],[Date2]])</f>
        <v>CREMERIE202301</v>
      </c>
    </row>
    <row r="2056" spans="1:8" x14ac:dyDescent="0.25">
      <c r="A2056" s="30" t="s">
        <v>248</v>
      </c>
      <c r="B2056" s="38">
        <v>143531366</v>
      </c>
      <c r="C2056" s="38">
        <v>5540246176295</v>
      </c>
      <c r="D2056" s="39">
        <v>44940</v>
      </c>
      <c r="E2056" s="40">
        <v>4381</v>
      </c>
      <c r="F2056" t="str">
        <f>+VLOOKUP(TableauRCP[[#This Row],[Article Commande]],Tableau1[],4,FALSE)</f>
        <v>CREMERIE</v>
      </c>
      <c r="G2056" s="30">
        <f>YEAR(TableauRCP[[#This Row],[Date de Reception]])*100+MONTH(TableauRCP[[#This Row],[Date de Reception]])</f>
        <v>202301</v>
      </c>
      <c r="H2056" t="str">
        <f>+CONCATENATE(TableauRCP[[#This Row],[Famille de produit]],TableauRCP[[#This Row],[Date2]])</f>
        <v>CREMERIE202301</v>
      </c>
    </row>
    <row r="2057" spans="1:8" x14ac:dyDescent="0.25">
      <c r="A2057" s="30" t="s">
        <v>248</v>
      </c>
      <c r="B2057" s="38">
        <v>143531393</v>
      </c>
      <c r="C2057" s="38">
        <v>5540246194632</v>
      </c>
      <c r="D2057" s="39">
        <v>44940</v>
      </c>
      <c r="E2057" s="40">
        <v>251</v>
      </c>
      <c r="F2057" t="str">
        <f>+VLOOKUP(TableauRCP[[#This Row],[Article Commande]],Tableau1[],4,FALSE)</f>
        <v>BOULANGERIE</v>
      </c>
      <c r="G2057" s="30">
        <f>YEAR(TableauRCP[[#This Row],[Date de Reception]])*100+MONTH(TableauRCP[[#This Row],[Date de Reception]])</f>
        <v>202301</v>
      </c>
      <c r="H2057" t="str">
        <f>+CONCATENATE(TableauRCP[[#This Row],[Famille de produit]],TableauRCP[[#This Row],[Date2]])</f>
        <v>BOULANGERIE202301</v>
      </c>
    </row>
    <row r="2058" spans="1:8" x14ac:dyDescent="0.25">
      <c r="A2058" s="30" t="s">
        <v>248</v>
      </c>
      <c r="B2058" s="38">
        <v>143500866</v>
      </c>
      <c r="C2058" s="38">
        <v>5540246182684</v>
      </c>
      <c r="D2058" s="39">
        <v>44941</v>
      </c>
      <c r="E2058" s="40">
        <v>372</v>
      </c>
      <c r="F2058" t="str">
        <f>+VLOOKUP(TableauRCP[[#This Row],[Article Commande]],Tableau1[],4,FALSE)</f>
        <v>BOULANGERIE</v>
      </c>
      <c r="G2058" s="30">
        <f>YEAR(TableauRCP[[#This Row],[Date de Reception]])*100+MONTH(TableauRCP[[#This Row],[Date de Reception]])</f>
        <v>202301</v>
      </c>
      <c r="H2058" t="str">
        <f>+CONCATENATE(TableauRCP[[#This Row],[Famille de produit]],TableauRCP[[#This Row],[Date2]])</f>
        <v>BOULANGERIE202301</v>
      </c>
    </row>
    <row r="2059" spans="1:8" x14ac:dyDescent="0.25">
      <c r="A2059" s="30" t="s">
        <v>248</v>
      </c>
      <c r="B2059" s="38">
        <v>143500866</v>
      </c>
      <c r="C2059" s="38">
        <v>5540246194467</v>
      </c>
      <c r="D2059" s="39">
        <v>44941</v>
      </c>
      <c r="E2059" s="40">
        <v>14255</v>
      </c>
      <c r="F2059" t="str">
        <f>+VLOOKUP(TableauRCP[[#This Row],[Article Commande]],Tableau1[],4,FALSE)</f>
        <v>BOULANGERIE</v>
      </c>
      <c r="G2059" s="30">
        <f>YEAR(TableauRCP[[#This Row],[Date de Reception]])*100+MONTH(TableauRCP[[#This Row],[Date de Reception]])</f>
        <v>202301</v>
      </c>
      <c r="H2059" t="str">
        <f>+CONCATENATE(TableauRCP[[#This Row],[Famille de produit]],TableauRCP[[#This Row],[Date2]])</f>
        <v>BOULANGERIE202301</v>
      </c>
    </row>
    <row r="2060" spans="1:8" x14ac:dyDescent="0.25">
      <c r="A2060" s="30" t="s">
        <v>248</v>
      </c>
      <c r="B2060" s="38">
        <v>143500876</v>
      </c>
      <c r="C2060" s="38">
        <v>5540246183587</v>
      </c>
      <c r="D2060" s="39">
        <v>44941</v>
      </c>
      <c r="E2060" s="40">
        <v>502</v>
      </c>
      <c r="F2060" t="str">
        <f>+VLOOKUP(TableauRCP[[#This Row],[Article Commande]],Tableau1[],4,FALSE)</f>
        <v>MIX LEGUMES</v>
      </c>
      <c r="G2060" s="30">
        <f>YEAR(TableauRCP[[#This Row],[Date de Reception]])*100+MONTH(TableauRCP[[#This Row],[Date de Reception]])</f>
        <v>202301</v>
      </c>
      <c r="H2060" t="str">
        <f>+CONCATENATE(TableauRCP[[#This Row],[Famille de produit]],TableauRCP[[#This Row],[Date2]])</f>
        <v>MIX LEGUMES202301</v>
      </c>
    </row>
    <row r="2061" spans="1:8" x14ac:dyDescent="0.25">
      <c r="A2061" s="30" t="s">
        <v>248</v>
      </c>
      <c r="B2061" s="41">
        <v>143500876</v>
      </c>
      <c r="C2061" s="41">
        <v>5540246183589</v>
      </c>
      <c r="D2061" s="42">
        <v>44941</v>
      </c>
      <c r="E2061" s="43">
        <v>1300</v>
      </c>
      <c r="F2061" t="str">
        <f>+VLOOKUP(TableauRCP[[#This Row],[Article Commande]],Tableau1[],4,FALSE)</f>
        <v>MIX LEGUMES</v>
      </c>
      <c r="G2061" s="30">
        <f>YEAR(TableauRCP[[#This Row],[Date de Reception]])*100+MONTH(TableauRCP[[#This Row],[Date de Reception]])</f>
        <v>202301</v>
      </c>
      <c r="H2061" t="str">
        <f>+CONCATENATE(TableauRCP[[#This Row],[Famille de produit]],TableauRCP[[#This Row],[Date2]])</f>
        <v>MIX LEGUMES202301</v>
      </c>
    </row>
    <row r="2062" spans="1:8" x14ac:dyDescent="0.25">
      <c r="A2062" s="30" t="s">
        <v>248</v>
      </c>
      <c r="B2062" s="38">
        <v>143500876</v>
      </c>
      <c r="C2062" s="38">
        <v>5540246186352</v>
      </c>
      <c r="D2062" s="39">
        <v>44941</v>
      </c>
      <c r="E2062" s="40">
        <v>940</v>
      </c>
      <c r="F2062" t="str">
        <f>+VLOOKUP(TableauRCP[[#This Row],[Article Commande]],Tableau1[],4,FALSE)</f>
        <v>MIX LEGUMES</v>
      </c>
      <c r="G2062" s="30">
        <f>YEAR(TableauRCP[[#This Row],[Date de Reception]])*100+MONTH(TableauRCP[[#This Row],[Date de Reception]])</f>
        <v>202301</v>
      </c>
      <c r="H2062" t="str">
        <f>+CONCATENATE(TableauRCP[[#This Row],[Famille de produit]],TableauRCP[[#This Row],[Date2]])</f>
        <v>MIX LEGUMES202301</v>
      </c>
    </row>
    <row r="2063" spans="1:8" x14ac:dyDescent="0.25">
      <c r="A2063" s="30" t="s">
        <v>248</v>
      </c>
      <c r="B2063" s="41">
        <v>143500984</v>
      </c>
      <c r="C2063" s="41">
        <v>5540246194632</v>
      </c>
      <c r="D2063" s="42">
        <v>44941</v>
      </c>
      <c r="E2063" s="43">
        <v>502</v>
      </c>
      <c r="F2063" t="str">
        <f>+VLOOKUP(TableauRCP[[#This Row],[Article Commande]],Tableau1[],4,FALSE)</f>
        <v>BOULANGERIE</v>
      </c>
      <c r="G2063" s="30">
        <f>YEAR(TableauRCP[[#This Row],[Date de Reception]])*100+MONTH(TableauRCP[[#This Row],[Date de Reception]])</f>
        <v>202301</v>
      </c>
      <c r="H2063" t="str">
        <f>+CONCATENATE(TableauRCP[[#This Row],[Famille de produit]],TableauRCP[[#This Row],[Date2]])</f>
        <v>BOULANGERIE202301</v>
      </c>
    </row>
    <row r="2064" spans="1:8" x14ac:dyDescent="0.25">
      <c r="A2064" s="30" t="s">
        <v>248</v>
      </c>
      <c r="B2064" s="41">
        <v>143500988</v>
      </c>
      <c r="C2064" s="41">
        <v>5540246171759</v>
      </c>
      <c r="D2064" s="42">
        <v>44941</v>
      </c>
      <c r="E2064" s="43">
        <v>7308</v>
      </c>
      <c r="F2064" t="str">
        <f>+VLOOKUP(TableauRCP[[#This Row],[Article Commande]],Tableau1[],4,FALSE)</f>
        <v>MIX LEGUMES</v>
      </c>
      <c r="G2064" s="30">
        <f>YEAR(TableauRCP[[#This Row],[Date de Reception]])*100+MONTH(TableauRCP[[#This Row],[Date de Reception]])</f>
        <v>202301</v>
      </c>
      <c r="H2064" t="str">
        <f>+CONCATENATE(TableauRCP[[#This Row],[Famille de produit]],TableauRCP[[#This Row],[Date2]])</f>
        <v>MIX LEGUMES202301</v>
      </c>
    </row>
    <row r="2065" spans="1:8" x14ac:dyDescent="0.25">
      <c r="A2065" s="30" t="s">
        <v>248</v>
      </c>
      <c r="B2065" s="38">
        <v>143500988</v>
      </c>
      <c r="C2065" s="38">
        <v>5540246177133</v>
      </c>
      <c r="D2065" s="39">
        <v>44941</v>
      </c>
      <c r="E2065" s="40">
        <v>8352</v>
      </c>
      <c r="F2065" t="str">
        <f>+VLOOKUP(TableauRCP[[#This Row],[Article Commande]],Tableau1[],4,FALSE)</f>
        <v>MIX LEGUMES</v>
      </c>
      <c r="G2065" s="30">
        <f>YEAR(TableauRCP[[#This Row],[Date de Reception]])*100+MONTH(TableauRCP[[#This Row],[Date de Reception]])</f>
        <v>202301</v>
      </c>
      <c r="H2065" t="str">
        <f>+CONCATENATE(TableauRCP[[#This Row],[Famille de produit]],TableauRCP[[#This Row],[Date2]])</f>
        <v>MIX LEGUMES202301</v>
      </c>
    </row>
    <row r="2066" spans="1:8" x14ac:dyDescent="0.25">
      <c r="A2066" s="30" t="s">
        <v>248</v>
      </c>
      <c r="B2066" s="41">
        <v>143500988</v>
      </c>
      <c r="C2066" s="41">
        <v>5540246192518</v>
      </c>
      <c r="D2066" s="42">
        <v>44941</v>
      </c>
      <c r="E2066" s="43">
        <v>5220</v>
      </c>
      <c r="F2066" t="str">
        <f>+VLOOKUP(TableauRCP[[#This Row],[Article Commande]],Tableau1[],4,FALSE)</f>
        <v>MIX LEGUMES</v>
      </c>
      <c r="G2066" s="30">
        <f>YEAR(TableauRCP[[#This Row],[Date de Reception]])*100+MONTH(TableauRCP[[#This Row],[Date de Reception]])</f>
        <v>202301</v>
      </c>
      <c r="H2066" t="str">
        <f>+CONCATENATE(TableauRCP[[#This Row],[Famille de produit]],TableauRCP[[#This Row],[Date2]])</f>
        <v>MIX LEGUMES202301</v>
      </c>
    </row>
    <row r="2067" spans="1:8" x14ac:dyDescent="0.25">
      <c r="A2067" s="30" t="s">
        <v>248</v>
      </c>
      <c r="B2067" s="38">
        <v>143531382</v>
      </c>
      <c r="C2067" s="38">
        <v>5540246171933</v>
      </c>
      <c r="D2067" s="39">
        <v>44941</v>
      </c>
      <c r="E2067" s="40">
        <v>446</v>
      </c>
      <c r="F2067" t="str">
        <f>+VLOOKUP(TableauRCP[[#This Row],[Article Commande]],Tableau1[],4,FALSE)</f>
        <v>CREMERIE</v>
      </c>
      <c r="G2067" s="30">
        <f>YEAR(TableauRCP[[#This Row],[Date de Reception]])*100+MONTH(TableauRCP[[#This Row],[Date de Reception]])</f>
        <v>202301</v>
      </c>
      <c r="H2067" t="str">
        <f>+CONCATENATE(TableauRCP[[#This Row],[Famille de produit]],TableauRCP[[#This Row],[Date2]])</f>
        <v>CREMERIE202301</v>
      </c>
    </row>
    <row r="2068" spans="1:8" x14ac:dyDescent="0.25">
      <c r="A2068" s="30" t="s">
        <v>248</v>
      </c>
      <c r="B2068" s="41">
        <v>143490732</v>
      </c>
      <c r="C2068" s="41">
        <v>5540246196148</v>
      </c>
      <c r="D2068" s="42">
        <v>44942</v>
      </c>
      <c r="E2068" s="43">
        <v>975</v>
      </c>
      <c r="F2068" t="str">
        <f>+VLOOKUP(TableauRCP[[#This Row],[Article Commande]],Tableau1[],4,FALSE)</f>
        <v>EMBALLAGES</v>
      </c>
      <c r="G2068" s="30">
        <f>YEAR(TableauRCP[[#This Row],[Date de Reception]])*100+MONTH(TableauRCP[[#This Row],[Date de Reception]])</f>
        <v>202301</v>
      </c>
      <c r="H2068" t="str">
        <f>+CONCATENATE(TableauRCP[[#This Row],[Famille de produit]],TableauRCP[[#This Row],[Date2]])</f>
        <v>EMBALLAGES202301</v>
      </c>
    </row>
    <row r="2069" spans="1:8" x14ac:dyDescent="0.25">
      <c r="A2069" s="30" t="s">
        <v>248</v>
      </c>
      <c r="B2069" s="41">
        <v>143511201</v>
      </c>
      <c r="C2069" s="41">
        <v>5540246173906</v>
      </c>
      <c r="D2069" s="42">
        <v>44942</v>
      </c>
      <c r="E2069" s="43">
        <v>3267</v>
      </c>
      <c r="F2069" t="str">
        <f>+VLOOKUP(TableauRCP[[#This Row],[Article Commande]],Tableau1[],4,FALSE)</f>
        <v>VOLAILLE</v>
      </c>
      <c r="G2069" s="30">
        <f>YEAR(TableauRCP[[#This Row],[Date de Reception]])*100+MONTH(TableauRCP[[#This Row],[Date de Reception]])</f>
        <v>202301</v>
      </c>
      <c r="H2069" t="str">
        <f>+CONCATENATE(TableauRCP[[#This Row],[Famille de produit]],TableauRCP[[#This Row],[Date2]])</f>
        <v>VOLAILLE202301</v>
      </c>
    </row>
    <row r="2070" spans="1:8" x14ac:dyDescent="0.25">
      <c r="A2070" s="30" t="s">
        <v>248</v>
      </c>
      <c r="B2070" s="38">
        <v>143511201</v>
      </c>
      <c r="C2070" s="38">
        <v>5540246181016</v>
      </c>
      <c r="D2070" s="39">
        <v>44942</v>
      </c>
      <c r="E2070" s="40">
        <v>10691</v>
      </c>
      <c r="F2070" t="str">
        <f>+VLOOKUP(TableauRCP[[#This Row],[Article Commande]],Tableau1[],4,FALSE)</f>
        <v>VOLAILLE</v>
      </c>
      <c r="G2070" s="30">
        <f>YEAR(TableauRCP[[#This Row],[Date de Reception]])*100+MONTH(TableauRCP[[#This Row],[Date de Reception]])</f>
        <v>202301</v>
      </c>
      <c r="H2070" t="str">
        <f>+CONCATENATE(TableauRCP[[#This Row],[Famille de produit]],TableauRCP[[#This Row],[Date2]])</f>
        <v>VOLAILLE202301</v>
      </c>
    </row>
    <row r="2071" spans="1:8" x14ac:dyDescent="0.25">
      <c r="A2071" s="30" t="s">
        <v>248</v>
      </c>
      <c r="B2071" s="41">
        <v>143521285</v>
      </c>
      <c r="C2071" s="41">
        <v>5540246194632</v>
      </c>
      <c r="D2071" s="42">
        <v>44942</v>
      </c>
      <c r="E2071" s="43">
        <v>418</v>
      </c>
      <c r="F2071" t="str">
        <f>+VLOOKUP(TableauRCP[[#This Row],[Article Commande]],Tableau1[],4,FALSE)</f>
        <v>BOULANGERIE</v>
      </c>
      <c r="G2071" s="30">
        <f>YEAR(TableauRCP[[#This Row],[Date de Reception]])*100+MONTH(TableauRCP[[#This Row],[Date de Reception]])</f>
        <v>202301</v>
      </c>
      <c r="H2071" t="str">
        <f>+CONCATENATE(TableauRCP[[#This Row],[Famille de produit]],TableauRCP[[#This Row],[Date2]])</f>
        <v>BOULANGERIE202301</v>
      </c>
    </row>
    <row r="2072" spans="1:8" x14ac:dyDescent="0.25">
      <c r="A2072" s="30" t="s">
        <v>248</v>
      </c>
      <c r="B2072" s="41">
        <v>143531432</v>
      </c>
      <c r="C2072" s="41">
        <v>5540246188175</v>
      </c>
      <c r="D2072" s="42">
        <v>44942</v>
      </c>
      <c r="E2072" s="43">
        <v>464</v>
      </c>
      <c r="F2072" t="str">
        <f>+VLOOKUP(TableauRCP[[#This Row],[Article Commande]],Tableau1[],4,FALSE)</f>
        <v>CREMERIE</v>
      </c>
      <c r="G2072" s="30">
        <f>YEAR(TableauRCP[[#This Row],[Date de Reception]])*100+MONTH(TableauRCP[[#This Row],[Date de Reception]])</f>
        <v>202301</v>
      </c>
      <c r="H2072" t="str">
        <f>+CONCATENATE(TableauRCP[[#This Row],[Famille de produit]],TableauRCP[[#This Row],[Date2]])</f>
        <v>CREMERIE202301</v>
      </c>
    </row>
    <row r="2073" spans="1:8" x14ac:dyDescent="0.25">
      <c r="A2073" s="30" t="s">
        <v>248</v>
      </c>
      <c r="B2073" s="41">
        <v>143531458</v>
      </c>
      <c r="C2073" s="41">
        <v>5540246188175</v>
      </c>
      <c r="D2073" s="42">
        <v>44943</v>
      </c>
      <c r="E2073" s="43">
        <v>1392</v>
      </c>
      <c r="F2073" t="str">
        <f>+VLOOKUP(TableauRCP[[#This Row],[Article Commande]],Tableau1[],4,FALSE)</f>
        <v>CREMERIE</v>
      </c>
      <c r="G2073" s="30">
        <f>YEAR(TableauRCP[[#This Row],[Date de Reception]])*100+MONTH(TableauRCP[[#This Row],[Date de Reception]])</f>
        <v>202301</v>
      </c>
      <c r="H2073" t="str">
        <f>+CONCATENATE(TableauRCP[[#This Row],[Famille de produit]],TableauRCP[[#This Row],[Date2]])</f>
        <v>CREMERIE202301</v>
      </c>
    </row>
    <row r="2074" spans="1:8" x14ac:dyDescent="0.25">
      <c r="A2074" s="30" t="s">
        <v>248</v>
      </c>
      <c r="B2074" s="41">
        <v>143511064</v>
      </c>
      <c r="C2074" s="41">
        <v>5540246194632</v>
      </c>
      <c r="D2074" s="42">
        <v>44945</v>
      </c>
      <c r="E2074" s="43">
        <v>539</v>
      </c>
      <c r="F2074" t="str">
        <f>+VLOOKUP(TableauRCP[[#This Row],[Article Commande]],Tableau1[],4,FALSE)</f>
        <v>BOULANGERIE</v>
      </c>
      <c r="G2074" s="30">
        <f>YEAR(TableauRCP[[#This Row],[Date de Reception]])*100+MONTH(TableauRCP[[#This Row],[Date de Reception]])</f>
        <v>202301</v>
      </c>
      <c r="H2074" t="str">
        <f>+CONCATENATE(TableauRCP[[#This Row],[Famille de produit]],TableauRCP[[#This Row],[Date2]])</f>
        <v>BOULANGERIE202301</v>
      </c>
    </row>
    <row r="2075" spans="1:8" x14ac:dyDescent="0.25">
      <c r="A2075" s="30" t="s">
        <v>248</v>
      </c>
      <c r="B2075" s="38">
        <v>143511070</v>
      </c>
      <c r="C2075" s="38">
        <v>5540246193316</v>
      </c>
      <c r="D2075" s="39">
        <v>44945</v>
      </c>
      <c r="E2075" s="40">
        <v>669</v>
      </c>
      <c r="F2075" t="str">
        <f>+VLOOKUP(TableauRCP[[#This Row],[Article Commande]],Tableau1[],4,FALSE)</f>
        <v>BOULANGERIE</v>
      </c>
      <c r="G2075" s="30">
        <f>YEAR(TableauRCP[[#This Row],[Date de Reception]])*100+MONTH(TableauRCP[[#This Row],[Date de Reception]])</f>
        <v>202301</v>
      </c>
      <c r="H2075" t="str">
        <f>+CONCATENATE(TableauRCP[[#This Row],[Famille de produit]],TableauRCP[[#This Row],[Date2]])</f>
        <v>BOULANGERIE202301</v>
      </c>
    </row>
    <row r="2076" spans="1:8" x14ac:dyDescent="0.25">
      <c r="A2076" s="30" t="s">
        <v>248</v>
      </c>
      <c r="B2076" s="41">
        <v>143531423</v>
      </c>
      <c r="C2076" s="41">
        <v>5540246188175</v>
      </c>
      <c r="D2076" s="42">
        <v>44945</v>
      </c>
      <c r="E2076" s="43">
        <v>464</v>
      </c>
      <c r="F2076" t="str">
        <f>+VLOOKUP(TableauRCP[[#This Row],[Article Commande]],Tableau1[],4,FALSE)</f>
        <v>CREMERIE</v>
      </c>
      <c r="G2076" s="30">
        <f>YEAR(TableauRCP[[#This Row],[Date de Reception]])*100+MONTH(TableauRCP[[#This Row],[Date de Reception]])</f>
        <v>202301</v>
      </c>
      <c r="H2076" t="str">
        <f>+CONCATENATE(TableauRCP[[#This Row],[Famille de produit]],TableauRCP[[#This Row],[Date2]])</f>
        <v>CREMERIE202301</v>
      </c>
    </row>
    <row r="2077" spans="1:8" x14ac:dyDescent="0.25">
      <c r="A2077" s="30" t="s">
        <v>248</v>
      </c>
      <c r="B2077" s="38">
        <v>143531425</v>
      </c>
      <c r="C2077" s="38">
        <v>5540246171933</v>
      </c>
      <c r="D2077" s="39">
        <v>44945</v>
      </c>
      <c r="E2077" s="40">
        <v>1114</v>
      </c>
      <c r="F2077" t="str">
        <f>+VLOOKUP(TableauRCP[[#This Row],[Article Commande]],Tableau1[],4,FALSE)</f>
        <v>CREMERIE</v>
      </c>
      <c r="G2077" s="30">
        <f>YEAR(TableauRCP[[#This Row],[Date de Reception]])*100+MONTH(TableauRCP[[#This Row],[Date de Reception]])</f>
        <v>202301</v>
      </c>
      <c r="H2077" t="str">
        <f>+CONCATENATE(TableauRCP[[#This Row],[Famille de produit]],TableauRCP[[#This Row],[Date2]])</f>
        <v>CREMERIE202301</v>
      </c>
    </row>
    <row r="2078" spans="1:8" x14ac:dyDescent="0.25">
      <c r="A2078" s="30" t="s">
        <v>248</v>
      </c>
      <c r="B2078" s="41">
        <v>143531425</v>
      </c>
      <c r="C2078" s="41">
        <v>5540246176294</v>
      </c>
      <c r="D2078" s="42">
        <v>44945</v>
      </c>
      <c r="E2078" s="43">
        <v>743</v>
      </c>
      <c r="F2078" t="str">
        <f>+VLOOKUP(TableauRCP[[#This Row],[Article Commande]],Tableau1[],4,FALSE)</f>
        <v>CREMERIE</v>
      </c>
      <c r="G2078" s="30">
        <f>YEAR(TableauRCP[[#This Row],[Date de Reception]])*100+MONTH(TableauRCP[[#This Row],[Date de Reception]])</f>
        <v>202301</v>
      </c>
      <c r="H2078" t="str">
        <f>+CONCATENATE(TableauRCP[[#This Row],[Famille de produit]],TableauRCP[[#This Row],[Date2]])</f>
        <v>CREMERIE202301</v>
      </c>
    </row>
    <row r="2079" spans="1:8" x14ac:dyDescent="0.25">
      <c r="A2079" s="30" t="s">
        <v>248</v>
      </c>
      <c r="B2079" s="38">
        <v>143531425</v>
      </c>
      <c r="C2079" s="38">
        <v>5540246176295</v>
      </c>
      <c r="D2079" s="39">
        <v>44945</v>
      </c>
      <c r="E2079" s="40">
        <v>7424</v>
      </c>
      <c r="F2079" t="str">
        <f>+VLOOKUP(TableauRCP[[#This Row],[Article Commande]],Tableau1[],4,FALSE)</f>
        <v>CREMERIE</v>
      </c>
      <c r="G2079" s="30">
        <f>YEAR(TableauRCP[[#This Row],[Date de Reception]])*100+MONTH(TableauRCP[[#This Row],[Date de Reception]])</f>
        <v>202301</v>
      </c>
      <c r="H2079" t="str">
        <f>+CONCATENATE(TableauRCP[[#This Row],[Famille de produit]],TableauRCP[[#This Row],[Date2]])</f>
        <v>CREMERIE202301</v>
      </c>
    </row>
    <row r="2080" spans="1:8" x14ac:dyDescent="0.25">
      <c r="A2080" s="30" t="s">
        <v>248</v>
      </c>
      <c r="B2080" s="38">
        <v>143531425</v>
      </c>
      <c r="C2080" s="38">
        <v>5540246187987</v>
      </c>
      <c r="D2080" s="39">
        <v>44945</v>
      </c>
      <c r="E2080" s="40">
        <v>4455</v>
      </c>
      <c r="F2080" t="str">
        <f>+VLOOKUP(TableauRCP[[#This Row],[Article Commande]],Tableau1[],4,FALSE)</f>
        <v>CREMERIE</v>
      </c>
      <c r="G2080" s="30">
        <f>YEAR(TableauRCP[[#This Row],[Date de Reception]])*100+MONTH(TableauRCP[[#This Row],[Date de Reception]])</f>
        <v>202301</v>
      </c>
      <c r="H2080" t="str">
        <f>+CONCATENATE(TableauRCP[[#This Row],[Famille de produit]],TableauRCP[[#This Row],[Date2]])</f>
        <v>CREMERIE202301</v>
      </c>
    </row>
    <row r="2081" spans="1:8" x14ac:dyDescent="0.25">
      <c r="A2081" s="30" t="s">
        <v>248</v>
      </c>
      <c r="B2081" s="41">
        <v>143511102</v>
      </c>
      <c r="C2081" s="41">
        <v>5540246191596</v>
      </c>
      <c r="D2081" s="42">
        <v>44946</v>
      </c>
      <c r="E2081" s="43">
        <v>297</v>
      </c>
      <c r="F2081" t="str">
        <f>+VLOOKUP(TableauRCP[[#This Row],[Article Commande]],Tableau1[],4,FALSE)</f>
        <v>BOULANGERIE</v>
      </c>
      <c r="G2081" s="30">
        <f>YEAR(TableauRCP[[#This Row],[Date de Reception]])*100+MONTH(TableauRCP[[#This Row],[Date de Reception]])</f>
        <v>202301</v>
      </c>
      <c r="H2081" t="str">
        <f>+CONCATENATE(TableauRCP[[#This Row],[Famille de produit]],TableauRCP[[#This Row],[Date2]])</f>
        <v>BOULANGERIE202301</v>
      </c>
    </row>
    <row r="2082" spans="1:8" x14ac:dyDescent="0.25">
      <c r="A2082" s="30" t="s">
        <v>248</v>
      </c>
      <c r="B2082" s="38">
        <v>143511102</v>
      </c>
      <c r="C2082" s="38">
        <v>5540246196466</v>
      </c>
      <c r="D2082" s="39">
        <v>44946</v>
      </c>
      <c r="E2082" s="40">
        <v>1188</v>
      </c>
      <c r="F2082" t="str">
        <f>+VLOOKUP(TableauRCP[[#This Row],[Article Commande]],Tableau1[],4,FALSE)</f>
        <v>BOULANGERIE</v>
      </c>
      <c r="G2082" s="30">
        <f>YEAR(TableauRCP[[#This Row],[Date de Reception]])*100+MONTH(TableauRCP[[#This Row],[Date de Reception]])</f>
        <v>202301</v>
      </c>
      <c r="H2082" t="str">
        <f>+CONCATENATE(TableauRCP[[#This Row],[Famille de produit]],TableauRCP[[#This Row],[Date2]])</f>
        <v>BOULANGERIE202301</v>
      </c>
    </row>
    <row r="2083" spans="1:8" x14ac:dyDescent="0.25">
      <c r="A2083" s="30" t="s">
        <v>248</v>
      </c>
      <c r="B2083" s="41">
        <v>143511129</v>
      </c>
      <c r="C2083" s="41">
        <v>5540246195242</v>
      </c>
      <c r="D2083" s="42">
        <v>44946</v>
      </c>
      <c r="E2083" s="43">
        <v>743</v>
      </c>
      <c r="F2083" t="str">
        <f>+VLOOKUP(TableauRCP[[#This Row],[Article Commande]],Tableau1[],4,FALSE)</f>
        <v>MIX LEGUMES</v>
      </c>
      <c r="G2083" s="30">
        <f>YEAR(TableauRCP[[#This Row],[Date de Reception]])*100+MONTH(TableauRCP[[#This Row],[Date de Reception]])</f>
        <v>202301</v>
      </c>
      <c r="H2083" t="str">
        <f>+CONCATENATE(TableauRCP[[#This Row],[Famille de produit]],TableauRCP[[#This Row],[Date2]])</f>
        <v>MIX LEGUMES202301</v>
      </c>
    </row>
    <row r="2084" spans="1:8" x14ac:dyDescent="0.25">
      <c r="A2084" s="30" t="s">
        <v>248</v>
      </c>
      <c r="B2084" s="38">
        <v>143511173</v>
      </c>
      <c r="C2084" s="38">
        <v>5540246192148</v>
      </c>
      <c r="D2084" s="39">
        <v>44946</v>
      </c>
      <c r="E2084" s="40">
        <v>45936</v>
      </c>
      <c r="F2084" t="str">
        <f>+VLOOKUP(TableauRCP[[#This Row],[Article Commande]],Tableau1[],4,FALSE)</f>
        <v>MIX LEGUMES</v>
      </c>
      <c r="G2084" s="30">
        <f>YEAR(TableauRCP[[#This Row],[Date de Reception]])*100+MONTH(TableauRCP[[#This Row],[Date de Reception]])</f>
        <v>202301</v>
      </c>
      <c r="H2084" t="str">
        <f>+CONCATENATE(TableauRCP[[#This Row],[Famille de produit]],TableauRCP[[#This Row],[Date2]])</f>
        <v>MIX LEGUMES202301</v>
      </c>
    </row>
    <row r="2085" spans="1:8" x14ac:dyDescent="0.25">
      <c r="A2085" s="30" t="s">
        <v>248</v>
      </c>
      <c r="B2085" s="38">
        <v>143531433</v>
      </c>
      <c r="C2085" s="38">
        <v>5540246188175</v>
      </c>
      <c r="D2085" s="39">
        <v>44946</v>
      </c>
      <c r="E2085" s="40">
        <v>1044</v>
      </c>
      <c r="F2085" t="str">
        <f>+VLOOKUP(TableauRCP[[#This Row],[Article Commande]],Tableau1[],4,FALSE)</f>
        <v>CREMERIE</v>
      </c>
      <c r="G2085" s="30">
        <f>YEAR(TableauRCP[[#This Row],[Date de Reception]])*100+MONTH(TableauRCP[[#This Row],[Date de Reception]])</f>
        <v>202301</v>
      </c>
      <c r="H2085" t="str">
        <f>+CONCATENATE(TableauRCP[[#This Row],[Famille de produit]],TableauRCP[[#This Row],[Date2]])</f>
        <v>CREMERIE202301</v>
      </c>
    </row>
    <row r="2086" spans="1:8" x14ac:dyDescent="0.25">
      <c r="A2086" s="30" t="s">
        <v>248</v>
      </c>
      <c r="B2086" s="38">
        <v>143531435</v>
      </c>
      <c r="C2086" s="38">
        <v>5540246183844</v>
      </c>
      <c r="D2086" s="39">
        <v>44946</v>
      </c>
      <c r="E2086" s="40">
        <v>325</v>
      </c>
      <c r="F2086" t="str">
        <f>+VLOOKUP(TableauRCP[[#This Row],[Article Commande]],Tableau1[],4,FALSE)</f>
        <v>BOULANGERIE</v>
      </c>
      <c r="G2086" s="30">
        <f>YEAR(TableauRCP[[#This Row],[Date de Reception]])*100+MONTH(TableauRCP[[#This Row],[Date de Reception]])</f>
        <v>202301</v>
      </c>
      <c r="H2086" t="str">
        <f>+CONCATENATE(TableauRCP[[#This Row],[Famille de produit]],TableauRCP[[#This Row],[Date2]])</f>
        <v>BOULANGERIE202301</v>
      </c>
    </row>
    <row r="2087" spans="1:8" x14ac:dyDescent="0.25">
      <c r="A2087" s="30" t="s">
        <v>248</v>
      </c>
      <c r="B2087" s="41">
        <v>143531453</v>
      </c>
      <c r="C2087" s="41">
        <v>5540246172978</v>
      </c>
      <c r="D2087" s="42">
        <v>44946</v>
      </c>
      <c r="E2087" s="43">
        <v>1671</v>
      </c>
      <c r="F2087" t="str">
        <f>+VLOOKUP(TableauRCP[[#This Row],[Article Commande]],Tableau1[],4,FALSE)</f>
        <v>CREMERIE</v>
      </c>
      <c r="G2087" s="30">
        <f>YEAR(TableauRCP[[#This Row],[Date de Reception]])*100+MONTH(TableauRCP[[#This Row],[Date de Reception]])</f>
        <v>202301</v>
      </c>
      <c r="H2087" t="str">
        <f>+CONCATENATE(TableauRCP[[#This Row],[Famille de produit]],TableauRCP[[#This Row],[Date2]])</f>
        <v>CREMERIE202301</v>
      </c>
    </row>
    <row r="2088" spans="1:8" x14ac:dyDescent="0.25">
      <c r="A2088" s="30" t="s">
        <v>248</v>
      </c>
      <c r="B2088" s="41">
        <v>143531453</v>
      </c>
      <c r="C2088" s="41">
        <v>5540246174174</v>
      </c>
      <c r="D2088" s="42">
        <v>44946</v>
      </c>
      <c r="E2088" s="43">
        <v>464</v>
      </c>
      <c r="F2088" t="str">
        <f>+VLOOKUP(TableauRCP[[#This Row],[Article Commande]],Tableau1[],4,FALSE)</f>
        <v>CREMERIE</v>
      </c>
      <c r="G2088" s="30">
        <f>YEAR(TableauRCP[[#This Row],[Date de Reception]])*100+MONTH(TableauRCP[[#This Row],[Date de Reception]])</f>
        <v>202301</v>
      </c>
      <c r="H2088" t="str">
        <f>+CONCATENATE(TableauRCP[[#This Row],[Famille de produit]],TableauRCP[[#This Row],[Date2]])</f>
        <v>CREMERIE202301</v>
      </c>
    </row>
    <row r="2089" spans="1:8" x14ac:dyDescent="0.25">
      <c r="A2089" s="30" t="s">
        <v>248</v>
      </c>
      <c r="B2089" s="38">
        <v>143531453</v>
      </c>
      <c r="C2089" s="38">
        <v>5540246176699</v>
      </c>
      <c r="D2089" s="39">
        <v>44946</v>
      </c>
      <c r="E2089" s="40">
        <v>4176</v>
      </c>
      <c r="F2089" t="str">
        <f>+VLOOKUP(TableauRCP[[#This Row],[Article Commande]],Tableau1[],4,FALSE)</f>
        <v>CREMERIE</v>
      </c>
      <c r="G2089" s="30">
        <f>YEAR(TableauRCP[[#This Row],[Date de Reception]])*100+MONTH(TableauRCP[[#This Row],[Date de Reception]])</f>
        <v>202301</v>
      </c>
      <c r="H2089" t="str">
        <f>+CONCATENATE(TableauRCP[[#This Row],[Famille de produit]],TableauRCP[[#This Row],[Date2]])</f>
        <v>CREMERIE202301</v>
      </c>
    </row>
    <row r="2090" spans="1:8" x14ac:dyDescent="0.25">
      <c r="A2090" s="30" t="s">
        <v>248</v>
      </c>
      <c r="B2090" s="41">
        <v>143531453</v>
      </c>
      <c r="C2090" s="41">
        <v>5540246192102</v>
      </c>
      <c r="D2090" s="42">
        <v>44946</v>
      </c>
      <c r="E2090" s="43">
        <v>2005</v>
      </c>
      <c r="F2090" t="str">
        <f>+VLOOKUP(TableauRCP[[#This Row],[Article Commande]],Tableau1[],4,FALSE)</f>
        <v>CREMERIE</v>
      </c>
      <c r="G2090" s="30">
        <f>YEAR(TableauRCP[[#This Row],[Date de Reception]])*100+MONTH(TableauRCP[[#This Row],[Date de Reception]])</f>
        <v>202301</v>
      </c>
      <c r="H2090" t="str">
        <f>+CONCATENATE(TableauRCP[[#This Row],[Famille de produit]],TableauRCP[[#This Row],[Date2]])</f>
        <v>CREMERIE202301</v>
      </c>
    </row>
    <row r="2091" spans="1:8" x14ac:dyDescent="0.25">
      <c r="A2091" s="30" t="s">
        <v>248</v>
      </c>
      <c r="B2091" s="41">
        <v>143531454</v>
      </c>
      <c r="C2091" s="41">
        <v>5540246171933</v>
      </c>
      <c r="D2091" s="42">
        <v>44946</v>
      </c>
      <c r="E2091" s="43">
        <v>557</v>
      </c>
      <c r="F2091" t="str">
        <f>+VLOOKUP(TableauRCP[[#This Row],[Article Commande]],Tableau1[],4,FALSE)</f>
        <v>CREMERIE</v>
      </c>
      <c r="G2091" s="30">
        <f>YEAR(TableauRCP[[#This Row],[Date de Reception]])*100+MONTH(TableauRCP[[#This Row],[Date de Reception]])</f>
        <v>202301</v>
      </c>
      <c r="H2091" t="str">
        <f>+CONCATENATE(TableauRCP[[#This Row],[Famille de produit]],TableauRCP[[#This Row],[Date2]])</f>
        <v>CREMERIE202301</v>
      </c>
    </row>
    <row r="2092" spans="1:8" x14ac:dyDescent="0.25">
      <c r="A2092" s="30" t="s">
        <v>248</v>
      </c>
      <c r="B2092" s="38">
        <v>143531454</v>
      </c>
      <c r="C2092" s="38">
        <v>5540246176294</v>
      </c>
      <c r="D2092" s="39">
        <v>44946</v>
      </c>
      <c r="E2092" s="40">
        <v>743</v>
      </c>
      <c r="F2092" t="str">
        <f>+VLOOKUP(TableauRCP[[#This Row],[Article Commande]],Tableau1[],4,FALSE)</f>
        <v>CREMERIE</v>
      </c>
      <c r="G2092" s="30">
        <f>YEAR(TableauRCP[[#This Row],[Date de Reception]])*100+MONTH(TableauRCP[[#This Row],[Date de Reception]])</f>
        <v>202301</v>
      </c>
      <c r="H2092" t="str">
        <f>+CONCATENATE(TableauRCP[[#This Row],[Famille de produit]],TableauRCP[[#This Row],[Date2]])</f>
        <v>CREMERIE202301</v>
      </c>
    </row>
    <row r="2093" spans="1:8" x14ac:dyDescent="0.25">
      <c r="A2093" s="30" t="s">
        <v>248</v>
      </c>
      <c r="B2093" s="41">
        <v>143531454</v>
      </c>
      <c r="C2093" s="41">
        <v>5540246176295</v>
      </c>
      <c r="D2093" s="42">
        <v>44946</v>
      </c>
      <c r="E2093" s="43">
        <v>7424</v>
      </c>
      <c r="F2093" t="str">
        <f>+VLOOKUP(TableauRCP[[#This Row],[Article Commande]],Tableau1[],4,FALSE)</f>
        <v>CREMERIE</v>
      </c>
      <c r="G2093" s="30">
        <f>YEAR(TableauRCP[[#This Row],[Date de Reception]])*100+MONTH(TableauRCP[[#This Row],[Date de Reception]])</f>
        <v>202301</v>
      </c>
      <c r="H2093" t="str">
        <f>+CONCATENATE(TableauRCP[[#This Row],[Famille de produit]],TableauRCP[[#This Row],[Date2]])</f>
        <v>CREMERIE202301</v>
      </c>
    </row>
    <row r="2094" spans="1:8" x14ac:dyDescent="0.25">
      <c r="A2094" s="30" t="s">
        <v>248</v>
      </c>
      <c r="B2094" s="38">
        <v>143531454</v>
      </c>
      <c r="C2094" s="38">
        <v>5540246187987</v>
      </c>
      <c r="D2094" s="39">
        <v>44946</v>
      </c>
      <c r="E2094" s="40">
        <v>4455</v>
      </c>
      <c r="F2094" t="str">
        <f>+VLOOKUP(TableauRCP[[#This Row],[Article Commande]],Tableau1[],4,FALSE)</f>
        <v>CREMERIE</v>
      </c>
      <c r="G2094" s="30">
        <f>YEAR(TableauRCP[[#This Row],[Date de Reception]])*100+MONTH(TableauRCP[[#This Row],[Date de Reception]])</f>
        <v>202301</v>
      </c>
      <c r="H2094" t="str">
        <f>+CONCATENATE(TableauRCP[[#This Row],[Famille de produit]],TableauRCP[[#This Row],[Date2]])</f>
        <v>CREMERIE202301</v>
      </c>
    </row>
    <row r="2095" spans="1:8" x14ac:dyDescent="0.25">
      <c r="A2095" s="30" t="s">
        <v>248</v>
      </c>
      <c r="B2095" s="41">
        <v>143480616</v>
      </c>
      <c r="C2095" s="41">
        <v>5540246193878</v>
      </c>
      <c r="D2095" s="42">
        <v>44947</v>
      </c>
      <c r="E2095" s="43">
        <v>24500</v>
      </c>
      <c r="F2095" t="str">
        <f>+VLOOKUP(TableauRCP[[#This Row],[Article Commande]],Tableau1[],4,FALSE)</f>
        <v>VOLAILLE</v>
      </c>
      <c r="G2095" s="30">
        <f>YEAR(TableauRCP[[#This Row],[Date de Reception]])*100+MONTH(TableauRCP[[#This Row],[Date de Reception]])</f>
        <v>202301</v>
      </c>
      <c r="H2095" t="str">
        <f>+CONCATENATE(TableauRCP[[#This Row],[Famille de produit]],TableauRCP[[#This Row],[Date2]])</f>
        <v>VOLAILLE202301</v>
      </c>
    </row>
    <row r="2096" spans="1:8" x14ac:dyDescent="0.25">
      <c r="A2096" s="30" t="s">
        <v>248</v>
      </c>
      <c r="B2096" s="41">
        <v>143490683</v>
      </c>
      <c r="C2096" s="41">
        <v>5540246170256</v>
      </c>
      <c r="D2096" s="42">
        <v>44947</v>
      </c>
      <c r="E2096" s="43">
        <v>3174</v>
      </c>
      <c r="F2096" t="str">
        <f>+VLOOKUP(TableauRCP[[#This Row],[Article Commande]],Tableau1[],4,FALSE)</f>
        <v>BOULANGERIE</v>
      </c>
      <c r="G2096" s="30">
        <f>YEAR(TableauRCP[[#This Row],[Date de Reception]])*100+MONTH(TableauRCP[[#This Row],[Date de Reception]])</f>
        <v>202301</v>
      </c>
      <c r="H2096" t="str">
        <f>+CONCATENATE(TableauRCP[[#This Row],[Famille de produit]],TableauRCP[[#This Row],[Date2]])</f>
        <v>BOULANGERIE202301</v>
      </c>
    </row>
    <row r="2097" spans="1:8" x14ac:dyDescent="0.25">
      <c r="A2097" s="30" t="s">
        <v>248</v>
      </c>
      <c r="B2097" s="38">
        <v>143490683</v>
      </c>
      <c r="C2097" s="38">
        <v>5540246171888</v>
      </c>
      <c r="D2097" s="39">
        <v>44947</v>
      </c>
      <c r="E2097" s="40">
        <v>520</v>
      </c>
      <c r="F2097" t="str">
        <f>+VLOOKUP(TableauRCP[[#This Row],[Article Commande]],Tableau1[],4,FALSE)</f>
        <v>BOULANGERIE</v>
      </c>
      <c r="G2097" s="30">
        <f>YEAR(TableauRCP[[#This Row],[Date de Reception]])*100+MONTH(TableauRCP[[#This Row],[Date de Reception]])</f>
        <v>202301</v>
      </c>
      <c r="H2097" t="str">
        <f>+CONCATENATE(TableauRCP[[#This Row],[Famille de produit]],TableauRCP[[#This Row],[Date2]])</f>
        <v>BOULANGERIE202301</v>
      </c>
    </row>
    <row r="2098" spans="1:8" x14ac:dyDescent="0.25">
      <c r="A2098" s="30" t="s">
        <v>248</v>
      </c>
      <c r="B2098" s="41">
        <v>143490772</v>
      </c>
      <c r="C2098" s="41">
        <v>5540246170256</v>
      </c>
      <c r="D2098" s="42">
        <v>44947</v>
      </c>
      <c r="E2098" s="43">
        <v>2116</v>
      </c>
      <c r="F2098" t="str">
        <f>+VLOOKUP(TableauRCP[[#This Row],[Article Commande]],Tableau1[],4,FALSE)</f>
        <v>BOULANGERIE</v>
      </c>
      <c r="G2098" s="30">
        <f>YEAR(TableauRCP[[#This Row],[Date de Reception]])*100+MONTH(TableauRCP[[#This Row],[Date de Reception]])</f>
        <v>202301</v>
      </c>
      <c r="H2098" t="str">
        <f>+CONCATENATE(TableauRCP[[#This Row],[Famille de produit]],TableauRCP[[#This Row],[Date2]])</f>
        <v>BOULANGERIE202301</v>
      </c>
    </row>
    <row r="2099" spans="1:8" x14ac:dyDescent="0.25">
      <c r="A2099" s="30" t="s">
        <v>248</v>
      </c>
      <c r="B2099" s="38">
        <v>143490772</v>
      </c>
      <c r="C2099" s="38">
        <v>5540246171888</v>
      </c>
      <c r="D2099" s="39">
        <v>44947</v>
      </c>
      <c r="E2099" s="40">
        <v>1040</v>
      </c>
      <c r="F2099" t="str">
        <f>+VLOOKUP(TableauRCP[[#This Row],[Article Commande]],Tableau1[],4,FALSE)</f>
        <v>BOULANGERIE</v>
      </c>
      <c r="G2099" s="30">
        <f>YEAR(TableauRCP[[#This Row],[Date de Reception]])*100+MONTH(TableauRCP[[#This Row],[Date de Reception]])</f>
        <v>202301</v>
      </c>
      <c r="H2099" t="str">
        <f>+CONCATENATE(TableauRCP[[#This Row],[Famille de produit]],TableauRCP[[#This Row],[Date2]])</f>
        <v>BOULANGERIE202301</v>
      </c>
    </row>
    <row r="2100" spans="1:8" x14ac:dyDescent="0.25">
      <c r="A2100" s="30" t="s">
        <v>248</v>
      </c>
      <c r="B2100" s="41">
        <v>143511175</v>
      </c>
      <c r="C2100" s="41">
        <v>5540246171759</v>
      </c>
      <c r="D2100" s="42">
        <v>44947</v>
      </c>
      <c r="E2100" s="43">
        <v>5847</v>
      </c>
      <c r="F2100" t="str">
        <f>+VLOOKUP(TableauRCP[[#This Row],[Article Commande]],Tableau1[],4,FALSE)</f>
        <v>MIX LEGUMES</v>
      </c>
      <c r="G2100" s="30">
        <f>YEAR(TableauRCP[[#This Row],[Date de Reception]])*100+MONTH(TableauRCP[[#This Row],[Date de Reception]])</f>
        <v>202301</v>
      </c>
      <c r="H2100" t="str">
        <f>+CONCATENATE(TableauRCP[[#This Row],[Famille de produit]],TableauRCP[[#This Row],[Date2]])</f>
        <v>MIX LEGUMES202301</v>
      </c>
    </row>
    <row r="2101" spans="1:8" x14ac:dyDescent="0.25">
      <c r="A2101" s="30" t="s">
        <v>248</v>
      </c>
      <c r="B2101" s="38">
        <v>143511175</v>
      </c>
      <c r="C2101" s="38">
        <v>5540246177133</v>
      </c>
      <c r="D2101" s="39">
        <v>44947</v>
      </c>
      <c r="E2101" s="40">
        <v>8352</v>
      </c>
      <c r="F2101" t="str">
        <f>+VLOOKUP(TableauRCP[[#This Row],[Article Commande]],Tableau1[],4,FALSE)</f>
        <v>MIX LEGUMES</v>
      </c>
      <c r="G2101" s="30">
        <f>YEAR(TableauRCP[[#This Row],[Date de Reception]])*100+MONTH(TableauRCP[[#This Row],[Date de Reception]])</f>
        <v>202301</v>
      </c>
      <c r="H2101" t="str">
        <f>+CONCATENATE(TableauRCP[[#This Row],[Famille de produit]],TableauRCP[[#This Row],[Date2]])</f>
        <v>MIX LEGUMES202301</v>
      </c>
    </row>
    <row r="2102" spans="1:8" x14ac:dyDescent="0.25">
      <c r="A2102" s="30" t="s">
        <v>248</v>
      </c>
      <c r="B2102" s="41">
        <v>143511175</v>
      </c>
      <c r="C2102" s="41">
        <v>5540246192518</v>
      </c>
      <c r="D2102" s="42">
        <v>44947</v>
      </c>
      <c r="E2102" s="43">
        <v>4176</v>
      </c>
      <c r="F2102" t="str">
        <f>+VLOOKUP(TableauRCP[[#This Row],[Article Commande]],Tableau1[],4,FALSE)</f>
        <v>MIX LEGUMES</v>
      </c>
      <c r="G2102" s="30">
        <f>YEAR(TableauRCP[[#This Row],[Date de Reception]])*100+MONTH(TableauRCP[[#This Row],[Date de Reception]])</f>
        <v>202301</v>
      </c>
      <c r="H2102" t="str">
        <f>+CONCATENATE(TableauRCP[[#This Row],[Famille de produit]],TableauRCP[[#This Row],[Date2]])</f>
        <v>MIX LEGUMES202301</v>
      </c>
    </row>
    <row r="2103" spans="1:8" x14ac:dyDescent="0.25">
      <c r="A2103" s="30" t="s">
        <v>248</v>
      </c>
      <c r="B2103" s="41">
        <v>143531430</v>
      </c>
      <c r="C2103" s="41">
        <v>5540246194632</v>
      </c>
      <c r="D2103" s="42">
        <v>44947</v>
      </c>
      <c r="E2103" s="43">
        <v>1253</v>
      </c>
      <c r="F2103" t="str">
        <f>+VLOOKUP(TableauRCP[[#This Row],[Article Commande]],Tableau1[],4,FALSE)</f>
        <v>BOULANGERIE</v>
      </c>
      <c r="G2103" s="30">
        <f>YEAR(TableauRCP[[#This Row],[Date de Reception]])*100+MONTH(TableauRCP[[#This Row],[Date de Reception]])</f>
        <v>202301</v>
      </c>
      <c r="H2103" t="str">
        <f>+CONCATENATE(TableauRCP[[#This Row],[Famille de produit]],TableauRCP[[#This Row],[Date2]])</f>
        <v>BOULANGERIE202301</v>
      </c>
    </row>
    <row r="2104" spans="1:8" x14ac:dyDescent="0.25">
      <c r="A2104" s="30" t="s">
        <v>248</v>
      </c>
      <c r="B2104" s="41">
        <v>143531460</v>
      </c>
      <c r="C2104" s="41">
        <v>5540246191598</v>
      </c>
      <c r="D2104" s="42">
        <v>44947</v>
      </c>
      <c r="E2104" s="43">
        <v>1601</v>
      </c>
      <c r="F2104" t="str">
        <f>+VLOOKUP(TableauRCP[[#This Row],[Article Commande]],Tableau1[],4,FALSE)</f>
        <v>CREMERIE</v>
      </c>
      <c r="G2104" s="30">
        <f>YEAR(TableauRCP[[#This Row],[Date de Reception]])*100+MONTH(TableauRCP[[#This Row],[Date de Reception]])</f>
        <v>202301</v>
      </c>
      <c r="H2104" t="str">
        <f>+CONCATENATE(TableauRCP[[#This Row],[Famille de produit]],TableauRCP[[#This Row],[Date2]])</f>
        <v>CREMERIE202301</v>
      </c>
    </row>
    <row r="2105" spans="1:8" x14ac:dyDescent="0.25">
      <c r="A2105" s="30" t="s">
        <v>248</v>
      </c>
      <c r="B2105" s="38">
        <v>143541475</v>
      </c>
      <c r="C2105" s="38">
        <v>5540246172669</v>
      </c>
      <c r="D2105" s="39">
        <v>44947</v>
      </c>
      <c r="E2105" s="40">
        <v>279</v>
      </c>
      <c r="F2105" t="str">
        <f>+VLOOKUP(TableauRCP[[#This Row],[Article Commande]],Tableau1[],4,FALSE)</f>
        <v>CREMERIE</v>
      </c>
      <c r="G2105" s="30">
        <f>YEAR(TableauRCP[[#This Row],[Date de Reception]])*100+MONTH(TableauRCP[[#This Row],[Date de Reception]])</f>
        <v>202301</v>
      </c>
      <c r="H2105" t="str">
        <f>+CONCATENATE(TableauRCP[[#This Row],[Famille de produit]],TableauRCP[[#This Row],[Date2]])</f>
        <v>CREMERIE202301</v>
      </c>
    </row>
    <row r="2106" spans="1:8" x14ac:dyDescent="0.25">
      <c r="A2106" s="30" t="s">
        <v>248</v>
      </c>
      <c r="B2106" s="41">
        <v>143541475</v>
      </c>
      <c r="C2106" s="41">
        <v>5540246172978</v>
      </c>
      <c r="D2106" s="42">
        <v>44947</v>
      </c>
      <c r="E2106" s="43">
        <v>1253</v>
      </c>
      <c r="F2106" t="str">
        <f>+VLOOKUP(TableauRCP[[#This Row],[Article Commande]],Tableau1[],4,FALSE)</f>
        <v>CREMERIE</v>
      </c>
      <c r="G2106" s="30">
        <f>YEAR(TableauRCP[[#This Row],[Date de Reception]])*100+MONTH(TableauRCP[[#This Row],[Date de Reception]])</f>
        <v>202301</v>
      </c>
      <c r="H2106" t="str">
        <f>+CONCATENATE(TableauRCP[[#This Row],[Famille de produit]],TableauRCP[[#This Row],[Date2]])</f>
        <v>CREMERIE202301</v>
      </c>
    </row>
    <row r="2107" spans="1:8" x14ac:dyDescent="0.25">
      <c r="A2107" s="30" t="s">
        <v>248</v>
      </c>
      <c r="B2107" s="41">
        <v>143541475</v>
      </c>
      <c r="C2107" s="41">
        <v>5540246174174</v>
      </c>
      <c r="D2107" s="42">
        <v>44947</v>
      </c>
      <c r="E2107" s="43">
        <v>464</v>
      </c>
      <c r="F2107" t="str">
        <f>+VLOOKUP(TableauRCP[[#This Row],[Article Commande]],Tableau1[],4,FALSE)</f>
        <v>CREMERIE</v>
      </c>
      <c r="G2107" s="30">
        <f>YEAR(TableauRCP[[#This Row],[Date de Reception]])*100+MONTH(TableauRCP[[#This Row],[Date de Reception]])</f>
        <v>202301</v>
      </c>
      <c r="H2107" t="str">
        <f>+CONCATENATE(TableauRCP[[#This Row],[Famille de produit]],TableauRCP[[#This Row],[Date2]])</f>
        <v>CREMERIE202301</v>
      </c>
    </row>
    <row r="2108" spans="1:8" x14ac:dyDescent="0.25">
      <c r="A2108" s="30" t="s">
        <v>248</v>
      </c>
      <c r="B2108" s="41">
        <v>143541475</v>
      </c>
      <c r="C2108" s="41">
        <v>5540246176699</v>
      </c>
      <c r="D2108" s="42">
        <v>44947</v>
      </c>
      <c r="E2108" s="43">
        <v>4176</v>
      </c>
      <c r="F2108" t="str">
        <f>+VLOOKUP(TableauRCP[[#This Row],[Article Commande]],Tableau1[],4,FALSE)</f>
        <v>CREMERIE</v>
      </c>
      <c r="G2108" s="30">
        <f>YEAR(TableauRCP[[#This Row],[Date de Reception]])*100+MONTH(TableauRCP[[#This Row],[Date de Reception]])</f>
        <v>202301</v>
      </c>
      <c r="H2108" t="str">
        <f>+CONCATENATE(TableauRCP[[#This Row],[Famille de produit]],TableauRCP[[#This Row],[Date2]])</f>
        <v>CREMERIE202301</v>
      </c>
    </row>
    <row r="2109" spans="1:8" x14ac:dyDescent="0.25">
      <c r="A2109" s="30" t="s">
        <v>248</v>
      </c>
      <c r="B2109" s="41">
        <v>143541477</v>
      </c>
      <c r="C2109" s="41">
        <v>5540246176294</v>
      </c>
      <c r="D2109" s="42">
        <v>44947</v>
      </c>
      <c r="E2109" s="43">
        <v>1485</v>
      </c>
      <c r="F2109" t="str">
        <f>+VLOOKUP(TableauRCP[[#This Row],[Article Commande]],Tableau1[],4,FALSE)</f>
        <v>CREMERIE</v>
      </c>
      <c r="G2109" s="30">
        <f>YEAR(TableauRCP[[#This Row],[Date de Reception]])*100+MONTH(TableauRCP[[#This Row],[Date de Reception]])</f>
        <v>202301</v>
      </c>
      <c r="H2109" t="str">
        <f>+CONCATENATE(TableauRCP[[#This Row],[Famille de produit]],TableauRCP[[#This Row],[Date2]])</f>
        <v>CREMERIE202301</v>
      </c>
    </row>
    <row r="2110" spans="1:8" x14ac:dyDescent="0.25">
      <c r="A2110" s="30" t="s">
        <v>248</v>
      </c>
      <c r="B2110" s="38">
        <v>143541477</v>
      </c>
      <c r="C2110" s="38">
        <v>5540246176295</v>
      </c>
      <c r="D2110" s="39">
        <v>44947</v>
      </c>
      <c r="E2110" s="40">
        <v>11099</v>
      </c>
      <c r="F2110" t="str">
        <f>+VLOOKUP(TableauRCP[[#This Row],[Article Commande]],Tableau1[],4,FALSE)</f>
        <v>CREMERIE</v>
      </c>
      <c r="G2110" s="30">
        <f>YEAR(TableauRCP[[#This Row],[Date de Reception]])*100+MONTH(TableauRCP[[#This Row],[Date de Reception]])</f>
        <v>202301</v>
      </c>
      <c r="H2110" t="str">
        <f>+CONCATENATE(TableauRCP[[#This Row],[Famille de produit]],TableauRCP[[#This Row],[Date2]])</f>
        <v>CREMERIE202301</v>
      </c>
    </row>
    <row r="2111" spans="1:8" x14ac:dyDescent="0.25">
      <c r="A2111" s="30" t="s">
        <v>248</v>
      </c>
      <c r="B2111" s="41">
        <v>143490761</v>
      </c>
      <c r="C2111" s="41">
        <v>5540246191394</v>
      </c>
      <c r="D2111" s="42">
        <v>44948</v>
      </c>
      <c r="E2111" s="43">
        <v>418</v>
      </c>
      <c r="F2111" t="str">
        <f>+VLOOKUP(TableauRCP[[#This Row],[Article Commande]],Tableau1[],4,FALSE)</f>
        <v>CREMERIE</v>
      </c>
      <c r="G2111" s="30">
        <f>YEAR(TableauRCP[[#This Row],[Date de Reception]])*100+MONTH(TableauRCP[[#This Row],[Date de Reception]])</f>
        <v>202301</v>
      </c>
      <c r="H2111" t="str">
        <f>+CONCATENATE(TableauRCP[[#This Row],[Famille de produit]],TableauRCP[[#This Row],[Date2]])</f>
        <v>CREMERIE202301</v>
      </c>
    </row>
    <row r="2112" spans="1:8" x14ac:dyDescent="0.25">
      <c r="A2112" s="30" t="s">
        <v>248</v>
      </c>
      <c r="B2112" s="41">
        <v>143490763</v>
      </c>
      <c r="C2112" s="41">
        <v>5540246196002</v>
      </c>
      <c r="D2112" s="42">
        <v>44948</v>
      </c>
      <c r="E2112" s="43">
        <v>423</v>
      </c>
      <c r="F2112" t="str">
        <f>+VLOOKUP(TableauRCP[[#This Row],[Article Commande]],Tableau1[],4,FALSE)</f>
        <v>CREMERIE</v>
      </c>
      <c r="G2112" s="30">
        <f>YEAR(TableauRCP[[#This Row],[Date de Reception]])*100+MONTH(TableauRCP[[#This Row],[Date de Reception]])</f>
        <v>202301</v>
      </c>
      <c r="H2112" t="str">
        <f>+CONCATENATE(TableauRCP[[#This Row],[Famille de produit]],TableauRCP[[#This Row],[Date2]])</f>
        <v>CREMERIE202301</v>
      </c>
    </row>
    <row r="2113" spans="1:8" x14ac:dyDescent="0.25">
      <c r="A2113" s="30" t="s">
        <v>248</v>
      </c>
      <c r="B2113" s="41">
        <v>143511097</v>
      </c>
      <c r="C2113" s="41">
        <v>5540246183130</v>
      </c>
      <c r="D2113" s="42">
        <v>44948</v>
      </c>
      <c r="E2113" s="43">
        <v>1692</v>
      </c>
      <c r="F2113" t="str">
        <f>+VLOOKUP(TableauRCP[[#This Row],[Article Commande]],Tableau1[],4,FALSE)</f>
        <v>MIX LEGUMES</v>
      </c>
      <c r="G2113" s="30">
        <f>YEAR(TableauRCP[[#This Row],[Date de Reception]])*100+MONTH(TableauRCP[[#This Row],[Date de Reception]])</f>
        <v>202301</v>
      </c>
      <c r="H2113" t="str">
        <f>+CONCATENATE(TableauRCP[[#This Row],[Famille de produit]],TableauRCP[[#This Row],[Date2]])</f>
        <v>MIX LEGUMES202301</v>
      </c>
    </row>
    <row r="2114" spans="1:8" x14ac:dyDescent="0.25">
      <c r="A2114" s="30" t="s">
        <v>248</v>
      </c>
      <c r="B2114" s="38">
        <v>143511097</v>
      </c>
      <c r="C2114" s="38">
        <v>5540246183537</v>
      </c>
      <c r="D2114" s="39">
        <v>44948</v>
      </c>
      <c r="E2114" s="40">
        <v>961</v>
      </c>
      <c r="F2114" t="str">
        <f>+VLOOKUP(TableauRCP[[#This Row],[Article Commande]],Tableau1[],4,FALSE)</f>
        <v>MIX LEGUMES</v>
      </c>
      <c r="G2114" s="30">
        <f>YEAR(TableauRCP[[#This Row],[Date de Reception]])*100+MONTH(TableauRCP[[#This Row],[Date de Reception]])</f>
        <v>202301</v>
      </c>
      <c r="H2114" t="str">
        <f>+CONCATENATE(TableauRCP[[#This Row],[Famille de produit]],TableauRCP[[#This Row],[Date2]])</f>
        <v>MIX LEGUMES202301</v>
      </c>
    </row>
    <row r="2115" spans="1:8" x14ac:dyDescent="0.25">
      <c r="A2115" s="30" t="s">
        <v>248</v>
      </c>
      <c r="B2115" s="41">
        <v>143511097</v>
      </c>
      <c r="C2115" s="41">
        <v>5540246183538</v>
      </c>
      <c r="D2115" s="42">
        <v>44948</v>
      </c>
      <c r="E2115" s="43">
        <v>919</v>
      </c>
      <c r="F2115" t="str">
        <f>+VLOOKUP(TableauRCP[[#This Row],[Article Commande]],Tableau1[],4,FALSE)</f>
        <v>MIX LEGUMES</v>
      </c>
      <c r="G2115" s="30">
        <f>YEAR(TableauRCP[[#This Row],[Date de Reception]])*100+MONTH(TableauRCP[[#This Row],[Date de Reception]])</f>
        <v>202301</v>
      </c>
      <c r="H2115" t="str">
        <f>+CONCATENATE(TableauRCP[[#This Row],[Famille de produit]],TableauRCP[[#This Row],[Date2]])</f>
        <v>MIX LEGUMES202301</v>
      </c>
    </row>
    <row r="2116" spans="1:8" x14ac:dyDescent="0.25">
      <c r="A2116" s="30" t="s">
        <v>248</v>
      </c>
      <c r="B2116" s="38">
        <v>143511097</v>
      </c>
      <c r="C2116" s="38">
        <v>5540246183541</v>
      </c>
      <c r="D2116" s="39">
        <v>44948</v>
      </c>
      <c r="E2116" s="40">
        <v>928</v>
      </c>
      <c r="F2116" t="str">
        <f>+VLOOKUP(TableauRCP[[#This Row],[Article Commande]],Tableau1[],4,FALSE)</f>
        <v>MIX LEGUMES</v>
      </c>
      <c r="G2116" s="30">
        <f>YEAR(TableauRCP[[#This Row],[Date de Reception]])*100+MONTH(TableauRCP[[#This Row],[Date de Reception]])</f>
        <v>202301</v>
      </c>
      <c r="H2116" t="str">
        <f>+CONCATENATE(TableauRCP[[#This Row],[Famille de produit]],TableauRCP[[#This Row],[Date2]])</f>
        <v>MIX LEGUMES202301</v>
      </c>
    </row>
    <row r="2117" spans="1:8" x14ac:dyDescent="0.25">
      <c r="A2117" s="30" t="s">
        <v>248</v>
      </c>
      <c r="B2117" s="41">
        <v>143511097</v>
      </c>
      <c r="C2117" s="41">
        <v>5540246183552</v>
      </c>
      <c r="D2117" s="42">
        <v>44948</v>
      </c>
      <c r="E2117" s="43">
        <v>2172</v>
      </c>
      <c r="F2117" t="str">
        <f>+VLOOKUP(TableauRCP[[#This Row],[Article Commande]],Tableau1[],4,FALSE)</f>
        <v>MIX LEGUMES</v>
      </c>
      <c r="G2117" s="30">
        <f>YEAR(TableauRCP[[#This Row],[Date de Reception]])*100+MONTH(TableauRCP[[#This Row],[Date de Reception]])</f>
        <v>202301</v>
      </c>
      <c r="H2117" t="str">
        <f>+CONCATENATE(TableauRCP[[#This Row],[Famille de produit]],TableauRCP[[#This Row],[Date2]])</f>
        <v>MIX LEGUMES202301</v>
      </c>
    </row>
    <row r="2118" spans="1:8" x14ac:dyDescent="0.25">
      <c r="A2118" s="30" t="s">
        <v>248</v>
      </c>
      <c r="B2118" s="41">
        <v>143511097</v>
      </c>
      <c r="C2118" s="41">
        <v>5540246192571</v>
      </c>
      <c r="D2118" s="42">
        <v>44948</v>
      </c>
      <c r="E2118" s="43">
        <v>669</v>
      </c>
      <c r="F2118" t="str">
        <f>+VLOOKUP(TableauRCP[[#This Row],[Article Commande]],Tableau1[],4,FALSE)</f>
        <v>MIX LEGUMES</v>
      </c>
      <c r="G2118" s="30">
        <f>YEAR(TableauRCP[[#This Row],[Date de Reception]])*100+MONTH(TableauRCP[[#This Row],[Date de Reception]])</f>
        <v>202301</v>
      </c>
      <c r="H2118" t="str">
        <f>+CONCATENATE(TableauRCP[[#This Row],[Famille de produit]],TableauRCP[[#This Row],[Date2]])</f>
        <v>MIX LEGUMES202301</v>
      </c>
    </row>
    <row r="2119" spans="1:8" x14ac:dyDescent="0.25">
      <c r="A2119" s="30" t="s">
        <v>248</v>
      </c>
      <c r="B2119" s="38">
        <v>143511168</v>
      </c>
      <c r="C2119" s="38">
        <v>5540246183587</v>
      </c>
      <c r="D2119" s="39">
        <v>44948</v>
      </c>
      <c r="E2119" s="40">
        <v>502</v>
      </c>
      <c r="F2119" t="str">
        <f>+VLOOKUP(TableauRCP[[#This Row],[Article Commande]],Tableau1[],4,FALSE)</f>
        <v>MIX LEGUMES</v>
      </c>
      <c r="G2119" s="30">
        <f>YEAR(TableauRCP[[#This Row],[Date de Reception]])*100+MONTH(TableauRCP[[#This Row],[Date de Reception]])</f>
        <v>202301</v>
      </c>
      <c r="H2119" t="str">
        <f>+CONCATENATE(TableauRCP[[#This Row],[Famille de produit]],TableauRCP[[#This Row],[Date2]])</f>
        <v>MIX LEGUMES202301</v>
      </c>
    </row>
    <row r="2120" spans="1:8" x14ac:dyDescent="0.25">
      <c r="A2120" s="30" t="s">
        <v>248</v>
      </c>
      <c r="B2120" s="41">
        <v>143511168</v>
      </c>
      <c r="C2120" s="41">
        <v>5540246183589</v>
      </c>
      <c r="D2120" s="42">
        <v>44948</v>
      </c>
      <c r="E2120" s="43">
        <v>1300</v>
      </c>
      <c r="F2120" t="str">
        <f>+VLOOKUP(TableauRCP[[#This Row],[Article Commande]],Tableau1[],4,FALSE)</f>
        <v>MIX LEGUMES</v>
      </c>
      <c r="G2120" s="30">
        <f>YEAR(TableauRCP[[#This Row],[Date de Reception]])*100+MONTH(TableauRCP[[#This Row],[Date de Reception]])</f>
        <v>202301</v>
      </c>
      <c r="H2120" t="str">
        <f>+CONCATENATE(TableauRCP[[#This Row],[Famille de produit]],TableauRCP[[#This Row],[Date2]])</f>
        <v>MIX LEGUMES202301</v>
      </c>
    </row>
    <row r="2121" spans="1:8" x14ac:dyDescent="0.25">
      <c r="A2121" s="30" t="s">
        <v>248</v>
      </c>
      <c r="B2121" s="38">
        <v>143511168</v>
      </c>
      <c r="C2121" s="38">
        <v>5540246186352</v>
      </c>
      <c r="D2121" s="39">
        <v>44948</v>
      </c>
      <c r="E2121" s="40">
        <v>940</v>
      </c>
      <c r="F2121" t="str">
        <f>+VLOOKUP(TableauRCP[[#This Row],[Article Commande]],Tableau1[],4,FALSE)</f>
        <v>MIX LEGUMES</v>
      </c>
      <c r="G2121" s="30">
        <f>YEAR(TableauRCP[[#This Row],[Date de Reception]])*100+MONTH(TableauRCP[[#This Row],[Date de Reception]])</f>
        <v>202301</v>
      </c>
      <c r="H2121" t="str">
        <f>+CONCATENATE(TableauRCP[[#This Row],[Famille de produit]],TableauRCP[[#This Row],[Date2]])</f>
        <v>MIX LEGUMES202301</v>
      </c>
    </row>
    <row r="2122" spans="1:8" x14ac:dyDescent="0.25">
      <c r="A2122" s="30" t="s">
        <v>248</v>
      </c>
      <c r="B2122" s="41">
        <v>143511168</v>
      </c>
      <c r="C2122" s="41">
        <v>5540246194790</v>
      </c>
      <c r="D2122" s="42">
        <v>44948</v>
      </c>
      <c r="E2122" s="43">
        <v>1316</v>
      </c>
      <c r="F2122" t="str">
        <f>+VLOOKUP(TableauRCP[[#This Row],[Article Commande]],Tableau1[],4,FALSE)</f>
        <v>MIX LEGUMES</v>
      </c>
      <c r="G2122" s="30">
        <f>YEAR(TableauRCP[[#This Row],[Date de Reception]])*100+MONTH(TableauRCP[[#This Row],[Date de Reception]])</f>
        <v>202301</v>
      </c>
      <c r="H2122" t="str">
        <f>+CONCATENATE(TableauRCP[[#This Row],[Famille de produit]],TableauRCP[[#This Row],[Date2]])</f>
        <v>MIX LEGUMES202301</v>
      </c>
    </row>
    <row r="2123" spans="1:8" x14ac:dyDescent="0.25">
      <c r="A2123" s="30" t="s">
        <v>248</v>
      </c>
      <c r="B2123" s="38">
        <v>143511209</v>
      </c>
      <c r="C2123" s="38">
        <v>5540246194632</v>
      </c>
      <c r="D2123" s="39">
        <v>44948</v>
      </c>
      <c r="E2123" s="40">
        <v>713</v>
      </c>
      <c r="F2123" t="str">
        <f>+VLOOKUP(TableauRCP[[#This Row],[Article Commande]],Tableau1[],4,FALSE)</f>
        <v>BOULANGERIE</v>
      </c>
      <c r="G2123" s="30">
        <f>YEAR(TableauRCP[[#This Row],[Date de Reception]])*100+MONTH(TableauRCP[[#This Row],[Date de Reception]])</f>
        <v>202301</v>
      </c>
      <c r="H2123" t="str">
        <f>+CONCATENATE(TableauRCP[[#This Row],[Famille de produit]],TableauRCP[[#This Row],[Date2]])</f>
        <v>BOULANGERIE202301</v>
      </c>
    </row>
    <row r="2124" spans="1:8" x14ac:dyDescent="0.25">
      <c r="A2124" s="30" t="s">
        <v>248</v>
      </c>
      <c r="B2124" s="41">
        <v>143541505</v>
      </c>
      <c r="C2124" s="41">
        <v>5540246172539</v>
      </c>
      <c r="D2124" s="42">
        <v>44948</v>
      </c>
      <c r="E2124" s="43">
        <v>70</v>
      </c>
      <c r="F2124" t="str">
        <f>+VLOOKUP(TableauRCP[[#This Row],[Article Commande]],Tableau1[],4,FALSE)</f>
        <v>CREMERIE</v>
      </c>
      <c r="G2124" s="30">
        <f>YEAR(TableauRCP[[#This Row],[Date de Reception]])*100+MONTH(TableauRCP[[#This Row],[Date de Reception]])</f>
        <v>202301</v>
      </c>
      <c r="H2124" t="str">
        <f>+CONCATENATE(TableauRCP[[#This Row],[Famille de produit]],TableauRCP[[#This Row],[Date2]])</f>
        <v>CREMERIE202301</v>
      </c>
    </row>
    <row r="2125" spans="1:8" x14ac:dyDescent="0.25">
      <c r="A2125" s="30" t="s">
        <v>248</v>
      </c>
      <c r="B2125" s="38">
        <v>143541505</v>
      </c>
      <c r="C2125" s="38">
        <v>5540246172669</v>
      </c>
      <c r="D2125" s="39">
        <v>44948</v>
      </c>
      <c r="E2125" s="40">
        <v>279</v>
      </c>
      <c r="F2125" t="str">
        <f>+VLOOKUP(TableauRCP[[#This Row],[Article Commande]],Tableau1[],4,FALSE)</f>
        <v>CREMERIE</v>
      </c>
      <c r="G2125" s="30">
        <f>YEAR(TableauRCP[[#This Row],[Date de Reception]])*100+MONTH(TableauRCP[[#This Row],[Date de Reception]])</f>
        <v>202301</v>
      </c>
      <c r="H2125" t="str">
        <f>+CONCATENATE(TableauRCP[[#This Row],[Famille de produit]],TableauRCP[[#This Row],[Date2]])</f>
        <v>CREMERIE202301</v>
      </c>
    </row>
    <row r="2126" spans="1:8" x14ac:dyDescent="0.25">
      <c r="A2126" s="30" t="s">
        <v>248</v>
      </c>
      <c r="B2126" s="41">
        <v>143541505</v>
      </c>
      <c r="C2126" s="41">
        <v>5540246172978</v>
      </c>
      <c r="D2126" s="42">
        <v>44948</v>
      </c>
      <c r="E2126" s="43">
        <v>418</v>
      </c>
      <c r="F2126" t="str">
        <f>+VLOOKUP(TableauRCP[[#This Row],[Article Commande]],Tableau1[],4,FALSE)</f>
        <v>CREMERIE</v>
      </c>
      <c r="G2126" s="30">
        <f>YEAR(TableauRCP[[#This Row],[Date de Reception]])*100+MONTH(TableauRCP[[#This Row],[Date de Reception]])</f>
        <v>202301</v>
      </c>
      <c r="H2126" t="str">
        <f>+CONCATENATE(TableauRCP[[#This Row],[Famille de produit]],TableauRCP[[#This Row],[Date2]])</f>
        <v>CREMERIE202301</v>
      </c>
    </row>
    <row r="2127" spans="1:8" x14ac:dyDescent="0.25">
      <c r="A2127" s="30" t="s">
        <v>248</v>
      </c>
      <c r="B2127" s="41">
        <v>143541505</v>
      </c>
      <c r="C2127" s="41">
        <v>5540246174174</v>
      </c>
      <c r="D2127" s="42">
        <v>44948</v>
      </c>
      <c r="E2127" s="43">
        <v>464</v>
      </c>
      <c r="F2127" t="str">
        <f>+VLOOKUP(TableauRCP[[#This Row],[Article Commande]],Tableau1[],4,FALSE)</f>
        <v>CREMERIE</v>
      </c>
      <c r="G2127" s="30">
        <f>YEAR(TableauRCP[[#This Row],[Date de Reception]])*100+MONTH(TableauRCP[[#This Row],[Date de Reception]])</f>
        <v>202301</v>
      </c>
      <c r="H2127" t="str">
        <f>+CONCATENATE(TableauRCP[[#This Row],[Famille de produit]],TableauRCP[[#This Row],[Date2]])</f>
        <v>CREMERIE202301</v>
      </c>
    </row>
    <row r="2128" spans="1:8" x14ac:dyDescent="0.25">
      <c r="A2128" s="30" t="s">
        <v>248</v>
      </c>
      <c r="B2128" s="38">
        <v>143541505</v>
      </c>
      <c r="C2128" s="38">
        <v>5540246176699</v>
      </c>
      <c r="D2128" s="39">
        <v>44948</v>
      </c>
      <c r="E2128" s="40">
        <v>12528</v>
      </c>
      <c r="F2128" t="str">
        <f>+VLOOKUP(TableauRCP[[#This Row],[Article Commande]],Tableau1[],4,FALSE)</f>
        <v>CREMERIE</v>
      </c>
      <c r="G2128" s="30">
        <f>YEAR(TableauRCP[[#This Row],[Date de Reception]])*100+MONTH(TableauRCP[[#This Row],[Date de Reception]])</f>
        <v>202301</v>
      </c>
      <c r="H2128" t="str">
        <f>+CONCATENATE(TableauRCP[[#This Row],[Famille de produit]],TableauRCP[[#This Row],[Date2]])</f>
        <v>CREMERIE202301</v>
      </c>
    </row>
    <row r="2129" spans="1:8" x14ac:dyDescent="0.25">
      <c r="A2129" s="30" t="s">
        <v>248</v>
      </c>
      <c r="B2129" s="41">
        <v>143541506</v>
      </c>
      <c r="C2129" s="41">
        <v>5540246171933</v>
      </c>
      <c r="D2129" s="42">
        <v>44948</v>
      </c>
      <c r="E2129" s="43">
        <v>1114</v>
      </c>
      <c r="F2129" t="str">
        <f>+VLOOKUP(TableauRCP[[#This Row],[Article Commande]],Tableau1[],4,FALSE)</f>
        <v>CREMERIE</v>
      </c>
      <c r="G2129" s="30">
        <f>YEAR(TableauRCP[[#This Row],[Date de Reception]])*100+MONTH(TableauRCP[[#This Row],[Date de Reception]])</f>
        <v>202301</v>
      </c>
      <c r="H2129" t="str">
        <f>+CONCATENATE(TableauRCP[[#This Row],[Famille de produit]],TableauRCP[[#This Row],[Date2]])</f>
        <v>CREMERIE202301</v>
      </c>
    </row>
    <row r="2130" spans="1:8" x14ac:dyDescent="0.25">
      <c r="A2130" s="30" t="s">
        <v>248</v>
      </c>
      <c r="B2130" s="41">
        <v>143541506</v>
      </c>
      <c r="C2130" s="41">
        <v>5540246187987</v>
      </c>
      <c r="D2130" s="42">
        <v>44948</v>
      </c>
      <c r="E2130" s="43">
        <v>4455</v>
      </c>
      <c r="F2130" t="str">
        <f>+VLOOKUP(TableauRCP[[#This Row],[Article Commande]],Tableau1[],4,FALSE)</f>
        <v>CREMERIE</v>
      </c>
      <c r="G2130" s="30">
        <f>YEAR(TableauRCP[[#This Row],[Date de Reception]])*100+MONTH(TableauRCP[[#This Row],[Date de Reception]])</f>
        <v>202301</v>
      </c>
      <c r="H2130" t="str">
        <f>+CONCATENATE(TableauRCP[[#This Row],[Famille de produit]],TableauRCP[[#This Row],[Date2]])</f>
        <v>CREMERIE202301</v>
      </c>
    </row>
    <row r="2131" spans="1:8" x14ac:dyDescent="0.25">
      <c r="A2131" s="30" t="s">
        <v>248</v>
      </c>
      <c r="B2131" s="41">
        <v>143449962</v>
      </c>
      <c r="C2131" s="41">
        <v>5540246192907</v>
      </c>
      <c r="D2131" s="42">
        <v>44949</v>
      </c>
      <c r="E2131" s="43">
        <v>11136</v>
      </c>
      <c r="F2131" t="str">
        <f>+VLOOKUP(TableauRCP[[#This Row],[Article Commande]],Tableau1[],4,FALSE)</f>
        <v>VOLAILLE</v>
      </c>
      <c r="G2131" s="30">
        <f>YEAR(TableauRCP[[#This Row],[Date de Reception]])*100+MONTH(TableauRCP[[#This Row],[Date de Reception]])</f>
        <v>202301</v>
      </c>
      <c r="H2131" t="str">
        <f>+CONCATENATE(TableauRCP[[#This Row],[Famille de produit]],TableauRCP[[#This Row],[Date2]])</f>
        <v>VOLAILLE202301</v>
      </c>
    </row>
    <row r="2132" spans="1:8" x14ac:dyDescent="0.25">
      <c r="A2132" s="30" t="s">
        <v>248</v>
      </c>
      <c r="B2132" s="41">
        <v>143511101</v>
      </c>
      <c r="C2132" s="41">
        <v>5540246180522</v>
      </c>
      <c r="D2132" s="42">
        <v>44949</v>
      </c>
      <c r="E2132" s="43">
        <v>1782</v>
      </c>
      <c r="F2132" t="str">
        <f>+VLOOKUP(TableauRCP[[#This Row],[Article Commande]],Tableau1[],4,FALSE)</f>
        <v>BOULANGERIE</v>
      </c>
      <c r="G2132" s="30">
        <f>YEAR(TableauRCP[[#This Row],[Date de Reception]])*100+MONTH(TableauRCP[[#This Row],[Date de Reception]])</f>
        <v>202301</v>
      </c>
      <c r="H2132" t="str">
        <f>+CONCATENATE(TableauRCP[[#This Row],[Famille de produit]],TableauRCP[[#This Row],[Date2]])</f>
        <v>BOULANGERIE202301</v>
      </c>
    </row>
    <row r="2133" spans="1:8" x14ac:dyDescent="0.25">
      <c r="A2133" s="30" t="s">
        <v>248</v>
      </c>
      <c r="B2133" s="38">
        <v>143511101</v>
      </c>
      <c r="C2133" s="38">
        <v>5540246193409</v>
      </c>
      <c r="D2133" s="39">
        <v>44949</v>
      </c>
      <c r="E2133" s="40">
        <v>65</v>
      </c>
      <c r="F2133" t="str">
        <f>+VLOOKUP(TableauRCP[[#This Row],[Article Commande]],Tableau1[],4,FALSE)</f>
        <v>BOULANGERIE</v>
      </c>
      <c r="G2133" s="30">
        <f>YEAR(TableauRCP[[#This Row],[Date de Reception]])*100+MONTH(TableauRCP[[#This Row],[Date de Reception]])</f>
        <v>202301</v>
      </c>
      <c r="H2133" t="str">
        <f>+CONCATENATE(TableauRCP[[#This Row],[Famille de produit]],TableauRCP[[#This Row],[Date2]])</f>
        <v>BOULANGERIE202301</v>
      </c>
    </row>
    <row r="2134" spans="1:8" x14ac:dyDescent="0.25">
      <c r="A2134" s="30" t="s">
        <v>248</v>
      </c>
      <c r="B2134" s="41">
        <v>143511174</v>
      </c>
      <c r="C2134" s="41">
        <v>5540246192148</v>
      </c>
      <c r="D2134" s="42">
        <v>44949</v>
      </c>
      <c r="E2134" s="43">
        <v>45936</v>
      </c>
      <c r="F2134" t="str">
        <f>+VLOOKUP(TableauRCP[[#This Row],[Article Commande]],Tableau1[],4,FALSE)</f>
        <v>MIX LEGUMES</v>
      </c>
      <c r="G2134" s="30">
        <f>YEAR(TableauRCP[[#This Row],[Date de Reception]])*100+MONTH(TableauRCP[[#This Row],[Date de Reception]])</f>
        <v>202301</v>
      </c>
      <c r="H2134" t="str">
        <f>+CONCATENATE(TableauRCP[[#This Row],[Famille de produit]],TableauRCP[[#This Row],[Date2]])</f>
        <v>MIX LEGUMES202301</v>
      </c>
    </row>
    <row r="2135" spans="1:8" x14ac:dyDescent="0.25">
      <c r="A2135" s="30" t="s">
        <v>248</v>
      </c>
      <c r="B2135" s="41">
        <v>143541486</v>
      </c>
      <c r="C2135" s="41">
        <v>5540246173472</v>
      </c>
      <c r="D2135" s="42">
        <v>44949</v>
      </c>
      <c r="E2135" s="43">
        <v>140</v>
      </c>
      <c r="F2135" t="str">
        <f>+VLOOKUP(TableauRCP[[#This Row],[Article Commande]],Tableau1[],4,FALSE)</f>
        <v>CREMERIE</v>
      </c>
      <c r="G2135" s="30">
        <f>YEAR(TableauRCP[[#This Row],[Date de Reception]])*100+MONTH(TableauRCP[[#This Row],[Date de Reception]])</f>
        <v>202301</v>
      </c>
      <c r="H2135" t="str">
        <f>+CONCATENATE(TableauRCP[[#This Row],[Famille de produit]],TableauRCP[[#This Row],[Date2]])</f>
        <v>CREMERIE202301</v>
      </c>
    </row>
    <row r="2136" spans="1:8" x14ac:dyDescent="0.25">
      <c r="A2136" s="30" t="s">
        <v>248</v>
      </c>
      <c r="B2136" s="38">
        <v>143541486</v>
      </c>
      <c r="C2136" s="38">
        <v>5540246174095</v>
      </c>
      <c r="D2136" s="39">
        <v>44949</v>
      </c>
      <c r="E2136" s="40">
        <v>140</v>
      </c>
      <c r="F2136" t="str">
        <f>+VLOOKUP(TableauRCP[[#This Row],[Article Commande]],Tableau1[],4,FALSE)</f>
        <v>CREMERIE</v>
      </c>
      <c r="G2136" s="30">
        <f>YEAR(TableauRCP[[#This Row],[Date de Reception]])*100+MONTH(TableauRCP[[#This Row],[Date de Reception]])</f>
        <v>202301</v>
      </c>
      <c r="H2136" t="str">
        <f>+CONCATENATE(TableauRCP[[#This Row],[Famille de produit]],TableauRCP[[#This Row],[Date2]])</f>
        <v>CREMERIE202301</v>
      </c>
    </row>
    <row r="2137" spans="1:8" x14ac:dyDescent="0.25">
      <c r="A2137" s="30" t="s">
        <v>248</v>
      </c>
      <c r="B2137" s="41">
        <v>143541486</v>
      </c>
      <c r="C2137" s="41">
        <v>5540246175049</v>
      </c>
      <c r="D2137" s="42">
        <v>44949</v>
      </c>
      <c r="E2137" s="43">
        <v>836</v>
      </c>
      <c r="F2137" t="str">
        <f>+VLOOKUP(TableauRCP[[#This Row],[Article Commande]],Tableau1[],4,FALSE)</f>
        <v>CREMERIE</v>
      </c>
      <c r="G2137" s="30">
        <f>YEAR(TableauRCP[[#This Row],[Date de Reception]])*100+MONTH(TableauRCP[[#This Row],[Date de Reception]])</f>
        <v>202301</v>
      </c>
      <c r="H2137" t="str">
        <f>+CONCATENATE(TableauRCP[[#This Row],[Famille de produit]],TableauRCP[[#This Row],[Date2]])</f>
        <v>CREMERIE202301</v>
      </c>
    </row>
    <row r="2138" spans="1:8" x14ac:dyDescent="0.25">
      <c r="A2138" s="30" t="s">
        <v>248</v>
      </c>
      <c r="B2138" s="38">
        <v>143541486</v>
      </c>
      <c r="C2138" s="38">
        <v>5540246175050</v>
      </c>
      <c r="D2138" s="39">
        <v>44949</v>
      </c>
      <c r="E2138" s="40">
        <v>836</v>
      </c>
      <c r="F2138" t="str">
        <f>+VLOOKUP(TableauRCP[[#This Row],[Article Commande]],Tableau1[],4,FALSE)</f>
        <v>CREMERIE</v>
      </c>
      <c r="G2138" s="30">
        <f>YEAR(TableauRCP[[#This Row],[Date de Reception]])*100+MONTH(TableauRCP[[#This Row],[Date de Reception]])</f>
        <v>202301</v>
      </c>
      <c r="H2138" t="str">
        <f>+CONCATENATE(TableauRCP[[#This Row],[Famille de produit]],TableauRCP[[#This Row],[Date2]])</f>
        <v>CREMERIE202301</v>
      </c>
    </row>
    <row r="2139" spans="1:8" x14ac:dyDescent="0.25">
      <c r="A2139" s="30" t="s">
        <v>248</v>
      </c>
      <c r="B2139" s="41">
        <v>143541486</v>
      </c>
      <c r="C2139" s="41">
        <v>5540246190743</v>
      </c>
      <c r="D2139" s="42">
        <v>44949</v>
      </c>
      <c r="E2139" s="43">
        <v>140</v>
      </c>
      <c r="F2139" t="str">
        <f>+VLOOKUP(TableauRCP[[#This Row],[Article Commande]],Tableau1[],4,FALSE)</f>
        <v>CREMERIE</v>
      </c>
      <c r="G2139" s="30">
        <f>YEAR(TableauRCP[[#This Row],[Date de Reception]])*100+MONTH(TableauRCP[[#This Row],[Date de Reception]])</f>
        <v>202301</v>
      </c>
      <c r="H2139" t="str">
        <f>+CONCATENATE(TableauRCP[[#This Row],[Famille de produit]],TableauRCP[[#This Row],[Date2]])</f>
        <v>CREMERIE202301</v>
      </c>
    </row>
    <row r="2140" spans="1:8" x14ac:dyDescent="0.25">
      <c r="A2140" s="30" t="s">
        <v>248</v>
      </c>
      <c r="B2140" s="38">
        <v>143541532</v>
      </c>
      <c r="C2140" s="38">
        <v>5540246172978</v>
      </c>
      <c r="D2140" s="39">
        <v>44949</v>
      </c>
      <c r="E2140" s="40">
        <v>2506</v>
      </c>
      <c r="F2140" t="str">
        <f>+VLOOKUP(TableauRCP[[#This Row],[Article Commande]],Tableau1[],4,FALSE)</f>
        <v>CREMERIE</v>
      </c>
      <c r="G2140" s="30">
        <f>YEAR(TableauRCP[[#This Row],[Date de Reception]])*100+MONTH(TableauRCP[[#This Row],[Date de Reception]])</f>
        <v>202301</v>
      </c>
      <c r="H2140" t="str">
        <f>+CONCATENATE(TableauRCP[[#This Row],[Famille de produit]],TableauRCP[[#This Row],[Date2]])</f>
        <v>CREMERIE202301</v>
      </c>
    </row>
    <row r="2141" spans="1:8" x14ac:dyDescent="0.25">
      <c r="A2141" s="30" t="s">
        <v>248</v>
      </c>
      <c r="B2141" s="41">
        <v>143541535</v>
      </c>
      <c r="C2141" s="41">
        <v>5540246171933</v>
      </c>
      <c r="D2141" s="42">
        <v>44949</v>
      </c>
      <c r="E2141" s="43">
        <v>557</v>
      </c>
      <c r="F2141" t="str">
        <f>+VLOOKUP(TableauRCP[[#This Row],[Article Commande]],Tableau1[],4,FALSE)</f>
        <v>CREMERIE</v>
      </c>
      <c r="G2141" s="30">
        <f>YEAR(TableauRCP[[#This Row],[Date de Reception]])*100+MONTH(TableauRCP[[#This Row],[Date de Reception]])</f>
        <v>202301</v>
      </c>
      <c r="H2141" t="str">
        <f>+CONCATENATE(TableauRCP[[#This Row],[Famille de produit]],TableauRCP[[#This Row],[Date2]])</f>
        <v>CREMERIE202301</v>
      </c>
    </row>
    <row r="2142" spans="1:8" x14ac:dyDescent="0.25">
      <c r="A2142" s="30" t="s">
        <v>248</v>
      </c>
      <c r="B2142" s="41">
        <v>143541535</v>
      </c>
      <c r="C2142" s="41">
        <v>5540246176294</v>
      </c>
      <c r="D2142" s="42">
        <v>44949</v>
      </c>
      <c r="E2142" s="43">
        <v>743</v>
      </c>
      <c r="F2142" t="str">
        <f>+VLOOKUP(TableauRCP[[#This Row],[Article Commande]],Tableau1[],4,FALSE)</f>
        <v>CREMERIE</v>
      </c>
      <c r="G2142" s="30">
        <f>YEAR(TableauRCP[[#This Row],[Date de Reception]])*100+MONTH(TableauRCP[[#This Row],[Date de Reception]])</f>
        <v>202301</v>
      </c>
      <c r="H2142" t="str">
        <f>+CONCATENATE(TableauRCP[[#This Row],[Famille de produit]],TableauRCP[[#This Row],[Date2]])</f>
        <v>CREMERIE202301</v>
      </c>
    </row>
    <row r="2143" spans="1:8" x14ac:dyDescent="0.25">
      <c r="A2143" s="30" t="s">
        <v>248</v>
      </c>
      <c r="B2143" s="38">
        <v>143541535</v>
      </c>
      <c r="C2143" s="38">
        <v>5540246187987</v>
      </c>
      <c r="D2143" s="39">
        <v>44949</v>
      </c>
      <c r="E2143" s="40">
        <v>3341</v>
      </c>
      <c r="F2143" t="str">
        <f>+VLOOKUP(TableauRCP[[#This Row],[Article Commande]],Tableau1[],4,FALSE)</f>
        <v>CREMERIE</v>
      </c>
      <c r="G2143" s="30">
        <f>YEAR(TableauRCP[[#This Row],[Date de Reception]])*100+MONTH(TableauRCP[[#This Row],[Date de Reception]])</f>
        <v>202301</v>
      </c>
      <c r="H2143" t="str">
        <f>+CONCATENATE(TableauRCP[[#This Row],[Famille de produit]],TableauRCP[[#This Row],[Date2]])</f>
        <v>CREMERIE202301</v>
      </c>
    </row>
    <row r="2144" spans="1:8" x14ac:dyDescent="0.25">
      <c r="A2144" s="30" t="s">
        <v>248</v>
      </c>
      <c r="B2144" s="38">
        <v>143541581</v>
      </c>
      <c r="C2144" s="38">
        <v>5540246188175</v>
      </c>
      <c r="D2144" s="39">
        <v>44949</v>
      </c>
      <c r="E2144" s="40">
        <v>1253</v>
      </c>
      <c r="F2144" t="str">
        <f>+VLOOKUP(TableauRCP[[#This Row],[Article Commande]],Tableau1[],4,FALSE)</f>
        <v>CREMERIE</v>
      </c>
      <c r="G2144" s="30">
        <f>YEAR(TableauRCP[[#This Row],[Date de Reception]])*100+MONTH(TableauRCP[[#This Row],[Date de Reception]])</f>
        <v>202301</v>
      </c>
      <c r="H2144" t="str">
        <f>+CONCATENATE(TableauRCP[[#This Row],[Famille de produit]],TableauRCP[[#This Row],[Date2]])</f>
        <v>CREMERIE202301</v>
      </c>
    </row>
    <row r="2145" spans="1:8" x14ac:dyDescent="0.25">
      <c r="A2145" s="30" t="s">
        <v>248</v>
      </c>
      <c r="B2145" s="41">
        <v>143541594</v>
      </c>
      <c r="C2145" s="41">
        <v>5540246194632</v>
      </c>
      <c r="D2145" s="42">
        <v>44950</v>
      </c>
      <c r="E2145" s="43">
        <v>335</v>
      </c>
      <c r="F2145" t="str">
        <f>+VLOOKUP(TableauRCP[[#This Row],[Article Commande]],Tableau1[],4,FALSE)</f>
        <v>BOULANGERIE</v>
      </c>
      <c r="G2145" s="30">
        <f>YEAR(TableauRCP[[#This Row],[Date de Reception]])*100+MONTH(TableauRCP[[#This Row],[Date de Reception]])</f>
        <v>202301</v>
      </c>
      <c r="H2145" t="str">
        <f>+CONCATENATE(TableauRCP[[#This Row],[Famille de produit]],TableauRCP[[#This Row],[Date2]])</f>
        <v>BOULANGERIE202301</v>
      </c>
    </row>
    <row r="2146" spans="1:8" x14ac:dyDescent="0.25">
      <c r="A2146" s="30" t="s">
        <v>248</v>
      </c>
      <c r="B2146" s="41">
        <v>143541565</v>
      </c>
      <c r="C2146" s="41">
        <v>5540246172978</v>
      </c>
      <c r="D2146" s="42">
        <v>44952</v>
      </c>
      <c r="E2146" s="43">
        <v>836</v>
      </c>
      <c r="F2146" t="str">
        <f>+VLOOKUP(TableauRCP[[#This Row],[Article Commande]],Tableau1[],4,FALSE)</f>
        <v>CREMERIE</v>
      </c>
      <c r="G2146" s="30">
        <f>YEAR(TableauRCP[[#This Row],[Date de Reception]])*100+MONTH(TableauRCP[[#This Row],[Date de Reception]])</f>
        <v>202301</v>
      </c>
      <c r="H2146" t="str">
        <f>+CONCATENATE(TableauRCP[[#This Row],[Famille de produit]],TableauRCP[[#This Row],[Date2]])</f>
        <v>CREMERIE202301</v>
      </c>
    </row>
    <row r="2147" spans="1:8" x14ac:dyDescent="0.25">
      <c r="A2147" s="30" t="s">
        <v>248</v>
      </c>
      <c r="B2147" s="41">
        <v>143541566</v>
      </c>
      <c r="C2147" s="41">
        <v>5540246171933</v>
      </c>
      <c r="D2147" s="42">
        <v>44952</v>
      </c>
      <c r="E2147" s="43">
        <v>1003</v>
      </c>
      <c r="F2147" t="str">
        <f>+VLOOKUP(TableauRCP[[#This Row],[Article Commande]],Tableau1[],4,FALSE)</f>
        <v>CREMERIE</v>
      </c>
      <c r="G2147" s="30">
        <f>YEAR(TableauRCP[[#This Row],[Date de Reception]])*100+MONTH(TableauRCP[[#This Row],[Date de Reception]])</f>
        <v>202301</v>
      </c>
      <c r="H2147" t="str">
        <f>+CONCATENATE(TableauRCP[[#This Row],[Famille de produit]],TableauRCP[[#This Row],[Date2]])</f>
        <v>CREMERIE202301</v>
      </c>
    </row>
    <row r="2148" spans="1:8" x14ac:dyDescent="0.25">
      <c r="A2148" s="30" t="s">
        <v>248</v>
      </c>
      <c r="B2148" s="41">
        <v>143541566</v>
      </c>
      <c r="C2148" s="41">
        <v>5540246176294</v>
      </c>
      <c r="D2148" s="42">
        <v>44952</v>
      </c>
      <c r="E2148" s="43">
        <v>743</v>
      </c>
      <c r="F2148" t="str">
        <f>+VLOOKUP(TableauRCP[[#This Row],[Article Commande]],Tableau1[],4,FALSE)</f>
        <v>CREMERIE</v>
      </c>
      <c r="G2148" s="30">
        <f>YEAR(TableauRCP[[#This Row],[Date de Reception]])*100+MONTH(TableauRCP[[#This Row],[Date de Reception]])</f>
        <v>202301</v>
      </c>
      <c r="H2148" t="str">
        <f>+CONCATENATE(TableauRCP[[#This Row],[Famille de produit]],TableauRCP[[#This Row],[Date2]])</f>
        <v>CREMERIE202301</v>
      </c>
    </row>
    <row r="2149" spans="1:8" x14ac:dyDescent="0.25">
      <c r="A2149" s="30" t="s">
        <v>248</v>
      </c>
      <c r="B2149" s="38">
        <v>143541616</v>
      </c>
      <c r="C2149" s="38">
        <v>5540246194632</v>
      </c>
      <c r="D2149" s="39">
        <v>44952</v>
      </c>
      <c r="E2149" s="40">
        <v>919</v>
      </c>
      <c r="F2149" t="str">
        <f>+VLOOKUP(TableauRCP[[#This Row],[Article Commande]],Tableau1[],4,FALSE)</f>
        <v>BOULANGERIE</v>
      </c>
      <c r="G2149" s="30">
        <f>YEAR(TableauRCP[[#This Row],[Date de Reception]])*100+MONTH(TableauRCP[[#This Row],[Date de Reception]])</f>
        <v>202301</v>
      </c>
      <c r="H2149" t="str">
        <f>+CONCATENATE(TableauRCP[[#This Row],[Famille de produit]],TableauRCP[[#This Row],[Date2]])</f>
        <v>BOULANGERIE202301</v>
      </c>
    </row>
    <row r="2150" spans="1:8" x14ac:dyDescent="0.25">
      <c r="A2150" s="30" t="s">
        <v>248</v>
      </c>
      <c r="B2150" s="38">
        <v>143541537</v>
      </c>
      <c r="C2150" s="38">
        <v>5540246188175</v>
      </c>
      <c r="D2150" s="39">
        <v>44953</v>
      </c>
      <c r="E2150" s="40">
        <v>743</v>
      </c>
      <c r="F2150" t="str">
        <f>+VLOOKUP(TableauRCP[[#This Row],[Article Commande]],Tableau1[],4,FALSE)</f>
        <v>CREMERIE</v>
      </c>
      <c r="G2150" s="30">
        <f>YEAR(TableauRCP[[#This Row],[Date de Reception]])*100+MONTH(TableauRCP[[#This Row],[Date de Reception]])</f>
        <v>202301</v>
      </c>
      <c r="H2150" t="str">
        <f>+CONCATENATE(TableauRCP[[#This Row],[Famille de produit]],TableauRCP[[#This Row],[Date2]])</f>
        <v>CREMERIE202301</v>
      </c>
    </row>
    <row r="2151" spans="1:8" x14ac:dyDescent="0.25">
      <c r="A2151" s="30" t="s">
        <v>248</v>
      </c>
      <c r="B2151" s="38">
        <v>143541542</v>
      </c>
      <c r="C2151" s="38">
        <v>5540246186325</v>
      </c>
      <c r="D2151" s="39">
        <v>44953</v>
      </c>
      <c r="E2151" s="40">
        <v>279</v>
      </c>
      <c r="F2151" t="str">
        <f>+VLOOKUP(TableauRCP[[#This Row],[Article Commande]],Tableau1[],4,FALSE)</f>
        <v>CREMERIE</v>
      </c>
      <c r="G2151" s="30">
        <f>YEAR(TableauRCP[[#This Row],[Date de Reception]])*100+MONTH(TableauRCP[[#This Row],[Date de Reception]])</f>
        <v>202301</v>
      </c>
      <c r="H2151" t="str">
        <f>+CONCATENATE(TableauRCP[[#This Row],[Famille de produit]],TableauRCP[[#This Row],[Date2]])</f>
        <v>CREMERIE202301</v>
      </c>
    </row>
    <row r="2152" spans="1:8" x14ac:dyDescent="0.25">
      <c r="A2152" s="30" t="s">
        <v>248</v>
      </c>
      <c r="B2152" s="41">
        <v>143541573</v>
      </c>
      <c r="C2152" s="41">
        <v>5540246191594</v>
      </c>
      <c r="D2152" s="42">
        <v>44953</v>
      </c>
      <c r="E2152" s="43">
        <v>1504</v>
      </c>
      <c r="F2152" t="str">
        <f>+VLOOKUP(TableauRCP[[#This Row],[Article Commande]],Tableau1[],4,FALSE)</f>
        <v>CREMERIE</v>
      </c>
      <c r="G2152" s="30">
        <f>YEAR(TableauRCP[[#This Row],[Date de Reception]])*100+MONTH(TableauRCP[[#This Row],[Date de Reception]])</f>
        <v>202301</v>
      </c>
      <c r="H2152" t="str">
        <f>+CONCATENATE(TableauRCP[[#This Row],[Famille de produit]],TableauRCP[[#This Row],[Date2]])</f>
        <v>CREMERIE202301</v>
      </c>
    </row>
    <row r="2153" spans="1:8" x14ac:dyDescent="0.25">
      <c r="A2153" s="30" t="s">
        <v>248</v>
      </c>
      <c r="B2153" s="38">
        <v>143541573</v>
      </c>
      <c r="C2153" s="38">
        <v>5540246191598</v>
      </c>
      <c r="D2153" s="39">
        <v>44953</v>
      </c>
      <c r="E2153" s="40">
        <v>1601</v>
      </c>
      <c r="F2153" t="str">
        <f>+VLOOKUP(TableauRCP[[#This Row],[Article Commande]],Tableau1[],4,FALSE)</f>
        <v>CREMERIE</v>
      </c>
      <c r="G2153" s="30">
        <f>YEAR(TableauRCP[[#This Row],[Date de Reception]])*100+MONTH(TableauRCP[[#This Row],[Date de Reception]])</f>
        <v>202301</v>
      </c>
      <c r="H2153" t="str">
        <f>+CONCATENATE(TableauRCP[[#This Row],[Famille de produit]],TableauRCP[[#This Row],[Date2]])</f>
        <v>CREMERIE202301</v>
      </c>
    </row>
    <row r="2154" spans="1:8" x14ac:dyDescent="0.25">
      <c r="A2154" s="30" t="s">
        <v>248</v>
      </c>
      <c r="B2154" s="41">
        <v>143541573</v>
      </c>
      <c r="C2154" s="41">
        <v>5540246192102</v>
      </c>
      <c r="D2154" s="42">
        <v>44953</v>
      </c>
      <c r="E2154" s="43">
        <v>2005</v>
      </c>
      <c r="F2154" t="str">
        <f>+VLOOKUP(TableauRCP[[#This Row],[Article Commande]],Tableau1[],4,FALSE)</f>
        <v>CREMERIE</v>
      </c>
      <c r="G2154" s="30">
        <f>YEAR(TableauRCP[[#This Row],[Date de Reception]])*100+MONTH(TableauRCP[[#This Row],[Date de Reception]])</f>
        <v>202301</v>
      </c>
      <c r="H2154" t="str">
        <f>+CONCATENATE(TableauRCP[[#This Row],[Famille de produit]],TableauRCP[[#This Row],[Date2]])</f>
        <v>CREMERIE202301</v>
      </c>
    </row>
    <row r="2155" spans="1:8" x14ac:dyDescent="0.25">
      <c r="A2155" s="30" t="s">
        <v>248</v>
      </c>
      <c r="B2155" s="41">
        <v>143541595</v>
      </c>
      <c r="C2155" s="41">
        <v>5540246174174</v>
      </c>
      <c r="D2155" s="42">
        <v>44953</v>
      </c>
      <c r="E2155" s="43">
        <v>464</v>
      </c>
      <c r="F2155" t="str">
        <f>+VLOOKUP(TableauRCP[[#This Row],[Article Commande]],Tableau1[],4,FALSE)</f>
        <v>CREMERIE</v>
      </c>
      <c r="G2155" s="30">
        <f>YEAR(TableauRCP[[#This Row],[Date de Reception]])*100+MONTH(TableauRCP[[#This Row],[Date de Reception]])</f>
        <v>202301</v>
      </c>
      <c r="H2155" t="str">
        <f>+CONCATENATE(TableauRCP[[#This Row],[Famille de produit]],TableauRCP[[#This Row],[Date2]])</f>
        <v>CREMERIE202301</v>
      </c>
    </row>
    <row r="2156" spans="1:8" x14ac:dyDescent="0.25">
      <c r="A2156" s="30" t="s">
        <v>248</v>
      </c>
      <c r="B2156" s="38">
        <v>143541595</v>
      </c>
      <c r="C2156" s="38">
        <v>5540246176699</v>
      </c>
      <c r="D2156" s="39">
        <v>44953</v>
      </c>
      <c r="E2156" s="40">
        <v>4176</v>
      </c>
      <c r="F2156" t="str">
        <f>+VLOOKUP(TableauRCP[[#This Row],[Article Commande]],Tableau1[],4,FALSE)</f>
        <v>CREMERIE</v>
      </c>
      <c r="G2156" s="30">
        <f>YEAR(TableauRCP[[#This Row],[Date de Reception]])*100+MONTH(TableauRCP[[#This Row],[Date de Reception]])</f>
        <v>202301</v>
      </c>
      <c r="H2156" t="str">
        <f>+CONCATENATE(TableauRCP[[#This Row],[Famille de produit]],TableauRCP[[#This Row],[Date2]])</f>
        <v>CREMERIE202301</v>
      </c>
    </row>
    <row r="2157" spans="1:8" x14ac:dyDescent="0.25">
      <c r="A2157" s="30" t="s">
        <v>248</v>
      </c>
      <c r="B2157" s="38">
        <v>143541596</v>
      </c>
      <c r="C2157" s="38">
        <v>5540246171933</v>
      </c>
      <c r="D2157" s="39">
        <v>44953</v>
      </c>
      <c r="E2157" s="40">
        <v>557</v>
      </c>
      <c r="F2157" t="str">
        <f>+VLOOKUP(TableauRCP[[#This Row],[Article Commande]],Tableau1[],4,FALSE)</f>
        <v>CREMERIE</v>
      </c>
      <c r="G2157" s="30">
        <f>YEAR(TableauRCP[[#This Row],[Date de Reception]])*100+MONTH(TableauRCP[[#This Row],[Date de Reception]])</f>
        <v>202301</v>
      </c>
      <c r="H2157" t="str">
        <f>+CONCATENATE(TableauRCP[[#This Row],[Famille de produit]],TableauRCP[[#This Row],[Date2]])</f>
        <v>CREMERIE202301</v>
      </c>
    </row>
    <row r="2158" spans="1:8" x14ac:dyDescent="0.25">
      <c r="A2158" s="30" t="s">
        <v>248</v>
      </c>
      <c r="B2158" s="38">
        <v>143541596</v>
      </c>
      <c r="C2158" s="38">
        <v>5540246176295</v>
      </c>
      <c r="D2158" s="39">
        <v>44953</v>
      </c>
      <c r="E2158" s="40">
        <v>4455</v>
      </c>
      <c r="F2158" t="str">
        <f>+VLOOKUP(TableauRCP[[#This Row],[Article Commande]],Tableau1[],4,FALSE)</f>
        <v>CREMERIE</v>
      </c>
      <c r="G2158" s="30">
        <f>YEAR(TableauRCP[[#This Row],[Date de Reception]])*100+MONTH(TableauRCP[[#This Row],[Date de Reception]])</f>
        <v>202301</v>
      </c>
      <c r="H2158" t="str">
        <f>+CONCATENATE(TableauRCP[[#This Row],[Famille de produit]],TableauRCP[[#This Row],[Date2]])</f>
        <v>CREMERIE202301</v>
      </c>
    </row>
    <row r="2159" spans="1:8" x14ac:dyDescent="0.25">
      <c r="A2159" s="30" t="s">
        <v>248</v>
      </c>
      <c r="B2159" s="38">
        <v>143541596</v>
      </c>
      <c r="C2159" s="38">
        <v>5540246187987</v>
      </c>
      <c r="D2159" s="39">
        <v>44953</v>
      </c>
      <c r="E2159" s="40">
        <v>4455</v>
      </c>
      <c r="F2159" t="str">
        <f>+VLOOKUP(TableauRCP[[#This Row],[Article Commande]],Tableau1[],4,FALSE)</f>
        <v>CREMERIE</v>
      </c>
      <c r="G2159" s="30">
        <f>YEAR(TableauRCP[[#This Row],[Date de Reception]])*100+MONTH(TableauRCP[[#This Row],[Date de Reception]])</f>
        <v>202301</v>
      </c>
      <c r="H2159" t="str">
        <f>+CONCATENATE(TableauRCP[[#This Row],[Famille de produit]],TableauRCP[[#This Row],[Date2]])</f>
        <v>CREMERIE202301</v>
      </c>
    </row>
    <row r="2160" spans="1:8" x14ac:dyDescent="0.25">
      <c r="A2160" s="67"/>
      <c r="B2160" s="68"/>
      <c r="C2160" s="68"/>
      <c r="D2160" s="69"/>
      <c r="E2160" s="70">
        <f>SUBTOTAL(109,TableauRCP[Qte receptionnee (UVC)])</f>
        <v>697323</v>
      </c>
      <c r="F2160" s="71"/>
      <c r="G2160" s="67"/>
      <c r="H2160" s="71"/>
    </row>
  </sheetData>
  <phoneticPr fontId="8" type="noConversion"/>
  <conditionalFormatting sqref="B1:B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99"/>
  <sheetViews>
    <sheetView zoomScale="115" zoomScaleNormal="115" workbookViewId="0">
      <selection activeCell="D927" sqref="D927"/>
    </sheetView>
  </sheetViews>
  <sheetFormatPr defaultColWidth="12.6640625" defaultRowHeight="15.75" customHeight="1" x14ac:dyDescent="0.25"/>
  <cols>
    <col min="1" max="1" width="12.109375" customWidth="1"/>
    <col min="2" max="2" width="22.6640625" customWidth="1"/>
    <col min="3" max="3" width="18.5546875" customWidth="1"/>
    <col min="4" max="4" width="20.33203125" customWidth="1"/>
    <col min="5" max="5" width="17.5546875" customWidth="1"/>
    <col min="6" max="6" width="13.33203125" bestFit="1" customWidth="1"/>
    <col min="7" max="7" width="13.44140625" customWidth="1"/>
    <col min="8" max="8" width="19.44140625" bestFit="1" customWidth="1"/>
    <col min="9" max="21" width="8.6640625" customWidth="1"/>
  </cols>
  <sheetData>
    <row r="1" spans="1:21" ht="35.25" customHeight="1" x14ac:dyDescent="0.25">
      <c r="A1" s="1" t="s">
        <v>160</v>
      </c>
      <c r="B1" s="2" t="s">
        <v>161</v>
      </c>
      <c r="C1" s="1" t="s">
        <v>162</v>
      </c>
      <c r="D1" s="1" t="s">
        <v>163</v>
      </c>
      <c r="E1" s="1" t="s">
        <v>164</v>
      </c>
      <c r="F1" s="22" t="s">
        <v>183</v>
      </c>
      <c r="G1" s="22" t="s">
        <v>184</v>
      </c>
      <c r="H1" s="22" t="s">
        <v>228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12.75" hidden="1" customHeight="1" x14ac:dyDescent="0.25">
      <c r="A2" s="16">
        <v>202205</v>
      </c>
      <c r="B2" s="14">
        <v>5540246170256</v>
      </c>
      <c r="C2" s="11">
        <v>1594</v>
      </c>
      <c r="D2" s="11">
        <v>10713.902400000001</v>
      </c>
      <c r="E2" s="11">
        <v>8357</v>
      </c>
      <c r="F2" s="23" t="str">
        <f>+VLOOKUP(Stock[[#This Row],[Codes Produits Achetes]],Tableau1[],4,FALSE)</f>
        <v>BOULANGERIE</v>
      </c>
      <c r="G2" s="23">
        <f>IFERROR(Stock[[#This Row],[Stock Moyen (PMP €)]]/Stock[[#This Row],[Stock Moyen (UVC)]],0)</f>
        <v>6.7213942283563366</v>
      </c>
      <c r="H2" s="23" t="str">
        <f>+CONCATENATE(Stock[[#This Row],[Famille de produit]],Stock[[#This Row],[AnnéeMois]])</f>
        <v>BOULANGERIE202205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ht="12.75" hidden="1" customHeight="1" x14ac:dyDescent="0.25">
      <c r="A3" s="16">
        <v>202205</v>
      </c>
      <c r="B3" s="14">
        <v>5540246171759</v>
      </c>
      <c r="C3" s="11">
        <v>2423</v>
      </c>
      <c r="D3" s="11">
        <v>13304.736000000001</v>
      </c>
      <c r="E3" s="11">
        <v>5049</v>
      </c>
      <c r="F3" s="11" t="str">
        <f>+VLOOKUP(Stock[[#This Row],[Codes Produits Achetes]],Tableau1[],4,FALSE)</f>
        <v>MIX LEGUMES</v>
      </c>
      <c r="G3" s="11">
        <f>IFERROR(Stock[[#This Row],[Stock Moyen (PMP €)]]/Stock[[#This Row],[Stock Moyen (UVC)]],0)</f>
        <v>5.49101774659513</v>
      </c>
      <c r="H3" s="11" t="str">
        <f>+CONCATENATE(Stock[[#This Row],[Famille de produit]],Stock[[#This Row],[AnnéeMois]])</f>
        <v>MIX LEGUMES202205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ht="12.75" hidden="1" customHeight="1" x14ac:dyDescent="0.25">
      <c r="A4" s="16">
        <v>202205</v>
      </c>
      <c r="B4" s="14">
        <v>5540246171796</v>
      </c>
      <c r="C4" s="11">
        <v>0</v>
      </c>
      <c r="D4" s="11">
        <v>0</v>
      </c>
      <c r="E4" s="11">
        <v>1323</v>
      </c>
      <c r="F4" s="11" t="str">
        <f>+VLOOKUP(Stock[[#This Row],[Codes Produits Achetes]],Tableau1[],4,FALSE)</f>
        <v>CREMERIE</v>
      </c>
      <c r="G4" s="11">
        <f>IFERROR(Stock[[#This Row],[Stock Moyen (PMP €)]]/Stock[[#This Row],[Stock Moyen (UVC)]],0)</f>
        <v>0</v>
      </c>
      <c r="H4" s="11" t="str">
        <f>+CONCATENATE(Stock[[#This Row],[Famille de produit]],Stock[[#This Row],[AnnéeMois]])</f>
        <v>CREMERIE202205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 ht="12.75" hidden="1" customHeight="1" x14ac:dyDescent="0.25">
      <c r="A5" s="16">
        <v>202205</v>
      </c>
      <c r="B5" s="14">
        <v>5540246171888</v>
      </c>
      <c r="C5" s="11">
        <v>-21</v>
      </c>
      <c r="D5" s="11">
        <v>-351.86400000000003</v>
      </c>
      <c r="E5" s="11">
        <v>1673</v>
      </c>
      <c r="F5" s="11" t="str">
        <f>+VLOOKUP(Stock[[#This Row],[Codes Produits Achetes]],Tableau1[],4,FALSE)</f>
        <v>BOULANGERIE</v>
      </c>
      <c r="G5" s="11">
        <f>IFERROR(Stock[[#This Row],[Stock Moyen (PMP €)]]/Stock[[#This Row],[Stock Moyen (UVC)]],0)</f>
        <v>16.755428571428574</v>
      </c>
      <c r="H5" s="11" t="str">
        <f>+CONCATENATE(Stock[[#This Row],[Famille de produit]],Stock[[#This Row],[AnnéeMois]])</f>
        <v>BOULANGERIE202205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ht="12.75" hidden="1" customHeight="1" x14ac:dyDescent="0.25">
      <c r="A6" s="16">
        <v>202205</v>
      </c>
      <c r="B6" s="12">
        <v>5540246171933</v>
      </c>
      <c r="C6" s="8">
        <v>836</v>
      </c>
      <c r="D6" s="8">
        <v>538.0992</v>
      </c>
      <c r="E6" s="8">
        <v>6738</v>
      </c>
      <c r="F6" s="11" t="str">
        <f>+VLOOKUP(Stock[[#This Row],[Codes Produits Achetes]],Tableau1[],4,FALSE)</f>
        <v>CREMERIE</v>
      </c>
      <c r="G6" s="11">
        <f>IFERROR(Stock[[#This Row],[Stock Moyen (PMP €)]]/Stock[[#This Row],[Stock Moyen (UVC)]],0)</f>
        <v>0.64365933014354071</v>
      </c>
      <c r="H6" s="11" t="str">
        <f>+CONCATENATE(Stock[[#This Row],[Famille de produit]],Stock[[#This Row],[AnnéeMois]])</f>
        <v>CREMERIE202205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 ht="12.75" hidden="1" customHeight="1" x14ac:dyDescent="0.25">
      <c r="A7" s="16">
        <v>202205</v>
      </c>
      <c r="B7" s="12">
        <v>5540246172539</v>
      </c>
      <c r="C7" s="8">
        <v>28</v>
      </c>
      <c r="D7" s="8">
        <v>579.35520000000008</v>
      </c>
      <c r="E7" s="8">
        <v>89</v>
      </c>
      <c r="F7" s="11" t="str">
        <f>+VLOOKUP(Stock[[#This Row],[Codes Produits Achetes]],Tableau1[],4,FALSE)</f>
        <v>CREMERIE</v>
      </c>
      <c r="G7" s="11">
        <f>IFERROR(Stock[[#This Row],[Stock Moyen (PMP €)]]/Stock[[#This Row],[Stock Moyen (UVC)]],0)</f>
        <v>20.691257142857147</v>
      </c>
      <c r="H7" s="11" t="str">
        <f>+CONCATENATE(Stock[[#This Row],[Famille de produit]],Stock[[#This Row],[AnnéeMois]])</f>
        <v>CREMERIE202205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 ht="12.75" hidden="1" customHeight="1" x14ac:dyDescent="0.25">
      <c r="A8" s="16">
        <v>202205</v>
      </c>
      <c r="B8" s="14">
        <v>5540246172669</v>
      </c>
      <c r="C8" s="11">
        <v>168</v>
      </c>
      <c r="D8" s="11">
        <v>2273.0976000000001</v>
      </c>
      <c r="E8" s="11">
        <v>1170</v>
      </c>
      <c r="F8" s="11" t="str">
        <f>+VLOOKUP(Stock[[#This Row],[Codes Produits Achetes]],Tableau1[],4,FALSE)</f>
        <v>CREMERIE</v>
      </c>
      <c r="G8" s="11">
        <f>IFERROR(Stock[[#This Row],[Stock Moyen (PMP €)]]/Stock[[#This Row],[Stock Moyen (UVC)]],0)</f>
        <v>13.530342857142857</v>
      </c>
      <c r="H8" s="11" t="str">
        <f>+CONCATENATE(Stock[[#This Row],[Famille de produit]],Stock[[#This Row],[AnnéeMois]])</f>
        <v>CREMERIE202205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ht="12.75" hidden="1" customHeight="1" x14ac:dyDescent="0.25">
      <c r="A9" s="16">
        <v>202205</v>
      </c>
      <c r="B9" s="14">
        <v>5540246172978</v>
      </c>
      <c r="C9" s="11">
        <v>752</v>
      </c>
      <c r="D9" s="11">
        <v>606.05280000000005</v>
      </c>
      <c r="E9" s="11">
        <v>8854</v>
      </c>
      <c r="F9" s="11" t="str">
        <f>+VLOOKUP(Stock[[#This Row],[Codes Produits Achetes]],Tableau1[],4,FALSE)</f>
        <v>CREMERIE</v>
      </c>
      <c r="G9" s="11">
        <f>IFERROR(Stock[[#This Row],[Stock Moyen (PMP €)]]/Stock[[#This Row],[Stock Moyen (UVC)]],0)</f>
        <v>0.80592127659574475</v>
      </c>
      <c r="H9" s="11" t="str">
        <f>+CONCATENATE(Stock[[#This Row],[Famille de produit]],Stock[[#This Row],[AnnéeMois]])</f>
        <v>CREMERIE202205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ht="12.75" hidden="1" customHeight="1" x14ac:dyDescent="0.25">
      <c r="A10" s="16">
        <v>202205</v>
      </c>
      <c r="B10" s="12">
        <v>5540246173472</v>
      </c>
      <c r="C10" s="8">
        <v>0</v>
      </c>
      <c r="D10" s="8">
        <v>0</v>
      </c>
      <c r="E10" s="8">
        <v>543</v>
      </c>
      <c r="F10" s="11" t="str">
        <f>+VLOOKUP(Stock[[#This Row],[Codes Produits Achetes]],Tableau1[],4,FALSE)</f>
        <v>CREMERIE</v>
      </c>
      <c r="G10" s="11">
        <f>IFERROR(Stock[[#This Row],[Stock Moyen (PMP €)]]/Stock[[#This Row],[Stock Moyen (UVC)]],0)</f>
        <v>0</v>
      </c>
      <c r="H10" s="11" t="str">
        <f>+CONCATENATE(Stock[[#This Row],[Famille de produit]],Stock[[#This Row],[AnnéeMois]])</f>
        <v>CREMERIE202205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 ht="12.75" hidden="1" customHeight="1" x14ac:dyDescent="0.25">
      <c r="A11" s="16">
        <v>202205</v>
      </c>
      <c r="B11" s="14">
        <v>5540246173492</v>
      </c>
      <c r="C11" s="11">
        <v>989</v>
      </c>
      <c r="D11" s="11">
        <v>15396.134400000001</v>
      </c>
      <c r="E11" s="11">
        <v>993</v>
      </c>
      <c r="F11" s="11" t="str">
        <f>+VLOOKUP(Stock[[#This Row],[Codes Produits Achetes]],Tableau1[],4,FALSE)</f>
        <v>VOLAILLE</v>
      </c>
      <c r="G11" s="11">
        <f>IFERROR(Stock[[#This Row],[Stock Moyen (PMP €)]]/Stock[[#This Row],[Stock Moyen (UVC)]],0)</f>
        <v>15.567375530839232</v>
      </c>
      <c r="H11" s="11" t="str">
        <f>+CONCATENATE(Stock[[#This Row],[Famille de produit]],Stock[[#This Row],[AnnéeMois]])</f>
        <v>VOLAILLE202205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ht="12.75" hidden="1" customHeight="1" x14ac:dyDescent="0.25">
      <c r="A12" s="16">
        <v>202205</v>
      </c>
      <c r="B12" s="14">
        <v>5540246173685</v>
      </c>
      <c r="C12" s="11">
        <v>107</v>
      </c>
      <c r="D12" s="11">
        <v>2694.6432</v>
      </c>
      <c r="E12" s="11">
        <v>260</v>
      </c>
      <c r="F12" s="11" t="str">
        <f>+VLOOKUP(Stock[[#This Row],[Codes Produits Achetes]],Tableau1[],4,FALSE)</f>
        <v>EMBALLAGES</v>
      </c>
      <c r="G12" s="11">
        <f>IFERROR(Stock[[#This Row],[Stock Moyen (PMP €)]]/Stock[[#This Row],[Stock Moyen (UVC)]],0)</f>
        <v>25.183581308411213</v>
      </c>
      <c r="H12" s="11" t="str">
        <f>+CONCATENATE(Stock[[#This Row],[Famille de produit]],Stock[[#This Row],[AnnéeMois]])</f>
        <v>EMBALLAGES202205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ht="12.75" hidden="1" customHeight="1" x14ac:dyDescent="0.25">
      <c r="A13" s="16">
        <v>202205</v>
      </c>
      <c r="B13" s="12">
        <v>5540246173686</v>
      </c>
      <c r="C13" s="8">
        <v>875</v>
      </c>
      <c r="D13" s="8">
        <v>22084.358400000001</v>
      </c>
      <c r="E13" s="8">
        <v>314</v>
      </c>
      <c r="F13" s="11" t="str">
        <f>+VLOOKUP(Stock[[#This Row],[Codes Produits Achetes]],Tableau1[],4,FALSE)</f>
        <v>EMBALLAGES</v>
      </c>
      <c r="G13" s="11">
        <f>IFERROR(Stock[[#This Row],[Stock Moyen (PMP €)]]/Stock[[#This Row],[Stock Moyen (UVC)]],0)</f>
        <v>25.239266742857144</v>
      </c>
      <c r="H13" s="11" t="str">
        <f>+CONCATENATE(Stock[[#This Row],[Famille de produit]],Stock[[#This Row],[AnnéeMois]])</f>
        <v>EMBALLAGES202205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 ht="12.75" hidden="1" customHeight="1" x14ac:dyDescent="0.25">
      <c r="A14" s="16">
        <v>202205</v>
      </c>
      <c r="B14" s="12">
        <v>5540246173906</v>
      </c>
      <c r="C14" s="8">
        <v>1300</v>
      </c>
      <c r="D14" s="8">
        <v>24143.616000000002</v>
      </c>
      <c r="E14" s="8">
        <v>1448</v>
      </c>
      <c r="F14" s="11" t="str">
        <f>+VLOOKUP(Stock[[#This Row],[Codes Produits Achetes]],Tableau1[],4,FALSE)</f>
        <v>VOLAILLE</v>
      </c>
      <c r="G14" s="11">
        <f>IFERROR(Stock[[#This Row],[Stock Moyen (PMP €)]]/Stock[[#This Row],[Stock Moyen (UVC)]],0)</f>
        <v>18.572012307692308</v>
      </c>
      <c r="H14" s="11" t="str">
        <f>+CONCATENATE(Stock[[#This Row],[Famille de produit]],Stock[[#This Row],[AnnéeMois]])</f>
        <v>VOLAILLE202205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ht="12.75" hidden="1" customHeight="1" x14ac:dyDescent="0.25">
      <c r="A15" s="16">
        <v>202205</v>
      </c>
      <c r="B15" s="12">
        <v>5540246174095</v>
      </c>
      <c r="C15" s="8">
        <v>14</v>
      </c>
      <c r="D15" s="8">
        <v>434.41920000000005</v>
      </c>
      <c r="E15" s="8">
        <v>105</v>
      </c>
      <c r="F15" s="11" t="str">
        <f>+VLOOKUP(Stock[[#This Row],[Codes Produits Achetes]],Tableau1[],4,FALSE)</f>
        <v>CREMERIE</v>
      </c>
      <c r="G15" s="11">
        <f>IFERROR(Stock[[#This Row],[Stock Moyen (PMP €)]]/Stock[[#This Row],[Stock Moyen (UVC)]],0)</f>
        <v>31.02994285714286</v>
      </c>
      <c r="H15" s="11" t="str">
        <f>+CONCATENATE(Stock[[#This Row],[Famille de produit]],Stock[[#This Row],[AnnéeMois]])</f>
        <v>CREMERIE202205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ht="12.75" hidden="1" customHeight="1" x14ac:dyDescent="0.25">
      <c r="A16" s="16">
        <v>202205</v>
      </c>
      <c r="B16" s="14">
        <v>5540246174174</v>
      </c>
      <c r="C16" s="11">
        <v>26</v>
      </c>
      <c r="D16" s="11">
        <v>339.55200000000002</v>
      </c>
      <c r="E16" s="11">
        <v>708</v>
      </c>
      <c r="F16" s="11" t="str">
        <f>+VLOOKUP(Stock[[#This Row],[Codes Produits Achetes]],Tableau1[],4,FALSE)</f>
        <v>CREMERIE</v>
      </c>
      <c r="G16" s="11">
        <f>IFERROR(Stock[[#This Row],[Stock Moyen (PMP €)]]/Stock[[#This Row],[Stock Moyen (UVC)]],0)</f>
        <v>13.059692307692309</v>
      </c>
      <c r="H16" s="11" t="str">
        <f>+CONCATENATE(Stock[[#This Row],[Famille de produit]],Stock[[#This Row],[AnnéeMois]])</f>
        <v>CREMERIE202205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ht="12.75" hidden="1" customHeight="1" x14ac:dyDescent="0.25">
      <c r="A17" s="16">
        <v>202205</v>
      </c>
      <c r="B17" s="12">
        <v>5540246175047</v>
      </c>
      <c r="C17" s="8">
        <v>0</v>
      </c>
      <c r="D17" s="8">
        <v>0</v>
      </c>
      <c r="E17" s="8">
        <v>710</v>
      </c>
      <c r="F17" s="11" t="str">
        <f>+VLOOKUP(Stock[[#This Row],[Codes Produits Achetes]],Tableau1[],4,FALSE)</f>
        <v>CREMERIE</v>
      </c>
      <c r="G17" s="11">
        <f>IFERROR(Stock[[#This Row],[Stock Moyen (PMP €)]]/Stock[[#This Row],[Stock Moyen (UVC)]],0)</f>
        <v>0</v>
      </c>
      <c r="H17" s="11" t="str">
        <f>+CONCATENATE(Stock[[#This Row],[Famille de produit]],Stock[[#This Row],[AnnéeMois]])</f>
        <v>CREMERIE202205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ht="12.75" hidden="1" customHeight="1" x14ac:dyDescent="0.25">
      <c r="A18" s="16">
        <v>202205</v>
      </c>
      <c r="B18" s="14">
        <v>5540246175049</v>
      </c>
      <c r="C18" s="11">
        <v>502</v>
      </c>
      <c r="D18" s="11">
        <v>5216.1408000000001</v>
      </c>
      <c r="E18" s="11">
        <v>1643</v>
      </c>
      <c r="F18" s="11" t="str">
        <f>+VLOOKUP(Stock[[#This Row],[Codes Produits Achetes]],Tableau1[],4,FALSE)</f>
        <v>CREMERIE</v>
      </c>
      <c r="G18" s="11">
        <f>IFERROR(Stock[[#This Row],[Stock Moyen (PMP €)]]/Stock[[#This Row],[Stock Moyen (UVC)]],0)</f>
        <v>10.390718725099601</v>
      </c>
      <c r="H18" s="11" t="str">
        <f>+CONCATENATE(Stock[[#This Row],[Famille de produit]],Stock[[#This Row],[AnnéeMois]])</f>
        <v>CREMERIE202205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ht="12.75" hidden="1" customHeight="1" x14ac:dyDescent="0.25">
      <c r="A19" s="16">
        <v>202205</v>
      </c>
      <c r="B19" s="12">
        <v>5540246175050</v>
      </c>
      <c r="C19" s="8">
        <v>195</v>
      </c>
      <c r="D19" s="8">
        <v>2257.1136000000001</v>
      </c>
      <c r="E19" s="8">
        <v>2409</v>
      </c>
      <c r="F19" s="11" t="str">
        <f>+VLOOKUP(Stock[[#This Row],[Codes Produits Achetes]],Tableau1[],4,FALSE)</f>
        <v>CREMERIE</v>
      </c>
      <c r="G19" s="11">
        <f>IFERROR(Stock[[#This Row],[Stock Moyen (PMP €)]]/Stock[[#This Row],[Stock Moyen (UVC)]],0)</f>
        <v>11.574941538461539</v>
      </c>
      <c r="H19" s="11" t="str">
        <f>+CONCATENATE(Stock[[#This Row],[Famille de produit]],Stock[[#This Row],[AnnéeMois]])</f>
        <v>CREMERIE202205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ht="12.75" hidden="1" customHeight="1" x14ac:dyDescent="0.25">
      <c r="A20" s="16">
        <v>202205</v>
      </c>
      <c r="B20" s="14">
        <v>5540246175372</v>
      </c>
      <c r="C20" s="11">
        <v>627</v>
      </c>
      <c r="D20" s="11">
        <v>2449.44</v>
      </c>
      <c r="E20" s="11">
        <v>696</v>
      </c>
      <c r="F20" s="11" t="str">
        <f>+VLOOKUP(Stock[[#This Row],[Codes Produits Achetes]],Tableau1[],4,FALSE)</f>
        <v>BOULANGERIE</v>
      </c>
      <c r="G20" s="11">
        <f>IFERROR(Stock[[#This Row],[Stock Moyen (PMP €)]]/Stock[[#This Row],[Stock Moyen (UVC)]],0)</f>
        <v>3.9066028708133973</v>
      </c>
      <c r="H20" s="11" t="str">
        <f>+CONCATENATE(Stock[[#This Row],[Famille de produit]],Stock[[#This Row],[AnnéeMois]])</f>
        <v>BOULANGERIE202205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ht="12.75" hidden="1" customHeight="1" x14ac:dyDescent="0.25">
      <c r="A21" s="16">
        <v>202205</v>
      </c>
      <c r="B21" s="12">
        <v>5540246175461</v>
      </c>
      <c r="C21" s="8">
        <v>0</v>
      </c>
      <c r="D21" s="8">
        <v>0</v>
      </c>
      <c r="E21" s="8">
        <v>0</v>
      </c>
      <c r="F21" s="11" t="str">
        <f>+VLOOKUP(Stock[[#This Row],[Codes Produits Achetes]],Tableau1[],4,FALSE)</f>
        <v>MIX LEGUMES</v>
      </c>
      <c r="G21" s="11">
        <f>IFERROR(Stock[[#This Row],[Stock Moyen (PMP €)]]/Stock[[#This Row],[Stock Moyen (UVC)]],0)</f>
        <v>0</v>
      </c>
      <c r="H21" s="11" t="str">
        <f>+CONCATENATE(Stock[[#This Row],[Famille de produit]],Stock[[#This Row],[AnnéeMois]])</f>
        <v>MIX LEGUMES202205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ht="12.75" hidden="1" customHeight="1" x14ac:dyDescent="0.25">
      <c r="A22" s="16">
        <v>202205</v>
      </c>
      <c r="B22" s="12">
        <v>5540246176294</v>
      </c>
      <c r="C22" s="8">
        <v>4975</v>
      </c>
      <c r="D22" s="8">
        <v>4584.7296000000006</v>
      </c>
      <c r="E22" s="8">
        <v>22755</v>
      </c>
      <c r="F22" s="11" t="str">
        <f>+VLOOKUP(Stock[[#This Row],[Codes Produits Achetes]],Tableau1[],4,FALSE)</f>
        <v>CREMERIE</v>
      </c>
      <c r="G22" s="11">
        <f>IFERROR(Stock[[#This Row],[Stock Moyen (PMP €)]]/Stock[[#This Row],[Stock Moyen (UVC)]],0)</f>
        <v>0.92155368844221119</v>
      </c>
      <c r="H22" s="11" t="str">
        <f>+CONCATENATE(Stock[[#This Row],[Famille de produit]],Stock[[#This Row],[AnnéeMois]])</f>
        <v>CREMERIE202205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ht="12.75" hidden="1" customHeight="1" x14ac:dyDescent="0.25">
      <c r="A23" s="16">
        <v>202205</v>
      </c>
      <c r="B23" s="14">
        <v>5540246176295</v>
      </c>
      <c r="C23" s="11">
        <v>0</v>
      </c>
      <c r="D23" s="11">
        <v>0</v>
      </c>
      <c r="E23" s="11">
        <v>75104</v>
      </c>
      <c r="F23" s="11" t="str">
        <f>+VLOOKUP(Stock[[#This Row],[Codes Produits Achetes]],Tableau1[],4,FALSE)</f>
        <v>CREMERIE</v>
      </c>
      <c r="G23" s="11">
        <f>IFERROR(Stock[[#This Row],[Stock Moyen (PMP €)]]/Stock[[#This Row],[Stock Moyen (UVC)]],0)</f>
        <v>0</v>
      </c>
      <c r="H23" s="11" t="str">
        <f>+CONCATENATE(Stock[[#This Row],[Famille de produit]],Stock[[#This Row],[AnnéeMois]])</f>
        <v>CREMERIE202205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ht="12.75" hidden="1" customHeight="1" x14ac:dyDescent="0.25">
      <c r="A24" s="16">
        <v>202205</v>
      </c>
      <c r="B24" s="14">
        <v>5540246176699</v>
      </c>
      <c r="C24" s="11">
        <v>0</v>
      </c>
      <c r="D24" s="11">
        <v>0</v>
      </c>
      <c r="E24" s="11">
        <v>7308</v>
      </c>
      <c r="F24" s="11" t="str">
        <f>+VLOOKUP(Stock[[#This Row],[Codes Produits Achetes]],Tableau1[],4,FALSE)</f>
        <v>CREMERIE</v>
      </c>
      <c r="G24" s="11">
        <f>IFERROR(Stock[[#This Row],[Stock Moyen (PMP €)]]/Stock[[#This Row],[Stock Moyen (UVC)]],0)</f>
        <v>0</v>
      </c>
      <c r="H24" s="11" t="str">
        <f>+CONCATENATE(Stock[[#This Row],[Famille de produit]],Stock[[#This Row],[AnnéeMois]])</f>
        <v>CREMERIE202205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ht="12.75" hidden="1" customHeight="1" x14ac:dyDescent="0.25">
      <c r="A25" s="16">
        <v>202205</v>
      </c>
      <c r="B25" s="12">
        <v>5540246177132</v>
      </c>
      <c r="C25" s="8">
        <v>7935</v>
      </c>
      <c r="D25" s="8">
        <v>29105.567999999999</v>
      </c>
      <c r="E25" s="8">
        <v>48999</v>
      </c>
      <c r="F25" s="11" t="str">
        <f>+VLOOKUP(Stock[[#This Row],[Codes Produits Achetes]],Tableau1[],4,FALSE)</f>
        <v>MIX LEGUMES</v>
      </c>
      <c r="G25" s="11">
        <f>IFERROR(Stock[[#This Row],[Stock Moyen (PMP €)]]/Stock[[#This Row],[Stock Moyen (UVC)]],0)</f>
        <v>3.6679984877126652</v>
      </c>
      <c r="H25" s="11" t="str">
        <f>+CONCATENATE(Stock[[#This Row],[Famille de produit]],Stock[[#This Row],[AnnéeMois]])</f>
        <v>MIX LEGUMES202205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ht="12.75" hidden="1" customHeight="1" x14ac:dyDescent="0.25">
      <c r="A26" s="16">
        <v>202205</v>
      </c>
      <c r="B26" s="14">
        <v>5540246177133</v>
      </c>
      <c r="C26" s="11">
        <v>9849</v>
      </c>
      <c r="D26" s="11">
        <v>35759.880000000005</v>
      </c>
      <c r="E26" s="11">
        <v>23386</v>
      </c>
      <c r="F26" s="11" t="str">
        <f>+VLOOKUP(Stock[[#This Row],[Codes Produits Achetes]],Tableau1[],4,FALSE)</f>
        <v>MIX LEGUMES</v>
      </c>
      <c r="G26" s="11">
        <f>IFERROR(Stock[[#This Row],[Stock Moyen (PMP €)]]/Stock[[#This Row],[Stock Moyen (UVC)]],0)</f>
        <v>3.6308132805360955</v>
      </c>
      <c r="H26" s="11" t="str">
        <f>+CONCATENATE(Stock[[#This Row],[Famille de produit]],Stock[[#This Row],[AnnéeMois]])</f>
        <v>MIX LEGUMES202205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ht="12.75" hidden="1" customHeight="1" x14ac:dyDescent="0.25">
      <c r="A27" s="16">
        <v>202205</v>
      </c>
      <c r="B27" s="12">
        <v>5540246177376</v>
      </c>
      <c r="C27" s="8">
        <v>592</v>
      </c>
      <c r="D27" s="8">
        <v>23353.920000000002</v>
      </c>
      <c r="E27" s="8">
        <v>601</v>
      </c>
      <c r="F27" s="11" t="str">
        <f>+VLOOKUP(Stock[[#This Row],[Codes Produits Achetes]],Tableau1[],4,FALSE)</f>
        <v>BOULANGERIE</v>
      </c>
      <c r="G27" s="11">
        <f>IFERROR(Stock[[#This Row],[Stock Moyen (PMP €)]]/Stock[[#This Row],[Stock Moyen (UVC)]],0)</f>
        <v>39.449189189189191</v>
      </c>
      <c r="H27" s="11" t="str">
        <f>+CONCATENATE(Stock[[#This Row],[Famille de produit]],Stock[[#This Row],[AnnéeMois]])</f>
        <v>BOULANGERIE202205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ht="12.75" hidden="1" customHeight="1" x14ac:dyDescent="0.25">
      <c r="A28" s="16">
        <v>202205</v>
      </c>
      <c r="B28" s="12">
        <v>5540246180522</v>
      </c>
      <c r="C28" s="8">
        <v>1177</v>
      </c>
      <c r="D28" s="8">
        <v>20588.256000000001</v>
      </c>
      <c r="E28" s="8">
        <v>1365</v>
      </c>
      <c r="F28" s="11" t="str">
        <f>+VLOOKUP(Stock[[#This Row],[Codes Produits Achetes]],Tableau1[],4,FALSE)</f>
        <v>BOULANGERIE</v>
      </c>
      <c r="G28" s="11">
        <f>IFERROR(Stock[[#This Row],[Stock Moyen (PMP €)]]/Stock[[#This Row],[Stock Moyen (UVC)]],0)</f>
        <v>17.492146134239594</v>
      </c>
      <c r="H28" s="11" t="str">
        <f>+CONCATENATE(Stock[[#This Row],[Famille de produit]],Stock[[#This Row],[AnnéeMois]])</f>
        <v>BOULANGERIE202205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ht="12.75" hidden="1" customHeight="1" x14ac:dyDescent="0.25">
      <c r="A29" s="16">
        <v>202205</v>
      </c>
      <c r="B29" s="14">
        <v>5540246181016</v>
      </c>
      <c r="C29" s="11">
        <v>2228</v>
      </c>
      <c r="D29" s="11">
        <v>17501.184000000001</v>
      </c>
      <c r="E29" s="11">
        <v>15591</v>
      </c>
      <c r="F29" s="11" t="str">
        <f>+VLOOKUP(Stock[[#This Row],[Codes Produits Achetes]],Tableau1[],4,FALSE)</f>
        <v>VOLAILLE</v>
      </c>
      <c r="G29" s="11">
        <f>IFERROR(Stock[[#This Row],[Stock Moyen (PMP €)]]/Stock[[#This Row],[Stock Moyen (UVC)]],0)</f>
        <v>7.8551095152603239</v>
      </c>
      <c r="H29" s="11" t="str">
        <f>+CONCATENATE(Stock[[#This Row],[Famille de produit]],Stock[[#This Row],[AnnéeMois]])</f>
        <v>VOLAILLE202205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ht="12.75" hidden="1" customHeight="1" x14ac:dyDescent="0.25">
      <c r="A30" s="16">
        <v>202205</v>
      </c>
      <c r="B30" s="12">
        <v>5540246181061</v>
      </c>
      <c r="C30" s="8">
        <v>27353</v>
      </c>
      <c r="D30" s="8">
        <v>33259.118399999999</v>
      </c>
      <c r="E30" s="8">
        <v>68696</v>
      </c>
      <c r="F30" s="11" t="str">
        <f>+VLOOKUP(Stock[[#This Row],[Codes Produits Achetes]],Tableau1[],4,FALSE)</f>
        <v>VOLAILLE</v>
      </c>
      <c r="G30" s="11">
        <f>IFERROR(Stock[[#This Row],[Stock Moyen (PMP €)]]/Stock[[#This Row],[Stock Moyen (UVC)]],0)</f>
        <v>1.2159221438233465</v>
      </c>
      <c r="H30" s="11" t="str">
        <f>+CONCATENATE(Stock[[#This Row],[Famille de produit]],Stock[[#This Row],[AnnéeMois]])</f>
        <v>VOLAILLE202205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ht="12.75" hidden="1" customHeight="1" x14ac:dyDescent="0.25">
      <c r="A31" s="16">
        <v>202205</v>
      </c>
      <c r="B31" s="14">
        <v>5540246182684</v>
      </c>
      <c r="C31" s="11">
        <v>205</v>
      </c>
      <c r="D31" s="11">
        <v>10245.312</v>
      </c>
      <c r="E31" s="11">
        <v>339</v>
      </c>
      <c r="F31" s="11" t="str">
        <f>+VLOOKUP(Stock[[#This Row],[Codes Produits Achetes]],Tableau1[],4,FALSE)</f>
        <v>BOULANGERIE</v>
      </c>
      <c r="G31" s="11">
        <f>IFERROR(Stock[[#This Row],[Stock Moyen (PMP €)]]/Stock[[#This Row],[Stock Moyen (UVC)]],0)</f>
        <v>49.977131707317071</v>
      </c>
      <c r="H31" s="11" t="str">
        <f>+CONCATENATE(Stock[[#This Row],[Famille de produit]],Stock[[#This Row],[AnnéeMois]])</f>
        <v>BOULANGERIE202205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ht="12.75" hidden="1" customHeight="1" x14ac:dyDescent="0.25">
      <c r="A32" s="16">
        <v>202205</v>
      </c>
      <c r="B32" s="14">
        <v>5540246183130</v>
      </c>
      <c r="C32" s="11">
        <v>5304</v>
      </c>
      <c r="D32" s="11">
        <v>22456.915199999999</v>
      </c>
      <c r="E32" s="11">
        <v>7392</v>
      </c>
      <c r="F32" s="11" t="str">
        <f>+VLOOKUP(Stock[[#This Row],[Codes Produits Achetes]],Tableau1[],4,FALSE)</f>
        <v>MIX LEGUMES</v>
      </c>
      <c r="G32" s="11">
        <f>IFERROR(Stock[[#This Row],[Stock Moyen (PMP €)]]/Stock[[#This Row],[Stock Moyen (UVC)]],0)</f>
        <v>4.2339583710407238</v>
      </c>
      <c r="H32" s="11" t="str">
        <f>+CONCATENATE(Stock[[#This Row],[Famille de produit]],Stock[[#This Row],[AnnéeMois]])</f>
        <v>MIX LEGUMES202205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ht="12.75" hidden="1" customHeight="1" x14ac:dyDescent="0.25">
      <c r="A33" s="16">
        <v>202205</v>
      </c>
      <c r="B33" s="14">
        <v>5540246183455</v>
      </c>
      <c r="C33" s="11">
        <v>1346</v>
      </c>
      <c r="D33" s="11">
        <v>10573.632</v>
      </c>
      <c r="E33" s="11">
        <v>998</v>
      </c>
      <c r="F33" s="11" t="str">
        <f>+VLOOKUP(Stock[[#This Row],[Codes Produits Achetes]],Tableau1[],4,FALSE)</f>
        <v>MIX LEGUMES</v>
      </c>
      <c r="G33" s="11">
        <f>IFERROR(Stock[[#This Row],[Stock Moyen (PMP €)]]/Stock[[#This Row],[Stock Moyen (UVC)]],0)</f>
        <v>7.8555958395245167</v>
      </c>
      <c r="H33" s="11" t="str">
        <f>+CONCATENATE(Stock[[#This Row],[Famille de produit]],Stock[[#This Row],[AnnéeMois]])</f>
        <v>MIX LEGUMES202205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ht="12.75" hidden="1" customHeight="1" x14ac:dyDescent="0.25">
      <c r="A34" s="16">
        <v>202205</v>
      </c>
      <c r="B34" s="12">
        <v>5540246183537</v>
      </c>
      <c r="C34" s="8">
        <v>1931</v>
      </c>
      <c r="D34" s="8">
        <v>2713.6512000000002</v>
      </c>
      <c r="E34" s="8">
        <v>3286</v>
      </c>
      <c r="F34" s="11" t="str">
        <f>+VLOOKUP(Stock[[#This Row],[Codes Produits Achetes]],Tableau1[],4,FALSE)</f>
        <v>MIX LEGUMES</v>
      </c>
      <c r="G34" s="11">
        <f>IFERROR(Stock[[#This Row],[Stock Moyen (PMP €)]]/Stock[[#This Row],[Stock Moyen (UVC)]],0)</f>
        <v>1.4053087519419991</v>
      </c>
      <c r="H34" s="11" t="str">
        <f>+CONCATENATE(Stock[[#This Row],[Famille de produit]],Stock[[#This Row],[AnnéeMois]])</f>
        <v>MIX LEGUMES202205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spans="1:21" ht="12.75" hidden="1" customHeight="1" x14ac:dyDescent="0.25">
      <c r="A35" s="16">
        <v>202205</v>
      </c>
      <c r="B35" s="14">
        <v>5540246183538</v>
      </c>
      <c r="C35" s="11">
        <v>1615</v>
      </c>
      <c r="D35" s="11">
        <v>2119.7376000000004</v>
      </c>
      <c r="E35" s="11">
        <v>2525</v>
      </c>
      <c r="F35" s="11" t="str">
        <f>+VLOOKUP(Stock[[#This Row],[Codes Produits Achetes]],Tableau1[],4,FALSE)</f>
        <v>MIX LEGUMES</v>
      </c>
      <c r="G35" s="11">
        <f>IFERROR(Stock[[#This Row],[Stock Moyen (PMP €)]]/Stock[[#This Row],[Stock Moyen (UVC)]],0)</f>
        <v>1.3125310216718269</v>
      </c>
      <c r="H35" s="11" t="str">
        <f>+CONCATENATE(Stock[[#This Row],[Famille de produit]],Stock[[#This Row],[AnnéeMois]])</f>
        <v>MIX LEGUMES202205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spans="1:21" ht="12.75" hidden="1" customHeight="1" x14ac:dyDescent="0.25">
      <c r="A36" s="16">
        <v>202205</v>
      </c>
      <c r="B36" s="12">
        <v>5540246183541</v>
      </c>
      <c r="C36" s="8">
        <v>488</v>
      </c>
      <c r="D36" s="8">
        <v>4390.848</v>
      </c>
      <c r="E36" s="8">
        <v>348</v>
      </c>
      <c r="F36" s="11" t="str">
        <f>+VLOOKUP(Stock[[#This Row],[Codes Produits Achetes]],Tableau1[],4,FALSE)</f>
        <v>MIX LEGUMES</v>
      </c>
      <c r="G36" s="11">
        <f>IFERROR(Stock[[#This Row],[Stock Moyen (PMP €)]]/Stock[[#This Row],[Stock Moyen (UVC)]],0)</f>
        <v>8.9976393442622946</v>
      </c>
      <c r="H36" s="11" t="str">
        <f>+CONCATENATE(Stock[[#This Row],[Famille de produit]],Stock[[#This Row],[AnnéeMois]])</f>
        <v>MIX LEGUMES202205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ht="12.75" hidden="1" customHeight="1" x14ac:dyDescent="0.25">
      <c r="A37" s="16">
        <v>202205</v>
      </c>
      <c r="B37" s="14">
        <v>5540246183542</v>
      </c>
      <c r="C37" s="11">
        <v>766</v>
      </c>
      <c r="D37" s="11">
        <v>2152.6560000000004</v>
      </c>
      <c r="E37" s="11">
        <v>766</v>
      </c>
      <c r="F37" s="11" t="str">
        <f>+VLOOKUP(Stock[[#This Row],[Codes Produits Achetes]],Tableau1[],4,FALSE)</f>
        <v>MIX LEGUMES</v>
      </c>
      <c r="G37" s="11">
        <f>IFERROR(Stock[[#This Row],[Stock Moyen (PMP €)]]/Stock[[#This Row],[Stock Moyen (UVC)]],0)</f>
        <v>2.8102558746736297</v>
      </c>
      <c r="H37" s="11" t="str">
        <f>+CONCATENATE(Stock[[#This Row],[Famille de produit]],Stock[[#This Row],[AnnéeMois]])</f>
        <v>MIX LEGUMES202205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1:21" ht="12.75" hidden="1" customHeight="1" x14ac:dyDescent="0.25">
      <c r="A38" s="16">
        <v>202205</v>
      </c>
      <c r="B38" s="14">
        <v>5540246183547</v>
      </c>
      <c r="C38" s="11">
        <v>9895</v>
      </c>
      <c r="D38" s="11">
        <v>101704.89600000001</v>
      </c>
      <c r="E38" s="11">
        <v>11902</v>
      </c>
      <c r="F38" s="11" t="str">
        <f>+VLOOKUP(Stock[[#This Row],[Codes Produits Achetes]],Tableau1[],4,FALSE)</f>
        <v>VOLAILLE</v>
      </c>
      <c r="G38" s="11">
        <f>IFERROR(Stock[[#This Row],[Stock Moyen (PMP €)]]/Stock[[#This Row],[Stock Moyen (UVC)]],0)</f>
        <v>10.278412935826175</v>
      </c>
      <c r="H38" s="11" t="str">
        <f>+CONCATENATE(Stock[[#This Row],[Famille de produit]],Stock[[#This Row],[AnnéeMois]])</f>
        <v>VOLAILLE202205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 ht="12.75" hidden="1" customHeight="1" x14ac:dyDescent="0.25">
      <c r="A39" s="16">
        <v>202205</v>
      </c>
      <c r="B39" s="14">
        <v>5540246183552</v>
      </c>
      <c r="C39" s="11">
        <v>968</v>
      </c>
      <c r="D39" s="11">
        <v>1783.4256</v>
      </c>
      <c r="E39" s="11">
        <v>260</v>
      </c>
      <c r="F39" s="11" t="str">
        <f>+VLOOKUP(Stock[[#This Row],[Codes Produits Achetes]],Tableau1[],4,FALSE)</f>
        <v>MIX LEGUMES</v>
      </c>
      <c r="G39" s="11">
        <f>IFERROR(Stock[[#This Row],[Stock Moyen (PMP €)]]/Stock[[#This Row],[Stock Moyen (UVC)]],0)</f>
        <v>1.8423818181818181</v>
      </c>
      <c r="H39" s="11" t="str">
        <f>+CONCATENATE(Stock[[#This Row],[Famille de produit]],Stock[[#This Row],[AnnéeMois]])</f>
        <v>MIX LEGUMES202205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1:21" ht="12.75" hidden="1" customHeight="1" x14ac:dyDescent="0.25">
      <c r="A40" s="16">
        <v>202205</v>
      </c>
      <c r="B40" s="12">
        <v>5540246183554</v>
      </c>
      <c r="C40" s="8">
        <v>864</v>
      </c>
      <c r="D40" s="8">
        <v>6498.8783999999996</v>
      </c>
      <c r="E40" s="8">
        <v>154</v>
      </c>
      <c r="F40" s="11" t="str">
        <f>+VLOOKUP(Stock[[#This Row],[Codes Produits Achetes]],Tableau1[],4,FALSE)</f>
        <v>MIX LEGUMES</v>
      </c>
      <c r="G40" s="11">
        <f>IFERROR(Stock[[#This Row],[Stock Moyen (PMP €)]]/Stock[[#This Row],[Stock Moyen (UVC)]],0)</f>
        <v>7.5218499999999997</v>
      </c>
      <c r="H40" s="11" t="str">
        <f>+CONCATENATE(Stock[[#This Row],[Famille de produit]],Stock[[#This Row],[AnnéeMois]])</f>
        <v>MIX LEGUMES202205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ht="12.75" hidden="1" customHeight="1" x14ac:dyDescent="0.25">
      <c r="A41" s="16">
        <v>202205</v>
      </c>
      <c r="B41" s="14">
        <v>5540246183555</v>
      </c>
      <c r="C41" s="11">
        <v>1337</v>
      </c>
      <c r="D41" s="11">
        <v>1786.6224000000002</v>
      </c>
      <c r="E41" s="11">
        <v>669</v>
      </c>
      <c r="F41" s="11" t="str">
        <f>+VLOOKUP(Stock[[#This Row],[Codes Produits Achetes]],Tableau1[],4,FALSE)</f>
        <v>MIX LEGUMES</v>
      </c>
      <c r="G41" s="11">
        <f>IFERROR(Stock[[#This Row],[Stock Moyen (PMP €)]]/Stock[[#This Row],[Stock Moyen (UVC)]],0)</f>
        <v>1.3362919970082274</v>
      </c>
      <c r="H41" s="11" t="str">
        <f>+CONCATENATE(Stock[[#This Row],[Famille de produit]],Stock[[#This Row],[AnnéeMois]])</f>
        <v>MIX LEGUMES202205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ht="12.75" hidden="1" customHeight="1" x14ac:dyDescent="0.25">
      <c r="A42" s="16">
        <v>202205</v>
      </c>
      <c r="B42" s="12">
        <v>5540246183556</v>
      </c>
      <c r="C42" s="8">
        <v>1977</v>
      </c>
      <c r="D42" s="8">
        <v>14832.979200000002</v>
      </c>
      <c r="E42" s="8">
        <v>1323</v>
      </c>
      <c r="F42" s="11" t="str">
        <f>+VLOOKUP(Stock[[#This Row],[Codes Produits Achetes]],Tableau1[],4,FALSE)</f>
        <v>MIX LEGUMES</v>
      </c>
      <c r="G42" s="11">
        <f>IFERROR(Stock[[#This Row],[Stock Moyen (PMP €)]]/Stock[[#This Row],[Stock Moyen (UVC)]],0)</f>
        <v>7.5027714719271632</v>
      </c>
      <c r="H42" s="11" t="str">
        <f>+CONCATENATE(Stock[[#This Row],[Famille de produit]],Stock[[#This Row],[AnnéeMois]])</f>
        <v>MIX LEGUMES202205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 ht="12.75" hidden="1" customHeight="1" x14ac:dyDescent="0.25">
      <c r="A43" s="16">
        <v>202205</v>
      </c>
      <c r="B43" s="14">
        <v>5540246183558</v>
      </c>
      <c r="C43" s="11">
        <v>2947</v>
      </c>
      <c r="D43" s="11">
        <v>16239.744000000001</v>
      </c>
      <c r="E43" s="11">
        <v>4594</v>
      </c>
      <c r="F43" s="11" t="str">
        <f>+VLOOKUP(Stock[[#This Row],[Codes Produits Achetes]],Tableau1[],4,FALSE)</f>
        <v>MIX LEGUMES</v>
      </c>
      <c r="G43" s="11">
        <f>IFERROR(Stock[[#This Row],[Stock Moyen (PMP €)]]/Stock[[#This Row],[Stock Moyen (UVC)]],0)</f>
        <v>5.5106019681031562</v>
      </c>
      <c r="H43" s="11" t="str">
        <f>+CONCATENATE(Stock[[#This Row],[Famille de produit]],Stock[[#This Row],[AnnéeMois]])</f>
        <v>MIX LEGUMES202205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1" ht="12.75" hidden="1" customHeight="1" x14ac:dyDescent="0.25">
      <c r="A44" s="16">
        <v>202205</v>
      </c>
      <c r="B44" s="12">
        <v>5540246183560</v>
      </c>
      <c r="C44" s="8">
        <v>344</v>
      </c>
      <c r="D44" s="8">
        <v>8375.616</v>
      </c>
      <c r="E44" s="8">
        <v>149</v>
      </c>
      <c r="F44" s="11" t="str">
        <f>+VLOOKUP(Stock[[#This Row],[Codes Produits Achetes]],Tableau1[],4,FALSE)</f>
        <v>MIX LEGUMES</v>
      </c>
      <c r="G44" s="11">
        <f>IFERROR(Stock[[#This Row],[Stock Moyen (PMP €)]]/Stock[[#This Row],[Stock Moyen (UVC)]],0)</f>
        <v>24.347720930232558</v>
      </c>
      <c r="H44" s="11" t="str">
        <f>+CONCATENATE(Stock[[#This Row],[Famille de produit]],Stock[[#This Row],[AnnéeMois]])</f>
        <v>MIX LEGUMES202205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1" ht="12.75" hidden="1" customHeight="1" x14ac:dyDescent="0.25">
      <c r="A45" s="16">
        <v>202205</v>
      </c>
      <c r="B45" s="14">
        <v>5540246183562</v>
      </c>
      <c r="C45" s="11">
        <v>0</v>
      </c>
      <c r="D45" s="11">
        <v>0</v>
      </c>
      <c r="E45" s="11">
        <v>4594</v>
      </c>
      <c r="F45" s="11" t="str">
        <f>+VLOOKUP(Stock[[#This Row],[Codes Produits Achetes]],Tableau1[],4,FALSE)</f>
        <v>MIX LEGUMES</v>
      </c>
      <c r="G45" s="11">
        <f>IFERROR(Stock[[#This Row],[Stock Moyen (PMP €)]]/Stock[[#This Row],[Stock Moyen (UVC)]],0)</f>
        <v>0</v>
      </c>
      <c r="H45" s="11" t="str">
        <f>+CONCATENATE(Stock[[#This Row],[Famille de produit]],Stock[[#This Row],[AnnéeMois]])</f>
        <v>MIX LEGUMES202205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1" ht="12.75" hidden="1" customHeight="1" x14ac:dyDescent="0.25">
      <c r="A46" s="16">
        <v>202205</v>
      </c>
      <c r="B46" s="14">
        <v>5540246183587</v>
      </c>
      <c r="C46" s="11">
        <v>1413</v>
      </c>
      <c r="D46" s="11">
        <v>29752.617600000001</v>
      </c>
      <c r="E46" s="11">
        <v>696</v>
      </c>
      <c r="F46" s="11" t="str">
        <f>+VLOOKUP(Stock[[#This Row],[Codes Produits Achetes]],Tableau1[],4,FALSE)</f>
        <v>MIX LEGUMES</v>
      </c>
      <c r="G46" s="11">
        <f>IFERROR(Stock[[#This Row],[Stock Moyen (PMP €)]]/Stock[[#This Row],[Stock Moyen (UVC)]],0)</f>
        <v>21.056346496815287</v>
      </c>
      <c r="H46" s="11" t="str">
        <f>+CONCATENATE(Stock[[#This Row],[Famille de produit]],Stock[[#This Row],[AnnéeMois]])</f>
        <v>MIX LEGUMES202205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1" ht="12.75" hidden="1" customHeight="1" x14ac:dyDescent="0.25">
      <c r="A47" s="16">
        <v>202205</v>
      </c>
      <c r="B47" s="12">
        <v>5540246183589</v>
      </c>
      <c r="C47" s="8">
        <v>917</v>
      </c>
      <c r="D47" s="8">
        <v>12081.312</v>
      </c>
      <c r="E47" s="8">
        <v>1914</v>
      </c>
      <c r="F47" s="11" t="str">
        <f>+VLOOKUP(Stock[[#This Row],[Codes Produits Achetes]],Tableau1[],4,FALSE)</f>
        <v>MIX LEGUMES</v>
      </c>
      <c r="G47" s="11">
        <f>IFERROR(Stock[[#This Row],[Stock Moyen (PMP €)]]/Stock[[#This Row],[Stock Moyen (UVC)]],0)</f>
        <v>13.174822246455834</v>
      </c>
      <c r="H47" s="11" t="str">
        <f>+CONCATENATE(Stock[[#This Row],[Famille de produit]],Stock[[#This Row],[AnnéeMois]])</f>
        <v>MIX LEGUMES202205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1" ht="12.75" hidden="1" customHeight="1" x14ac:dyDescent="0.25">
      <c r="A48" s="16">
        <v>202205</v>
      </c>
      <c r="B48" s="14">
        <v>5540246183590</v>
      </c>
      <c r="C48" s="11">
        <v>2499</v>
      </c>
      <c r="D48" s="11">
        <v>34662.167999999998</v>
      </c>
      <c r="E48" s="11">
        <v>0</v>
      </c>
      <c r="F48" s="11" t="str">
        <f>+VLOOKUP(Stock[[#This Row],[Codes Produits Achetes]],Tableau1[],4,FALSE)</f>
        <v>MIX LEGUMES</v>
      </c>
      <c r="G48" s="11">
        <f>IFERROR(Stock[[#This Row],[Stock Moyen (PMP €)]]/Stock[[#This Row],[Stock Moyen (UVC)]],0)</f>
        <v>13.870415366146458</v>
      </c>
      <c r="H48" s="11" t="str">
        <f>+CONCATENATE(Stock[[#This Row],[Famille de produit]],Stock[[#This Row],[AnnéeMois]])</f>
        <v>MIX LEGUMES202205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21" ht="12.75" hidden="1" customHeight="1" x14ac:dyDescent="0.25">
      <c r="A49" s="16">
        <v>202205</v>
      </c>
      <c r="B49" s="14">
        <v>5540246183844</v>
      </c>
      <c r="C49" s="11">
        <v>142</v>
      </c>
      <c r="D49" s="11">
        <v>4084.5600000000004</v>
      </c>
      <c r="E49" s="11">
        <v>232</v>
      </c>
      <c r="F49" s="11" t="str">
        <f>+VLOOKUP(Stock[[#This Row],[Codes Produits Achetes]],Tableau1[],4,FALSE)</f>
        <v>BOULANGERIE</v>
      </c>
      <c r="G49" s="11">
        <f>IFERROR(Stock[[#This Row],[Stock Moyen (PMP €)]]/Stock[[#This Row],[Stock Moyen (UVC)]],0)</f>
        <v>28.764507042253523</v>
      </c>
      <c r="H49" s="11" t="str">
        <f>+CONCATENATE(Stock[[#This Row],[Famille de produit]],Stock[[#This Row],[AnnéeMois]])</f>
        <v>BOULANGERIE202205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 ht="12.75" hidden="1" customHeight="1" x14ac:dyDescent="0.25">
      <c r="A50" s="16">
        <v>202205</v>
      </c>
      <c r="B50" s="14">
        <v>5540246184036</v>
      </c>
      <c r="C50" s="11">
        <v>158</v>
      </c>
      <c r="D50" s="11">
        <v>2702.5920000000001</v>
      </c>
      <c r="E50" s="11">
        <v>205</v>
      </c>
      <c r="F50" s="11" t="str">
        <f>+VLOOKUP(Stock[[#This Row],[Codes Produits Achetes]],Tableau1[],4,FALSE)</f>
        <v>BOULANGERIE</v>
      </c>
      <c r="G50" s="11">
        <f>IFERROR(Stock[[#This Row],[Stock Moyen (PMP €)]]/Stock[[#This Row],[Stock Moyen (UVC)]],0)</f>
        <v>17.105012658227849</v>
      </c>
      <c r="H50" s="11" t="str">
        <f>+CONCATENATE(Stock[[#This Row],[Famille de produit]],Stock[[#This Row],[AnnéeMois]])</f>
        <v>BOULANGERIE202205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1:21" ht="12.75" hidden="1" customHeight="1" x14ac:dyDescent="0.25">
      <c r="A51" s="16">
        <v>202205</v>
      </c>
      <c r="B51" s="14">
        <v>5540246184617</v>
      </c>
      <c r="C51" s="11">
        <v>32629</v>
      </c>
      <c r="D51" s="11">
        <v>46174.924800000001</v>
      </c>
      <c r="E51" s="11">
        <v>56664</v>
      </c>
      <c r="F51" s="11" t="str">
        <f>+VLOOKUP(Stock[[#This Row],[Codes Produits Achetes]],Tableau1[],4,FALSE)</f>
        <v>MIX LEGUMES</v>
      </c>
      <c r="G51" s="11">
        <f>IFERROR(Stock[[#This Row],[Stock Moyen (PMP €)]]/Stock[[#This Row],[Stock Moyen (UVC)]],0)</f>
        <v>1.4151498605534953</v>
      </c>
      <c r="H51" s="11" t="str">
        <f>+CONCATENATE(Stock[[#This Row],[Famille de produit]],Stock[[#This Row],[AnnéeMois]])</f>
        <v>MIX LEGUMES202205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 spans="1:21" ht="12.75" hidden="1" customHeight="1" x14ac:dyDescent="0.25">
      <c r="A52" s="16">
        <v>202205</v>
      </c>
      <c r="B52" s="14">
        <v>5540246184808</v>
      </c>
      <c r="C52" s="11">
        <v>0</v>
      </c>
      <c r="D52" s="11">
        <v>0</v>
      </c>
      <c r="E52" s="11">
        <v>16287</v>
      </c>
      <c r="F52" s="11" t="str">
        <f>+VLOOKUP(Stock[[#This Row],[Codes Produits Achetes]],Tableau1[],4,FALSE)</f>
        <v>CREMERIE</v>
      </c>
      <c r="G52" s="11">
        <f>IFERROR(Stock[[#This Row],[Stock Moyen (PMP €)]]/Stock[[#This Row],[Stock Moyen (UVC)]],0)</f>
        <v>0</v>
      </c>
      <c r="H52" s="11" t="str">
        <f>+CONCATENATE(Stock[[#This Row],[Famille de produit]],Stock[[#This Row],[AnnéeMois]])</f>
        <v>CREMERIE202205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 spans="1:21" ht="12.75" hidden="1" customHeight="1" x14ac:dyDescent="0.25">
      <c r="A53" s="16">
        <v>202205</v>
      </c>
      <c r="B53" s="14">
        <v>5540246185278</v>
      </c>
      <c r="C53" s="11">
        <v>5285</v>
      </c>
      <c r="D53" s="11">
        <v>5215.7088000000003</v>
      </c>
      <c r="E53" s="11">
        <v>34664</v>
      </c>
      <c r="F53" s="11" t="str">
        <f>+VLOOKUP(Stock[[#This Row],[Codes Produits Achetes]],Tableau1[],4,FALSE)</f>
        <v>VOLAILLE</v>
      </c>
      <c r="G53" s="11">
        <f>IFERROR(Stock[[#This Row],[Stock Moyen (PMP €)]]/Stock[[#This Row],[Stock Moyen (UVC)]],0)</f>
        <v>0.9868890823084201</v>
      </c>
      <c r="H53" s="11" t="str">
        <f>+CONCATENATE(Stock[[#This Row],[Famille de produit]],Stock[[#This Row],[AnnéeMois]])</f>
        <v>VOLAILLE202205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 spans="1:21" ht="12.75" hidden="1" customHeight="1" x14ac:dyDescent="0.25">
      <c r="A54" s="16">
        <v>202205</v>
      </c>
      <c r="B54" s="12">
        <v>5540246185429</v>
      </c>
      <c r="C54" s="8">
        <v>168</v>
      </c>
      <c r="D54" s="8">
        <v>883.35360000000003</v>
      </c>
      <c r="E54" s="8">
        <v>529</v>
      </c>
      <c r="F54" s="11" t="str">
        <f>+VLOOKUP(Stock[[#This Row],[Codes Produits Achetes]],Tableau1[],4,FALSE)</f>
        <v>CREMERIE</v>
      </c>
      <c r="G54" s="11">
        <f>IFERROR(Stock[[#This Row],[Stock Moyen (PMP €)]]/Stock[[#This Row],[Stock Moyen (UVC)]],0)</f>
        <v>5.258057142857143</v>
      </c>
      <c r="H54" s="11" t="str">
        <f>+CONCATENATE(Stock[[#This Row],[Famille de produit]],Stock[[#This Row],[AnnéeMois]])</f>
        <v>CREMERIE202205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 spans="1:21" ht="12.75" hidden="1" customHeight="1" x14ac:dyDescent="0.25">
      <c r="A55" s="16">
        <v>202205</v>
      </c>
      <c r="B55" s="12">
        <v>5540246185562</v>
      </c>
      <c r="C55" s="8">
        <v>488</v>
      </c>
      <c r="D55" s="8">
        <v>1415.2320000000002</v>
      </c>
      <c r="E55" s="8">
        <v>195</v>
      </c>
      <c r="F55" s="11" t="str">
        <f>+VLOOKUP(Stock[[#This Row],[Codes Produits Achetes]],Tableau1[],4,FALSE)</f>
        <v>CREMERIE</v>
      </c>
      <c r="G55" s="11">
        <f>IFERROR(Stock[[#This Row],[Stock Moyen (PMP €)]]/Stock[[#This Row],[Stock Moyen (UVC)]],0)</f>
        <v>2.9000655737704921</v>
      </c>
      <c r="H55" s="11" t="str">
        <f>+CONCATENATE(Stock[[#This Row],[Famille de produit]],Stock[[#This Row],[AnnéeMois]])</f>
        <v>CREMERIE202205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spans="1:21" ht="12.75" hidden="1" customHeight="1" x14ac:dyDescent="0.25">
      <c r="A56" s="16">
        <v>202205</v>
      </c>
      <c r="B56" s="14">
        <v>5540246185627</v>
      </c>
      <c r="C56" s="11">
        <v>7</v>
      </c>
      <c r="D56" s="11">
        <v>4027.9680000000003</v>
      </c>
      <c r="E56" s="11">
        <v>0</v>
      </c>
      <c r="F56" s="11" t="str">
        <f>+VLOOKUP(Stock[[#This Row],[Codes Produits Achetes]],Tableau1[],4,FALSE)</f>
        <v>EMBALLAGES</v>
      </c>
      <c r="G56" s="11">
        <f>IFERROR(Stock[[#This Row],[Stock Moyen (PMP €)]]/Stock[[#This Row],[Stock Moyen (UVC)]],0)</f>
        <v>575.42400000000009</v>
      </c>
      <c r="H56" s="11" t="str">
        <f>+CONCATENATE(Stock[[#This Row],[Famille de produit]],Stock[[#This Row],[AnnéeMois]])</f>
        <v>EMBALLAGES202205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spans="1:21" ht="12.75" hidden="1" customHeight="1" x14ac:dyDescent="0.25">
      <c r="A57" s="16">
        <v>202205</v>
      </c>
      <c r="B57" s="12">
        <v>5540246186010</v>
      </c>
      <c r="C57" s="8">
        <v>63</v>
      </c>
      <c r="D57" s="8">
        <v>9227.3904000000002</v>
      </c>
      <c r="E57" s="8">
        <v>14</v>
      </c>
      <c r="F57" s="11" t="str">
        <f>+VLOOKUP(Stock[[#This Row],[Codes Produits Achetes]],Tableau1[],4,FALSE)</f>
        <v>EMBALLAGES</v>
      </c>
      <c r="G57" s="11">
        <f>IFERROR(Stock[[#This Row],[Stock Moyen (PMP €)]]/Stock[[#This Row],[Stock Moyen (UVC)]],0)</f>
        <v>146.46651428571428</v>
      </c>
      <c r="H57" s="11" t="str">
        <f>+CONCATENATE(Stock[[#This Row],[Famille de produit]],Stock[[#This Row],[AnnéeMois]])</f>
        <v>EMBALLAGES202205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spans="1:21" ht="12.75" hidden="1" customHeight="1" x14ac:dyDescent="0.25">
      <c r="A58" s="16">
        <v>202205</v>
      </c>
      <c r="B58" s="14">
        <v>5540246186011</v>
      </c>
      <c r="C58" s="11">
        <v>96</v>
      </c>
      <c r="D58" s="11">
        <v>5416.3296</v>
      </c>
      <c r="E58" s="11">
        <v>28</v>
      </c>
      <c r="F58" s="11" t="str">
        <f>+VLOOKUP(Stock[[#This Row],[Codes Produits Achetes]],Tableau1[],4,FALSE)</f>
        <v>EMBALLAGES</v>
      </c>
      <c r="G58" s="11">
        <f>IFERROR(Stock[[#This Row],[Stock Moyen (PMP €)]]/Stock[[#This Row],[Stock Moyen (UVC)]],0)</f>
        <v>56.420099999999998</v>
      </c>
      <c r="H58" s="11" t="str">
        <f>+CONCATENATE(Stock[[#This Row],[Famille de produit]],Stock[[#This Row],[AnnéeMois]])</f>
        <v>EMBALLAGES202205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spans="1:21" ht="12.75" hidden="1" customHeight="1" x14ac:dyDescent="0.25">
      <c r="A59" s="16">
        <v>202205</v>
      </c>
      <c r="B59" s="12">
        <v>5540246186017</v>
      </c>
      <c r="C59" s="8">
        <v>28</v>
      </c>
      <c r="D59" s="8">
        <v>2947.6224000000002</v>
      </c>
      <c r="E59" s="8">
        <v>7</v>
      </c>
      <c r="F59" s="11" t="str">
        <f>+VLOOKUP(Stock[[#This Row],[Codes Produits Achetes]],Tableau1[],4,FALSE)</f>
        <v>EMBALLAGES</v>
      </c>
      <c r="G59" s="11">
        <f>IFERROR(Stock[[#This Row],[Stock Moyen (PMP €)]]/Stock[[#This Row],[Stock Moyen (UVC)]],0)</f>
        <v>105.27222857142858</v>
      </c>
      <c r="H59" s="11" t="str">
        <f>+CONCATENATE(Stock[[#This Row],[Famille de produit]],Stock[[#This Row],[AnnéeMois]])</f>
        <v>EMBALLAGES202205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spans="1:21" ht="12.75" hidden="1" customHeight="1" x14ac:dyDescent="0.25">
      <c r="A60" s="16">
        <v>202205</v>
      </c>
      <c r="B60" s="14">
        <v>5540246186325</v>
      </c>
      <c r="C60" s="11">
        <v>418</v>
      </c>
      <c r="D60" s="11">
        <v>1026.432</v>
      </c>
      <c r="E60" s="11">
        <v>613</v>
      </c>
      <c r="F60" s="11" t="str">
        <f>+VLOOKUP(Stock[[#This Row],[Codes Produits Achetes]],Tableau1[],4,FALSE)</f>
        <v>CREMERIE</v>
      </c>
      <c r="G60" s="11">
        <f>IFERROR(Stock[[#This Row],[Stock Moyen (PMP €)]]/Stock[[#This Row],[Stock Moyen (UVC)]],0)</f>
        <v>2.4555789473684211</v>
      </c>
      <c r="H60" s="11" t="str">
        <f>+CONCATENATE(Stock[[#This Row],[Famille de produit]],Stock[[#This Row],[AnnéeMois]])</f>
        <v>CREMERIE202205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1:21" ht="12.75" hidden="1" customHeight="1" x14ac:dyDescent="0.25">
      <c r="A61" s="16">
        <v>202205</v>
      </c>
      <c r="B61" s="14">
        <v>5540246186351</v>
      </c>
      <c r="C61" s="11">
        <v>453</v>
      </c>
      <c r="D61" s="11">
        <v>26813.592000000004</v>
      </c>
      <c r="E61" s="11">
        <v>759</v>
      </c>
      <c r="F61" s="11" t="str">
        <f>+VLOOKUP(Stock[[#This Row],[Codes Produits Achetes]],Tableau1[],4,FALSE)</f>
        <v>MIX LEGUMES</v>
      </c>
      <c r="G61" s="11">
        <f>IFERROR(Stock[[#This Row],[Stock Moyen (PMP €)]]/Stock[[#This Row],[Stock Moyen (UVC)]],0)</f>
        <v>59.191152317880807</v>
      </c>
      <c r="H61" s="11" t="str">
        <f>+CONCATENATE(Stock[[#This Row],[Famille de produit]],Stock[[#This Row],[AnnéeMois]])</f>
        <v>MIX LEGUMES202205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spans="1:21" ht="12.75" hidden="1" customHeight="1" x14ac:dyDescent="0.25">
      <c r="A62" s="16">
        <v>202205</v>
      </c>
      <c r="B62" s="12">
        <v>5540246186352</v>
      </c>
      <c r="C62" s="8">
        <v>870</v>
      </c>
      <c r="D62" s="8">
        <v>9153</v>
      </c>
      <c r="E62" s="8">
        <v>3434</v>
      </c>
      <c r="F62" s="11" t="str">
        <f>+VLOOKUP(Stock[[#This Row],[Codes Produits Achetes]],Tableau1[],4,FALSE)</f>
        <v>MIX LEGUMES</v>
      </c>
      <c r="G62" s="11">
        <f>IFERROR(Stock[[#This Row],[Stock Moyen (PMP €)]]/Stock[[#This Row],[Stock Moyen (UVC)]],0)</f>
        <v>10.520689655172413</v>
      </c>
      <c r="H62" s="11" t="str">
        <f>+CONCATENATE(Stock[[#This Row],[Famille de produit]],Stock[[#This Row],[AnnéeMois]])</f>
        <v>MIX LEGUMES202205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 spans="1:21" ht="12.75" hidden="1" customHeight="1" x14ac:dyDescent="0.25">
      <c r="A63" s="16">
        <v>202205</v>
      </c>
      <c r="B63" s="12">
        <v>5540246187882</v>
      </c>
      <c r="C63" s="8">
        <v>96</v>
      </c>
      <c r="D63" s="8">
        <v>3649.0176000000001</v>
      </c>
      <c r="E63" s="8">
        <v>7</v>
      </c>
      <c r="F63" s="11" t="str">
        <f>+VLOOKUP(Stock[[#This Row],[Codes Produits Achetes]],Tableau1[],4,FALSE)</f>
        <v>EMBALLAGES</v>
      </c>
      <c r="G63" s="11">
        <f>IFERROR(Stock[[#This Row],[Stock Moyen (PMP €)]]/Stock[[#This Row],[Stock Moyen (UVC)]],0)</f>
        <v>38.010600000000004</v>
      </c>
      <c r="H63" s="11" t="str">
        <f>+CONCATENATE(Stock[[#This Row],[Famille de produit]],Stock[[#This Row],[AnnéeMois]])</f>
        <v>EMBALLAGES202205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 spans="1:21" ht="12.75" hidden="1" customHeight="1" x14ac:dyDescent="0.25">
      <c r="A64" s="16">
        <v>202205</v>
      </c>
      <c r="B64" s="14">
        <v>5540246187940</v>
      </c>
      <c r="C64" s="11">
        <v>418</v>
      </c>
      <c r="D64" s="11">
        <v>3576.96</v>
      </c>
      <c r="E64" s="11">
        <v>10</v>
      </c>
      <c r="F64" s="11" t="str">
        <f>+VLOOKUP(Stock[[#This Row],[Codes Produits Achetes]],Tableau1[],4,FALSE)</f>
        <v>MIX LEGUMES</v>
      </c>
      <c r="G64" s="11">
        <f>IFERROR(Stock[[#This Row],[Stock Moyen (PMP €)]]/Stock[[#This Row],[Stock Moyen (UVC)]],0)</f>
        <v>8.557320574162679</v>
      </c>
      <c r="H64" s="11" t="str">
        <f>+CONCATENATE(Stock[[#This Row],[Famille de produit]],Stock[[#This Row],[AnnéeMois]])</f>
        <v>MIX LEGUMES202205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 spans="1:21" ht="12.75" hidden="1" customHeight="1" x14ac:dyDescent="0.25">
      <c r="A65" s="16">
        <v>202205</v>
      </c>
      <c r="B65" s="12">
        <v>5540246187987</v>
      </c>
      <c r="C65" s="8">
        <v>1671</v>
      </c>
      <c r="D65" s="8">
        <v>821.14560000000006</v>
      </c>
      <c r="E65" s="8">
        <v>38475</v>
      </c>
      <c r="F65" s="11" t="str">
        <f>+VLOOKUP(Stock[[#This Row],[Codes Produits Achetes]],Tableau1[],4,FALSE)</f>
        <v>CREMERIE</v>
      </c>
      <c r="G65" s="11">
        <f>IFERROR(Stock[[#This Row],[Stock Moyen (PMP €)]]/Stock[[#This Row],[Stock Moyen (UVC)]],0)</f>
        <v>0.49140969479353686</v>
      </c>
      <c r="H65" s="11" t="str">
        <f>+CONCATENATE(Stock[[#This Row],[Famille de produit]],Stock[[#This Row],[AnnéeMois]])</f>
        <v>CREMERIE202205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spans="1:21" ht="12.75" hidden="1" customHeight="1" x14ac:dyDescent="0.25">
      <c r="A66" s="16">
        <v>202205</v>
      </c>
      <c r="B66" s="14">
        <v>5540246187995</v>
      </c>
      <c r="C66" s="11">
        <v>0</v>
      </c>
      <c r="D66" s="11">
        <v>0</v>
      </c>
      <c r="E66" s="11">
        <v>386</v>
      </c>
      <c r="F66" s="11" t="str">
        <f>+VLOOKUP(Stock[[#This Row],[Codes Produits Achetes]],Tableau1[],4,FALSE)</f>
        <v>EMBALLAGES</v>
      </c>
      <c r="G66" s="11">
        <f>IFERROR(Stock[[#This Row],[Stock Moyen (PMP €)]]/Stock[[#This Row],[Stock Moyen (UVC)]],0)</f>
        <v>0</v>
      </c>
      <c r="H66" s="11" t="str">
        <f>+CONCATENATE(Stock[[#This Row],[Famille de produit]],Stock[[#This Row],[AnnéeMois]])</f>
        <v>EMBALLAGES202205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spans="1:21" ht="12.75" hidden="1" customHeight="1" x14ac:dyDescent="0.25">
      <c r="A67" s="16">
        <v>202205</v>
      </c>
      <c r="B67" s="12">
        <v>5540246187996</v>
      </c>
      <c r="C67" s="8">
        <v>0</v>
      </c>
      <c r="D67" s="8">
        <v>0</v>
      </c>
      <c r="E67" s="8">
        <v>0</v>
      </c>
      <c r="F67" s="11" t="str">
        <f>+VLOOKUP(Stock[[#This Row],[Codes Produits Achetes]],Tableau1[],4,FALSE)</f>
        <v>EMBALLAGES</v>
      </c>
      <c r="G67" s="11">
        <f>IFERROR(Stock[[#This Row],[Stock Moyen (PMP €)]]/Stock[[#This Row],[Stock Moyen (UVC)]],0)</f>
        <v>0</v>
      </c>
      <c r="H67" s="11" t="str">
        <f>+CONCATENATE(Stock[[#This Row],[Famille de produit]],Stock[[#This Row],[AnnéeMois]])</f>
        <v>EMBALLAGES202205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spans="1:21" ht="12.75" hidden="1" customHeight="1" x14ac:dyDescent="0.25">
      <c r="A68" s="16">
        <v>202205</v>
      </c>
      <c r="B68" s="14">
        <v>5540246187997</v>
      </c>
      <c r="C68" s="11">
        <v>0</v>
      </c>
      <c r="D68" s="11">
        <v>0</v>
      </c>
      <c r="E68" s="11">
        <v>12</v>
      </c>
      <c r="F68" s="11" t="str">
        <f>+VLOOKUP(Stock[[#This Row],[Codes Produits Achetes]],Tableau1[],4,FALSE)</f>
        <v>EMBALLAGES</v>
      </c>
      <c r="G68" s="11">
        <f>IFERROR(Stock[[#This Row],[Stock Moyen (PMP €)]]/Stock[[#This Row],[Stock Moyen (UVC)]],0)</f>
        <v>0</v>
      </c>
      <c r="H68" s="11" t="str">
        <f>+CONCATENATE(Stock[[#This Row],[Famille de produit]],Stock[[#This Row],[AnnéeMois]])</f>
        <v>EMBALLAGES202205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spans="1:21" ht="12.75" hidden="1" customHeight="1" x14ac:dyDescent="0.25">
      <c r="A69" s="16">
        <v>202205</v>
      </c>
      <c r="B69" s="12">
        <v>5540246187998</v>
      </c>
      <c r="C69" s="8">
        <v>0</v>
      </c>
      <c r="D69" s="8">
        <v>0</v>
      </c>
      <c r="E69" s="8">
        <v>374</v>
      </c>
      <c r="F69" s="11" t="str">
        <f>+VLOOKUP(Stock[[#This Row],[Codes Produits Achetes]],Tableau1[],4,FALSE)</f>
        <v>EMBALLAGES</v>
      </c>
      <c r="G69" s="11">
        <f>IFERROR(Stock[[#This Row],[Stock Moyen (PMP €)]]/Stock[[#This Row],[Stock Moyen (UVC)]],0)</f>
        <v>0</v>
      </c>
      <c r="H69" s="11" t="str">
        <f>+CONCATENATE(Stock[[#This Row],[Famille de produit]],Stock[[#This Row],[AnnéeMois]])</f>
        <v>EMBALLAGES202205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1:21" ht="12.75" hidden="1" customHeight="1" x14ac:dyDescent="0.25">
      <c r="A70" s="16">
        <v>202205</v>
      </c>
      <c r="B70" s="14">
        <v>5540246188047</v>
      </c>
      <c r="C70" s="11">
        <v>154</v>
      </c>
      <c r="D70" s="11">
        <v>18652.550400000004</v>
      </c>
      <c r="E70" s="11">
        <v>35</v>
      </c>
      <c r="F70" s="11" t="str">
        <f>+VLOOKUP(Stock[[#This Row],[Codes Produits Achetes]],Tableau1[],4,FALSE)</f>
        <v>EMBALLAGES</v>
      </c>
      <c r="G70" s="11">
        <f>IFERROR(Stock[[#This Row],[Stock Moyen (PMP €)]]/Stock[[#This Row],[Stock Moyen (UVC)]],0)</f>
        <v>121.12045714285716</v>
      </c>
      <c r="H70" s="11" t="str">
        <f>+CONCATENATE(Stock[[#This Row],[Famille de produit]],Stock[[#This Row],[AnnéeMois]])</f>
        <v>EMBALLAGES202205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ht="12.75" hidden="1" customHeight="1" x14ac:dyDescent="0.25">
      <c r="A71" s="16">
        <v>202205</v>
      </c>
      <c r="B71" s="14">
        <v>5540246188175</v>
      </c>
      <c r="C71" s="11">
        <v>0</v>
      </c>
      <c r="D71" s="11">
        <v>0</v>
      </c>
      <c r="E71" s="11">
        <v>288</v>
      </c>
      <c r="F71" s="11" t="str">
        <f>+VLOOKUP(Stock[[#This Row],[Codes Produits Achetes]],Tableau1[],4,FALSE)</f>
        <v>CREMERIE</v>
      </c>
      <c r="G71" s="11">
        <f>IFERROR(Stock[[#This Row],[Stock Moyen (PMP €)]]/Stock[[#This Row],[Stock Moyen (UVC)]],0)</f>
        <v>0</v>
      </c>
      <c r="H71" s="11" t="str">
        <f>+CONCATENATE(Stock[[#This Row],[Famille de produit]],Stock[[#This Row],[AnnéeMois]])</f>
        <v>CREMERIE202205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ht="12.75" hidden="1" customHeight="1" x14ac:dyDescent="0.25">
      <c r="A72" s="16">
        <v>202205</v>
      </c>
      <c r="B72" s="14">
        <v>5540246188200</v>
      </c>
      <c r="C72" s="11">
        <v>0</v>
      </c>
      <c r="D72" s="11">
        <v>0</v>
      </c>
      <c r="E72" s="11">
        <v>12733</v>
      </c>
      <c r="F72" s="11" t="str">
        <f>+VLOOKUP(Stock[[#This Row],[Codes Produits Achetes]],Tableau1[],4,FALSE)</f>
        <v>CREMERIE</v>
      </c>
      <c r="G72" s="11">
        <f>IFERROR(Stock[[#This Row],[Stock Moyen (PMP €)]]/Stock[[#This Row],[Stock Moyen (UVC)]],0)</f>
        <v>0</v>
      </c>
      <c r="H72" s="11" t="str">
        <f>+CONCATENATE(Stock[[#This Row],[Famille de produit]],Stock[[#This Row],[AnnéeMois]])</f>
        <v>CREMERIE202205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21" ht="12.75" hidden="1" customHeight="1" x14ac:dyDescent="0.25">
      <c r="A73" s="16">
        <v>202205</v>
      </c>
      <c r="B73" s="14">
        <v>5540246188224</v>
      </c>
      <c r="C73" s="11">
        <v>5568</v>
      </c>
      <c r="D73" s="11">
        <v>6531.84</v>
      </c>
      <c r="E73" s="11">
        <v>12876</v>
      </c>
      <c r="F73" s="11" t="str">
        <f>+VLOOKUP(Stock[[#This Row],[Codes Produits Achetes]],Tableau1[],4,FALSE)</f>
        <v>VOLAILLE</v>
      </c>
      <c r="G73" s="11">
        <f>IFERROR(Stock[[#This Row],[Stock Moyen (PMP €)]]/Stock[[#This Row],[Stock Moyen (UVC)]],0)</f>
        <v>1.173103448275862</v>
      </c>
      <c r="H73" s="11" t="str">
        <f>+CONCATENATE(Stock[[#This Row],[Famille de produit]],Stock[[#This Row],[AnnéeMois]])</f>
        <v>VOLAILLE202205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ht="12.75" hidden="1" customHeight="1" x14ac:dyDescent="0.25">
      <c r="A74" s="16">
        <v>202205</v>
      </c>
      <c r="B74" s="14">
        <v>5540246188512</v>
      </c>
      <c r="C74" s="11">
        <v>179</v>
      </c>
      <c r="D74" s="11">
        <v>24488.9568</v>
      </c>
      <c r="E74" s="11">
        <v>28</v>
      </c>
      <c r="F74" s="11" t="str">
        <f>+VLOOKUP(Stock[[#This Row],[Codes Produits Achetes]],Tableau1[],4,FALSE)</f>
        <v>EMBALLAGES</v>
      </c>
      <c r="G74" s="11">
        <f>IFERROR(Stock[[#This Row],[Stock Moyen (PMP €)]]/Stock[[#This Row],[Stock Moyen (UVC)]],0)</f>
        <v>136.80981452513967</v>
      </c>
      <c r="H74" s="11" t="str">
        <f>+CONCATENATE(Stock[[#This Row],[Famille de produit]],Stock[[#This Row],[AnnéeMois]])</f>
        <v>EMBALLAGES202205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ht="12.75" hidden="1" customHeight="1" x14ac:dyDescent="0.25">
      <c r="A75" s="16">
        <v>202205</v>
      </c>
      <c r="B75" s="14">
        <v>5540246188583</v>
      </c>
      <c r="C75" s="11">
        <v>4594</v>
      </c>
      <c r="D75" s="11">
        <v>16448.572800000002</v>
      </c>
      <c r="E75" s="11">
        <v>8464</v>
      </c>
      <c r="F75" s="11" t="str">
        <f>+VLOOKUP(Stock[[#This Row],[Codes Produits Achetes]],Tableau1[],4,FALSE)</f>
        <v>BOULANGERIE</v>
      </c>
      <c r="G75" s="11">
        <f>IFERROR(Stock[[#This Row],[Stock Moyen (PMP €)]]/Stock[[#This Row],[Stock Moyen (UVC)]],0)</f>
        <v>3.5804468437091863</v>
      </c>
      <c r="H75" s="11" t="str">
        <f>+CONCATENATE(Stock[[#This Row],[Famille de produit]],Stock[[#This Row],[AnnéeMois]])</f>
        <v>BOULANGERIE202205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ht="12.75" hidden="1" customHeight="1" x14ac:dyDescent="0.25">
      <c r="A76" s="16">
        <v>202205</v>
      </c>
      <c r="B76" s="14">
        <v>5540246188647</v>
      </c>
      <c r="C76" s="11">
        <v>1798</v>
      </c>
      <c r="D76" s="11">
        <v>26616.600000000002</v>
      </c>
      <c r="E76" s="11">
        <v>0</v>
      </c>
      <c r="F76" s="11" t="str">
        <f>+VLOOKUP(Stock[[#This Row],[Codes Produits Achetes]],Tableau1[],4,FALSE)</f>
        <v>MIX LEGUMES</v>
      </c>
      <c r="G76" s="11">
        <f>IFERROR(Stock[[#This Row],[Stock Moyen (PMP €)]]/Stock[[#This Row],[Stock Moyen (UVC)]],0)</f>
        <v>14.80344827586207</v>
      </c>
      <c r="H76" s="11" t="str">
        <f>+CONCATENATE(Stock[[#This Row],[Famille de produit]],Stock[[#This Row],[AnnéeMois]])</f>
        <v>MIX LEGUMES202205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ht="12.75" hidden="1" customHeight="1" x14ac:dyDescent="0.25">
      <c r="A77" s="16">
        <v>202205</v>
      </c>
      <c r="B77" s="14">
        <v>5540246190092</v>
      </c>
      <c r="C77" s="11">
        <v>96</v>
      </c>
      <c r="D77" s="11">
        <v>13163.5584</v>
      </c>
      <c r="E77" s="11">
        <v>47</v>
      </c>
      <c r="F77" s="11" t="str">
        <f>+VLOOKUP(Stock[[#This Row],[Codes Produits Achetes]],Tableau1[],4,FALSE)</f>
        <v>EMBALLAGES</v>
      </c>
      <c r="G77" s="11">
        <f>IFERROR(Stock[[#This Row],[Stock Moyen (PMP €)]]/Stock[[#This Row],[Stock Moyen (UVC)]],0)</f>
        <v>137.12039999999999</v>
      </c>
      <c r="H77" s="11" t="str">
        <f>+CONCATENATE(Stock[[#This Row],[Famille de produit]],Stock[[#This Row],[AnnéeMois]])</f>
        <v>EMBALLAGES202205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ht="12.75" hidden="1" customHeight="1" x14ac:dyDescent="0.25">
      <c r="A78" s="16">
        <v>202205</v>
      </c>
      <c r="B78" s="12">
        <v>5540246190097</v>
      </c>
      <c r="C78" s="8">
        <v>4880</v>
      </c>
      <c r="D78" s="8">
        <v>120385.00800000002</v>
      </c>
      <c r="E78" s="8">
        <v>8234</v>
      </c>
      <c r="F78" s="11" t="str">
        <f>+VLOOKUP(Stock[[#This Row],[Codes Produits Achetes]],Tableau1[],4,FALSE)</f>
        <v>VOLAILLE</v>
      </c>
      <c r="G78" s="11">
        <f>IFERROR(Stock[[#This Row],[Stock Moyen (PMP €)]]/Stock[[#This Row],[Stock Moyen (UVC)]],0)</f>
        <v>24.669059016393447</v>
      </c>
      <c r="H78" s="11" t="str">
        <f>+CONCATENATE(Stock[[#This Row],[Famille de produit]],Stock[[#This Row],[AnnéeMois]])</f>
        <v>VOLAILLE202205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ht="12.75" hidden="1" customHeight="1" x14ac:dyDescent="0.25">
      <c r="A79" s="16">
        <v>202205</v>
      </c>
      <c r="B79" s="14">
        <v>5540246190727</v>
      </c>
      <c r="C79" s="11">
        <v>383</v>
      </c>
      <c r="D79" s="11">
        <v>4326.0048000000006</v>
      </c>
      <c r="E79" s="11">
        <v>557</v>
      </c>
      <c r="F79" s="11" t="str">
        <f>+VLOOKUP(Stock[[#This Row],[Codes Produits Achetes]],Tableau1[],4,FALSE)</f>
        <v>BOULANGERIE</v>
      </c>
      <c r="G79" s="11">
        <f>IFERROR(Stock[[#This Row],[Stock Moyen (PMP €)]]/Stock[[#This Row],[Stock Moyen (UVC)]],0)</f>
        <v>11.295051697127938</v>
      </c>
      <c r="H79" s="11" t="str">
        <f>+CONCATENATE(Stock[[#This Row],[Famille de produit]],Stock[[#This Row],[AnnéeMois]])</f>
        <v>BOULANGERIE202205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ht="12.75" hidden="1" customHeight="1" x14ac:dyDescent="0.25">
      <c r="A80" s="16">
        <v>202205</v>
      </c>
      <c r="B80" s="12">
        <v>5540246190743</v>
      </c>
      <c r="C80" s="8">
        <v>140</v>
      </c>
      <c r="D80" s="8">
        <v>1181.9520000000002</v>
      </c>
      <c r="E80" s="8">
        <v>808</v>
      </c>
      <c r="F80" s="11" t="str">
        <f>+VLOOKUP(Stock[[#This Row],[Codes Produits Achetes]],Tableau1[],4,FALSE)</f>
        <v>CREMERIE</v>
      </c>
      <c r="G80" s="11">
        <f>IFERROR(Stock[[#This Row],[Stock Moyen (PMP €)]]/Stock[[#This Row],[Stock Moyen (UVC)]],0)</f>
        <v>8.442514285714287</v>
      </c>
      <c r="H80" s="11" t="str">
        <f>+CONCATENATE(Stock[[#This Row],[Famille de produit]],Stock[[#This Row],[AnnéeMois]])</f>
        <v>CREMERIE202205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ht="12.75" hidden="1" customHeight="1" x14ac:dyDescent="0.25">
      <c r="A81" s="16">
        <v>202205</v>
      </c>
      <c r="B81" s="14">
        <v>5540246190831</v>
      </c>
      <c r="C81" s="11">
        <v>2019</v>
      </c>
      <c r="D81" s="11">
        <v>15187.694400000002</v>
      </c>
      <c r="E81" s="11">
        <v>720</v>
      </c>
      <c r="F81" s="11" t="str">
        <f>+VLOOKUP(Stock[[#This Row],[Codes Produits Achetes]],Tableau1[],4,FALSE)</f>
        <v>MIX LEGUMES</v>
      </c>
      <c r="G81" s="11">
        <f>IFERROR(Stock[[#This Row],[Stock Moyen (PMP €)]]/Stock[[#This Row],[Stock Moyen (UVC)]],0)</f>
        <v>7.5223845468053501</v>
      </c>
      <c r="H81" s="11" t="str">
        <f>+CONCATENATE(Stock[[#This Row],[Famille de produit]],Stock[[#This Row],[AnnéeMois]])</f>
        <v>MIX LEGUMES202205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ht="12.75" hidden="1" customHeight="1" x14ac:dyDescent="0.25">
      <c r="A82" s="16">
        <v>202205</v>
      </c>
      <c r="B82" s="12">
        <v>5540246190835</v>
      </c>
      <c r="C82" s="8">
        <v>114</v>
      </c>
      <c r="D82" s="8">
        <v>24029.9136</v>
      </c>
      <c r="E82" s="8">
        <v>52</v>
      </c>
      <c r="F82" s="11" t="str">
        <f>+VLOOKUP(Stock[[#This Row],[Codes Produits Achetes]],Tableau1[],4,FALSE)</f>
        <v>BOULANGERIE</v>
      </c>
      <c r="G82" s="11">
        <f>IFERROR(Stock[[#This Row],[Stock Moyen (PMP €)]]/Stock[[#This Row],[Stock Moyen (UVC)]],0)</f>
        <v>210.78871578947368</v>
      </c>
      <c r="H82" s="11" t="str">
        <f>+CONCATENATE(Stock[[#This Row],[Famille de produit]],Stock[[#This Row],[AnnéeMois]])</f>
        <v>BOULANGERIE202205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ht="12.75" hidden="1" customHeight="1" x14ac:dyDescent="0.25">
      <c r="A83" s="16">
        <v>202205</v>
      </c>
      <c r="B83" s="12">
        <v>5540246191380</v>
      </c>
      <c r="C83" s="8">
        <v>557</v>
      </c>
      <c r="D83" s="8">
        <v>2633.4720000000002</v>
      </c>
      <c r="E83" s="8">
        <v>140</v>
      </c>
      <c r="F83" s="11" t="str">
        <f>+VLOOKUP(Stock[[#This Row],[Codes Produits Achetes]],Tableau1[],4,FALSE)</f>
        <v>CREMERIE</v>
      </c>
      <c r="G83" s="11">
        <f>IFERROR(Stock[[#This Row],[Stock Moyen (PMP €)]]/Stock[[#This Row],[Stock Moyen (UVC)]],0)</f>
        <v>4.7279569120287253</v>
      </c>
      <c r="H83" s="11" t="str">
        <f>+CONCATENATE(Stock[[#This Row],[Famille de produit]],Stock[[#This Row],[AnnéeMois]])</f>
        <v>CREMERIE202205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ht="12.75" hidden="1" customHeight="1" x14ac:dyDescent="0.25">
      <c r="A84" s="16">
        <v>202205</v>
      </c>
      <c r="B84" s="14">
        <v>5540246191394</v>
      </c>
      <c r="C84" s="11">
        <v>2436</v>
      </c>
      <c r="D84" s="11">
        <v>13009.248000000001</v>
      </c>
      <c r="E84" s="11">
        <v>0</v>
      </c>
      <c r="F84" s="11" t="str">
        <f>+VLOOKUP(Stock[[#This Row],[Codes Produits Achetes]],Tableau1[],4,FALSE)</f>
        <v>CREMERIE</v>
      </c>
      <c r="G84" s="11">
        <f>IFERROR(Stock[[#This Row],[Stock Moyen (PMP €)]]/Stock[[#This Row],[Stock Moyen (UVC)]],0)</f>
        <v>5.3404137931034485</v>
      </c>
      <c r="H84" s="11" t="str">
        <f>+CONCATENATE(Stock[[#This Row],[Famille de produit]],Stock[[#This Row],[AnnéeMois]])</f>
        <v>CREMERIE202205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ht="12.75" hidden="1" customHeight="1" x14ac:dyDescent="0.25">
      <c r="A85" s="16">
        <v>202205</v>
      </c>
      <c r="B85" s="14">
        <v>5540246191594</v>
      </c>
      <c r="C85" s="11">
        <v>112</v>
      </c>
      <c r="D85" s="11">
        <v>199.88640000000004</v>
      </c>
      <c r="E85" s="11">
        <v>112</v>
      </c>
      <c r="F85" s="11" t="str">
        <f>+VLOOKUP(Stock[[#This Row],[Codes Produits Achetes]],Tableau1[],4,FALSE)</f>
        <v>CREMERIE</v>
      </c>
      <c r="G85" s="11">
        <f>IFERROR(Stock[[#This Row],[Stock Moyen (PMP €)]]/Stock[[#This Row],[Stock Moyen (UVC)]],0)</f>
        <v>1.7847000000000004</v>
      </c>
      <c r="H85" s="11" t="str">
        <f>+CONCATENATE(Stock[[#This Row],[Famille de produit]],Stock[[#This Row],[AnnéeMois]])</f>
        <v>CREMERIE202205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ht="12.75" hidden="1" customHeight="1" x14ac:dyDescent="0.25">
      <c r="A86" s="16">
        <v>202205</v>
      </c>
      <c r="B86" s="12">
        <v>5540246191596</v>
      </c>
      <c r="C86" s="8">
        <v>161</v>
      </c>
      <c r="D86" s="8">
        <v>8936.4384000000009</v>
      </c>
      <c r="E86" s="8">
        <v>156</v>
      </c>
      <c r="F86" s="11" t="str">
        <f>+VLOOKUP(Stock[[#This Row],[Codes Produits Achetes]],Tableau1[],4,FALSE)</f>
        <v>BOULANGERIE</v>
      </c>
      <c r="G86" s="11">
        <f>IFERROR(Stock[[#This Row],[Stock Moyen (PMP €)]]/Stock[[#This Row],[Stock Moyen (UVC)]],0)</f>
        <v>55.50582857142858</v>
      </c>
      <c r="H86" s="11" t="str">
        <f>+CONCATENATE(Stock[[#This Row],[Famille de produit]],Stock[[#This Row],[AnnéeMois]])</f>
        <v>BOULANGERIE202205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ht="12.75" hidden="1" customHeight="1" x14ac:dyDescent="0.25">
      <c r="A87" s="16">
        <v>202205</v>
      </c>
      <c r="B87" s="14">
        <v>5540246191598</v>
      </c>
      <c r="C87" s="11">
        <v>0</v>
      </c>
      <c r="D87" s="11">
        <v>0</v>
      </c>
      <c r="E87" s="11">
        <v>1935</v>
      </c>
      <c r="F87" s="11" t="str">
        <f>+VLOOKUP(Stock[[#This Row],[Codes Produits Achetes]],Tableau1[],4,FALSE)</f>
        <v>CREMERIE</v>
      </c>
      <c r="G87" s="11">
        <f>IFERROR(Stock[[#This Row],[Stock Moyen (PMP €)]]/Stock[[#This Row],[Stock Moyen (UVC)]],0)</f>
        <v>0</v>
      </c>
      <c r="H87" s="11" t="str">
        <f>+CONCATENATE(Stock[[#This Row],[Famille de produit]],Stock[[#This Row],[AnnéeMois]])</f>
        <v>CREMERIE202205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ht="12.75" hidden="1" customHeight="1" x14ac:dyDescent="0.25">
      <c r="A88" s="16">
        <v>202205</v>
      </c>
      <c r="B88" s="12">
        <v>5540246191718</v>
      </c>
      <c r="C88" s="8">
        <v>1235</v>
      </c>
      <c r="D88" s="8">
        <v>3658.7808000000005</v>
      </c>
      <c r="E88" s="8">
        <v>488</v>
      </c>
      <c r="F88" s="11" t="str">
        <f>+VLOOKUP(Stock[[#This Row],[Codes Produits Achetes]],Tableau1[],4,FALSE)</f>
        <v>MIX LEGUMES</v>
      </c>
      <c r="G88" s="11">
        <f>IFERROR(Stock[[#This Row],[Stock Moyen (PMP €)]]/Stock[[#This Row],[Stock Moyen (UVC)]],0)</f>
        <v>2.9625755465587047</v>
      </c>
      <c r="H88" s="11" t="str">
        <f>+CONCATENATE(Stock[[#This Row],[Famille de produit]],Stock[[#This Row],[AnnéeMois]])</f>
        <v>MIX LEGUMES202205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ht="12.75" hidden="1" customHeight="1" x14ac:dyDescent="0.25">
      <c r="A89" s="16">
        <v>202205</v>
      </c>
      <c r="B89" s="12">
        <v>5540246191736</v>
      </c>
      <c r="C89" s="8">
        <v>288</v>
      </c>
      <c r="D89" s="8">
        <v>9304.7616000000016</v>
      </c>
      <c r="E89" s="8">
        <v>0</v>
      </c>
      <c r="F89" s="11" t="str">
        <f>+VLOOKUP(Stock[[#This Row],[Codes Produits Achetes]],Tableau1[],4,FALSE)</f>
        <v>CREMERIE</v>
      </c>
      <c r="G89" s="11">
        <f>IFERROR(Stock[[#This Row],[Stock Moyen (PMP €)]]/Stock[[#This Row],[Stock Moyen (UVC)]],0)</f>
        <v>32.308200000000006</v>
      </c>
      <c r="H89" s="11" t="str">
        <f>+CONCATENATE(Stock[[#This Row],[Famille de produit]],Stock[[#This Row],[AnnéeMois]])</f>
        <v>CREMERIE202205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ht="12.75" hidden="1" customHeight="1" x14ac:dyDescent="0.25">
      <c r="A90" s="16">
        <v>202205</v>
      </c>
      <c r="B90" s="14">
        <v>5540246192102</v>
      </c>
      <c r="C90" s="11">
        <v>7879</v>
      </c>
      <c r="D90" s="11">
        <v>8626.3919999999998</v>
      </c>
      <c r="E90" s="11">
        <v>6652</v>
      </c>
      <c r="F90" s="11" t="str">
        <f>+VLOOKUP(Stock[[#This Row],[Codes Produits Achetes]],Tableau1[],4,FALSE)</f>
        <v>CREMERIE</v>
      </c>
      <c r="G90" s="11">
        <f>IFERROR(Stock[[#This Row],[Stock Moyen (PMP €)]]/Stock[[#This Row],[Stock Moyen (UVC)]],0)</f>
        <v>1.0948587384185811</v>
      </c>
      <c r="H90" s="11" t="str">
        <f>+CONCATENATE(Stock[[#This Row],[Famille de produit]],Stock[[#This Row],[AnnéeMois]])</f>
        <v>CREMERIE202205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ht="12.75" hidden="1" customHeight="1" x14ac:dyDescent="0.25">
      <c r="A91" s="16">
        <v>202205</v>
      </c>
      <c r="B91" s="14">
        <v>5540246192209</v>
      </c>
      <c r="C91" s="11">
        <v>2478</v>
      </c>
      <c r="D91" s="11">
        <v>12457.152</v>
      </c>
      <c r="E91" s="11">
        <v>1420</v>
      </c>
      <c r="F91" s="11" t="str">
        <f>+VLOOKUP(Stock[[#This Row],[Codes Produits Achetes]],Tableau1[],4,FALSE)</f>
        <v>MIX LEGUMES</v>
      </c>
      <c r="G91" s="11">
        <f>IFERROR(Stock[[#This Row],[Stock Moyen (PMP €)]]/Stock[[#This Row],[Stock Moyen (UVC)]],0)</f>
        <v>5.0270992736077478</v>
      </c>
      <c r="H91" s="11" t="str">
        <f>+CONCATENATE(Stock[[#This Row],[Famille de produit]],Stock[[#This Row],[AnnéeMois]])</f>
        <v>MIX LEGUMES202205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ht="12.75" hidden="1" customHeight="1" x14ac:dyDescent="0.25">
      <c r="A92" s="16">
        <v>202205</v>
      </c>
      <c r="B92" s="12">
        <v>5540246192264</v>
      </c>
      <c r="C92" s="8">
        <v>149</v>
      </c>
      <c r="D92" s="8">
        <v>2156.5439999999999</v>
      </c>
      <c r="E92" s="8">
        <v>1578</v>
      </c>
      <c r="F92" s="11" t="str">
        <f>+VLOOKUP(Stock[[#This Row],[Codes Produits Achetes]],Tableau1[],4,FALSE)</f>
        <v>CREMERIE</v>
      </c>
      <c r="G92" s="11">
        <f>IFERROR(Stock[[#This Row],[Stock Moyen (PMP €)]]/Stock[[#This Row],[Stock Moyen (UVC)]],0)</f>
        <v>14.473449664429529</v>
      </c>
      <c r="H92" s="11" t="str">
        <f>+CONCATENATE(Stock[[#This Row],[Famille de produit]],Stock[[#This Row],[AnnéeMois]])</f>
        <v>CREMERIE202205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spans="1:21" ht="12.75" hidden="1" customHeight="1" x14ac:dyDescent="0.25">
      <c r="A93" s="16">
        <v>202205</v>
      </c>
      <c r="B93" s="14">
        <v>5540246192265</v>
      </c>
      <c r="C93" s="11">
        <v>706</v>
      </c>
      <c r="D93" s="11">
        <v>9442.4832000000024</v>
      </c>
      <c r="E93" s="11">
        <v>1782</v>
      </c>
      <c r="F93" s="11" t="str">
        <f>+VLOOKUP(Stock[[#This Row],[Codes Produits Achetes]],Tableau1[],4,FALSE)</f>
        <v>CREMERIE</v>
      </c>
      <c r="G93" s="11">
        <f>IFERROR(Stock[[#This Row],[Stock Moyen (PMP €)]]/Stock[[#This Row],[Stock Moyen (UVC)]],0)</f>
        <v>13.374622096317283</v>
      </c>
      <c r="H93" s="11" t="str">
        <f>+CONCATENATE(Stock[[#This Row],[Famille de produit]],Stock[[#This Row],[AnnéeMois]])</f>
        <v>CREMERIE202205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 spans="1:21" ht="12.75" hidden="1" customHeight="1" x14ac:dyDescent="0.25">
      <c r="A94" s="16">
        <v>202205</v>
      </c>
      <c r="B94" s="14">
        <v>5540246192462</v>
      </c>
      <c r="C94" s="11">
        <v>1114</v>
      </c>
      <c r="D94" s="11">
        <v>7153.92</v>
      </c>
      <c r="E94" s="11">
        <v>669</v>
      </c>
      <c r="F94" s="11" t="str">
        <f>+VLOOKUP(Stock[[#This Row],[Codes Produits Achetes]],Tableau1[],4,FALSE)</f>
        <v>MIX LEGUMES</v>
      </c>
      <c r="G94" s="11">
        <f>IFERROR(Stock[[#This Row],[Stock Moyen (PMP €)]]/Stock[[#This Row],[Stock Moyen (UVC)]],0)</f>
        <v>6.4218312387791743</v>
      </c>
      <c r="H94" s="11" t="str">
        <f>+CONCATENATE(Stock[[#This Row],[Famille de produit]],Stock[[#This Row],[AnnéeMois]])</f>
        <v>MIX LEGUMES202205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 spans="1:21" ht="12.75" hidden="1" customHeight="1" x14ac:dyDescent="0.25">
      <c r="A95" s="16">
        <v>202205</v>
      </c>
      <c r="B95" s="12">
        <v>5540246192505</v>
      </c>
      <c r="C95" s="8">
        <v>0</v>
      </c>
      <c r="D95" s="8">
        <v>0</v>
      </c>
      <c r="E95" s="8">
        <v>0</v>
      </c>
      <c r="F95" s="11" t="str">
        <f>+VLOOKUP(Stock[[#This Row],[Codes Produits Achetes]],Tableau1[],4,FALSE)</f>
        <v>MIX LEGUMES</v>
      </c>
      <c r="G95" s="11">
        <f>IFERROR(Stock[[#This Row],[Stock Moyen (PMP €)]]/Stock[[#This Row],[Stock Moyen (UVC)]],0)</f>
        <v>0</v>
      </c>
      <c r="H95" s="11" t="str">
        <f>+CONCATENATE(Stock[[#This Row],[Famille de produit]],Stock[[#This Row],[AnnéeMois]])</f>
        <v>MIX LEGUMES202205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 spans="1:21" ht="12.75" hidden="1" customHeight="1" x14ac:dyDescent="0.25">
      <c r="A96" s="16">
        <v>202205</v>
      </c>
      <c r="B96" s="12">
        <v>5540246192518</v>
      </c>
      <c r="C96" s="8">
        <v>6292</v>
      </c>
      <c r="D96" s="8">
        <v>40958.567999999999</v>
      </c>
      <c r="E96" s="8">
        <v>7545</v>
      </c>
      <c r="F96" s="11" t="str">
        <f>+VLOOKUP(Stock[[#This Row],[Codes Produits Achetes]],Tableau1[],4,FALSE)</f>
        <v>MIX LEGUMES</v>
      </c>
      <c r="G96" s="11">
        <f>IFERROR(Stock[[#This Row],[Stock Moyen (PMP €)]]/Stock[[#This Row],[Stock Moyen (UVC)]],0)</f>
        <v>6.5096261919898284</v>
      </c>
      <c r="H96" s="11" t="str">
        <f>+CONCATENATE(Stock[[#This Row],[Famille de produit]],Stock[[#This Row],[AnnéeMois]])</f>
        <v>MIX LEGUMES202205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</row>
    <row r="97" spans="1:21" ht="12.75" hidden="1" customHeight="1" x14ac:dyDescent="0.25">
      <c r="A97" s="16">
        <v>202205</v>
      </c>
      <c r="B97" s="12">
        <v>5540246192571</v>
      </c>
      <c r="C97" s="8">
        <v>1003</v>
      </c>
      <c r="D97" s="8">
        <v>2620.2096000000001</v>
      </c>
      <c r="E97" s="8">
        <v>209</v>
      </c>
      <c r="F97" s="11" t="str">
        <f>+VLOOKUP(Stock[[#This Row],[Codes Produits Achetes]],Tableau1[],4,FALSE)</f>
        <v>MIX LEGUMES</v>
      </c>
      <c r="G97" s="11">
        <f>IFERROR(Stock[[#This Row],[Stock Moyen (PMP €)]]/Stock[[#This Row],[Stock Moyen (UVC)]],0)</f>
        <v>2.6123724825523431</v>
      </c>
      <c r="H97" s="11" t="str">
        <f>+CONCATENATE(Stock[[#This Row],[Famille de produit]],Stock[[#This Row],[AnnéeMois]])</f>
        <v>MIX LEGUMES202205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 spans="1:21" ht="12.75" hidden="1" customHeight="1" x14ac:dyDescent="0.25">
      <c r="A98" s="16">
        <v>202205</v>
      </c>
      <c r="B98" s="14">
        <v>5540246192594</v>
      </c>
      <c r="C98" s="11">
        <v>706</v>
      </c>
      <c r="D98" s="11">
        <v>4662.1440000000002</v>
      </c>
      <c r="E98" s="11">
        <v>195</v>
      </c>
      <c r="F98" s="11" t="str">
        <f>+VLOOKUP(Stock[[#This Row],[Codes Produits Achetes]],Tableau1[],4,FALSE)</f>
        <v>MIX LEGUMES</v>
      </c>
      <c r="G98" s="11">
        <f>IFERROR(Stock[[#This Row],[Stock Moyen (PMP €)]]/Stock[[#This Row],[Stock Moyen (UVC)]],0)</f>
        <v>6.6036033994334282</v>
      </c>
      <c r="H98" s="11" t="str">
        <f>+CONCATENATE(Stock[[#This Row],[Famille de produit]],Stock[[#This Row],[AnnéeMois]])</f>
        <v>MIX LEGUMES202205</v>
      </c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 spans="1:21" ht="12.75" hidden="1" customHeight="1" x14ac:dyDescent="0.25">
      <c r="A99" s="16">
        <v>202205</v>
      </c>
      <c r="B99" s="12">
        <v>5540246192824</v>
      </c>
      <c r="C99" s="8">
        <v>919</v>
      </c>
      <c r="D99" s="8">
        <v>4947.3936000000003</v>
      </c>
      <c r="E99" s="8">
        <v>669</v>
      </c>
      <c r="F99" s="11" t="str">
        <f>+VLOOKUP(Stock[[#This Row],[Codes Produits Achetes]],Tableau1[],4,FALSE)</f>
        <v>MIX LEGUMES</v>
      </c>
      <c r="G99" s="11">
        <f>IFERROR(Stock[[#This Row],[Stock Moyen (PMP €)]]/Stock[[#This Row],[Stock Moyen (UVC)]],0)</f>
        <v>5.3834533188248104</v>
      </c>
      <c r="H99" s="11" t="str">
        <f>+CONCATENATE(Stock[[#This Row],[Famille de produit]],Stock[[#This Row],[AnnéeMois]])</f>
        <v>MIX LEGUMES202205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00" spans="1:21" ht="12.75" hidden="1" customHeight="1" x14ac:dyDescent="0.25">
      <c r="A100" s="16">
        <v>202205</v>
      </c>
      <c r="B100" s="12">
        <v>5540246192831</v>
      </c>
      <c r="C100" s="8">
        <v>780</v>
      </c>
      <c r="D100" s="8">
        <v>6909.2352000000001</v>
      </c>
      <c r="E100" s="8">
        <v>455</v>
      </c>
      <c r="F100" s="11" t="str">
        <f>+VLOOKUP(Stock[[#This Row],[Codes Produits Achetes]],Tableau1[],4,FALSE)</f>
        <v>MIX LEGUMES</v>
      </c>
      <c r="G100" s="11">
        <f>IFERROR(Stock[[#This Row],[Stock Moyen (PMP €)]]/Stock[[#This Row],[Stock Moyen (UVC)]],0)</f>
        <v>8.8579938461538461</v>
      </c>
      <c r="H100" s="11" t="str">
        <f>+CONCATENATE(Stock[[#This Row],[Famille de produit]],Stock[[#This Row],[AnnéeMois]])</f>
        <v>MIX LEGUMES202205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</row>
    <row r="101" spans="1:21" ht="12.75" hidden="1" customHeight="1" x14ac:dyDescent="0.25">
      <c r="A101" s="16">
        <v>202205</v>
      </c>
      <c r="B101" s="14">
        <v>5540246192836</v>
      </c>
      <c r="C101" s="11">
        <v>84</v>
      </c>
      <c r="D101" s="11">
        <v>11558.2464</v>
      </c>
      <c r="E101" s="11">
        <v>0</v>
      </c>
      <c r="F101" s="11" t="str">
        <f>+VLOOKUP(Stock[[#This Row],[Codes Produits Achetes]],Tableau1[],4,FALSE)</f>
        <v>EMBALLAGES</v>
      </c>
      <c r="G101" s="11">
        <f>IFERROR(Stock[[#This Row],[Stock Moyen (PMP €)]]/Stock[[#This Row],[Stock Moyen (UVC)]],0)</f>
        <v>137.59817142857142</v>
      </c>
      <c r="H101" s="11" t="str">
        <f>+CONCATENATE(Stock[[#This Row],[Famille de produit]],Stock[[#This Row],[AnnéeMois]])</f>
        <v>EMBALLAGES202205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</row>
    <row r="102" spans="1:21" ht="12.75" hidden="1" customHeight="1" x14ac:dyDescent="0.25">
      <c r="A102" s="16">
        <v>202205</v>
      </c>
      <c r="B102" s="12">
        <v>5540246192907</v>
      </c>
      <c r="C102" s="8">
        <v>2200</v>
      </c>
      <c r="D102" s="8">
        <v>61737.552000000003</v>
      </c>
      <c r="E102" s="8">
        <v>2005</v>
      </c>
      <c r="F102" s="11" t="str">
        <f>+VLOOKUP(Stock[[#This Row],[Codes Produits Achetes]],Tableau1[],4,FALSE)</f>
        <v>VOLAILLE</v>
      </c>
      <c r="G102" s="11">
        <f>IFERROR(Stock[[#This Row],[Stock Moyen (PMP €)]]/Stock[[#This Row],[Stock Moyen (UVC)]],0)</f>
        <v>28.062523636363636</v>
      </c>
      <c r="H102" s="11" t="str">
        <f>+CONCATENATE(Stock[[#This Row],[Famille de produit]],Stock[[#This Row],[AnnéeMois]])</f>
        <v>VOLAILLE202205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</row>
    <row r="103" spans="1:21" ht="12.75" hidden="1" customHeight="1" x14ac:dyDescent="0.25">
      <c r="A103" s="16">
        <v>202205</v>
      </c>
      <c r="B103" s="12">
        <v>5540246193249</v>
      </c>
      <c r="C103" s="8">
        <v>1244</v>
      </c>
      <c r="D103" s="8">
        <v>54530.495999999999</v>
      </c>
      <c r="E103" s="8">
        <v>956</v>
      </c>
      <c r="F103" s="11" t="str">
        <f>+VLOOKUP(Stock[[#This Row],[Codes Produits Achetes]],Tableau1[],4,FALSE)</f>
        <v>EMBALLAGES</v>
      </c>
      <c r="G103" s="11">
        <f>IFERROR(Stock[[#This Row],[Stock Moyen (PMP €)]]/Stock[[#This Row],[Stock Moyen (UVC)]],0)</f>
        <v>43.8348038585209</v>
      </c>
      <c r="H103" s="11" t="str">
        <f>+CONCATENATE(Stock[[#This Row],[Famille de produit]],Stock[[#This Row],[AnnéeMois]])</f>
        <v>EMBALLAGES202205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</row>
    <row r="104" spans="1:21" ht="12.75" hidden="1" customHeight="1" x14ac:dyDescent="0.25">
      <c r="A104" s="16">
        <v>202205</v>
      </c>
      <c r="B104" s="12">
        <v>5540246193316</v>
      </c>
      <c r="C104" s="8">
        <v>358</v>
      </c>
      <c r="D104" s="8">
        <v>10817.452800000001</v>
      </c>
      <c r="E104" s="8">
        <v>98</v>
      </c>
      <c r="F104" s="11" t="str">
        <f>+VLOOKUP(Stock[[#This Row],[Codes Produits Achetes]],Tableau1[],4,FALSE)</f>
        <v>BOULANGERIE</v>
      </c>
      <c r="G104" s="11">
        <f>IFERROR(Stock[[#This Row],[Stock Moyen (PMP €)]]/Stock[[#This Row],[Stock Moyen (UVC)]],0)</f>
        <v>30.216348603351957</v>
      </c>
      <c r="H104" s="11" t="str">
        <f>+CONCATENATE(Stock[[#This Row],[Famille de produit]],Stock[[#This Row],[AnnéeMois]])</f>
        <v>BOULANGERIE202205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</row>
    <row r="105" spans="1:21" ht="12.75" hidden="1" customHeight="1" x14ac:dyDescent="0.25">
      <c r="A105" s="16">
        <v>202205</v>
      </c>
      <c r="B105" s="12">
        <v>5540246193409</v>
      </c>
      <c r="C105" s="8">
        <v>116</v>
      </c>
      <c r="D105" s="8">
        <v>5961.6</v>
      </c>
      <c r="E105" s="8">
        <v>21</v>
      </c>
      <c r="F105" s="11" t="str">
        <f>+VLOOKUP(Stock[[#This Row],[Codes Produits Achetes]],Tableau1[],4,FALSE)</f>
        <v>BOULANGERIE</v>
      </c>
      <c r="G105" s="11">
        <f>IFERROR(Stock[[#This Row],[Stock Moyen (PMP €)]]/Stock[[#This Row],[Stock Moyen (UVC)]],0)</f>
        <v>51.393103448275866</v>
      </c>
      <c r="H105" s="11" t="str">
        <f>+CONCATENATE(Stock[[#This Row],[Famille de produit]],Stock[[#This Row],[AnnéeMois]])</f>
        <v>BOULANGERIE202205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</row>
    <row r="106" spans="1:21" ht="12.75" hidden="1" customHeight="1" x14ac:dyDescent="0.25">
      <c r="A106" s="16">
        <v>202205</v>
      </c>
      <c r="B106" s="12">
        <v>5540246193505</v>
      </c>
      <c r="C106" s="8">
        <v>0</v>
      </c>
      <c r="D106" s="8">
        <v>0</v>
      </c>
      <c r="E106" s="8">
        <v>52432</v>
      </c>
      <c r="F106" s="11" t="str">
        <f>+VLOOKUP(Stock[[#This Row],[Codes Produits Achetes]],Tableau1[],4,FALSE)</f>
        <v>BOULANGERIE</v>
      </c>
      <c r="G106" s="11">
        <f>IFERROR(Stock[[#This Row],[Stock Moyen (PMP €)]]/Stock[[#This Row],[Stock Moyen (UVC)]],0)</f>
        <v>0</v>
      </c>
      <c r="H106" s="11" t="str">
        <f>+CONCATENATE(Stock[[#This Row],[Famille de produit]],Stock[[#This Row],[AnnéeMois]])</f>
        <v>BOULANGERIE202205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</row>
    <row r="107" spans="1:21" ht="12.75" hidden="1" customHeight="1" x14ac:dyDescent="0.25">
      <c r="A107" s="16">
        <v>202205</v>
      </c>
      <c r="B107" s="14">
        <v>5540246193566</v>
      </c>
      <c r="C107" s="11">
        <v>14292</v>
      </c>
      <c r="D107" s="11">
        <v>127733.76000000001</v>
      </c>
      <c r="E107" s="11">
        <v>4443</v>
      </c>
      <c r="F107" s="11" t="str">
        <f>+VLOOKUP(Stock[[#This Row],[Codes Produits Achetes]],Tableau1[],4,FALSE)</f>
        <v>VOLAILLE</v>
      </c>
      <c r="G107" s="11">
        <f>IFERROR(Stock[[#This Row],[Stock Moyen (PMP €)]]/Stock[[#This Row],[Stock Moyen (UVC)]],0)</f>
        <v>8.9374307304785905</v>
      </c>
      <c r="H107" s="11" t="str">
        <f>+CONCATENATE(Stock[[#This Row],[Famille de produit]],Stock[[#This Row],[AnnéeMois]])</f>
        <v>VOLAILLE202205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</row>
    <row r="108" spans="1:21" ht="12.75" hidden="1" customHeight="1" x14ac:dyDescent="0.25">
      <c r="A108" s="16">
        <v>202205</v>
      </c>
      <c r="B108" s="14">
        <v>5540246193999</v>
      </c>
      <c r="C108" s="11">
        <v>0</v>
      </c>
      <c r="D108" s="11">
        <v>0</v>
      </c>
      <c r="E108" s="11">
        <v>0</v>
      </c>
      <c r="F108" s="11" t="str">
        <f>+VLOOKUP(Stock[[#This Row],[Codes Produits Achetes]],Tableau1[],4,FALSE)</f>
        <v>MIX LEGUMES</v>
      </c>
      <c r="G108" s="11">
        <f>IFERROR(Stock[[#This Row],[Stock Moyen (PMP €)]]/Stock[[#This Row],[Stock Moyen (UVC)]],0)</f>
        <v>0</v>
      </c>
      <c r="H108" s="11" t="str">
        <f>+CONCATENATE(Stock[[#This Row],[Famille de produit]],Stock[[#This Row],[AnnéeMois]])</f>
        <v>MIX LEGUMES202205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</row>
    <row r="109" spans="1:21" ht="12.75" hidden="1" customHeight="1" x14ac:dyDescent="0.25">
      <c r="A109" s="16">
        <v>202206</v>
      </c>
      <c r="B109" s="14">
        <v>5540246170256</v>
      </c>
      <c r="C109" s="11">
        <v>2759</v>
      </c>
      <c r="D109" s="11">
        <v>18542.692800000001</v>
      </c>
      <c r="E109" s="11">
        <v>10721</v>
      </c>
      <c r="F109" s="11" t="str">
        <f>+VLOOKUP(Stock[[#This Row],[Codes Produits Achetes]],Tableau1[],4,FALSE)</f>
        <v>BOULANGERIE</v>
      </c>
      <c r="G109" s="11">
        <f>IFERROR(Stock[[#This Row],[Stock Moyen (PMP €)]]/Stock[[#This Row],[Stock Moyen (UVC)]],0)</f>
        <v>6.7208020297209137</v>
      </c>
      <c r="H109" s="11" t="str">
        <f>+CONCATENATE(Stock[[#This Row],[Famille de produit]],Stock[[#This Row],[AnnéeMois]])</f>
        <v>BOULANGERIE202206</v>
      </c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</row>
    <row r="110" spans="1:21" ht="12.75" hidden="1" customHeight="1" x14ac:dyDescent="0.25">
      <c r="A110" s="16">
        <v>202206</v>
      </c>
      <c r="B110" s="14">
        <v>5540246171759</v>
      </c>
      <c r="C110" s="11">
        <v>2887</v>
      </c>
      <c r="D110" s="11">
        <v>15853.536000000002</v>
      </c>
      <c r="E110" s="11">
        <v>5151</v>
      </c>
      <c r="F110" s="11" t="str">
        <f>+VLOOKUP(Stock[[#This Row],[Codes Produits Achetes]],Tableau1[],4,FALSE)</f>
        <v>MIX LEGUMES</v>
      </c>
      <c r="G110" s="11">
        <f>IFERROR(Stock[[#This Row],[Stock Moyen (PMP €)]]/Stock[[#This Row],[Stock Moyen (UVC)]],0)</f>
        <v>5.4913529615517849</v>
      </c>
      <c r="H110" s="11" t="str">
        <f>+CONCATENATE(Stock[[#This Row],[Famille de produit]],Stock[[#This Row],[AnnéeMois]])</f>
        <v>MIX LEGUMES202206</v>
      </c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</row>
    <row r="111" spans="1:21" ht="12.75" hidden="1" customHeight="1" x14ac:dyDescent="0.25">
      <c r="A111" s="16">
        <v>202206</v>
      </c>
      <c r="B111" s="14">
        <v>5540246171796</v>
      </c>
      <c r="C111" s="11">
        <v>1351</v>
      </c>
      <c r="D111" s="11">
        <v>10243.022400000002</v>
      </c>
      <c r="E111" s="11">
        <v>1351</v>
      </c>
      <c r="F111" s="11" t="str">
        <f>+VLOOKUP(Stock[[#This Row],[Codes Produits Achetes]],Tableau1[],4,FALSE)</f>
        <v>CREMERIE</v>
      </c>
      <c r="G111" s="11">
        <f>IFERROR(Stock[[#This Row],[Stock Moyen (PMP €)]]/Stock[[#This Row],[Stock Moyen (UVC)]],0)</f>
        <v>7.5818078460399718</v>
      </c>
      <c r="H111" s="11" t="str">
        <f>+CONCATENATE(Stock[[#This Row],[Famille de produit]],Stock[[#This Row],[AnnéeMois]])</f>
        <v>CREMERIE202206</v>
      </c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</row>
    <row r="112" spans="1:21" ht="12.75" hidden="1" customHeight="1" x14ac:dyDescent="0.25">
      <c r="A112" s="16">
        <v>202206</v>
      </c>
      <c r="B112" s="14">
        <v>5540246171888</v>
      </c>
      <c r="C112" s="11">
        <v>1457</v>
      </c>
      <c r="D112" s="11">
        <v>24552.288</v>
      </c>
      <c r="E112" s="11">
        <v>2733</v>
      </c>
      <c r="F112" s="11" t="str">
        <f>+VLOOKUP(Stock[[#This Row],[Codes Produits Achetes]],Tableau1[],4,FALSE)</f>
        <v>BOULANGERIE</v>
      </c>
      <c r="G112" s="11">
        <f>IFERROR(Stock[[#This Row],[Stock Moyen (PMP €)]]/Stock[[#This Row],[Stock Moyen (UVC)]],0)</f>
        <v>16.851261496225121</v>
      </c>
      <c r="H112" s="11" t="str">
        <f>+CONCATENATE(Stock[[#This Row],[Famille de produit]],Stock[[#This Row],[AnnéeMois]])</f>
        <v>BOULANGERIE202206</v>
      </c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</row>
    <row r="113" spans="1:21" ht="12.75" hidden="1" customHeight="1" x14ac:dyDescent="0.25">
      <c r="A113" s="16">
        <v>202206</v>
      </c>
      <c r="B113" s="12">
        <v>5540246171933</v>
      </c>
      <c r="C113" s="8">
        <v>1114</v>
      </c>
      <c r="D113" s="8">
        <v>717.46560000000011</v>
      </c>
      <c r="E113" s="8">
        <v>9403</v>
      </c>
      <c r="F113" s="11" t="str">
        <f>+VLOOKUP(Stock[[#This Row],[Codes Produits Achetes]],Tableau1[],4,FALSE)</f>
        <v>CREMERIE</v>
      </c>
      <c r="G113" s="11">
        <f>IFERROR(Stock[[#This Row],[Stock Moyen (PMP €)]]/Stock[[#This Row],[Stock Moyen (UVC)]],0)</f>
        <v>0.64404452423698388</v>
      </c>
      <c r="H113" s="11" t="str">
        <f>+CONCATENATE(Stock[[#This Row],[Famille de produit]],Stock[[#This Row],[AnnéeMois]])</f>
        <v>CREMERIE202206</v>
      </c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</row>
    <row r="114" spans="1:21" ht="12.75" hidden="1" customHeight="1" x14ac:dyDescent="0.25">
      <c r="A114" s="16">
        <v>202206</v>
      </c>
      <c r="B114" s="12">
        <v>5540246172539</v>
      </c>
      <c r="C114" s="8">
        <v>56</v>
      </c>
      <c r="D114" s="8">
        <v>1158.7104000000002</v>
      </c>
      <c r="E114" s="8">
        <v>116</v>
      </c>
      <c r="F114" s="11" t="str">
        <f>+VLOOKUP(Stock[[#This Row],[Codes Produits Achetes]],Tableau1[],4,FALSE)</f>
        <v>CREMERIE</v>
      </c>
      <c r="G114" s="11">
        <f>IFERROR(Stock[[#This Row],[Stock Moyen (PMP €)]]/Stock[[#This Row],[Stock Moyen (UVC)]],0)</f>
        <v>20.691257142857147</v>
      </c>
      <c r="H114" s="11" t="str">
        <f>+CONCATENATE(Stock[[#This Row],[Famille de produit]],Stock[[#This Row],[AnnéeMois]])</f>
        <v>CREMERIE202206</v>
      </c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 spans="1:21" ht="12.75" hidden="1" customHeight="1" x14ac:dyDescent="0.25">
      <c r="A115" s="16">
        <v>202206</v>
      </c>
      <c r="B115" s="14">
        <v>5540246172669</v>
      </c>
      <c r="C115" s="11">
        <v>738</v>
      </c>
      <c r="D115" s="11">
        <v>10039.420800000002</v>
      </c>
      <c r="E115" s="11">
        <v>989</v>
      </c>
      <c r="F115" s="11" t="str">
        <f>+VLOOKUP(Stock[[#This Row],[Codes Produits Achetes]],Tableau1[],4,FALSE)</f>
        <v>CREMERIE</v>
      </c>
      <c r="G115" s="11">
        <f>IFERROR(Stock[[#This Row],[Stock Moyen (PMP €)]]/Stock[[#This Row],[Stock Moyen (UVC)]],0)</f>
        <v>13.603551219512198</v>
      </c>
      <c r="H115" s="11" t="str">
        <f>+CONCATENATE(Stock[[#This Row],[Famille de produit]],Stock[[#This Row],[AnnéeMois]])</f>
        <v>CREMERIE202206</v>
      </c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 spans="1:21" ht="12.75" hidden="1" customHeight="1" x14ac:dyDescent="0.25">
      <c r="A116" s="16">
        <v>202206</v>
      </c>
      <c r="B116" s="14">
        <v>5540246172978</v>
      </c>
      <c r="C116" s="11">
        <v>0</v>
      </c>
      <c r="D116" s="11">
        <v>0</v>
      </c>
      <c r="E116" s="11">
        <v>13531</v>
      </c>
      <c r="F116" s="11" t="str">
        <f>+VLOOKUP(Stock[[#This Row],[Codes Produits Achetes]],Tableau1[],4,FALSE)</f>
        <v>CREMERIE</v>
      </c>
      <c r="G116" s="11">
        <f>IFERROR(Stock[[#This Row],[Stock Moyen (PMP €)]]/Stock[[#This Row],[Stock Moyen (UVC)]],0)</f>
        <v>0</v>
      </c>
      <c r="H116" s="11" t="str">
        <f>+CONCATENATE(Stock[[#This Row],[Famille de produit]],Stock[[#This Row],[AnnéeMois]])</f>
        <v>CREMERIE202206</v>
      </c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 spans="1:21" ht="12.75" hidden="1" customHeight="1" x14ac:dyDescent="0.25">
      <c r="A117" s="16">
        <v>202206</v>
      </c>
      <c r="B117" s="12">
        <v>5540246173472</v>
      </c>
      <c r="C117" s="8">
        <v>321</v>
      </c>
      <c r="D117" s="8">
        <v>7392.3840000000009</v>
      </c>
      <c r="E117" s="8">
        <v>808</v>
      </c>
      <c r="F117" s="11" t="str">
        <f>+VLOOKUP(Stock[[#This Row],[Codes Produits Achetes]],Tableau1[],4,FALSE)</f>
        <v>CREMERIE</v>
      </c>
      <c r="G117" s="11">
        <f>IFERROR(Stock[[#This Row],[Stock Moyen (PMP €)]]/Stock[[#This Row],[Stock Moyen (UVC)]],0)</f>
        <v>23.029233644859815</v>
      </c>
      <c r="H117" s="11" t="str">
        <f>+CONCATENATE(Stock[[#This Row],[Famille de produit]],Stock[[#This Row],[AnnéeMois]])</f>
        <v>CREMERIE202206</v>
      </c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 spans="1:21" ht="12.75" hidden="1" customHeight="1" x14ac:dyDescent="0.25">
      <c r="A118" s="16">
        <v>202206</v>
      </c>
      <c r="B118" s="12">
        <v>5540246173685</v>
      </c>
      <c r="C118" s="8">
        <v>738</v>
      </c>
      <c r="D118" s="8">
        <v>18628.185600000001</v>
      </c>
      <c r="E118" s="8">
        <v>372</v>
      </c>
      <c r="F118" s="11" t="str">
        <f>+VLOOKUP(Stock[[#This Row],[Codes Produits Achetes]],Tableau1[],4,FALSE)</f>
        <v>EMBALLAGES</v>
      </c>
      <c r="G118" s="11">
        <f>IFERROR(Stock[[#This Row],[Stock Moyen (PMP €)]]/Stock[[#This Row],[Stock Moyen (UVC)]],0)</f>
        <v>25.241443902439027</v>
      </c>
      <c r="H118" s="11" t="str">
        <f>+CONCATENATE(Stock[[#This Row],[Famille de produit]],Stock[[#This Row],[AnnéeMois]])</f>
        <v>EMBALLAGES202206</v>
      </c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 spans="1:21" ht="12.75" hidden="1" customHeight="1" x14ac:dyDescent="0.25">
      <c r="A119" s="16">
        <v>202206</v>
      </c>
      <c r="B119" s="14">
        <v>5540246173686</v>
      </c>
      <c r="C119" s="11">
        <v>560</v>
      </c>
      <c r="D119" s="11">
        <v>14117.587200000002</v>
      </c>
      <c r="E119" s="11">
        <v>430</v>
      </c>
      <c r="F119" s="11" t="str">
        <f>+VLOOKUP(Stock[[#This Row],[Codes Produits Achetes]],Tableau1[],4,FALSE)</f>
        <v>EMBALLAGES</v>
      </c>
      <c r="G119" s="11">
        <f>IFERROR(Stock[[#This Row],[Stock Moyen (PMP €)]]/Stock[[#This Row],[Stock Moyen (UVC)]],0)</f>
        <v>25.209977142857145</v>
      </c>
      <c r="H119" s="11" t="str">
        <f>+CONCATENATE(Stock[[#This Row],[Famille de produit]],Stock[[#This Row],[AnnéeMois]])</f>
        <v>EMBALLAGES202206</v>
      </c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 spans="1:21" ht="12.75" hidden="1" customHeight="1" x14ac:dyDescent="0.25">
      <c r="A120" s="16">
        <v>202206</v>
      </c>
      <c r="B120" s="14">
        <v>5540246173906</v>
      </c>
      <c r="C120" s="11">
        <v>669</v>
      </c>
      <c r="D120" s="11">
        <v>12416.7168</v>
      </c>
      <c r="E120" s="11">
        <v>2413</v>
      </c>
      <c r="F120" s="11" t="str">
        <f>+VLOOKUP(Stock[[#This Row],[Codes Produits Achetes]],Tableau1[],4,FALSE)</f>
        <v>VOLAILLE</v>
      </c>
      <c r="G120" s="11">
        <f>IFERROR(Stock[[#This Row],[Stock Moyen (PMP €)]]/Stock[[#This Row],[Stock Moyen (UVC)]],0)</f>
        <v>18.560114798206278</v>
      </c>
      <c r="H120" s="11" t="str">
        <f>+CONCATENATE(Stock[[#This Row],[Famille de produit]],Stock[[#This Row],[AnnéeMois]])</f>
        <v>VOLAILLE202206</v>
      </c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 spans="1:21" ht="12.75" hidden="1" customHeight="1" x14ac:dyDescent="0.25">
      <c r="A121" s="16">
        <v>202206</v>
      </c>
      <c r="B121" s="14">
        <v>5540246174095</v>
      </c>
      <c r="C121" s="11">
        <v>56</v>
      </c>
      <c r="D121" s="11">
        <v>1737.6768000000002</v>
      </c>
      <c r="E121" s="11">
        <v>174</v>
      </c>
      <c r="F121" s="11" t="str">
        <f>+VLOOKUP(Stock[[#This Row],[Codes Produits Achetes]],Tableau1[],4,FALSE)</f>
        <v>CREMERIE</v>
      </c>
      <c r="G121" s="11">
        <f>IFERROR(Stock[[#This Row],[Stock Moyen (PMP €)]]/Stock[[#This Row],[Stock Moyen (UVC)]],0)</f>
        <v>31.02994285714286</v>
      </c>
      <c r="H121" s="11" t="str">
        <f>+CONCATENATE(Stock[[#This Row],[Famille de produit]],Stock[[#This Row],[AnnéeMois]])</f>
        <v>CREMERIE202206</v>
      </c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 spans="1:21" ht="12.75" hidden="1" customHeight="1" x14ac:dyDescent="0.25">
      <c r="A122" s="16">
        <v>202206</v>
      </c>
      <c r="B122" s="12">
        <v>5540246174174</v>
      </c>
      <c r="C122" s="8">
        <v>154</v>
      </c>
      <c r="D122" s="8">
        <v>2037.1824000000001</v>
      </c>
      <c r="E122" s="8">
        <v>766</v>
      </c>
      <c r="F122" s="11" t="str">
        <f>+VLOOKUP(Stock[[#This Row],[Codes Produits Achetes]],Tableau1[],4,FALSE)</f>
        <v>CREMERIE</v>
      </c>
      <c r="G122" s="11">
        <f>IFERROR(Stock[[#This Row],[Stock Moyen (PMP €)]]/Stock[[#This Row],[Stock Moyen (UVC)]],0)</f>
        <v>13.228457142857144</v>
      </c>
      <c r="H122" s="11" t="str">
        <f>+CONCATENATE(Stock[[#This Row],[Famille de produit]],Stock[[#This Row],[AnnéeMois]])</f>
        <v>CREMERIE202206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 spans="1:21" ht="12.75" hidden="1" customHeight="1" x14ac:dyDescent="0.25">
      <c r="A123" s="16">
        <v>202206</v>
      </c>
      <c r="B123" s="14">
        <v>5540246175047</v>
      </c>
      <c r="C123" s="11">
        <v>404</v>
      </c>
      <c r="D123" s="11">
        <v>4277.0591999999997</v>
      </c>
      <c r="E123" s="11">
        <v>543</v>
      </c>
      <c r="F123" s="11" t="str">
        <f>+VLOOKUP(Stock[[#This Row],[Codes Produits Achetes]],Tableau1[],4,FALSE)</f>
        <v>CREMERIE</v>
      </c>
      <c r="G123" s="11">
        <f>IFERROR(Stock[[#This Row],[Stock Moyen (PMP €)]]/Stock[[#This Row],[Stock Moyen (UVC)]],0)</f>
        <v>10.586780198019801</v>
      </c>
      <c r="H123" s="11" t="str">
        <f>+CONCATENATE(Stock[[#This Row],[Famille de produit]],Stock[[#This Row],[AnnéeMois]])</f>
        <v>CREMERIE202206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spans="1:21" ht="12.75" hidden="1" customHeight="1" x14ac:dyDescent="0.25">
      <c r="A124" s="16">
        <v>202206</v>
      </c>
      <c r="B124" s="12">
        <v>5540246175049</v>
      </c>
      <c r="C124" s="8">
        <v>613</v>
      </c>
      <c r="D124" s="8">
        <v>6375.2832000000008</v>
      </c>
      <c r="E124" s="8">
        <v>2757</v>
      </c>
      <c r="F124" s="11" t="str">
        <f>+VLOOKUP(Stock[[#This Row],[Codes Produits Achetes]],Tableau1[],4,FALSE)</f>
        <v>CREMERIE</v>
      </c>
      <c r="G124" s="11">
        <f>IFERROR(Stock[[#This Row],[Stock Moyen (PMP €)]]/Stock[[#This Row],[Stock Moyen (UVC)]],0)</f>
        <v>10.400135725938011</v>
      </c>
      <c r="H124" s="11" t="str">
        <f>+CONCATENATE(Stock[[#This Row],[Famille de produit]],Stock[[#This Row],[AnnéeMois]])</f>
        <v>CREMERIE202206</v>
      </c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 spans="1:21" ht="12.75" hidden="1" customHeight="1" x14ac:dyDescent="0.25">
      <c r="A125" s="16">
        <v>202206</v>
      </c>
      <c r="B125" s="14">
        <v>5540246175050</v>
      </c>
      <c r="C125" s="11">
        <v>571</v>
      </c>
      <c r="D125" s="11">
        <v>6610.1184000000003</v>
      </c>
      <c r="E125" s="11">
        <v>2993</v>
      </c>
      <c r="F125" s="11" t="str">
        <f>+VLOOKUP(Stock[[#This Row],[Codes Produits Achetes]],Tableau1[],4,FALSE)</f>
        <v>CREMERIE</v>
      </c>
      <c r="G125" s="11">
        <f>IFERROR(Stock[[#This Row],[Stock Moyen (PMP €)]]/Stock[[#This Row],[Stock Moyen (UVC)]],0)</f>
        <v>11.576389492119089</v>
      </c>
      <c r="H125" s="11" t="str">
        <f>+CONCATENATE(Stock[[#This Row],[Famille de produit]],Stock[[#This Row],[AnnéeMois]])</f>
        <v>CREMERIE202206</v>
      </c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 spans="1:21" ht="12.75" hidden="1" customHeight="1" x14ac:dyDescent="0.25">
      <c r="A126" s="16">
        <v>202206</v>
      </c>
      <c r="B126" s="12">
        <v>5540246175372</v>
      </c>
      <c r="C126" s="8">
        <v>3272</v>
      </c>
      <c r="D126" s="8">
        <v>12791.52</v>
      </c>
      <c r="E126" s="8">
        <v>383</v>
      </c>
      <c r="F126" s="11" t="str">
        <f>+VLOOKUP(Stock[[#This Row],[Codes Produits Achetes]],Tableau1[],4,FALSE)</f>
        <v>BOULANGERIE</v>
      </c>
      <c r="G126" s="11">
        <f>IFERROR(Stock[[#This Row],[Stock Moyen (PMP €)]]/Stock[[#This Row],[Stock Moyen (UVC)]],0)</f>
        <v>3.909388753056235</v>
      </c>
      <c r="H126" s="11" t="str">
        <f>+CONCATENATE(Stock[[#This Row],[Famille de produit]],Stock[[#This Row],[AnnéeMois]])</f>
        <v>BOULANGERIE202206</v>
      </c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 spans="1:21" ht="12.75" hidden="1" customHeight="1" x14ac:dyDescent="0.25">
      <c r="A127" s="16">
        <v>202206</v>
      </c>
      <c r="B127" s="14">
        <v>5540246175461</v>
      </c>
      <c r="C127" s="11">
        <v>6014</v>
      </c>
      <c r="D127" s="11">
        <v>55427.328000000001</v>
      </c>
      <c r="E127" s="11">
        <v>0</v>
      </c>
      <c r="F127" s="11" t="str">
        <f>+VLOOKUP(Stock[[#This Row],[Codes Produits Achetes]],Tableau1[],4,FALSE)</f>
        <v>MIX LEGUMES</v>
      </c>
      <c r="G127" s="11">
        <f>IFERROR(Stock[[#This Row],[Stock Moyen (PMP €)]]/Stock[[#This Row],[Stock Moyen (UVC)]],0)</f>
        <v>9.2163831060858001</v>
      </c>
      <c r="H127" s="11" t="str">
        <f>+CONCATENATE(Stock[[#This Row],[Famille de produit]],Stock[[#This Row],[AnnéeMois]])</f>
        <v>MIX LEGUMES202206</v>
      </c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 spans="1:21" ht="12.75" hidden="1" customHeight="1" x14ac:dyDescent="0.25">
      <c r="A128" s="16">
        <v>202206</v>
      </c>
      <c r="B128" s="14">
        <v>5540246176294</v>
      </c>
      <c r="C128" s="11">
        <v>2636</v>
      </c>
      <c r="D128" s="11">
        <v>2429.2224000000006</v>
      </c>
      <c r="E128" s="11">
        <v>27618</v>
      </c>
      <c r="F128" s="11" t="str">
        <f>+VLOOKUP(Stock[[#This Row],[Codes Produits Achetes]],Tableau1[],4,FALSE)</f>
        <v>CREMERIE</v>
      </c>
      <c r="G128" s="11">
        <f>IFERROR(Stock[[#This Row],[Stock Moyen (PMP €)]]/Stock[[#This Row],[Stock Moyen (UVC)]],0)</f>
        <v>0.92155629742033407</v>
      </c>
      <c r="H128" s="11" t="str">
        <f>+CONCATENATE(Stock[[#This Row],[Famille de produit]],Stock[[#This Row],[AnnéeMois]])</f>
        <v>CREMERIE202206</v>
      </c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 spans="1:21" ht="12.75" hidden="1" customHeight="1" x14ac:dyDescent="0.25">
      <c r="A129" s="16">
        <v>202206</v>
      </c>
      <c r="B129" s="12">
        <v>5540246176295</v>
      </c>
      <c r="C129" s="8">
        <v>3564</v>
      </c>
      <c r="D129" s="8">
        <v>3284.5824000000002</v>
      </c>
      <c r="E129" s="8">
        <v>127805</v>
      </c>
      <c r="F129" s="11" t="str">
        <f>+VLOOKUP(Stock[[#This Row],[Codes Produits Achetes]],Tableau1[],4,FALSE)</f>
        <v>CREMERIE</v>
      </c>
      <c r="G129" s="11">
        <f>IFERROR(Stock[[#This Row],[Stock Moyen (PMP €)]]/Stock[[#This Row],[Stock Moyen (UVC)]],0)</f>
        <v>0.92160000000000009</v>
      </c>
      <c r="H129" s="11" t="str">
        <f>+CONCATENATE(Stock[[#This Row],[Famille de produit]],Stock[[#This Row],[AnnéeMois]])</f>
        <v>CREMERIE202206</v>
      </c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 spans="1:21" ht="12.75" hidden="1" customHeight="1" x14ac:dyDescent="0.25">
      <c r="A130" s="16">
        <v>202206</v>
      </c>
      <c r="B130" s="12">
        <v>5540246176699</v>
      </c>
      <c r="C130" s="8">
        <v>-836</v>
      </c>
      <c r="D130" s="8">
        <v>-373.24800000000005</v>
      </c>
      <c r="E130" s="8">
        <v>47816</v>
      </c>
      <c r="F130" s="11" t="str">
        <f>+VLOOKUP(Stock[[#This Row],[Codes Produits Achetes]],Tableau1[],4,FALSE)</f>
        <v>CREMERIE</v>
      </c>
      <c r="G130" s="11">
        <f>IFERROR(Stock[[#This Row],[Stock Moyen (PMP €)]]/Stock[[#This Row],[Stock Moyen (UVC)]],0)</f>
        <v>0.44646889952153118</v>
      </c>
      <c r="H130" s="11" t="str">
        <f>+CONCATENATE(Stock[[#This Row],[Famille de produit]],Stock[[#This Row],[AnnéeMois]])</f>
        <v>CREMERIE202206</v>
      </c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 spans="1:21" ht="12.75" hidden="1" customHeight="1" x14ac:dyDescent="0.25">
      <c r="A131" s="16">
        <v>202206</v>
      </c>
      <c r="B131" s="14">
        <v>5540246177132</v>
      </c>
      <c r="C131" s="11">
        <v>9512</v>
      </c>
      <c r="D131" s="11">
        <v>34892.639999999999</v>
      </c>
      <c r="E131" s="11">
        <v>66816</v>
      </c>
      <c r="F131" s="11" t="str">
        <f>+VLOOKUP(Stock[[#This Row],[Codes Produits Achetes]],Tableau1[],4,FALSE)</f>
        <v>MIX LEGUMES</v>
      </c>
      <c r="G131" s="11">
        <f>IFERROR(Stock[[#This Row],[Stock Moyen (PMP €)]]/Stock[[#This Row],[Stock Moyen (UVC)]],0)</f>
        <v>3.6682758620689655</v>
      </c>
      <c r="H131" s="11" t="str">
        <f>+CONCATENATE(Stock[[#This Row],[Famille de produit]],Stock[[#This Row],[AnnéeMois]])</f>
        <v>MIX LEGUMES202206</v>
      </c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 spans="1:21" ht="12.75" hidden="1" customHeight="1" x14ac:dyDescent="0.25">
      <c r="A132" s="16">
        <v>202206</v>
      </c>
      <c r="B132" s="12">
        <v>5540246177133</v>
      </c>
      <c r="C132" s="8">
        <v>14825</v>
      </c>
      <c r="D132" s="8">
        <v>53829.36</v>
      </c>
      <c r="E132" s="8">
        <v>29279</v>
      </c>
      <c r="F132" s="11" t="str">
        <f>+VLOOKUP(Stock[[#This Row],[Codes Produits Achetes]],Tableau1[],4,FALSE)</f>
        <v>MIX LEGUMES</v>
      </c>
      <c r="G132" s="11">
        <f>IFERROR(Stock[[#This Row],[Stock Moyen (PMP €)]]/Stock[[#This Row],[Stock Moyen (UVC)]],0)</f>
        <v>3.6309854974704892</v>
      </c>
      <c r="H132" s="11" t="str">
        <f>+CONCATENATE(Stock[[#This Row],[Famille de produit]],Stock[[#This Row],[AnnéeMois]])</f>
        <v>MIX LEGUMES202206</v>
      </c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 spans="1:21" ht="12.75" hidden="1" customHeight="1" x14ac:dyDescent="0.25">
      <c r="A133" s="16">
        <v>202206</v>
      </c>
      <c r="B133" s="12">
        <v>5540246177376</v>
      </c>
      <c r="C133" s="8">
        <v>1235</v>
      </c>
      <c r="D133" s="8">
        <v>48722.688000000002</v>
      </c>
      <c r="E133" s="8">
        <v>1005</v>
      </c>
      <c r="F133" s="11" t="str">
        <f>+VLOOKUP(Stock[[#This Row],[Codes Produits Achetes]],Tableau1[],4,FALSE)</f>
        <v>BOULANGERIE</v>
      </c>
      <c r="G133" s="11">
        <f>IFERROR(Stock[[#This Row],[Stock Moyen (PMP €)]]/Stock[[#This Row],[Stock Moyen (UVC)]],0)</f>
        <v>39.451569230769231</v>
      </c>
      <c r="H133" s="11" t="str">
        <f>+CONCATENATE(Stock[[#This Row],[Famille de produit]],Stock[[#This Row],[AnnéeMois]])</f>
        <v>BOULANGERIE202206</v>
      </c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 spans="1:21" ht="12.75" hidden="1" customHeight="1" x14ac:dyDescent="0.25">
      <c r="A134" s="16">
        <v>202206</v>
      </c>
      <c r="B134" s="14">
        <v>5540246180522</v>
      </c>
      <c r="C134" s="11">
        <v>1126</v>
      </c>
      <c r="D134" s="11">
        <v>19694.88</v>
      </c>
      <c r="E134" s="11">
        <v>1747</v>
      </c>
      <c r="F134" s="11" t="str">
        <f>+VLOOKUP(Stock[[#This Row],[Codes Produits Achetes]],Tableau1[],4,FALSE)</f>
        <v>BOULANGERIE</v>
      </c>
      <c r="G134" s="11">
        <f>IFERROR(Stock[[#This Row],[Stock Moyen (PMP €)]]/Stock[[#This Row],[Stock Moyen (UVC)]],0)</f>
        <v>17.491012433392541</v>
      </c>
      <c r="H134" s="11" t="str">
        <f>+CONCATENATE(Stock[[#This Row],[Famille de produit]],Stock[[#This Row],[AnnéeMois]])</f>
        <v>BOULANGERIE202206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 spans="1:21" ht="12.75" hidden="1" customHeight="1" x14ac:dyDescent="0.25">
      <c r="A135" s="16">
        <v>202206</v>
      </c>
      <c r="B135" s="12">
        <v>5540246181016</v>
      </c>
      <c r="C135" s="8">
        <v>8018</v>
      </c>
      <c r="D135" s="8">
        <v>65407.996800000001</v>
      </c>
      <c r="E135" s="8">
        <v>20129</v>
      </c>
      <c r="F135" s="11" t="str">
        <f>+VLOOKUP(Stock[[#This Row],[Codes Produits Achetes]],Tableau1[],4,FALSE)</f>
        <v>VOLAILLE</v>
      </c>
      <c r="G135" s="11">
        <f>IFERROR(Stock[[#This Row],[Stock Moyen (PMP €)]]/Stock[[#This Row],[Stock Moyen (UVC)]],0)</f>
        <v>8.1576448989773009</v>
      </c>
      <c r="H135" s="11" t="str">
        <f>+CONCATENATE(Stock[[#This Row],[Famille de produit]],Stock[[#This Row],[AnnéeMois]])</f>
        <v>VOLAILLE202206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 spans="1:21" ht="12.75" hidden="1" customHeight="1" x14ac:dyDescent="0.25">
      <c r="A136" s="16">
        <v>202206</v>
      </c>
      <c r="B136" s="14">
        <v>5540246181061</v>
      </c>
      <c r="C136" s="11">
        <v>37689</v>
      </c>
      <c r="D136" s="11">
        <v>45826.516800000005</v>
      </c>
      <c r="E136" s="11">
        <v>84147</v>
      </c>
      <c r="F136" s="11" t="str">
        <f>+VLOOKUP(Stock[[#This Row],[Codes Produits Achetes]],Tableau1[],4,FALSE)</f>
        <v>VOLAILLE</v>
      </c>
      <c r="G136" s="11">
        <f>IFERROR(Stock[[#This Row],[Stock Moyen (PMP €)]]/Stock[[#This Row],[Stock Moyen (UVC)]],0)</f>
        <v>1.2159122502586963</v>
      </c>
      <c r="H136" s="11" t="str">
        <f>+CONCATENATE(Stock[[#This Row],[Famille de produit]],Stock[[#This Row],[AnnéeMois]])</f>
        <v>VOLAILLE202206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 spans="1:21" ht="12.75" hidden="1" customHeight="1" x14ac:dyDescent="0.25">
      <c r="A137" s="16">
        <v>202206</v>
      </c>
      <c r="B137" s="14">
        <v>5540246182684</v>
      </c>
      <c r="C137" s="11">
        <v>260</v>
      </c>
      <c r="D137" s="11">
        <v>13039.488000000001</v>
      </c>
      <c r="E137" s="11">
        <v>434</v>
      </c>
      <c r="F137" s="11" t="str">
        <f>+VLOOKUP(Stock[[#This Row],[Codes Produits Achetes]],Tableau1[],4,FALSE)</f>
        <v>BOULANGERIE</v>
      </c>
      <c r="G137" s="11">
        <f>IFERROR(Stock[[#This Row],[Stock Moyen (PMP €)]]/Stock[[#This Row],[Stock Moyen (UVC)]],0)</f>
        <v>50.151876923076927</v>
      </c>
      <c r="H137" s="11" t="str">
        <f>+CONCATENATE(Stock[[#This Row],[Famille de produit]],Stock[[#This Row],[AnnéeMois]])</f>
        <v>BOULANGERIE202206</v>
      </c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 spans="1:21" ht="12.75" hidden="1" customHeight="1" x14ac:dyDescent="0.25">
      <c r="A138" s="16">
        <v>202206</v>
      </c>
      <c r="B138" s="14">
        <v>5540246183130</v>
      </c>
      <c r="C138" s="11">
        <v>6369</v>
      </c>
      <c r="D138" s="11">
        <v>26966.001600000003</v>
      </c>
      <c r="E138" s="11">
        <v>8018</v>
      </c>
      <c r="F138" s="11" t="str">
        <f>+VLOOKUP(Stock[[#This Row],[Codes Produits Achetes]],Tableau1[],4,FALSE)</f>
        <v>MIX LEGUMES</v>
      </c>
      <c r="G138" s="11">
        <f>IFERROR(Stock[[#This Row],[Stock Moyen (PMP €)]]/Stock[[#This Row],[Stock Moyen (UVC)]],0)</f>
        <v>4.2339459255770144</v>
      </c>
      <c r="H138" s="11" t="str">
        <f>+CONCATENATE(Stock[[#This Row],[Famille de produit]],Stock[[#This Row],[AnnéeMois]])</f>
        <v>MIX LEGUMES202206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 spans="1:21" ht="12.75" hidden="1" customHeight="1" x14ac:dyDescent="0.25">
      <c r="A139" s="16">
        <v>202206</v>
      </c>
      <c r="B139" s="12">
        <v>5540246183455</v>
      </c>
      <c r="C139" s="8">
        <v>348</v>
      </c>
      <c r="D139" s="8">
        <v>2734.5600000000004</v>
      </c>
      <c r="E139" s="8">
        <v>673</v>
      </c>
      <c r="F139" s="11" t="str">
        <f>+VLOOKUP(Stock[[#This Row],[Codes Produits Achetes]],Tableau1[],4,FALSE)</f>
        <v>MIX LEGUMES</v>
      </c>
      <c r="G139" s="11">
        <f>IFERROR(Stock[[#This Row],[Stock Moyen (PMP €)]]/Stock[[#This Row],[Stock Moyen (UVC)]],0)</f>
        <v>7.8579310344827595</v>
      </c>
      <c r="H139" s="11" t="str">
        <f>+CONCATENATE(Stock[[#This Row],[Famille de produit]],Stock[[#This Row],[AnnéeMois]])</f>
        <v>MIX LEGUMES202206</v>
      </c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 spans="1:21" ht="12.75" hidden="1" customHeight="1" x14ac:dyDescent="0.25">
      <c r="A140" s="16">
        <v>202206</v>
      </c>
      <c r="B140" s="12">
        <v>5540246183537</v>
      </c>
      <c r="C140" s="8">
        <v>6329</v>
      </c>
      <c r="D140" s="8">
        <v>8897.6448</v>
      </c>
      <c r="E140" s="8">
        <v>4566</v>
      </c>
      <c r="F140" s="11" t="str">
        <f>+VLOOKUP(Stock[[#This Row],[Codes Produits Achetes]],Tableau1[],4,FALSE)</f>
        <v>MIX LEGUMES</v>
      </c>
      <c r="G140" s="11">
        <f>IFERROR(Stock[[#This Row],[Stock Moyen (PMP €)]]/Stock[[#This Row],[Stock Moyen (UVC)]],0)</f>
        <v>1.4058531837573076</v>
      </c>
      <c r="H140" s="11" t="str">
        <f>+CONCATENATE(Stock[[#This Row],[Famille de produit]],Stock[[#This Row],[AnnéeMois]])</f>
        <v>MIX LEGUMES202206</v>
      </c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  <row r="141" spans="1:21" ht="12.75" hidden="1" customHeight="1" x14ac:dyDescent="0.25">
      <c r="A141" s="16">
        <v>202206</v>
      </c>
      <c r="B141" s="14">
        <v>5540246183538</v>
      </c>
      <c r="C141" s="11">
        <v>2766</v>
      </c>
      <c r="D141" s="11">
        <v>3630.3552000000004</v>
      </c>
      <c r="E141" s="11">
        <v>3137</v>
      </c>
      <c r="F141" s="11" t="str">
        <f>+VLOOKUP(Stock[[#This Row],[Codes Produits Achetes]],Tableau1[],4,FALSE)</f>
        <v>MIX LEGUMES</v>
      </c>
      <c r="G141" s="11">
        <f>IFERROR(Stock[[#This Row],[Stock Moyen (PMP €)]]/Stock[[#This Row],[Stock Moyen (UVC)]],0)</f>
        <v>1.3124928416485901</v>
      </c>
      <c r="H141" s="11" t="str">
        <f>+CONCATENATE(Stock[[#This Row],[Famille de produit]],Stock[[#This Row],[AnnéeMois]])</f>
        <v>MIX LEGUMES202206</v>
      </c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</row>
    <row r="142" spans="1:21" ht="12.75" hidden="1" customHeight="1" x14ac:dyDescent="0.25">
      <c r="A142" s="16">
        <v>202206</v>
      </c>
      <c r="B142" s="12">
        <v>5540246183541</v>
      </c>
      <c r="C142" s="8">
        <v>1253</v>
      </c>
      <c r="D142" s="8">
        <v>11290.752</v>
      </c>
      <c r="E142" s="8">
        <v>1346</v>
      </c>
      <c r="F142" s="11" t="str">
        <f>+VLOOKUP(Stock[[#This Row],[Codes Produits Achetes]],Tableau1[],4,FALSE)</f>
        <v>MIX LEGUMES</v>
      </c>
      <c r="G142" s="11">
        <f>IFERROR(Stock[[#This Row],[Stock Moyen (PMP €)]]/Stock[[#This Row],[Stock Moyen (UVC)]],0)</f>
        <v>9.0109752593774939</v>
      </c>
      <c r="H142" s="11" t="str">
        <f>+CONCATENATE(Stock[[#This Row],[Famille de produit]],Stock[[#This Row],[AnnéeMois]])</f>
        <v>MIX LEGUMES202206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</row>
    <row r="143" spans="1:21" ht="12.75" hidden="1" customHeight="1" x14ac:dyDescent="0.25">
      <c r="A143" s="16">
        <v>202206</v>
      </c>
      <c r="B143" s="14">
        <v>5540246183542</v>
      </c>
      <c r="C143" s="11">
        <v>0</v>
      </c>
      <c r="D143" s="11">
        <v>0</v>
      </c>
      <c r="E143" s="11">
        <v>0</v>
      </c>
      <c r="F143" s="11" t="str">
        <f>+VLOOKUP(Stock[[#This Row],[Codes Produits Achetes]],Tableau1[],4,FALSE)</f>
        <v>MIX LEGUMES</v>
      </c>
      <c r="G143" s="11">
        <f>IFERROR(Stock[[#This Row],[Stock Moyen (PMP €)]]/Stock[[#This Row],[Stock Moyen (UVC)]],0)</f>
        <v>0</v>
      </c>
      <c r="H143" s="11" t="str">
        <f>+CONCATENATE(Stock[[#This Row],[Famille de produit]],Stock[[#This Row],[AnnéeMois]])</f>
        <v>MIX LEGUMES202206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 spans="1:21" ht="12.75" hidden="1" customHeight="1" x14ac:dyDescent="0.25">
      <c r="A144" s="16">
        <v>202206</v>
      </c>
      <c r="B144" s="14">
        <v>5540246183547</v>
      </c>
      <c r="C144" s="11">
        <v>4234</v>
      </c>
      <c r="D144" s="11">
        <v>43519.68</v>
      </c>
      <c r="E144" s="11">
        <v>19546</v>
      </c>
      <c r="F144" s="11" t="str">
        <f>+VLOOKUP(Stock[[#This Row],[Codes Produits Achetes]],Tableau1[],4,FALSE)</f>
        <v>VOLAILLE</v>
      </c>
      <c r="G144" s="11">
        <f>IFERROR(Stock[[#This Row],[Stock Moyen (PMP €)]]/Stock[[#This Row],[Stock Moyen (UVC)]],0)</f>
        <v>10.278620689655172</v>
      </c>
      <c r="H144" s="11" t="str">
        <f>+CONCATENATE(Stock[[#This Row],[Famille de produit]],Stock[[#This Row],[AnnéeMois]])</f>
        <v>VOLAILLE202206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 spans="1:21" ht="12.75" hidden="1" customHeight="1" x14ac:dyDescent="0.25">
      <c r="A145" s="16">
        <v>202206</v>
      </c>
      <c r="B145" s="14">
        <v>5540246183552</v>
      </c>
      <c r="C145" s="11">
        <v>708</v>
      </c>
      <c r="D145" s="11">
        <v>1304.424</v>
      </c>
      <c r="E145" s="11">
        <v>168</v>
      </c>
      <c r="F145" s="11" t="str">
        <f>+VLOOKUP(Stock[[#This Row],[Codes Produits Achetes]],Tableau1[],4,FALSE)</f>
        <v>MIX LEGUMES</v>
      </c>
      <c r="G145" s="11">
        <f>IFERROR(Stock[[#This Row],[Stock Moyen (PMP €)]]/Stock[[#This Row],[Stock Moyen (UVC)]],0)</f>
        <v>1.8424067796610168</v>
      </c>
      <c r="H145" s="11" t="str">
        <f>+CONCATENATE(Stock[[#This Row],[Famille de produit]],Stock[[#This Row],[AnnéeMois]])</f>
        <v>MIX LEGUMES202206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</row>
    <row r="146" spans="1:21" ht="12.75" hidden="1" customHeight="1" x14ac:dyDescent="0.25">
      <c r="A146" s="16">
        <v>202206</v>
      </c>
      <c r="B146" s="12">
        <v>5540246183554</v>
      </c>
      <c r="C146" s="8">
        <v>1601</v>
      </c>
      <c r="D146" s="8">
        <v>12030.508800000001</v>
      </c>
      <c r="E146" s="8">
        <v>56</v>
      </c>
      <c r="F146" s="11" t="str">
        <f>+VLOOKUP(Stock[[#This Row],[Codes Produits Achetes]],Tableau1[],4,FALSE)</f>
        <v>MIX LEGUMES</v>
      </c>
      <c r="G146" s="11">
        <f>IFERROR(Stock[[#This Row],[Stock Moyen (PMP €)]]/Stock[[#This Row],[Stock Moyen (UVC)]],0)</f>
        <v>7.5143715178013748</v>
      </c>
      <c r="H146" s="11" t="str">
        <f>+CONCATENATE(Stock[[#This Row],[Famille de produit]],Stock[[#This Row],[AnnéeMois]])</f>
        <v>MIX LEGUMES202206</v>
      </c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</row>
    <row r="147" spans="1:21" ht="12.75" hidden="1" customHeight="1" x14ac:dyDescent="0.25">
      <c r="A147" s="16">
        <v>202206</v>
      </c>
      <c r="B147" s="14">
        <v>5540246183555</v>
      </c>
      <c r="C147" s="11">
        <v>2840</v>
      </c>
      <c r="D147" s="11">
        <v>3796.5456000000004</v>
      </c>
      <c r="E147" s="11">
        <v>947</v>
      </c>
      <c r="F147" s="11" t="str">
        <f>+VLOOKUP(Stock[[#This Row],[Codes Produits Achetes]],Tableau1[],4,FALSE)</f>
        <v>MIX LEGUMES</v>
      </c>
      <c r="G147" s="11">
        <f>IFERROR(Stock[[#This Row],[Stock Moyen (PMP €)]]/Stock[[#This Row],[Stock Moyen (UVC)]],0)</f>
        <v>1.3368118309859156</v>
      </c>
      <c r="H147" s="11" t="str">
        <f>+CONCATENATE(Stock[[#This Row],[Famille de produit]],Stock[[#This Row],[AnnéeMois]])</f>
        <v>MIX LEGUMES202206</v>
      </c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</row>
    <row r="148" spans="1:21" ht="12.75" hidden="1" customHeight="1" x14ac:dyDescent="0.25">
      <c r="A148" s="16">
        <v>202206</v>
      </c>
      <c r="B148" s="12">
        <v>5540246183556</v>
      </c>
      <c r="C148" s="8">
        <v>2436</v>
      </c>
      <c r="D148" s="8">
        <v>18280.080000000002</v>
      </c>
      <c r="E148" s="8">
        <v>1518</v>
      </c>
      <c r="F148" s="11" t="str">
        <f>+VLOOKUP(Stock[[#This Row],[Codes Produits Achetes]],Tableau1[],4,FALSE)</f>
        <v>MIX LEGUMES</v>
      </c>
      <c r="G148" s="11">
        <f>IFERROR(Stock[[#This Row],[Stock Moyen (PMP €)]]/Stock[[#This Row],[Stock Moyen (UVC)]],0)</f>
        <v>7.5041379310344833</v>
      </c>
      <c r="H148" s="11" t="str">
        <f>+CONCATENATE(Stock[[#This Row],[Famille de produit]],Stock[[#This Row],[AnnéeMois]])</f>
        <v>MIX LEGUMES202206</v>
      </c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</row>
    <row r="149" spans="1:21" ht="12.75" hidden="1" customHeight="1" x14ac:dyDescent="0.25">
      <c r="A149" s="16">
        <v>202206</v>
      </c>
      <c r="B149" s="14">
        <v>5540246183558</v>
      </c>
      <c r="C149" s="11">
        <v>2251</v>
      </c>
      <c r="D149" s="11">
        <v>12403.584000000001</v>
      </c>
      <c r="E149" s="11">
        <v>4780</v>
      </c>
      <c r="F149" s="11" t="str">
        <f>+VLOOKUP(Stock[[#This Row],[Codes Produits Achetes]],Tableau1[],4,FALSE)</f>
        <v>MIX LEGUMES</v>
      </c>
      <c r="G149" s="11">
        <f>IFERROR(Stock[[#This Row],[Stock Moyen (PMP €)]]/Stock[[#This Row],[Stock Moyen (UVC)]],0)</f>
        <v>5.5102549977787652</v>
      </c>
      <c r="H149" s="11" t="str">
        <f>+CONCATENATE(Stock[[#This Row],[Famille de produit]],Stock[[#This Row],[AnnéeMois]])</f>
        <v>MIX LEGUMES202206</v>
      </c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</row>
    <row r="150" spans="1:21" ht="12.75" hidden="1" customHeight="1" x14ac:dyDescent="0.25">
      <c r="A150" s="16">
        <v>202206</v>
      </c>
      <c r="B150" s="12">
        <v>5540246183560</v>
      </c>
      <c r="C150" s="8">
        <v>418</v>
      </c>
      <c r="D150" s="8">
        <v>10186.560000000001</v>
      </c>
      <c r="E150" s="8">
        <v>335</v>
      </c>
      <c r="F150" s="11" t="str">
        <f>+VLOOKUP(Stock[[#This Row],[Codes Produits Achetes]],Tableau1[],4,FALSE)</f>
        <v>MIX LEGUMES</v>
      </c>
      <c r="G150" s="11">
        <f>IFERROR(Stock[[#This Row],[Stock Moyen (PMP €)]]/Stock[[#This Row],[Stock Moyen (UVC)]],0)</f>
        <v>24.369760765550243</v>
      </c>
      <c r="H150" s="11" t="str">
        <f>+CONCATENATE(Stock[[#This Row],[Famille de produit]],Stock[[#This Row],[AnnéeMois]])</f>
        <v>MIX LEGUMES202206</v>
      </c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</row>
    <row r="151" spans="1:21" ht="12.75" hidden="1" customHeight="1" x14ac:dyDescent="0.25">
      <c r="A151" s="16">
        <v>202206</v>
      </c>
      <c r="B151" s="14">
        <v>5540246183562</v>
      </c>
      <c r="C151" s="11">
        <v>604</v>
      </c>
      <c r="D151" s="11">
        <v>1943.1360000000002</v>
      </c>
      <c r="E151" s="11">
        <v>5893</v>
      </c>
      <c r="F151" s="11" t="str">
        <f>+VLOOKUP(Stock[[#This Row],[Codes Produits Achetes]],Tableau1[],4,FALSE)</f>
        <v>MIX LEGUMES</v>
      </c>
      <c r="G151" s="11">
        <f>IFERROR(Stock[[#This Row],[Stock Moyen (PMP €)]]/Stock[[#This Row],[Stock Moyen (UVC)]],0)</f>
        <v>3.2171125827814571</v>
      </c>
      <c r="H151" s="11" t="str">
        <f>+CONCATENATE(Stock[[#This Row],[Famille de produit]],Stock[[#This Row],[AnnéeMois]])</f>
        <v>MIX LEGUMES202206</v>
      </c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</row>
    <row r="152" spans="1:21" ht="12.75" hidden="1" customHeight="1" x14ac:dyDescent="0.25">
      <c r="A152" s="16">
        <v>202206</v>
      </c>
      <c r="B152" s="14">
        <v>5540246183587</v>
      </c>
      <c r="C152" s="11">
        <v>717</v>
      </c>
      <c r="D152" s="11">
        <v>15096.153600000001</v>
      </c>
      <c r="E152" s="11">
        <v>703</v>
      </c>
      <c r="F152" s="11" t="str">
        <f>+VLOOKUP(Stock[[#This Row],[Codes Produits Achetes]],Tableau1[],4,FALSE)</f>
        <v>MIX LEGUMES</v>
      </c>
      <c r="G152" s="11">
        <f>IFERROR(Stock[[#This Row],[Stock Moyen (PMP €)]]/Stock[[#This Row],[Stock Moyen (UVC)]],0)</f>
        <v>21.054607531380753</v>
      </c>
      <c r="H152" s="11" t="str">
        <f>+CONCATENATE(Stock[[#This Row],[Famille de produit]],Stock[[#This Row],[AnnéeMois]])</f>
        <v>MIX LEGUMES202206</v>
      </c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</row>
    <row r="153" spans="1:21" ht="12.75" hidden="1" customHeight="1" x14ac:dyDescent="0.25">
      <c r="A153" s="16">
        <v>202206</v>
      </c>
      <c r="B153" s="12">
        <v>5540246183589</v>
      </c>
      <c r="C153" s="8">
        <v>1601</v>
      </c>
      <c r="D153" s="8">
        <v>21104.064000000002</v>
      </c>
      <c r="E153" s="8">
        <v>2228</v>
      </c>
      <c r="F153" s="11" t="str">
        <f>+VLOOKUP(Stock[[#This Row],[Codes Produits Achetes]],Tableau1[],4,FALSE)</f>
        <v>MIX LEGUMES</v>
      </c>
      <c r="G153" s="11">
        <f>IFERROR(Stock[[#This Row],[Stock Moyen (PMP €)]]/Stock[[#This Row],[Stock Moyen (UVC)]],0)</f>
        <v>13.181801374141163</v>
      </c>
      <c r="H153" s="11" t="str">
        <f>+CONCATENATE(Stock[[#This Row],[Famille de produit]],Stock[[#This Row],[AnnéeMois]])</f>
        <v>MIX LEGUMES202206</v>
      </c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</row>
    <row r="154" spans="1:21" ht="12.75" hidden="1" customHeight="1" x14ac:dyDescent="0.25">
      <c r="A154" s="16">
        <v>202206</v>
      </c>
      <c r="B154" s="14">
        <v>5540246183590</v>
      </c>
      <c r="C154" s="11">
        <v>2499</v>
      </c>
      <c r="D154" s="11">
        <v>34662.167999999998</v>
      </c>
      <c r="E154" s="11">
        <v>181</v>
      </c>
      <c r="F154" s="11" t="str">
        <f>+VLOOKUP(Stock[[#This Row],[Codes Produits Achetes]],Tableau1[],4,FALSE)</f>
        <v>MIX LEGUMES</v>
      </c>
      <c r="G154" s="11">
        <f>IFERROR(Stock[[#This Row],[Stock Moyen (PMP €)]]/Stock[[#This Row],[Stock Moyen (UVC)]],0)</f>
        <v>13.870415366146458</v>
      </c>
      <c r="H154" s="11" t="str">
        <f>+CONCATENATE(Stock[[#This Row],[Famille de produit]],Stock[[#This Row],[AnnéeMois]])</f>
        <v>MIX LEGUMES202206</v>
      </c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</row>
    <row r="155" spans="1:21" ht="12.75" hidden="1" customHeight="1" x14ac:dyDescent="0.25">
      <c r="A155" s="16">
        <v>202206</v>
      </c>
      <c r="B155" s="14">
        <v>5540246183844</v>
      </c>
      <c r="C155" s="11">
        <v>216</v>
      </c>
      <c r="D155" s="11">
        <v>6227.2800000000007</v>
      </c>
      <c r="E155" s="11">
        <v>316</v>
      </c>
      <c r="F155" s="11" t="str">
        <f>+VLOOKUP(Stock[[#This Row],[Codes Produits Achetes]],Tableau1[],4,FALSE)</f>
        <v>BOULANGERIE</v>
      </c>
      <c r="G155" s="11">
        <f>IFERROR(Stock[[#This Row],[Stock Moyen (PMP €)]]/Stock[[#This Row],[Stock Moyen (UVC)]],0)</f>
        <v>28.830000000000002</v>
      </c>
      <c r="H155" s="11" t="str">
        <f>+CONCATENATE(Stock[[#This Row],[Famille de produit]],Stock[[#This Row],[AnnéeMois]])</f>
        <v>BOULANGERIE202206</v>
      </c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</row>
    <row r="156" spans="1:21" ht="12.75" hidden="1" customHeight="1" x14ac:dyDescent="0.25">
      <c r="A156" s="16">
        <v>202206</v>
      </c>
      <c r="B156" s="14">
        <v>5540246184036</v>
      </c>
      <c r="C156" s="11">
        <v>214</v>
      </c>
      <c r="D156" s="11">
        <v>3656.4480000000003</v>
      </c>
      <c r="E156" s="11">
        <v>230</v>
      </c>
      <c r="F156" s="11" t="str">
        <f>+VLOOKUP(Stock[[#This Row],[Codes Produits Achetes]],Tableau1[],4,FALSE)</f>
        <v>BOULANGERIE</v>
      </c>
      <c r="G156" s="11">
        <f>IFERROR(Stock[[#This Row],[Stock Moyen (PMP €)]]/Stock[[#This Row],[Stock Moyen (UVC)]],0)</f>
        <v>17.086205607476636</v>
      </c>
      <c r="H156" s="11" t="str">
        <f>+CONCATENATE(Stock[[#This Row],[Famille de produit]],Stock[[#This Row],[AnnéeMois]])</f>
        <v>BOULANGERIE202206</v>
      </c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57" spans="1:21" ht="12.75" hidden="1" customHeight="1" x14ac:dyDescent="0.25">
      <c r="A157" s="16">
        <v>202206</v>
      </c>
      <c r="B157" s="14">
        <v>5540246184617</v>
      </c>
      <c r="C157" s="11">
        <v>61211</v>
      </c>
      <c r="D157" s="11">
        <v>86623.948800000013</v>
      </c>
      <c r="E157" s="11">
        <v>49036</v>
      </c>
      <c r="F157" s="11" t="str">
        <f>+VLOOKUP(Stock[[#This Row],[Codes Produits Achetes]],Tableau1[],4,FALSE)</f>
        <v>MIX LEGUMES</v>
      </c>
      <c r="G157" s="11">
        <f>IFERROR(Stock[[#This Row],[Stock Moyen (PMP €)]]/Stock[[#This Row],[Stock Moyen (UVC)]],0)</f>
        <v>1.4151696394438911</v>
      </c>
      <c r="H157" s="11" t="str">
        <f>+CONCATENATE(Stock[[#This Row],[Famille de produit]],Stock[[#This Row],[AnnéeMois]])</f>
        <v>MIX LEGUMES202206</v>
      </c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</row>
    <row r="158" spans="1:21" ht="12.75" hidden="1" customHeight="1" x14ac:dyDescent="0.25">
      <c r="A158" s="16">
        <v>202206</v>
      </c>
      <c r="B158" s="12">
        <v>5540246185278</v>
      </c>
      <c r="C158" s="8">
        <v>30311</v>
      </c>
      <c r="D158" s="8">
        <v>29913.624</v>
      </c>
      <c r="E158" s="8">
        <v>53316</v>
      </c>
      <c r="F158" s="11" t="str">
        <f>+VLOOKUP(Stock[[#This Row],[Codes Produits Achetes]],Tableau1[],4,FALSE)</f>
        <v>VOLAILLE</v>
      </c>
      <c r="G158" s="11">
        <f>IFERROR(Stock[[#This Row],[Stock Moyen (PMP €)]]/Stock[[#This Row],[Stock Moyen (UVC)]],0)</f>
        <v>0.98689003991950119</v>
      </c>
      <c r="H158" s="11" t="str">
        <f>+CONCATENATE(Stock[[#This Row],[Famille de produit]],Stock[[#This Row],[AnnéeMois]])</f>
        <v>VOLAILLE202206</v>
      </c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</row>
    <row r="159" spans="1:21" ht="12.75" hidden="1" customHeight="1" x14ac:dyDescent="0.25">
      <c r="A159" s="16">
        <v>202206</v>
      </c>
      <c r="B159" s="14">
        <v>5540246185429</v>
      </c>
      <c r="C159" s="11">
        <v>126</v>
      </c>
      <c r="D159" s="11">
        <v>662.51520000000005</v>
      </c>
      <c r="E159" s="11">
        <v>613</v>
      </c>
      <c r="F159" s="11" t="str">
        <f>+VLOOKUP(Stock[[#This Row],[Codes Produits Achetes]],Tableau1[],4,FALSE)</f>
        <v>CREMERIE</v>
      </c>
      <c r="G159" s="11">
        <f>IFERROR(Stock[[#This Row],[Stock Moyen (PMP €)]]/Stock[[#This Row],[Stock Moyen (UVC)]],0)</f>
        <v>5.258057142857143</v>
      </c>
      <c r="H159" s="11" t="str">
        <f>+CONCATENATE(Stock[[#This Row],[Famille de produit]],Stock[[#This Row],[AnnéeMois]])</f>
        <v>CREMERIE202206</v>
      </c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</row>
    <row r="160" spans="1:21" ht="12.75" hidden="1" customHeight="1" x14ac:dyDescent="0.25">
      <c r="A160" s="16">
        <v>202206</v>
      </c>
      <c r="B160" s="14">
        <v>5540246185562</v>
      </c>
      <c r="C160" s="11">
        <v>293</v>
      </c>
      <c r="D160" s="11">
        <v>849.13920000000007</v>
      </c>
      <c r="E160" s="11">
        <v>321</v>
      </c>
      <c r="F160" s="11" t="str">
        <f>+VLOOKUP(Stock[[#This Row],[Codes Produits Achetes]],Tableau1[],4,FALSE)</f>
        <v>CREMERIE</v>
      </c>
      <c r="G160" s="11">
        <f>IFERROR(Stock[[#This Row],[Stock Moyen (PMP €)]]/Stock[[#This Row],[Stock Moyen (UVC)]],0)</f>
        <v>2.8980860068259386</v>
      </c>
      <c r="H160" s="11" t="str">
        <f>+CONCATENATE(Stock[[#This Row],[Famille de produit]],Stock[[#This Row],[AnnéeMois]])</f>
        <v>CREMERIE202206</v>
      </c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 spans="1:21" ht="12.75" hidden="1" customHeight="1" x14ac:dyDescent="0.25">
      <c r="A161" s="16">
        <v>202206</v>
      </c>
      <c r="B161" s="12">
        <v>5540246185627</v>
      </c>
      <c r="C161" s="8">
        <v>5</v>
      </c>
      <c r="D161" s="8">
        <v>2685.3120000000004</v>
      </c>
      <c r="E161" s="8">
        <v>0</v>
      </c>
      <c r="F161" s="11" t="str">
        <f>+VLOOKUP(Stock[[#This Row],[Codes Produits Achetes]],Tableau1[],4,FALSE)</f>
        <v>EMBALLAGES</v>
      </c>
      <c r="G161" s="11">
        <f>IFERROR(Stock[[#This Row],[Stock Moyen (PMP €)]]/Stock[[#This Row],[Stock Moyen (UVC)]],0)</f>
        <v>537.06240000000003</v>
      </c>
      <c r="H161" s="11" t="str">
        <f>+CONCATENATE(Stock[[#This Row],[Famille de produit]],Stock[[#This Row],[AnnéeMois]])</f>
        <v>EMBALLAGES202206</v>
      </c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</row>
    <row r="162" spans="1:21" ht="12.75" hidden="1" customHeight="1" x14ac:dyDescent="0.25">
      <c r="A162" s="16">
        <v>202206</v>
      </c>
      <c r="B162" s="12">
        <v>5540246186010</v>
      </c>
      <c r="C162" s="8">
        <v>49</v>
      </c>
      <c r="D162" s="8">
        <v>7176.8591999999999</v>
      </c>
      <c r="E162" s="8">
        <v>12</v>
      </c>
      <c r="F162" s="11" t="str">
        <f>+VLOOKUP(Stock[[#This Row],[Codes Produits Achetes]],Tableau1[],4,FALSE)</f>
        <v>EMBALLAGES</v>
      </c>
      <c r="G162" s="11">
        <f>IFERROR(Stock[[#This Row],[Stock Moyen (PMP €)]]/Stock[[#This Row],[Stock Moyen (UVC)]],0)</f>
        <v>146.46651428571428</v>
      </c>
      <c r="H162" s="11" t="str">
        <f>+CONCATENATE(Stock[[#This Row],[Famille de produit]],Stock[[#This Row],[AnnéeMois]])</f>
        <v>EMBALLAGES202206</v>
      </c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</row>
    <row r="163" spans="1:21" ht="12.75" hidden="1" customHeight="1" x14ac:dyDescent="0.25">
      <c r="A163" s="16">
        <v>202206</v>
      </c>
      <c r="B163" s="14">
        <v>5540246186011</v>
      </c>
      <c r="C163" s="11">
        <v>114</v>
      </c>
      <c r="D163" s="11">
        <v>6473.1744000000008</v>
      </c>
      <c r="E163" s="11">
        <v>10</v>
      </c>
      <c r="F163" s="11" t="str">
        <f>+VLOOKUP(Stock[[#This Row],[Codes Produits Achetes]],Tableau1[],4,FALSE)</f>
        <v>EMBALLAGES</v>
      </c>
      <c r="G163" s="11">
        <f>IFERROR(Stock[[#This Row],[Stock Moyen (PMP €)]]/Stock[[#This Row],[Stock Moyen (UVC)]],0)</f>
        <v>56.782231578947375</v>
      </c>
      <c r="H163" s="11" t="str">
        <f>+CONCATENATE(Stock[[#This Row],[Famille de produit]],Stock[[#This Row],[AnnéeMois]])</f>
        <v>EMBALLAGES202206</v>
      </c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</row>
    <row r="164" spans="1:21" ht="12.75" hidden="1" customHeight="1" x14ac:dyDescent="0.25">
      <c r="A164" s="16">
        <v>202206</v>
      </c>
      <c r="B164" s="12">
        <v>5540246186017</v>
      </c>
      <c r="C164" s="8">
        <v>21</v>
      </c>
      <c r="D164" s="8">
        <v>2210.7168000000001</v>
      </c>
      <c r="E164" s="8">
        <v>7</v>
      </c>
      <c r="F164" s="11" t="str">
        <f>+VLOOKUP(Stock[[#This Row],[Codes Produits Achetes]],Tableau1[],4,FALSE)</f>
        <v>EMBALLAGES</v>
      </c>
      <c r="G164" s="11">
        <f>IFERROR(Stock[[#This Row],[Stock Moyen (PMP €)]]/Stock[[#This Row],[Stock Moyen (UVC)]],0)</f>
        <v>105.27222857142858</v>
      </c>
      <c r="H164" s="11" t="str">
        <f>+CONCATENATE(Stock[[#This Row],[Famille de produit]],Stock[[#This Row],[AnnéeMois]])</f>
        <v>EMBALLAGES202206</v>
      </c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  <row r="165" spans="1:21" ht="12.75" hidden="1" customHeight="1" x14ac:dyDescent="0.25">
      <c r="A165" s="16">
        <v>202206</v>
      </c>
      <c r="B165" s="12">
        <v>5540246186325</v>
      </c>
      <c r="C165" s="8">
        <v>362</v>
      </c>
      <c r="D165" s="8">
        <v>889.57439999999997</v>
      </c>
      <c r="E165" s="8">
        <v>794</v>
      </c>
      <c r="F165" s="11" t="str">
        <f>+VLOOKUP(Stock[[#This Row],[Codes Produits Achetes]],Tableau1[],4,FALSE)</f>
        <v>CREMERIE</v>
      </c>
      <c r="G165" s="11">
        <f>IFERROR(Stock[[#This Row],[Stock Moyen (PMP €)]]/Stock[[#This Row],[Stock Moyen (UVC)]],0)</f>
        <v>2.4573878453038671</v>
      </c>
      <c r="H165" s="11" t="str">
        <f>+CONCATENATE(Stock[[#This Row],[Famille de produit]],Stock[[#This Row],[AnnéeMois]])</f>
        <v>CREMERIE202206</v>
      </c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 spans="1:21" ht="12.75" hidden="1" customHeight="1" x14ac:dyDescent="0.25">
      <c r="A166" s="16">
        <v>202206</v>
      </c>
      <c r="B166" s="12">
        <v>5540246186351</v>
      </c>
      <c r="C166" s="8">
        <v>1386</v>
      </c>
      <c r="D166" s="8">
        <v>82090.843200000003</v>
      </c>
      <c r="E166" s="8">
        <v>773</v>
      </c>
      <c r="F166" s="11" t="str">
        <f>+VLOOKUP(Stock[[#This Row],[Codes Produits Achetes]],Tableau1[],4,FALSE)</f>
        <v>MIX LEGUMES</v>
      </c>
      <c r="G166" s="11">
        <f>IFERROR(Stock[[#This Row],[Stock Moyen (PMP €)]]/Stock[[#This Row],[Stock Moyen (UVC)]],0)</f>
        <v>59.228602597402599</v>
      </c>
      <c r="H166" s="11" t="str">
        <f>+CONCATENATE(Stock[[#This Row],[Famille de produit]],Stock[[#This Row],[AnnéeMois]])</f>
        <v>MIX LEGUMES202206</v>
      </c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 spans="1:21" ht="12.75" hidden="1" customHeight="1" x14ac:dyDescent="0.25">
      <c r="A167" s="16">
        <v>202206</v>
      </c>
      <c r="B167" s="14">
        <v>5540246186352</v>
      </c>
      <c r="C167" s="11">
        <v>1195</v>
      </c>
      <c r="D167" s="11">
        <v>12570.12</v>
      </c>
      <c r="E167" s="11">
        <v>4675</v>
      </c>
      <c r="F167" s="11" t="str">
        <f>+VLOOKUP(Stock[[#This Row],[Codes Produits Achetes]],Tableau1[],4,FALSE)</f>
        <v>MIX LEGUMES</v>
      </c>
      <c r="G167" s="11">
        <f>IFERROR(Stock[[#This Row],[Stock Moyen (PMP €)]]/Stock[[#This Row],[Stock Moyen (UVC)]],0)</f>
        <v>10.518928870292887</v>
      </c>
      <c r="H167" s="11" t="str">
        <f>+CONCATENATE(Stock[[#This Row],[Famille de produit]],Stock[[#This Row],[AnnéeMois]])</f>
        <v>MIX LEGUMES202206</v>
      </c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 spans="1:21" ht="12.75" hidden="1" customHeight="1" x14ac:dyDescent="0.25">
      <c r="A168" s="16">
        <v>202206</v>
      </c>
      <c r="B168" s="14">
        <v>5540246187882</v>
      </c>
      <c r="C168" s="11">
        <v>89</v>
      </c>
      <c r="D168" s="11">
        <v>3382.0416</v>
      </c>
      <c r="E168" s="11">
        <v>19</v>
      </c>
      <c r="F168" s="11" t="str">
        <f>+VLOOKUP(Stock[[#This Row],[Codes Produits Achetes]],Tableau1[],4,FALSE)</f>
        <v>EMBALLAGES</v>
      </c>
      <c r="G168" s="11">
        <f>IFERROR(Stock[[#This Row],[Stock Moyen (PMP €)]]/Stock[[#This Row],[Stock Moyen (UVC)]],0)</f>
        <v>38.000467415730334</v>
      </c>
      <c r="H168" s="11" t="str">
        <f>+CONCATENATE(Stock[[#This Row],[Famille de produit]],Stock[[#This Row],[AnnéeMois]])</f>
        <v>EMBALLAGES202206</v>
      </c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 spans="1:21" ht="12.75" hidden="1" customHeight="1" x14ac:dyDescent="0.25">
      <c r="A169" s="16">
        <v>202206</v>
      </c>
      <c r="B169" s="12">
        <v>5540246187940</v>
      </c>
      <c r="C169" s="8">
        <v>409</v>
      </c>
      <c r="D169" s="8">
        <v>3497.4720000000002</v>
      </c>
      <c r="E169" s="8">
        <v>0</v>
      </c>
      <c r="F169" s="11" t="str">
        <f>+VLOOKUP(Stock[[#This Row],[Codes Produits Achetes]],Tableau1[],4,FALSE)</f>
        <v>MIX LEGUMES</v>
      </c>
      <c r="G169" s="11">
        <f>IFERROR(Stock[[#This Row],[Stock Moyen (PMP €)]]/Stock[[#This Row],[Stock Moyen (UVC)]],0)</f>
        <v>8.5512762836185825</v>
      </c>
      <c r="H169" s="11" t="str">
        <f>+CONCATENATE(Stock[[#This Row],[Famille de produit]],Stock[[#This Row],[AnnéeMois]])</f>
        <v>MIX LEGUMES202206</v>
      </c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 spans="1:21" ht="12.75" hidden="1" customHeight="1" x14ac:dyDescent="0.25">
      <c r="A170" s="16">
        <v>202206</v>
      </c>
      <c r="B170" s="14">
        <v>5540246187987</v>
      </c>
      <c r="C170" s="11">
        <v>2729</v>
      </c>
      <c r="D170" s="11">
        <v>1341.1872000000001</v>
      </c>
      <c r="E170" s="11">
        <v>59355</v>
      </c>
      <c r="F170" s="11" t="str">
        <f>+VLOOKUP(Stock[[#This Row],[Codes Produits Achetes]],Tableau1[],4,FALSE)</f>
        <v>CREMERIE</v>
      </c>
      <c r="G170" s="11">
        <f>IFERROR(Stock[[#This Row],[Stock Moyen (PMP €)]]/Stock[[#This Row],[Stock Moyen (UVC)]],0)</f>
        <v>0.49145738365701724</v>
      </c>
      <c r="H170" s="11" t="str">
        <f>+CONCATENATE(Stock[[#This Row],[Famille de produit]],Stock[[#This Row],[AnnéeMois]])</f>
        <v>CREMERIE202206</v>
      </c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1" ht="12.75" hidden="1" customHeight="1" x14ac:dyDescent="0.25">
      <c r="A171" s="16">
        <v>202206</v>
      </c>
      <c r="B171" s="12">
        <v>5540246187995</v>
      </c>
      <c r="C171" s="8">
        <v>1933</v>
      </c>
      <c r="D171" s="8">
        <v>169528.16159999999</v>
      </c>
      <c r="E171" s="8">
        <v>996</v>
      </c>
      <c r="F171" s="11" t="str">
        <f>+VLOOKUP(Stock[[#This Row],[Codes Produits Achetes]],Tableau1[],4,FALSE)</f>
        <v>EMBALLAGES</v>
      </c>
      <c r="G171" s="11">
        <f>IFERROR(Stock[[#This Row],[Stock Moyen (PMP €)]]/Stock[[#This Row],[Stock Moyen (UVC)]],0)</f>
        <v>87.702101189860315</v>
      </c>
      <c r="H171" s="11" t="str">
        <f>+CONCATENATE(Stock[[#This Row],[Famille de produit]],Stock[[#This Row],[AnnéeMois]])</f>
        <v>EMBALLAGES202206</v>
      </c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ht="12.75" hidden="1" customHeight="1" x14ac:dyDescent="0.25">
      <c r="A172" s="16">
        <v>202206</v>
      </c>
      <c r="B172" s="14">
        <v>5540246187996</v>
      </c>
      <c r="C172" s="11">
        <v>348</v>
      </c>
      <c r="D172" s="11">
        <v>16089.840000000002</v>
      </c>
      <c r="E172" s="11">
        <v>14</v>
      </c>
      <c r="F172" s="11" t="str">
        <f>+VLOOKUP(Stock[[#This Row],[Codes Produits Achetes]],Tableau1[],4,FALSE)</f>
        <v>EMBALLAGES</v>
      </c>
      <c r="G172" s="11">
        <f>IFERROR(Stock[[#This Row],[Stock Moyen (PMP €)]]/Stock[[#This Row],[Stock Moyen (UVC)]],0)</f>
        <v>46.235172413793109</v>
      </c>
      <c r="H172" s="11" t="str">
        <f>+CONCATENATE(Stock[[#This Row],[Famille de produit]],Stock[[#This Row],[AnnéeMois]])</f>
        <v>EMBALLAGES202206</v>
      </c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 spans="1:21" ht="12.75" hidden="1" customHeight="1" x14ac:dyDescent="0.25">
      <c r="A173" s="16">
        <v>202206</v>
      </c>
      <c r="B173" s="12">
        <v>5540246187997</v>
      </c>
      <c r="C173" s="8">
        <v>337</v>
      </c>
      <c r="D173" s="8">
        <v>16806.312000000002</v>
      </c>
      <c r="E173" s="8">
        <v>84</v>
      </c>
      <c r="F173" s="11" t="str">
        <f>+VLOOKUP(Stock[[#This Row],[Codes Produits Achetes]],Tableau1[],4,FALSE)</f>
        <v>EMBALLAGES</v>
      </c>
      <c r="G173" s="11">
        <f>IFERROR(Stock[[#This Row],[Stock Moyen (PMP €)]]/Stock[[#This Row],[Stock Moyen (UVC)]],0)</f>
        <v>49.870362017804162</v>
      </c>
      <c r="H173" s="11" t="str">
        <f>+CONCATENATE(Stock[[#This Row],[Famille de produit]],Stock[[#This Row],[AnnéeMois]])</f>
        <v>EMBALLAGES202206</v>
      </c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1" ht="12.75" hidden="1" customHeight="1" x14ac:dyDescent="0.25">
      <c r="A174" s="16">
        <v>202206</v>
      </c>
      <c r="B174" s="14">
        <v>5540246187998</v>
      </c>
      <c r="C174" s="11">
        <v>1031</v>
      </c>
      <c r="D174" s="11">
        <v>52958.188800000004</v>
      </c>
      <c r="E174" s="11">
        <v>555</v>
      </c>
      <c r="F174" s="11" t="str">
        <f>+VLOOKUP(Stock[[#This Row],[Codes Produits Achetes]],Tableau1[],4,FALSE)</f>
        <v>EMBALLAGES</v>
      </c>
      <c r="G174" s="11">
        <f>IFERROR(Stock[[#This Row],[Stock Moyen (PMP €)]]/Stock[[#This Row],[Stock Moyen (UVC)]],0)</f>
        <v>51.365847526673136</v>
      </c>
      <c r="H174" s="11" t="str">
        <f>+CONCATENATE(Stock[[#This Row],[Famille de produit]],Stock[[#This Row],[AnnéeMois]])</f>
        <v>EMBALLAGES202206</v>
      </c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 spans="1:21" ht="12.75" hidden="1" customHeight="1" x14ac:dyDescent="0.25">
      <c r="A175" s="16">
        <v>202206</v>
      </c>
      <c r="B175" s="12">
        <v>5540246188047</v>
      </c>
      <c r="C175" s="8">
        <v>358</v>
      </c>
      <c r="D175" s="8">
        <v>43522.617600000005</v>
      </c>
      <c r="E175" s="8">
        <v>45</v>
      </c>
      <c r="F175" s="11" t="str">
        <f>+VLOOKUP(Stock[[#This Row],[Codes Produits Achetes]],Tableau1[],4,FALSE)</f>
        <v>EMBALLAGES</v>
      </c>
      <c r="G175" s="11">
        <f>IFERROR(Stock[[#This Row],[Stock Moyen (PMP €)]]/Stock[[#This Row],[Stock Moyen (UVC)]],0)</f>
        <v>121.57155754189945</v>
      </c>
      <c r="H175" s="11" t="str">
        <f>+CONCATENATE(Stock[[#This Row],[Famille de produit]],Stock[[#This Row],[AnnéeMois]])</f>
        <v>EMBALLAGES202206</v>
      </c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ht="12.75" hidden="1" customHeight="1" x14ac:dyDescent="0.25">
      <c r="A176" s="16">
        <v>202206</v>
      </c>
      <c r="B176" s="14">
        <v>5540246188175</v>
      </c>
      <c r="C176" s="11">
        <v>103</v>
      </c>
      <c r="D176" s="11">
        <v>2913.9264000000003</v>
      </c>
      <c r="E176" s="11">
        <v>455</v>
      </c>
      <c r="F176" s="11" t="str">
        <f>+VLOOKUP(Stock[[#This Row],[Codes Produits Achetes]],Tableau1[],4,FALSE)</f>
        <v>CREMERIE</v>
      </c>
      <c r="G176" s="11">
        <f>IFERROR(Stock[[#This Row],[Stock Moyen (PMP €)]]/Stock[[#This Row],[Stock Moyen (UVC)]],0)</f>
        <v>28.290547572815537</v>
      </c>
      <c r="H176" s="11" t="str">
        <f>+CONCATENATE(Stock[[#This Row],[Famille de produit]],Stock[[#This Row],[AnnéeMois]])</f>
        <v>CREMERIE202206</v>
      </c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ht="12.75" hidden="1" customHeight="1" x14ac:dyDescent="0.25">
      <c r="A177" s="16">
        <v>202206</v>
      </c>
      <c r="B177" s="12">
        <v>5540246188200</v>
      </c>
      <c r="C177" s="8">
        <v>780</v>
      </c>
      <c r="D177" s="8">
        <v>1437.0047999999999</v>
      </c>
      <c r="E177" s="8">
        <v>15289</v>
      </c>
      <c r="F177" s="11" t="str">
        <f>+VLOOKUP(Stock[[#This Row],[Codes Produits Achetes]],Tableau1[],4,FALSE)</f>
        <v>CREMERIE</v>
      </c>
      <c r="G177" s="11">
        <f>IFERROR(Stock[[#This Row],[Stock Moyen (PMP €)]]/Stock[[#This Row],[Stock Moyen (UVC)]],0)</f>
        <v>1.842313846153846</v>
      </c>
      <c r="H177" s="11" t="str">
        <f>+CONCATENATE(Stock[[#This Row],[Famille de produit]],Stock[[#This Row],[AnnéeMois]])</f>
        <v>CREMERIE202206</v>
      </c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ht="12.75" hidden="1" customHeight="1" x14ac:dyDescent="0.25">
      <c r="A178" s="16">
        <v>202206</v>
      </c>
      <c r="B178" s="12">
        <v>5540246188224</v>
      </c>
      <c r="C178" s="8">
        <v>14616</v>
      </c>
      <c r="D178" s="8">
        <v>17146.080000000002</v>
      </c>
      <c r="E178" s="8">
        <v>19720</v>
      </c>
      <c r="F178" s="11" t="str">
        <f>+VLOOKUP(Stock[[#This Row],[Codes Produits Achetes]],Tableau1[],4,FALSE)</f>
        <v>VOLAILLE</v>
      </c>
      <c r="G178" s="11">
        <f>IFERROR(Stock[[#This Row],[Stock Moyen (PMP €)]]/Stock[[#This Row],[Stock Moyen (UVC)]],0)</f>
        <v>1.1731034482758622</v>
      </c>
      <c r="H178" s="11" t="str">
        <f>+CONCATENATE(Stock[[#This Row],[Famille de produit]],Stock[[#This Row],[AnnéeMois]])</f>
        <v>VOLAILLE202206</v>
      </c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ht="12.75" hidden="1" customHeight="1" x14ac:dyDescent="0.25">
      <c r="A179" s="16">
        <v>202206</v>
      </c>
      <c r="B179" s="14">
        <v>5540246188512</v>
      </c>
      <c r="C179" s="11">
        <v>151</v>
      </c>
      <c r="D179" s="11">
        <v>20672.496000000003</v>
      </c>
      <c r="E179" s="11">
        <v>33</v>
      </c>
      <c r="F179" s="11" t="str">
        <f>+VLOOKUP(Stock[[#This Row],[Codes Produits Achetes]],Tableau1[],4,FALSE)</f>
        <v>EMBALLAGES</v>
      </c>
      <c r="G179" s="11">
        <f>IFERROR(Stock[[#This Row],[Stock Moyen (PMP €)]]/Stock[[#This Row],[Stock Moyen (UVC)]],0)</f>
        <v>136.90394701986756</v>
      </c>
      <c r="H179" s="11" t="str">
        <f>+CONCATENATE(Stock[[#This Row],[Famille de produit]],Stock[[#This Row],[AnnéeMois]])</f>
        <v>EMBALLAGES202206</v>
      </c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ht="12.75" hidden="1" customHeight="1" x14ac:dyDescent="0.25">
      <c r="A180" s="16">
        <v>202206</v>
      </c>
      <c r="B180" s="12">
        <v>5540246188583</v>
      </c>
      <c r="C180" s="8">
        <v>4483</v>
      </c>
      <c r="D180" s="8">
        <v>16049.836800000001</v>
      </c>
      <c r="E180" s="8">
        <v>11220</v>
      </c>
      <c r="F180" s="11" t="str">
        <f>+VLOOKUP(Stock[[#This Row],[Codes Produits Achetes]],Tableau1[],4,FALSE)</f>
        <v>BOULANGERIE</v>
      </c>
      <c r="G180" s="11">
        <f>IFERROR(Stock[[#This Row],[Stock Moyen (PMP €)]]/Stock[[#This Row],[Stock Moyen (UVC)]],0)</f>
        <v>3.5801554316306046</v>
      </c>
      <c r="H180" s="11" t="str">
        <f>+CONCATENATE(Stock[[#This Row],[Famille de produit]],Stock[[#This Row],[AnnéeMois]])</f>
        <v>BOULANGERIE202206</v>
      </c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ht="12.75" hidden="1" customHeight="1" x14ac:dyDescent="0.25">
      <c r="A181" s="16">
        <v>202206</v>
      </c>
      <c r="B181" s="12">
        <v>5540246188647</v>
      </c>
      <c r="C181" s="8">
        <v>1798</v>
      </c>
      <c r="D181" s="8">
        <v>26616.600000000002</v>
      </c>
      <c r="E181" s="8">
        <v>0</v>
      </c>
      <c r="F181" s="11" t="str">
        <f>+VLOOKUP(Stock[[#This Row],[Codes Produits Achetes]],Tableau1[],4,FALSE)</f>
        <v>MIX LEGUMES</v>
      </c>
      <c r="G181" s="11">
        <f>IFERROR(Stock[[#This Row],[Stock Moyen (PMP €)]]/Stock[[#This Row],[Stock Moyen (UVC)]],0)</f>
        <v>14.80344827586207</v>
      </c>
      <c r="H181" s="11" t="str">
        <f>+CONCATENATE(Stock[[#This Row],[Famille de produit]],Stock[[#This Row],[AnnéeMois]])</f>
        <v>MIX LEGUMES202206</v>
      </c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ht="12.75" hidden="1" customHeight="1" x14ac:dyDescent="0.25">
      <c r="A182" s="16">
        <v>202206</v>
      </c>
      <c r="B182" s="12">
        <v>5540246190092</v>
      </c>
      <c r="C182" s="8">
        <v>49</v>
      </c>
      <c r="D182" s="8">
        <v>6742.3104000000003</v>
      </c>
      <c r="E182" s="8">
        <v>49</v>
      </c>
      <c r="F182" s="11" t="str">
        <f>+VLOOKUP(Stock[[#This Row],[Codes Produits Achetes]],Tableau1[],4,FALSE)</f>
        <v>EMBALLAGES</v>
      </c>
      <c r="G182" s="11">
        <f>IFERROR(Stock[[#This Row],[Stock Moyen (PMP €)]]/Stock[[#This Row],[Stock Moyen (UVC)]],0)</f>
        <v>137.59817142857145</v>
      </c>
      <c r="H182" s="11" t="str">
        <f>+CONCATENATE(Stock[[#This Row],[Famille de produit]],Stock[[#This Row],[AnnéeMois]])</f>
        <v>EMBALLAGES202206</v>
      </c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ht="12.75" hidden="1" customHeight="1" x14ac:dyDescent="0.25">
      <c r="A183" s="16">
        <v>202206</v>
      </c>
      <c r="B183" s="14">
        <v>5540246190097</v>
      </c>
      <c r="C183" s="11">
        <v>3104</v>
      </c>
      <c r="D183" s="11">
        <v>77433.753599999996</v>
      </c>
      <c r="E183" s="11">
        <v>12982</v>
      </c>
      <c r="F183" s="11" t="str">
        <f>+VLOOKUP(Stock[[#This Row],[Codes Produits Achetes]],Tableau1[],4,FALSE)</f>
        <v>VOLAILLE</v>
      </c>
      <c r="G183" s="11">
        <f>IFERROR(Stock[[#This Row],[Stock Moyen (PMP €)]]/Stock[[#This Row],[Stock Moyen (UVC)]],0)</f>
        <v>24.946441237113401</v>
      </c>
      <c r="H183" s="11" t="str">
        <f>+CONCATENATE(Stock[[#This Row],[Famille de produit]],Stock[[#This Row],[AnnéeMois]])</f>
        <v>VOLAILLE202206</v>
      </c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ht="12.75" hidden="1" customHeight="1" x14ac:dyDescent="0.25">
      <c r="A184" s="16">
        <v>202206</v>
      </c>
      <c r="B184" s="12">
        <v>5540246190727</v>
      </c>
      <c r="C184" s="8">
        <v>2332</v>
      </c>
      <c r="D184" s="8">
        <v>26349.192000000003</v>
      </c>
      <c r="E184" s="8">
        <v>696</v>
      </c>
      <c r="F184" s="11" t="str">
        <f>+VLOOKUP(Stock[[#This Row],[Codes Produits Achetes]],Tableau1[],4,FALSE)</f>
        <v>BOULANGERIE</v>
      </c>
      <c r="G184" s="11">
        <f>IFERROR(Stock[[#This Row],[Stock Moyen (PMP €)]]/Stock[[#This Row],[Stock Moyen (UVC)]],0)</f>
        <v>11.298967409948544</v>
      </c>
      <c r="H184" s="11" t="str">
        <f>+CONCATENATE(Stock[[#This Row],[Famille de produit]],Stock[[#This Row],[AnnéeMois]])</f>
        <v>BOULANGERIE202206</v>
      </c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ht="12.75" hidden="1" customHeight="1" x14ac:dyDescent="0.25">
      <c r="A185" s="16">
        <v>202206</v>
      </c>
      <c r="B185" s="14">
        <v>5540246190743</v>
      </c>
      <c r="C185" s="11">
        <v>279</v>
      </c>
      <c r="D185" s="11">
        <v>2363.9040000000005</v>
      </c>
      <c r="E185" s="11">
        <v>669</v>
      </c>
      <c r="F185" s="11" t="str">
        <f>+VLOOKUP(Stock[[#This Row],[Codes Produits Achetes]],Tableau1[],4,FALSE)</f>
        <v>CREMERIE</v>
      </c>
      <c r="G185" s="11">
        <f>IFERROR(Stock[[#This Row],[Stock Moyen (PMP €)]]/Stock[[#This Row],[Stock Moyen (UVC)]],0)</f>
        <v>8.4727741935483891</v>
      </c>
      <c r="H185" s="11" t="str">
        <f>+CONCATENATE(Stock[[#This Row],[Famille de produit]],Stock[[#This Row],[AnnéeMois]])</f>
        <v>CREMERIE202206</v>
      </c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ht="12.75" hidden="1" customHeight="1" x14ac:dyDescent="0.25">
      <c r="A186" s="16">
        <v>202206</v>
      </c>
      <c r="B186" s="12">
        <v>5540246190831</v>
      </c>
      <c r="C186" s="8">
        <v>1300</v>
      </c>
      <c r="D186" s="8">
        <v>9775.9872000000014</v>
      </c>
      <c r="E186" s="8">
        <v>0</v>
      </c>
      <c r="F186" s="11" t="str">
        <f>+VLOOKUP(Stock[[#This Row],[Codes Produits Achetes]],Tableau1[],4,FALSE)</f>
        <v>MIX LEGUMES</v>
      </c>
      <c r="G186" s="11">
        <f>IFERROR(Stock[[#This Row],[Stock Moyen (PMP €)]]/Stock[[#This Row],[Stock Moyen (UVC)]],0)</f>
        <v>7.5199901538461553</v>
      </c>
      <c r="H186" s="11" t="str">
        <f>+CONCATENATE(Stock[[#This Row],[Famille de produit]],Stock[[#This Row],[AnnéeMois]])</f>
        <v>MIX LEGUMES202206</v>
      </c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ht="12.75" hidden="1" customHeight="1" x14ac:dyDescent="0.25">
      <c r="A187" s="16">
        <v>202206</v>
      </c>
      <c r="B187" s="14">
        <v>5540246190835</v>
      </c>
      <c r="C187" s="11">
        <v>156</v>
      </c>
      <c r="D187" s="11">
        <v>32857.228800000004</v>
      </c>
      <c r="E187" s="11">
        <v>21</v>
      </c>
      <c r="F187" s="11" t="str">
        <f>+VLOOKUP(Stock[[#This Row],[Codes Produits Achetes]],Tableau1[],4,FALSE)</f>
        <v>BOULANGERIE</v>
      </c>
      <c r="G187" s="11">
        <f>IFERROR(Stock[[#This Row],[Stock Moyen (PMP €)]]/Stock[[#This Row],[Stock Moyen (UVC)]],0)</f>
        <v>210.62326153846158</v>
      </c>
      <c r="H187" s="11" t="str">
        <f>+CONCATENATE(Stock[[#This Row],[Famille de produit]],Stock[[#This Row],[AnnéeMois]])</f>
        <v>BOULANGERIE202206</v>
      </c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ht="12.75" hidden="1" customHeight="1" x14ac:dyDescent="0.25">
      <c r="A188" s="16">
        <v>202206</v>
      </c>
      <c r="B188" s="14">
        <v>5540246191380</v>
      </c>
      <c r="C188" s="11">
        <v>418</v>
      </c>
      <c r="D188" s="11">
        <v>1975.104</v>
      </c>
      <c r="E188" s="11">
        <v>0</v>
      </c>
      <c r="F188" s="11" t="str">
        <f>+VLOOKUP(Stock[[#This Row],[Codes Produits Achetes]],Tableau1[],4,FALSE)</f>
        <v>CREMERIE</v>
      </c>
      <c r="G188" s="11">
        <f>IFERROR(Stock[[#This Row],[Stock Moyen (PMP €)]]/Stock[[#This Row],[Stock Moyen (UVC)]],0)</f>
        <v>4.7251291866028708</v>
      </c>
      <c r="H188" s="11" t="str">
        <f>+CONCATENATE(Stock[[#This Row],[Famille de produit]],Stock[[#This Row],[AnnéeMois]])</f>
        <v>CREMERIE202206</v>
      </c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ht="12.75" hidden="1" customHeight="1" x14ac:dyDescent="0.25">
      <c r="A189" s="16">
        <v>202206</v>
      </c>
      <c r="B189" s="12">
        <v>5540246191394</v>
      </c>
      <c r="C189" s="8">
        <v>2436</v>
      </c>
      <c r="D189" s="8">
        <v>13009.248000000001</v>
      </c>
      <c r="E189" s="8">
        <v>0</v>
      </c>
      <c r="F189" s="11" t="str">
        <f>+VLOOKUP(Stock[[#This Row],[Codes Produits Achetes]],Tableau1[],4,FALSE)</f>
        <v>CREMERIE</v>
      </c>
      <c r="G189" s="11">
        <f>IFERROR(Stock[[#This Row],[Stock Moyen (PMP €)]]/Stock[[#This Row],[Stock Moyen (UVC)]],0)</f>
        <v>5.3404137931034485</v>
      </c>
      <c r="H189" s="11" t="str">
        <f>+CONCATENATE(Stock[[#This Row],[Famille de produit]],Stock[[#This Row],[AnnéeMois]])</f>
        <v>CREMERIE202206</v>
      </c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ht="12.75" hidden="1" customHeight="1" x14ac:dyDescent="0.25">
      <c r="A190" s="16">
        <v>202206</v>
      </c>
      <c r="B190" s="12">
        <v>5540246191596</v>
      </c>
      <c r="C190" s="8">
        <v>79</v>
      </c>
      <c r="D190" s="8">
        <v>4403.4624000000003</v>
      </c>
      <c r="E190" s="8">
        <v>179</v>
      </c>
      <c r="F190" s="11" t="str">
        <f>+VLOOKUP(Stock[[#This Row],[Codes Produits Achetes]],Tableau1[],4,FALSE)</f>
        <v>BOULANGERIE</v>
      </c>
      <c r="G190" s="11">
        <f>IFERROR(Stock[[#This Row],[Stock Moyen (PMP €)]]/Stock[[#This Row],[Stock Moyen (UVC)]],0)</f>
        <v>55.740030379746841</v>
      </c>
      <c r="H190" s="11" t="str">
        <f>+CONCATENATE(Stock[[#This Row],[Famille de produit]],Stock[[#This Row],[AnnéeMois]])</f>
        <v>BOULANGERIE202206</v>
      </c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ht="12.75" hidden="1" customHeight="1" x14ac:dyDescent="0.25">
      <c r="A191" s="16">
        <v>202206</v>
      </c>
      <c r="B191" s="12">
        <v>5540246191718</v>
      </c>
      <c r="C191" s="8">
        <v>748</v>
      </c>
      <c r="D191" s="8">
        <v>2214.5184000000004</v>
      </c>
      <c r="E191" s="8">
        <v>325</v>
      </c>
      <c r="F191" s="11" t="str">
        <f>+VLOOKUP(Stock[[#This Row],[Codes Produits Achetes]],Tableau1[],4,FALSE)</f>
        <v>MIX LEGUMES</v>
      </c>
      <c r="G191" s="11">
        <f>IFERROR(Stock[[#This Row],[Stock Moyen (PMP €)]]/Stock[[#This Row],[Stock Moyen (UVC)]],0)</f>
        <v>2.960586096256685</v>
      </c>
      <c r="H191" s="11" t="str">
        <f>+CONCATENATE(Stock[[#This Row],[Famille de produit]],Stock[[#This Row],[AnnéeMois]])</f>
        <v>MIX LEGUMES202206</v>
      </c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ht="12.75" hidden="1" customHeight="1" x14ac:dyDescent="0.25">
      <c r="A192" s="16">
        <v>202206</v>
      </c>
      <c r="B192" s="12">
        <v>5540246191736</v>
      </c>
      <c r="C192" s="8">
        <v>288</v>
      </c>
      <c r="D192" s="8">
        <v>9304.7616000000016</v>
      </c>
      <c r="E192" s="8">
        <v>70</v>
      </c>
      <c r="F192" s="11" t="str">
        <f>+VLOOKUP(Stock[[#This Row],[Codes Produits Achetes]],Tableau1[],4,FALSE)</f>
        <v>CREMERIE</v>
      </c>
      <c r="G192" s="11">
        <f>IFERROR(Stock[[#This Row],[Stock Moyen (PMP €)]]/Stock[[#This Row],[Stock Moyen (UVC)]],0)</f>
        <v>32.308200000000006</v>
      </c>
      <c r="H192" s="11" t="str">
        <f>+CONCATENATE(Stock[[#This Row],[Famille de produit]],Stock[[#This Row],[AnnéeMois]])</f>
        <v>CREMERIE202206</v>
      </c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ht="12.75" hidden="1" customHeight="1" x14ac:dyDescent="0.25">
      <c r="A193" s="16">
        <v>202206</v>
      </c>
      <c r="B193" s="12">
        <v>5540246192102</v>
      </c>
      <c r="C193" s="8">
        <v>5086</v>
      </c>
      <c r="D193" s="8">
        <v>5568.0480000000007</v>
      </c>
      <c r="E193" s="8">
        <v>9125</v>
      </c>
      <c r="F193" s="11" t="str">
        <f>+VLOOKUP(Stock[[#This Row],[Codes Produits Achetes]],Tableau1[],4,FALSE)</f>
        <v>CREMERIE</v>
      </c>
      <c r="G193" s="11">
        <f>IFERROR(Stock[[#This Row],[Stock Moyen (PMP €)]]/Stock[[#This Row],[Stock Moyen (UVC)]],0)</f>
        <v>1.0947793944160442</v>
      </c>
      <c r="H193" s="11" t="str">
        <f>+CONCATENATE(Stock[[#This Row],[Famille de produit]],Stock[[#This Row],[AnnéeMois]])</f>
        <v>CREMERIE202206</v>
      </c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ht="12.75" hidden="1" customHeight="1" x14ac:dyDescent="0.25">
      <c r="A194" s="16">
        <v>202206</v>
      </c>
      <c r="B194" s="12">
        <v>5540246192209</v>
      </c>
      <c r="C194" s="8">
        <v>3286</v>
      </c>
      <c r="D194" s="8">
        <v>16516.224000000002</v>
      </c>
      <c r="E194" s="8">
        <v>3202</v>
      </c>
      <c r="F194" s="11" t="str">
        <f>+VLOOKUP(Stock[[#This Row],[Codes Produits Achetes]],Tableau1[],4,FALSE)</f>
        <v>MIX LEGUMES</v>
      </c>
      <c r="G194" s="11">
        <f>IFERROR(Stock[[#This Row],[Stock Moyen (PMP €)]]/Stock[[#This Row],[Stock Moyen (UVC)]],0)</f>
        <v>5.0262398052343285</v>
      </c>
      <c r="H194" s="11" t="str">
        <f>+CONCATENATE(Stock[[#This Row],[Famille de produit]],Stock[[#This Row],[AnnéeMois]])</f>
        <v>MIX LEGUMES202206</v>
      </c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ht="12.75" hidden="1" customHeight="1" x14ac:dyDescent="0.25">
      <c r="A195" s="16">
        <v>202206</v>
      </c>
      <c r="B195" s="14">
        <v>5540246192264</v>
      </c>
      <c r="C195" s="11">
        <v>1058</v>
      </c>
      <c r="D195" s="11">
        <v>15365.376000000002</v>
      </c>
      <c r="E195" s="11">
        <v>1838</v>
      </c>
      <c r="F195" s="11" t="str">
        <f>+VLOOKUP(Stock[[#This Row],[Codes Produits Achetes]],Tableau1[],4,FALSE)</f>
        <v>CREMERIE</v>
      </c>
      <c r="G195" s="11">
        <f>IFERROR(Stock[[#This Row],[Stock Moyen (PMP €)]]/Stock[[#This Row],[Stock Moyen (UVC)]],0)</f>
        <v>14.523039697542535</v>
      </c>
      <c r="H195" s="11" t="str">
        <f>+CONCATENATE(Stock[[#This Row],[Famille de produit]],Stock[[#This Row],[AnnéeMois]])</f>
        <v>CREMERIE202206</v>
      </c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 ht="12.75" hidden="1" customHeight="1" x14ac:dyDescent="0.25">
      <c r="A196" s="16">
        <v>202206</v>
      </c>
      <c r="B196" s="12">
        <v>5540246192265</v>
      </c>
      <c r="C196" s="8">
        <v>0</v>
      </c>
      <c r="D196" s="8">
        <v>0</v>
      </c>
      <c r="E196" s="8">
        <v>1207</v>
      </c>
      <c r="F196" s="11" t="str">
        <f>+VLOOKUP(Stock[[#This Row],[Codes Produits Achetes]],Tableau1[],4,FALSE)</f>
        <v>CREMERIE</v>
      </c>
      <c r="G196" s="11">
        <f>IFERROR(Stock[[#This Row],[Stock Moyen (PMP €)]]/Stock[[#This Row],[Stock Moyen (UVC)]],0)</f>
        <v>0</v>
      </c>
      <c r="H196" s="11" t="str">
        <f>+CONCATENATE(Stock[[#This Row],[Famille de produit]],Stock[[#This Row],[AnnéeMois]])</f>
        <v>CREMERIE202206</v>
      </c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 spans="1:21" ht="12.75" hidden="1" customHeight="1" x14ac:dyDescent="0.25">
      <c r="A197" s="16">
        <v>202206</v>
      </c>
      <c r="B197" s="14">
        <v>5540246192462</v>
      </c>
      <c r="C197" s="11">
        <v>1337</v>
      </c>
      <c r="D197" s="11">
        <v>9176.9328000000005</v>
      </c>
      <c r="E197" s="11">
        <v>650</v>
      </c>
      <c r="F197" s="11" t="str">
        <f>+VLOOKUP(Stock[[#This Row],[Codes Produits Achetes]],Tableau1[],4,FALSE)</f>
        <v>MIX LEGUMES</v>
      </c>
      <c r="G197" s="11">
        <f>IFERROR(Stock[[#This Row],[Stock Moyen (PMP €)]]/Stock[[#This Row],[Stock Moyen (UVC)]],0)</f>
        <v>6.863824083769634</v>
      </c>
      <c r="H197" s="11" t="str">
        <f>+CONCATENATE(Stock[[#This Row],[Famille de produit]],Stock[[#This Row],[AnnéeMois]])</f>
        <v>MIX LEGUMES202206</v>
      </c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spans="1:21" ht="12.75" hidden="1" customHeight="1" x14ac:dyDescent="0.25">
      <c r="A198" s="16">
        <v>202206</v>
      </c>
      <c r="B198" s="12">
        <v>5540246192505</v>
      </c>
      <c r="C198" s="8">
        <v>18375</v>
      </c>
      <c r="D198" s="8">
        <v>26002.944</v>
      </c>
      <c r="E198" s="8">
        <v>2079</v>
      </c>
      <c r="F198" s="11" t="str">
        <f>+VLOOKUP(Stock[[#This Row],[Codes Produits Achetes]],Tableau1[],4,FALSE)</f>
        <v>MIX LEGUMES</v>
      </c>
      <c r="G198" s="11">
        <f>IFERROR(Stock[[#This Row],[Stock Moyen (PMP €)]]/Stock[[#This Row],[Stock Moyen (UVC)]],0)</f>
        <v>1.4151262040816326</v>
      </c>
      <c r="H198" s="11" t="str">
        <f>+CONCATENATE(Stock[[#This Row],[Famille de produit]],Stock[[#This Row],[AnnéeMois]])</f>
        <v>MIX LEGUMES202206</v>
      </c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 spans="1:21" ht="12.75" hidden="1" customHeight="1" x14ac:dyDescent="0.25">
      <c r="A199" s="16">
        <v>202206</v>
      </c>
      <c r="B199" s="12">
        <v>5540246192518</v>
      </c>
      <c r="C199" s="8">
        <v>6933</v>
      </c>
      <c r="D199" s="8">
        <v>45798.134400000003</v>
      </c>
      <c r="E199" s="8">
        <v>11025</v>
      </c>
      <c r="F199" s="11" t="str">
        <f>+VLOOKUP(Stock[[#This Row],[Codes Produits Achetes]],Tableau1[],4,FALSE)</f>
        <v>MIX LEGUMES</v>
      </c>
      <c r="G199" s="11">
        <f>IFERROR(Stock[[#This Row],[Stock Moyen (PMP €)]]/Stock[[#This Row],[Stock Moyen (UVC)]],0)</f>
        <v>6.6058177412375603</v>
      </c>
      <c r="H199" s="11" t="str">
        <f>+CONCATENATE(Stock[[#This Row],[Famille de produit]],Stock[[#This Row],[AnnéeMois]])</f>
        <v>MIX LEGUMES202206</v>
      </c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</row>
    <row r="200" spans="1:21" ht="12.75" hidden="1" customHeight="1" x14ac:dyDescent="0.25">
      <c r="A200" s="16">
        <v>202206</v>
      </c>
      <c r="B200" s="12">
        <v>5540246192571</v>
      </c>
      <c r="C200" s="8">
        <v>794</v>
      </c>
      <c r="D200" s="8">
        <v>2074.3344000000002</v>
      </c>
      <c r="E200" s="8">
        <v>376</v>
      </c>
      <c r="F200" s="11" t="str">
        <f>+VLOOKUP(Stock[[#This Row],[Codes Produits Achetes]],Tableau1[],4,FALSE)</f>
        <v>MIX LEGUMES</v>
      </c>
      <c r="G200" s="11">
        <f>IFERROR(Stock[[#This Row],[Stock Moyen (PMP €)]]/Stock[[#This Row],[Stock Moyen (UVC)]],0)</f>
        <v>2.6125118387909323</v>
      </c>
      <c r="H200" s="11" t="str">
        <f>+CONCATENATE(Stock[[#This Row],[Famille de produit]],Stock[[#This Row],[AnnéeMois]])</f>
        <v>MIX LEGUMES202206</v>
      </c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</row>
    <row r="201" spans="1:21" ht="12.75" hidden="1" customHeight="1" x14ac:dyDescent="0.25">
      <c r="A201" s="16">
        <v>202206</v>
      </c>
      <c r="B201" s="14">
        <v>5540246192594</v>
      </c>
      <c r="C201" s="11">
        <v>808</v>
      </c>
      <c r="D201" s="11">
        <v>5336.9280000000008</v>
      </c>
      <c r="E201" s="11">
        <v>195</v>
      </c>
      <c r="F201" s="11" t="str">
        <f>+VLOOKUP(Stock[[#This Row],[Codes Produits Achetes]],Tableau1[],4,FALSE)</f>
        <v>MIX LEGUMES</v>
      </c>
      <c r="G201" s="11">
        <f>IFERROR(Stock[[#This Row],[Stock Moyen (PMP €)]]/Stock[[#This Row],[Stock Moyen (UVC)]],0)</f>
        <v>6.6051089108910901</v>
      </c>
      <c r="H201" s="11" t="str">
        <f>+CONCATENATE(Stock[[#This Row],[Famille de produit]],Stock[[#This Row],[AnnéeMois]])</f>
        <v>MIX LEGUMES202206</v>
      </c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</row>
    <row r="202" spans="1:21" ht="12.75" hidden="1" customHeight="1" x14ac:dyDescent="0.25">
      <c r="A202" s="16">
        <v>202206</v>
      </c>
      <c r="B202" s="14">
        <v>5540246192824</v>
      </c>
      <c r="C202" s="11">
        <v>251</v>
      </c>
      <c r="D202" s="11">
        <v>1349.3088</v>
      </c>
      <c r="E202" s="11">
        <v>251</v>
      </c>
      <c r="F202" s="11" t="str">
        <f>+VLOOKUP(Stock[[#This Row],[Codes Produits Achetes]],Tableau1[],4,FALSE)</f>
        <v>MIX LEGUMES</v>
      </c>
      <c r="G202" s="11">
        <f>IFERROR(Stock[[#This Row],[Stock Moyen (PMP €)]]/Stock[[#This Row],[Stock Moyen (UVC)]],0)</f>
        <v>5.3757322709163349</v>
      </c>
      <c r="H202" s="11" t="str">
        <f>+CONCATENATE(Stock[[#This Row],[Famille de produit]],Stock[[#This Row],[AnnéeMois]])</f>
        <v>MIX LEGUMES202206</v>
      </c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</row>
    <row r="203" spans="1:21" ht="12.75" hidden="1" customHeight="1" x14ac:dyDescent="0.25">
      <c r="A203" s="16">
        <v>202206</v>
      </c>
      <c r="B203" s="14">
        <v>5540246192831</v>
      </c>
      <c r="C203" s="11">
        <v>845</v>
      </c>
      <c r="D203" s="11">
        <v>7485.0048000000006</v>
      </c>
      <c r="E203" s="11">
        <v>520</v>
      </c>
      <c r="F203" s="11" t="str">
        <f>+VLOOKUP(Stock[[#This Row],[Codes Produits Achetes]],Tableau1[],4,FALSE)</f>
        <v>MIX LEGUMES</v>
      </c>
      <c r="G203" s="11">
        <f>IFERROR(Stock[[#This Row],[Stock Moyen (PMP €)]]/Stock[[#This Row],[Stock Moyen (UVC)]],0)</f>
        <v>8.8579938461538461</v>
      </c>
      <c r="H203" s="11" t="str">
        <f>+CONCATENATE(Stock[[#This Row],[Famille de produit]],Stock[[#This Row],[AnnéeMois]])</f>
        <v>MIX LEGUMES202206</v>
      </c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</row>
    <row r="204" spans="1:21" ht="12.75" hidden="1" customHeight="1" x14ac:dyDescent="0.25">
      <c r="A204" s="16">
        <v>202206</v>
      </c>
      <c r="B204" s="12">
        <v>5540246192836</v>
      </c>
      <c r="C204" s="8">
        <v>84</v>
      </c>
      <c r="D204" s="8">
        <v>11558.2464</v>
      </c>
      <c r="E204" s="8">
        <v>0</v>
      </c>
      <c r="F204" s="11" t="str">
        <f>+VLOOKUP(Stock[[#This Row],[Codes Produits Achetes]],Tableau1[],4,FALSE)</f>
        <v>EMBALLAGES</v>
      </c>
      <c r="G204" s="11">
        <f>IFERROR(Stock[[#This Row],[Stock Moyen (PMP €)]]/Stock[[#This Row],[Stock Moyen (UVC)]],0)</f>
        <v>137.59817142857142</v>
      </c>
      <c r="H204" s="11" t="str">
        <f>+CONCATENATE(Stock[[#This Row],[Famille de produit]],Stock[[#This Row],[AnnéeMois]])</f>
        <v>EMBALLAGES202206</v>
      </c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</row>
    <row r="205" spans="1:21" ht="12.75" hidden="1" customHeight="1" x14ac:dyDescent="0.25">
      <c r="A205" s="16">
        <v>202206</v>
      </c>
      <c r="B205" s="12">
        <v>5540246192907</v>
      </c>
      <c r="C205" s="8">
        <v>2423</v>
      </c>
      <c r="D205" s="8">
        <v>67989.456000000006</v>
      </c>
      <c r="E205" s="8">
        <v>1912</v>
      </c>
      <c r="F205" s="11" t="str">
        <f>+VLOOKUP(Stock[[#This Row],[Codes Produits Achetes]],Tableau1[],4,FALSE)</f>
        <v>VOLAILLE</v>
      </c>
      <c r="G205" s="11">
        <f>IFERROR(Stock[[#This Row],[Stock Moyen (PMP €)]]/Stock[[#This Row],[Stock Moyen (UVC)]],0)</f>
        <v>28.060031366075115</v>
      </c>
      <c r="H205" s="11" t="str">
        <f>+CONCATENATE(Stock[[#This Row],[Famille de produit]],Stock[[#This Row],[AnnéeMois]])</f>
        <v>VOLAILLE202206</v>
      </c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</row>
    <row r="206" spans="1:21" ht="12.75" hidden="1" customHeight="1" x14ac:dyDescent="0.25">
      <c r="A206" s="16">
        <v>202206</v>
      </c>
      <c r="B206" s="14">
        <v>5540246193249</v>
      </c>
      <c r="C206" s="11">
        <v>235</v>
      </c>
      <c r="D206" s="11">
        <v>10275.336000000001</v>
      </c>
      <c r="E206" s="11">
        <v>235</v>
      </c>
      <c r="F206" s="11" t="str">
        <f>+VLOOKUP(Stock[[#This Row],[Codes Produits Achetes]],Tableau1[],4,FALSE)</f>
        <v>EMBALLAGES</v>
      </c>
      <c r="G206" s="11">
        <f>IFERROR(Stock[[#This Row],[Stock Moyen (PMP €)]]/Stock[[#This Row],[Stock Moyen (UVC)]],0)</f>
        <v>43.724834042553198</v>
      </c>
      <c r="H206" s="11" t="str">
        <f>+CONCATENATE(Stock[[#This Row],[Famille de produit]],Stock[[#This Row],[AnnéeMois]])</f>
        <v>EMBALLAGES202206</v>
      </c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</row>
    <row r="207" spans="1:21" ht="12.75" hidden="1" customHeight="1" x14ac:dyDescent="0.25">
      <c r="A207" s="16">
        <v>202206</v>
      </c>
      <c r="B207" s="14">
        <v>5540246193316</v>
      </c>
      <c r="C207" s="11">
        <v>260</v>
      </c>
      <c r="D207" s="11">
        <v>7867.2384000000002</v>
      </c>
      <c r="E207" s="11">
        <v>256</v>
      </c>
      <c r="F207" s="11" t="str">
        <f>+VLOOKUP(Stock[[#This Row],[Codes Produits Achetes]],Tableau1[],4,FALSE)</f>
        <v>BOULANGERIE</v>
      </c>
      <c r="G207" s="11">
        <f>IFERROR(Stock[[#This Row],[Stock Moyen (PMP €)]]/Stock[[#This Row],[Stock Moyen (UVC)]],0)</f>
        <v>30.258609230769231</v>
      </c>
      <c r="H207" s="11" t="str">
        <f>+CONCATENATE(Stock[[#This Row],[Famille de produit]],Stock[[#This Row],[AnnéeMois]])</f>
        <v>BOULANGERIE202206</v>
      </c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</row>
    <row r="208" spans="1:21" ht="12.75" hidden="1" customHeight="1" x14ac:dyDescent="0.25">
      <c r="A208" s="16">
        <v>202206</v>
      </c>
      <c r="B208" s="12">
        <v>5540246193409</v>
      </c>
      <c r="C208" s="8">
        <v>96</v>
      </c>
      <c r="D208" s="8">
        <v>4888.5119999999997</v>
      </c>
      <c r="E208" s="8">
        <v>38</v>
      </c>
      <c r="F208" s="11" t="str">
        <f>+VLOOKUP(Stock[[#This Row],[Codes Produits Achetes]],Tableau1[],4,FALSE)</f>
        <v>BOULANGERIE</v>
      </c>
      <c r="G208" s="11">
        <f>IFERROR(Stock[[#This Row],[Stock Moyen (PMP €)]]/Stock[[#This Row],[Stock Moyen (UVC)]],0)</f>
        <v>50.921999999999997</v>
      </c>
      <c r="H208" s="11" t="str">
        <f>+CONCATENATE(Stock[[#This Row],[Famille de produit]],Stock[[#This Row],[AnnéeMois]])</f>
        <v>BOULANGERIE202206</v>
      </c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</row>
    <row r="209" spans="1:21" ht="12.75" hidden="1" customHeight="1" x14ac:dyDescent="0.25">
      <c r="A209" s="16">
        <v>202206</v>
      </c>
      <c r="B209" s="14">
        <v>5540246193505</v>
      </c>
      <c r="C209" s="11">
        <v>15869</v>
      </c>
      <c r="D209" s="11">
        <v>12765.081600000001</v>
      </c>
      <c r="E209" s="11">
        <v>67188</v>
      </c>
      <c r="F209" s="11" t="str">
        <f>+VLOOKUP(Stock[[#This Row],[Codes Produits Achetes]],Tableau1[],4,FALSE)</f>
        <v>BOULANGERIE</v>
      </c>
      <c r="G209" s="11">
        <f>IFERROR(Stock[[#This Row],[Stock Moyen (PMP €)]]/Stock[[#This Row],[Stock Moyen (UVC)]],0)</f>
        <v>0.80440365492469601</v>
      </c>
      <c r="H209" s="11" t="str">
        <f>+CONCATENATE(Stock[[#This Row],[Famille de produit]],Stock[[#This Row],[AnnéeMois]])</f>
        <v>BOULANGERIE202206</v>
      </c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</row>
    <row r="210" spans="1:21" ht="12.75" hidden="1" customHeight="1" x14ac:dyDescent="0.25">
      <c r="A210" s="16">
        <v>202206</v>
      </c>
      <c r="B210" s="12">
        <v>5540246193566</v>
      </c>
      <c r="C210" s="8">
        <v>9849</v>
      </c>
      <c r="D210" s="8">
        <v>88024.320000000007</v>
      </c>
      <c r="E210" s="8">
        <v>9756</v>
      </c>
      <c r="F210" s="11" t="str">
        <f>+VLOOKUP(Stock[[#This Row],[Codes Produits Achetes]],Tableau1[],4,FALSE)</f>
        <v>VOLAILLE</v>
      </c>
      <c r="G210" s="11">
        <f>IFERROR(Stock[[#This Row],[Stock Moyen (PMP €)]]/Stock[[#This Row],[Stock Moyen (UVC)]],0)</f>
        <v>8.9373865367042349</v>
      </c>
      <c r="H210" s="11" t="str">
        <f>+CONCATENATE(Stock[[#This Row],[Famille de produit]],Stock[[#This Row],[AnnéeMois]])</f>
        <v>VOLAILLE202206</v>
      </c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</row>
    <row r="211" spans="1:21" ht="12.75" hidden="1" customHeight="1" x14ac:dyDescent="0.25">
      <c r="A211" s="16">
        <v>202206</v>
      </c>
      <c r="B211" s="12">
        <v>5540246193878</v>
      </c>
      <c r="C211" s="8">
        <v>0</v>
      </c>
      <c r="D211" s="8">
        <v>0</v>
      </c>
      <c r="E211" s="8">
        <v>0</v>
      </c>
      <c r="F211" s="11" t="str">
        <f>+VLOOKUP(Stock[[#This Row],[Codes Produits Achetes]],Tableau1[],4,FALSE)</f>
        <v>VOLAILLE</v>
      </c>
      <c r="G211" s="11">
        <f>IFERROR(Stock[[#This Row],[Stock Moyen (PMP €)]]/Stock[[#This Row],[Stock Moyen (UVC)]],0)</f>
        <v>0</v>
      </c>
      <c r="H211" s="11" t="str">
        <f>+CONCATENATE(Stock[[#This Row],[Famille de produit]],Stock[[#This Row],[AnnéeMois]])</f>
        <v>VOLAILLE202206</v>
      </c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</row>
    <row r="212" spans="1:21" ht="12.75" hidden="1" customHeight="1" x14ac:dyDescent="0.25">
      <c r="A212" s="16">
        <v>202206</v>
      </c>
      <c r="B212" s="12">
        <v>5540246193999</v>
      </c>
      <c r="C212" s="8">
        <v>9338</v>
      </c>
      <c r="D212" s="8">
        <v>46652.025600000001</v>
      </c>
      <c r="E212" s="8">
        <v>8236</v>
      </c>
      <c r="F212" s="11" t="str">
        <f>+VLOOKUP(Stock[[#This Row],[Codes Produits Achetes]],Tableau1[],4,FALSE)</f>
        <v>MIX LEGUMES</v>
      </c>
      <c r="G212" s="11">
        <f>IFERROR(Stock[[#This Row],[Stock Moyen (PMP €)]]/Stock[[#This Row],[Stock Moyen (UVC)]],0)</f>
        <v>4.9959333476119081</v>
      </c>
      <c r="H212" s="11" t="str">
        <f>+CONCATENATE(Stock[[#This Row],[Famille de produit]],Stock[[#This Row],[AnnéeMois]])</f>
        <v>MIX LEGUMES202206</v>
      </c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</row>
    <row r="213" spans="1:21" ht="12.75" hidden="1" customHeight="1" x14ac:dyDescent="0.25">
      <c r="A213" s="16">
        <v>202207</v>
      </c>
      <c r="B213" s="12">
        <v>5540246170256</v>
      </c>
      <c r="C213" s="8">
        <v>808</v>
      </c>
      <c r="D213" s="8">
        <v>5427.1296000000002</v>
      </c>
      <c r="E213" s="8">
        <v>5214</v>
      </c>
      <c r="F213" s="11" t="str">
        <f>+VLOOKUP(Stock[[#This Row],[Codes Produits Achetes]],Tableau1[],4,FALSE)</f>
        <v>BOULANGERIE</v>
      </c>
      <c r="G213" s="11">
        <f>IFERROR(Stock[[#This Row],[Stock Moyen (PMP €)]]/Stock[[#This Row],[Stock Moyen (UVC)]],0)</f>
        <v>6.7167445544554454</v>
      </c>
      <c r="H213" s="11" t="str">
        <f>+CONCATENATE(Stock[[#This Row],[Famille de produit]],Stock[[#This Row],[AnnéeMois]])</f>
        <v>BOULANGERIE202207</v>
      </c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</row>
    <row r="214" spans="1:21" ht="12.75" hidden="1" customHeight="1" x14ac:dyDescent="0.25">
      <c r="A214" s="16">
        <v>202207</v>
      </c>
      <c r="B214" s="12">
        <v>5540246171759</v>
      </c>
      <c r="C214" s="8">
        <v>4251</v>
      </c>
      <c r="D214" s="8">
        <v>23347.008000000002</v>
      </c>
      <c r="E214" s="8">
        <v>2812</v>
      </c>
      <c r="F214" s="11" t="str">
        <f>+VLOOKUP(Stock[[#This Row],[Codes Produits Achetes]],Tableau1[],4,FALSE)</f>
        <v>MIX LEGUMES</v>
      </c>
      <c r="G214" s="11">
        <f>IFERROR(Stock[[#This Row],[Stock Moyen (PMP €)]]/Stock[[#This Row],[Stock Moyen (UVC)]],0)</f>
        <v>5.4921213832039522</v>
      </c>
      <c r="H214" s="11" t="str">
        <f>+CONCATENATE(Stock[[#This Row],[Famille de produit]],Stock[[#This Row],[AnnéeMois]])</f>
        <v>MIX LEGUMES202207</v>
      </c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</row>
    <row r="215" spans="1:21" ht="12.75" hidden="1" customHeight="1" x14ac:dyDescent="0.25">
      <c r="A215" s="16">
        <v>202207</v>
      </c>
      <c r="B215" s="14">
        <v>5540246171888</v>
      </c>
      <c r="C215" s="11">
        <v>1216</v>
      </c>
      <c r="D215" s="11">
        <v>20486.304</v>
      </c>
      <c r="E215" s="11">
        <v>1200</v>
      </c>
      <c r="F215" s="11" t="str">
        <f>+VLOOKUP(Stock[[#This Row],[Codes Produits Achetes]],Tableau1[],4,FALSE)</f>
        <v>BOULANGERIE</v>
      </c>
      <c r="G215" s="11">
        <f>IFERROR(Stock[[#This Row],[Stock Moyen (PMP €)]]/Stock[[#This Row],[Stock Moyen (UVC)]],0)</f>
        <v>16.84728947368421</v>
      </c>
      <c r="H215" s="11" t="str">
        <f>+CONCATENATE(Stock[[#This Row],[Famille de produit]],Stock[[#This Row],[AnnéeMois]])</f>
        <v>BOULANGERIE202207</v>
      </c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</row>
    <row r="216" spans="1:21" ht="12.75" hidden="1" customHeight="1" x14ac:dyDescent="0.25">
      <c r="A216" s="16">
        <v>202207</v>
      </c>
      <c r="B216" s="12">
        <v>5540246171933</v>
      </c>
      <c r="C216" s="8">
        <v>446</v>
      </c>
      <c r="D216" s="8">
        <v>286.97760000000005</v>
      </c>
      <c r="E216" s="8">
        <v>5513</v>
      </c>
      <c r="F216" s="11" t="str">
        <f>+VLOOKUP(Stock[[#This Row],[Codes Produits Achetes]],Tableau1[],4,FALSE)</f>
        <v>CREMERIE</v>
      </c>
      <c r="G216" s="11">
        <f>IFERROR(Stock[[#This Row],[Stock Moyen (PMP €)]]/Stock[[#This Row],[Stock Moyen (UVC)]],0)</f>
        <v>0.64344753363228713</v>
      </c>
      <c r="H216" s="11" t="str">
        <f>+CONCATENATE(Stock[[#This Row],[Famille de produit]],Stock[[#This Row],[AnnéeMois]])</f>
        <v>CREMERIE202207</v>
      </c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</row>
    <row r="217" spans="1:21" ht="12.75" hidden="1" customHeight="1" x14ac:dyDescent="0.25">
      <c r="A217" s="16">
        <v>202207</v>
      </c>
      <c r="B217" s="12">
        <v>5540246172539</v>
      </c>
      <c r="C217" s="8">
        <v>40</v>
      </c>
      <c r="D217" s="8">
        <v>820.75680000000011</v>
      </c>
      <c r="E217" s="8">
        <v>33</v>
      </c>
      <c r="F217" s="11" t="str">
        <f>+VLOOKUP(Stock[[#This Row],[Codes Produits Achetes]],Tableau1[],4,FALSE)</f>
        <v>CREMERIE</v>
      </c>
      <c r="G217" s="11">
        <f>IFERROR(Stock[[#This Row],[Stock Moyen (PMP €)]]/Stock[[#This Row],[Stock Moyen (UVC)]],0)</f>
        <v>20.518920000000001</v>
      </c>
      <c r="H217" s="11" t="str">
        <f>+CONCATENATE(Stock[[#This Row],[Famille de produit]],Stock[[#This Row],[AnnéeMois]])</f>
        <v>CREMERIE202207</v>
      </c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</row>
    <row r="218" spans="1:21" ht="12.75" hidden="1" customHeight="1" x14ac:dyDescent="0.25">
      <c r="A218" s="16">
        <v>202207</v>
      </c>
      <c r="B218" s="14">
        <v>5540246172669</v>
      </c>
      <c r="C218" s="11">
        <v>168</v>
      </c>
      <c r="D218" s="11">
        <v>2273.0976000000001</v>
      </c>
      <c r="E218" s="11">
        <v>808</v>
      </c>
      <c r="F218" s="11" t="str">
        <f>+VLOOKUP(Stock[[#This Row],[Codes Produits Achetes]],Tableau1[],4,FALSE)</f>
        <v>CREMERIE</v>
      </c>
      <c r="G218" s="11">
        <f>IFERROR(Stock[[#This Row],[Stock Moyen (PMP €)]]/Stock[[#This Row],[Stock Moyen (UVC)]],0)</f>
        <v>13.530342857142857</v>
      </c>
      <c r="H218" s="11" t="str">
        <f>+CONCATENATE(Stock[[#This Row],[Famille de produit]],Stock[[#This Row],[AnnéeMois]])</f>
        <v>CREMERIE202207</v>
      </c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</row>
    <row r="219" spans="1:21" ht="12.75" hidden="1" customHeight="1" x14ac:dyDescent="0.25">
      <c r="A219" s="16">
        <v>202207</v>
      </c>
      <c r="B219" s="12">
        <v>5540246172978</v>
      </c>
      <c r="C219" s="8">
        <v>84</v>
      </c>
      <c r="D219" s="8">
        <v>67.348799999999997</v>
      </c>
      <c r="E219" s="8">
        <v>11693</v>
      </c>
      <c r="F219" s="11" t="str">
        <f>+VLOOKUP(Stock[[#This Row],[Codes Produits Achetes]],Tableau1[],4,FALSE)</f>
        <v>CREMERIE</v>
      </c>
      <c r="G219" s="11">
        <f>IFERROR(Stock[[#This Row],[Stock Moyen (PMP €)]]/Stock[[#This Row],[Stock Moyen (UVC)]],0)</f>
        <v>0.80177142857142858</v>
      </c>
      <c r="H219" s="11" t="str">
        <f>+CONCATENATE(Stock[[#This Row],[Famille de produit]],Stock[[#This Row],[AnnéeMois]])</f>
        <v>CREMERIE202207</v>
      </c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</row>
    <row r="220" spans="1:21" ht="12.75" hidden="1" customHeight="1" x14ac:dyDescent="0.25">
      <c r="A220" s="16">
        <v>202207</v>
      </c>
      <c r="B220" s="14">
        <v>5540246173472</v>
      </c>
      <c r="C220" s="11">
        <v>432</v>
      </c>
      <c r="D220" s="11">
        <v>9963.648000000001</v>
      </c>
      <c r="E220" s="11">
        <v>432</v>
      </c>
      <c r="F220" s="11" t="str">
        <f>+VLOOKUP(Stock[[#This Row],[Codes Produits Achetes]],Tableau1[],4,FALSE)</f>
        <v>CREMERIE</v>
      </c>
      <c r="G220" s="11">
        <f>IFERROR(Stock[[#This Row],[Stock Moyen (PMP €)]]/Stock[[#This Row],[Stock Moyen (UVC)]],0)</f>
        <v>23.064000000000004</v>
      </c>
      <c r="H220" s="11" t="str">
        <f>+CONCATENATE(Stock[[#This Row],[Famille de produit]],Stock[[#This Row],[AnnéeMois]])</f>
        <v>CREMERIE202207</v>
      </c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</row>
    <row r="221" spans="1:21" ht="12.75" hidden="1" customHeight="1" x14ac:dyDescent="0.25">
      <c r="A221" s="16">
        <v>202207</v>
      </c>
      <c r="B221" s="14">
        <v>5540246173685</v>
      </c>
      <c r="C221" s="11">
        <v>365</v>
      </c>
      <c r="D221" s="11">
        <v>9196.9344000000001</v>
      </c>
      <c r="E221" s="11">
        <v>177</v>
      </c>
      <c r="F221" s="11" t="str">
        <f>+VLOOKUP(Stock[[#This Row],[Codes Produits Achetes]],Tableau1[],4,FALSE)</f>
        <v>EMBALLAGES</v>
      </c>
      <c r="G221" s="11">
        <f>IFERROR(Stock[[#This Row],[Stock Moyen (PMP €)]]/Stock[[#This Row],[Stock Moyen (UVC)]],0)</f>
        <v>25.197080547945205</v>
      </c>
      <c r="H221" s="11" t="str">
        <f>+CONCATENATE(Stock[[#This Row],[Famille de produit]],Stock[[#This Row],[AnnéeMois]])</f>
        <v>EMBALLAGES202207</v>
      </c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</row>
    <row r="222" spans="1:21" ht="12.75" hidden="1" customHeight="1" x14ac:dyDescent="0.25">
      <c r="A222" s="16">
        <v>202207</v>
      </c>
      <c r="B222" s="12">
        <v>5540246173686</v>
      </c>
      <c r="C222" s="8">
        <v>404</v>
      </c>
      <c r="D222" s="8">
        <v>10192.7808</v>
      </c>
      <c r="E222" s="8">
        <v>207</v>
      </c>
      <c r="F222" s="11" t="str">
        <f>+VLOOKUP(Stock[[#This Row],[Codes Produits Achetes]],Tableau1[],4,FALSE)</f>
        <v>EMBALLAGES</v>
      </c>
      <c r="G222" s="11">
        <f>IFERROR(Stock[[#This Row],[Stock Moyen (PMP €)]]/Stock[[#This Row],[Stock Moyen (UVC)]],0)</f>
        <v>25.229655445544555</v>
      </c>
      <c r="H222" s="11" t="str">
        <f>+CONCATENATE(Stock[[#This Row],[Famille de produit]],Stock[[#This Row],[AnnéeMois]])</f>
        <v>EMBALLAGES202207</v>
      </c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</row>
    <row r="223" spans="1:21" ht="12.75" hidden="1" customHeight="1" x14ac:dyDescent="0.25">
      <c r="A223" s="16">
        <v>202207</v>
      </c>
      <c r="B223" s="12">
        <v>5540246173906</v>
      </c>
      <c r="C223" s="8">
        <v>1453</v>
      </c>
      <c r="D223" s="8">
        <v>26989.113600000001</v>
      </c>
      <c r="E223" s="8">
        <v>706</v>
      </c>
      <c r="F223" s="11" t="str">
        <f>+VLOOKUP(Stock[[#This Row],[Codes Produits Achetes]],Tableau1[],4,FALSE)</f>
        <v>VOLAILLE</v>
      </c>
      <c r="G223" s="11">
        <f>IFERROR(Stock[[#This Row],[Stock Moyen (PMP €)]]/Stock[[#This Row],[Stock Moyen (UVC)]],0)</f>
        <v>18.574751273227804</v>
      </c>
      <c r="H223" s="11" t="str">
        <f>+CONCATENATE(Stock[[#This Row],[Famille de produit]],Stock[[#This Row],[AnnéeMois]])</f>
        <v>VOLAILLE202207</v>
      </c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</row>
    <row r="224" spans="1:21" ht="12.75" hidden="1" customHeight="1" x14ac:dyDescent="0.25">
      <c r="A224" s="16">
        <v>202207</v>
      </c>
      <c r="B224" s="12">
        <v>5540246174095</v>
      </c>
      <c r="C224" s="8">
        <v>21</v>
      </c>
      <c r="D224" s="8">
        <v>651.62880000000007</v>
      </c>
      <c r="E224" s="8">
        <v>84</v>
      </c>
      <c r="F224" s="11" t="str">
        <f>+VLOOKUP(Stock[[#This Row],[Codes Produits Achetes]],Tableau1[],4,FALSE)</f>
        <v>CREMERIE</v>
      </c>
      <c r="G224" s="11">
        <f>IFERROR(Stock[[#This Row],[Stock Moyen (PMP €)]]/Stock[[#This Row],[Stock Moyen (UVC)]],0)</f>
        <v>31.02994285714286</v>
      </c>
      <c r="H224" s="11" t="str">
        <f>+CONCATENATE(Stock[[#This Row],[Famille de produit]],Stock[[#This Row],[AnnéeMois]])</f>
        <v>CREMERIE202207</v>
      </c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</row>
    <row r="225" spans="1:21" ht="12.75" hidden="1" customHeight="1" x14ac:dyDescent="0.25">
      <c r="A225" s="16">
        <v>202207</v>
      </c>
      <c r="B225" s="14">
        <v>5540246174174</v>
      </c>
      <c r="C225" s="11">
        <v>38</v>
      </c>
      <c r="D225" s="11">
        <v>493.86239999999998</v>
      </c>
      <c r="E225" s="11">
        <v>708</v>
      </c>
      <c r="F225" s="11" t="str">
        <f>+VLOOKUP(Stock[[#This Row],[Codes Produits Achetes]],Tableau1[],4,FALSE)</f>
        <v>CREMERIE</v>
      </c>
      <c r="G225" s="11">
        <f>IFERROR(Stock[[#This Row],[Stock Moyen (PMP €)]]/Stock[[#This Row],[Stock Moyen (UVC)]],0)</f>
        <v>12.99637894736842</v>
      </c>
      <c r="H225" s="11" t="str">
        <f>+CONCATENATE(Stock[[#This Row],[Famille de produit]],Stock[[#This Row],[AnnéeMois]])</f>
        <v>CREMERIE202207</v>
      </c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</row>
    <row r="226" spans="1:21" ht="12.75" hidden="1" customHeight="1" x14ac:dyDescent="0.25">
      <c r="A226" s="16">
        <v>202207</v>
      </c>
      <c r="B226" s="12">
        <v>5540246175047</v>
      </c>
      <c r="C226" s="8">
        <v>0</v>
      </c>
      <c r="D226" s="8">
        <v>0</v>
      </c>
      <c r="E226" s="8">
        <v>724</v>
      </c>
      <c r="F226" s="11" t="str">
        <f>+VLOOKUP(Stock[[#This Row],[Codes Produits Achetes]],Tableau1[],4,FALSE)</f>
        <v>CREMERIE</v>
      </c>
      <c r="G226" s="11">
        <f>IFERROR(Stock[[#This Row],[Stock Moyen (PMP €)]]/Stock[[#This Row],[Stock Moyen (UVC)]],0)</f>
        <v>0</v>
      </c>
      <c r="H226" s="11" t="str">
        <f>+CONCATENATE(Stock[[#This Row],[Famille de produit]],Stock[[#This Row],[AnnéeMois]])</f>
        <v>CREMERIE202207</v>
      </c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</row>
    <row r="227" spans="1:21" ht="12.75" hidden="1" customHeight="1" x14ac:dyDescent="0.25">
      <c r="A227" s="16">
        <v>202207</v>
      </c>
      <c r="B227" s="14">
        <v>5540246175049</v>
      </c>
      <c r="C227" s="11">
        <v>98</v>
      </c>
      <c r="D227" s="11">
        <v>1014.2496000000001</v>
      </c>
      <c r="E227" s="11">
        <v>1963</v>
      </c>
      <c r="F227" s="11" t="str">
        <f>+VLOOKUP(Stock[[#This Row],[Codes Produits Achetes]],Tableau1[],4,FALSE)</f>
        <v>CREMERIE</v>
      </c>
      <c r="G227" s="11">
        <f>IFERROR(Stock[[#This Row],[Stock Moyen (PMP €)]]/Stock[[#This Row],[Stock Moyen (UVC)]],0)</f>
        <v>10.349485714285715</v>
      </c>
      <c r="H227" s="11" t="str">
        <f>+CONCATENATE(Stock[[#This Row],[Famille de produit]],Stock[[#This Row],[AnnéeMois]])</f>
        <v>CREMERIE202207</v>
      </c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</row>
    <row r="228" spans="1:21" ht="12.75" hidden="1" customHeight="1" x14ac:dyDescent="0.25">
      <c r="A228" s="16">
        <v>202207</v>
      </c>
      <c r="B228" s="12">
        <v>5540246175050</v>
      </c>
      <c r="C228" s="8">
        <v>348</v>
      </c>
      <c r="D228" s="8">
        <v>4030.5600000000004</v>
      </c>
      <c r="E228" s="8">
        <v>1880</v>
      </c>
      <c r="F228" s="11" t="str">
        <f>+VLOOKUP(Stock[[#This Row],[Codes Produits Achetes]],Tableau1[],4,FALSE)</f>
        <v>CREMERIE</v>
      </c>
      <c r="G228" s="11">
        <f>IFERROR(Stock[[#This Row],[Stock Moyen (PMP €)]]/Stock[[#This Row],[Stock Moyen (UVC)]],0)</f>
        <v>11.582068965517243</v>
      </c>
      <c r="H228" s="11" t="str">
        <f>+CONCATENATE(Stock[[#This Row],[Famille de produit]],Stock[[#This Row],[AnnéeMois]])</f>
        <v>CREMERIE202207</v>
      </c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</row>
    <row r="229" spans="1:21" ht="12.75" hidden="1" customHeight="1" x14ac:dyDescent="0.25">
      <c r="A229" s="16">
        <v>202207</v>
      </c>
      <c r="B229" s="14">
        <v>5540246175372</v>
      </c>
      <c r="C229" s="11">
        <v>2889</v>
      </c>
      <c r="D229" s="11">
        <v>11294.640000000001</v>
      </c>
      <c r="E229" s="11">
        <v>174</v>
      </c>
      <c r="F229" s="11" t="str">
        <f>+VLOOKUP(Stock[[#This Row],[Codes Produits Achetes]],Tableau1[],4,FALSE)</f>
        <v>BOULANGERIE</v>
      </c>
      <c r="G229" s="11">
        <f>IFERROR(Stock[[#This Row],[Stock Moyen (PMP €)]]/Stock[[#This Row],[Stock Moyen (UVC)]],0)</f>
        <v>3.9095327102803741</v>
      </c>
      <c r="H229" s="11" t="str">
        <f>+CONCATENATE(Stock[[#This Row],[Famille de produit]],Stock[[#This Row],[AnnéeMois]])</f>
        <v>BOULANGERIE202207</v>
      </c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</row>
    <row r="230" spans="1:21" ht="12.75" hidden="1" customHeight="1" x14ac:dyDescent="0.25">
      <c r="A230" s="16">
        <v>202207</v>
      </c>
      <c r="B230" s="12">
        <v>5540246175461</v>
      </c>
      <c r="C230" s="8">
        <v>6014</v>
      </c>
      <c r="D230" s="8">
        <v>55427.328000000001</v>
      </c>
      <c r="E230" s="8">
        <v>502</v>
      </c>
      <c r="F230" s="11" t="str">
        <f>+VLOOKUP(Stock[[#This Row],[Codes Produits Achetes]],Tableau1[],4,FALSE)</f>
        <v>MIX LEGUMES</v>
      </c>
      <c r="G230" s="11">
        <f>IFERROR(Stock[[#This Row],[Stock Moyen (PMP €)]]/Stock[[#This Row],[Stock Moyen (UVC)]],0)</f>
        <v>9.2163831060858001</v>
      </c>
      <c r="H230" s="11" t="str">
        <f>+CONCATENATE(Stock[[#This Row],[Famille de produit]],Stock[[#This Row],[AnnéeMois]])</f>
        <v>MIX LEGUMES202207</v>
      </c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</row>
    <row r="231" spans="1:21" ht="12.75" hidden="1" customHeight="1" x14ac:dyDescent="0.25">
      <c r="A231" s="16">
        <v>202207</v>
      </c>
      <c r="B231" s="12">
        <v>5540246176294</v>
      </c>
      <c r="C231" s="8">
        <v>75</v>
      </c>
      <c r="D231" s="8">
        <v>68.42880000000001</v>
      </c>
      <c r="E231" s="8">
        <v>9615</v>
      </c>
      <c r="F231" s="11" t="str">
        <f>+VLOOKUP(Stock[[#This Row],[Codes Produits Achetes]],Tableau1[],4,FALSE)</f>
        <v>CREMERIE</v>
      </c>
      <c r="G231" s="11">
        <f>IFERROR(Stock[[#This Row],[Stock Moyen (PMP €)]]/Stock[[#This Row],[Stock Moyen (UVC)]],0)</f>
        <v>0.91238400000000008</v>
      </c>
      <c r="H231" s="11" t="str">
        <f>+CONCATENATE(Stock[[#This Row],[Famille de produit]],Stock[[#This Row],[AnnéeMois]])</f>
        <v>CREMERIE202207</v>
      </c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</row>
    <row r="232" spans="1:21" ht="12.75" hidden="1" customHeight="1" x14ac:dyDescent="0.25">
      <c r="A232" s="16">
        <v>202207</v>
      </c>
      <c r="B232" s="14">
        <v>5540246176295</v>
      </c>
      <c r="C232" s="11">
        <v>3675</v>
      </c>
      <c r="D232" s="11">
        <v>3387.2256000000002</v>
      </c>
      <c r="E232" s="11">
        <v>44359</v>
      </c>
      <c r="F232" s="11" t="str">
        <f>+VLOOKUP(Stock[[#This Row],[Codes Produits Achetes]],Tableau1[],4,FALSE)</f>
        <v>CREMERIE</v>
      </c>
      <c r="G232" s="11">
        <f>IFERROR(Stock[[#This Row],[Stock Moyen (PMP €)]]/Stock[[#This Row],[Stock Moyen (UVC)]],0)</f>
        <v>0.92169404081632655</v>
      </c>
      <c r="H232" s="11" t="str">
        <f>+CONCATENATE(Stock[[#This Row],[Famille de produit]],Stock[[#This Row],[AnnéeMois]])</f>
        <v>CREMERIE202207</v>
      </c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</row>
    <row r="233" spans="1:21" ht="12.75" hidden="1" customHeight="1" x14ac:dyDescent="0.25">
      <c r="A233" s="16">
        <v>202207</v>
      </c>
      <c r="B233" s="14">
        <v>5540246176699</v>
      </c>
      <c r="C233" s="11">
        <v>0</v>
      </c>
      <c r="D233" s="11">
        <v>0</v>
      </c>
      <c r="E233" s="11">
        <v>35288</v>
      </c>
      <c r="F233" s="11" t="str">
        <f>+VLOOKUP(Stock[[#This Row],[Codes Produits Achetes]],Tableau1[],4,FALSE)</f>
        <v>CREMERIE</v>
      </c>
      <c r="G233" s="11">
        <f>IFERROR(Stock[[#This Row],[Stock Moyen (PMP €)]]/Stock[[#This Row],[Stock Moyen (UVC)]],0)</f>
        <v>0</v>
      </c>
      <c r="H233" s="11" t="str">
        <f>+CONCATENATE(Stock[[#This Row],[Famille de produit]],Stock[[#This Row],[AnnéeMois]])</f>
        <v>CREMERIE202207</v>
      </c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</row>
    <row r="234" spans="1:21" ht="12.75" hidden="1" customHeight="1" x14ac:dyDescent="0.25">
      <c r="A234" s="16">
        <v>202207</v>
      </c>
      <c r="B234" s="12">
        <v>5540246177132</v>
      </c>
      <c r="C234" s="8">
        <v>9976</v>
      </c>
      <c r="D234" s="8">
        <v>36594.720000000001</v>
      </c>
      <c r="E234" s="8">
        <v>17168</v>
      </c>
      <c r="F234" s="11" t="str">
        <f>+VLOOKUP(Stock[[#This Row],[Codes Produits Achetes]],Tableau1[],4,FALSE)</f>
        <v>MIX LEGUMES</v>
      </c>
      <c r="G234" s="11">
        <f>IFERROR(Stock[[#This Row],[Stock Moyen (PMP €)]]/Stock[[#This Row],[Stock Moyen (UVC)]],0)</f>
        <v>3.6682758620689655</v>
      </c>
      <c r="H234" s="11" t="str">
        <f>+CONCATENATE(Stock[[#This Row],[Famille de produit]],Stock[[#This Row],[AnnéeMois]])</f>
        <v>MIX LEGUMES202207</v>
      </c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</row>
    <row r="235" spans="1:21" ht="12.75" hidden="1" customHeight="1" x14ac:dyDescent="0.25">
      <c r="A235" s="16">
        <v>202207</v>
      </c>
      <c r="B235" s="14">
        <v>5540246177133</v>
      </c>
      <c r="C235" s="11">
        <v>12273</v>
      </c>
      <c r="D235" s="11">
        <v>44562.960000000006</v>
      </c>
      <c r="E235" s="11">
        <v>13433</v>
      </c>
      <c r="F235" s="11" t="str">
        <f>+VLOOKUP(Stock[[#This Row],[Codes Produits Achetes]],Tableau1[],4,FALSE)</f>
        <v>MIX LEGUMES</v>
      </c>
      <c r="G235" s="11">
        <f>IFERROR(Stock[[#This Row],[Stock Moyen (PMP €)]]/Stock[[#This Row],[Stock Moyen (UVC)]],0)</f>
        <v>3.6309753116597414</v>
      </c>
      <c r="H235" s="11" t="str">
        <f>+CONCATENATE(Stock[[#This Row],[Famille de produit]],Stock[[#This Row],[AnnéeMois]])</f>
        <v>MIX LEGUMES202207</v>
      </c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</row>
    <row r="236" spans="1:21" ht="12.75" hidden="1" customHeight="1" x14ac:dyDescent="0.25">
      <c r="A236" s="16">
        <v>202207</v>
      </c>
      <c r="B236" s="14">
        <v>5540246177376</v>
      </c>
      <c r="C236" s="11">
        <v>230</v>
      </c>
      <c r="D236" s="11">
        <v>9066.8160000000007</v>
      </c>
      <c r="E236" s="11">
        <v>683</v>
      </c>
      <c r="F236" s="11" t="str">
        <f>+VLOOKUP(Stock[[#This Row],[Codes Produits Achetes]],Tableau1[],4,FALSE)</f>
        <v>BOULANGERIE</v>
      </c>
      <c r="G236" s="11">
        <f>IFERROR(Stock[[#This Row],[Stock Moyen (PMP €)]]/Stock[[#This Row],[Stock Moyen (UVC)]],0)</f>
        <v>39.420939130434789</v>
      </c>
      <c r="H236" s="11" t="str">
        <f>+CONCATENATE(Stock[[#This Row],[Famille de produit]],Stock[[#This Row],[AnnéeMois]])</f>
        <v>BOULANGERIE202207</v>
      </c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</row>
    <row r="237" spans="1:21" ht="12.75" hidden="1" customHeight="1" x14ac:dyDescent="0.25">
      <c r="A237" s="16">
        <v>202207</v>
      </c>
      <c r="B237" s="14">
        <v>5540246180522</v>
      </c>
      <c r="C237" s="11">
        <v>548</v>
      </c>
      <c r="D237" s="11">
        <v>9583.4880000000012</v>
      </c>
      <c r="E237" s="11">
        <v>1193</v>
      </c>
      <c r="F237" s="11" t="str">
        <f>+VLOOKUP(Stock[[#This Row],[Codes Produits Achetes]],Tableau1[],4,FALSE)</f>
        <v>BOULANGERIE</v>
      </c>
      <c r="G237" s="11">
        <f>IFERROR(Stock[[#This Row],[Stock Moyen (PMP €)]]/Stock[[#This Row],[Stock Moyen (UVC)]],0)</f>
        <v>17.488116788321172</v>
      </c>
      <c r="H237" s="11" t="str">
        <f>+CONCATENATE(Stock[[#This Row],[Famille de produit]],Stock[[#This Row],[AnnéeMois]])</f>
        <v>BOULANGERIE202207</v>
      </c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</row>
    <row r="238" spans="1:21" ht="12.75" hidden="1" customHeight="1" x14ac:dyDescent="0.25">
      <c r="A238" s="16">
        <v>202207</v>
      </c>
      <c r="B238" s="14">
        <v>5540246181016</v>
      </c>
      <c r="C238" s="11">
        <v>15507</v>
      </c>
      <c r="D238" s="11">
        <v>126731.86560000002</v>
      </c>
      <c r="E238" s="11">
        <v>9772</v>
      </c>
      <c r="F238" s="11" t="str">
        <f>+VLOOKUP(Stock[[#This Row],[Codes Produits Achetes]],Tableau1[],4,FALSE)</f>
        <v>VOLAILLE</v>
      </c>
      <c r="G238" s="11">
        <f>IFERROR(Stock[[#This Row],[Stock Moyen (PMP €)]]/Stock[[#This Row],[Stock Moyen (UVC)]],0)</f>
        <v>8.1725585606500299</v>
      </c>
      <c r="H238" s="11" t="str">
        <f>+CONCATENATE(Stock[[#This Row],[Famille de produit]],Stock[[#This Row],[AnnéeMois]])</f>
        <v>VOLAILLE202207</v>
      </c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</row>
    <row r="239" spans="1:21" ht="12.75" hidden="1" customHeight="1" x14ac:dyDescent="0.25">
      <c r="A239" s="16">
        <v>202207</v>
      </c>
      <c r="B239" s="12">
        <v>5540246181061</v>
      </c>
      <c r="C239" s="8">
        <v>32469</v>
      </c>
      <c r="D239" s="8">
        <v>39479.356800000001</v>
      </c>
      <c r="E239" s="8">
        <v>46354</v>
      </c>
      <c r="F239" s="11" t="str">
        <f>+VLOOKUP(Stock[[#This Row],[Codes Produits Achetes]],Tableau1[],4,FALSE)</f>
        <v>VOLAILLE</v>
      </c>
      <c r="G239" s="11">
        <f>IFERROR(Stock[[#This Row],[Stock Moyen (PMP €)]]/Stock[[#This Row],[Stock Moyen (UVC)]],0)</f>
        <v>1.2159092303427885</v>
      </c>
      <c r="H239" s="11" t="str">
        <f>+CONCATENATE(Stock[[#This Row],[Famille de produit]],Stock[[#This Row],[AnnéeMois]])</f>
        <v>VOLAILLE202207</v>
      </c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</row>
    <row r="240" spans="1:21" ht="12.75" hidden="1" customHeight="1" x14ac:dyDescent="0.25">
      <c r="A240" s="16">
        <v>202207</v>
      </c>
      <c r="B240" s="12">
        <v>5540246182684</v>
      </c>
      <c r="C240" s="8">
        <v>140</v>
      </c>
      <c r="D240" s="8">
        <v>6985.4400000000005</v>
      </c>
      <c r="E240" s="8">
        <v>161</v>
      </c>
      <c r="F240" s="11" t="str">
        <f>+VLOOKUP(Stock[[#This Row],[Codes Produits Achetes]],Tableau1[],4,FALSE)</f>
        <v>BOULANGERIE</v>
      </c>
      <c r="G240" s="11">
        <f>IFERROR(Stock[[#This Row],[Stock Moyen (PMP €)]]/Stock[[#This Row],[Stock Moyen (UVC)]],0)</f>
        <v>49.896000000000001</v>
      </c>
      <c r="H240" s="11" t="str">
        <f>+CONCATENATE(Stock[[#This Row],[Famille de produit]],Stock[[#This Row],[AnnéeMois]])</f>
        <v>BOULANGERIE202207</v>
      </c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</row>
    <row r="241" spans="1:21" ht="12.75" hidden="1" customHeight="1" x14ac:dyDescent="0.25">
      <c r="A241" s="16">
        <v>202207</v>
      </c>
      <c r="B241" s="12">
        <v>5540246183130</v>
      </c>
      <c r="C241" s="8">
        <v>5241</v>
      </c>
      <c r="D241" s="8">
        <v>22191.710400000004</v>
      </c>
      <c r="E241" s="8">
        <v>5367</v>
      </c>
      <c r="F241" s="11" t="str">
        <f>+VLOOKUP(Stock[[#This Row],[Codes Produits Achetes]],Tableau1[],4,FALSE)</f>
        <v>MIX LEGUMES</v>
      </c>
      <c r="G241" s="11">
        <f>IFERROR(Stock[[#This Row],[Stock Moyen (PMP €)]]/Stock[[#This Row],[Stock Moyen (UVC)]],0)</f>
        <v>4.2342511734401835</v>
      </c>
      <c r="H241" s="11" t="str">
        <f>+CONCATENATE(Stock[[#This Row],[Famille de produit]],Stock[[#This Row],[AnnéeMois]])</f>
        <v>MIX LEGUMES202207</v>
      </c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</row>
    <row r="242" spans="1:21" ht="12.75" hidden="1" customHeight="1" x14ac:dyDescent="0.25">
      <c r="A242" s="16">
        <v>202207</v>
      </c>
      <c r="B242" s="14">
        <v>5540246183455</v>
      </c>
      <c r="C242" s="11">
        <v>1764</v>
      </c>
      <c r="D242" s="11">
        <v>13855.103999999999</v>
      </c>
      <c r="E242" s="11">
        <v>279</v>
      </c>
      <c r="F242" s="11" t="str">
        <f>+VLOOKUP(Stock[[#This Row],[Codes Produits Achetes]],Tableau1[],4,FALSE)</f>
        <v>MIX LEGUMES</v>
      </c>
      <c r="G242" s="11">
        <f>IFERROR(Stock[[#This Row],[Stock Moyen (PMP €)]]/Stock[[#This Row],[Stock Moyen (UVC)]],0)</f>
        <v>7.8543673469387754</v>
      </c>
      <c r="H242" s="11" t="str">
        <f>+CONCATENATE(Stock[[#This Row],[Famille de produit]],Stock[[#This Row],[AnnéeMois]])</f>
        <v>MIX LEGUMES202207</v>
      </c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</row>
    <row r="243" spans="1:21" ht="12.75" hidden="1" customHeight="1" x14ac:dyDescent="0.25">
      <c r="A243" s="16">
        <v>202207</v>
      </c>
      <c r="B243" s="14">
        <v>5540246183537</v>
      </c>
      <c r="C243" s="11">
        <v>1782</v>
      </c>
      <c r="D243" s="11">
        <v>2504.9088000000002</v>
      </c>
      <c r="E243" s="11">
        <v>2822</v>
      </c>
      <c r="F243" s="11" t="str">
        <f>+VLOOKUP(Stock[[#This Row],[Codes Produits Achetes]],Tableau1[],4,FALSE)</f>
        <v>MIX LEGUMES</v>
      </c>
      <c r="G243" s="11">
        <f>IFERROR(Stock[[#This Row],[Stock Moyen (PMP €)]]/Stock[[#This Row],[Stock Moyen (UVC)]],0)</f>
        <v>1.4056727272727274</v>
      </c>
      <c r="H243" s="11" t="str">
        <f>+CONCATENATE(Stock[[#This Row],[Famille de produit]],Stock[[#This Row],[AnnéeMois]])</f>
        <v>MIX LEGUMES202207</v>
      </c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</row>
    <row r="244" spans="1:21" ht="12.75" hidden="1" customHeight="1" x14ac:dyDescent="0.25">
      <c r="A244" s="16">
        <v>202207</v>
      </c>
      <c r="B244" s="12">
        <v>5540246183538</v>
      </c>
      <c r="C244" s="8">
        <v>3286</v>
      </c>
      <c r="D244" s="8">
        <v>4312.5695999999998</v>
      </c>
      <c r="E244" s="8">
        <v>2413</v>
      </c>
      <c r="F244" s="11" t="str">
        <f>+VLOOKUP(Stock[[#This Row],[Codes Produits Achetes]],Tableau1[],4,FALSE)</f>
        <v>MIX LEGUMES</v>
      </c>
      <c r="G244" s="11">
        <f>IFERROR(Stock[[#This Row],[Stock Moyen (PMP €)]]/Stock[[#This Row],[Stock Moyen (UVC)]],0)</f>
        <v>1.3124070602556299</v>
      </c>
      <c r="H244" s="11" t="str">
        <f>+CONCATENATE(Stock[[#This Row],[Famille de produit]],Stock[[#This Row],[AnnéeMois]])</f>
        <v>MIX LEGUMES202207</v>
      </c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</row>
    <row r="245" spans="1:21" ht="12.75" hidden="1" customHeight="1" x14ac:dyDescent="0.25">
      <c r="A245" s="16">
        <v>202207</v>
      </c>
      <c r="B245" s="14">
        <v>5540246183541</v>
      </c>
      <c r="C245" s="11">
        <v>1996</v>
      </c>
      <c r="D245" s="11">
        <v>17981.567999999999</v>
      </c>
      <c r="E245" s="11">
        <v>511</v>
      </c>
      <c r="F245" s="11" t="str">
        <f>+VLOOKUP(Stock[[#This Row],[Codes Produits Achetes]],Tableau1[],4,FALSE)</f>
        <v>MIX LEGUMES</v>
      </c>
      <c r="G245" s="11">
        <f>IFERROR(Stock[[#This Row],[Stock Moyen (PMP €)]]/Stock[[#This Row],[Stock Moyen (UVC)]],0)</f>
        <v>9.0088016032064129</v>
      </c>
      <c r="H245" s="11" t="str">
        <f>+CONCATENATE(Stock[[#This Row],[Famille de produit]],Stock[[#This Row],[AnnéeMois]])</f>
        <v>MIX LEGUMES202207</v>
      </c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</row>
    <row r="246" spans="1:21" ht="12.75" hidden="1" customHeight="1" x14ac:dyDescent="0.25">
      <c r="A246" s="16">
        <v>202207</v>
      </c>
      <c r="B246" s="12">
        <v>5540246183542</v>
      </c>
      <c r="C246" s="8">
        <v>1253</v>
      </c>
      <c r="D246" s="8">
        <v>3522.5280000000002</v>
      </c>
      <c r="E246" s="8">
        <v>0</v>
      </c>
      <c r="F246" s="11" t="str">
        <f>+VLOOKUP(Stock[[#This Row],[Codes Produits Achetes]],Tableau1[],4,FALSE)</f>
        <v>MIX LEGUMES</v>
      </c>
      <c r="G246" s="11">
        <f>IFERROR(Stock[[#This Row],[Stock Moyen (PMP €)]]/Stock[[#This Row],[Stock Moyen (UVC)]],0)</f>
        <v>2.8112753391859537</v>
      </c>
      <c r="H246" s="11" t="str">
        <f>+CONCATENATE(Stock[[#This Row],[Famille de produit]],Stock[[#This Row],[AnnéeMois]])</f>
        <v>MIX LEGUMES202207</v>
      </c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</row>
    <row r="247" spans="1:21" ht="12.75" hidden="1" customHeight="1" x14ac:dyDescent="0.25">
      <c r="A247" s="16">
        <v>202207</v>
      </c>
      <c r="B247" s="12">
        <v>5540246183547</v>
      </c>
      <c r="C247" s="8">
        <v>12505</v>
      </c>
      <c r="D247" s="8">
        <v>128532.09600000001</v>
      </c>
      <c r="E247" s="8">
        <v>7390</v>
      </c>
      <c r="F247" s="11" t="str">
        <f>+VLOOKUP(Stock[[#This Row],[Codes Produits Achetes]],Tableau1[],4,FALSE)</f>
        <v>VOLAILLE</v>
      </c>
      <c r="G247" s="11">
        <f>IFERROR(Stock[[#This Row],[Stock Moyen (PMP €)]]/Stock[[#This Row],[Stock Moyen (UVC)]],0)</f>
        <v>10.278456297481007</v>
      </c>
      <c r="H247" s="11" t="str">
        <f>+CONCATENATE(Stock[[#This Row],[Famille de produit]],Stock[[#This Row],[AnnéeMois]])</f>
        <v>VOLAILLE202207</v>
      </c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</row>
    <row r="248" spans="1:21" ht="12.75" hidden="1" customHeight="1" x14ac:dyDescent="0.25">
      <c r="A248" s="16">
        <v>202207</v>
      </c>
      <c r="B248" s="12">
        <v>5540246183552</v>
      </c>
      <c r="C248" s="8">
        <v>541</v>
      </c>
      <c r="D248" s="8">
        <v>996.49440000000004</v>
      </c>
      <c r="E248" s="8">
        <v>297</v>
      </c>
      <c r="F248" s="11" t="str">
        <f>+VLOOKUP(Stock[[#This Row],[Codes Produits Achetes]],Tableau1[],4,FALSE)</f>
        <v>MIX LEGUMES</v>
      </c>
      <c r="G248" s="11">
        <f>IFERROR(Stock[[#This Row],[Stock Moyen (PMP €)]]/Stock[[#This Row],[Stock Moyen (UVC)]],0)</f>
        <v>1.8419489833641405</v>
      </c>
      <c r="H248" s="11" t="str">
        <f>+CONCATENATE(Stock[[#This Row],[Famille de produit]],Stock[[#This Row],[AnnéeMois]])</f>
        <v>MIX LEGUMES202207</v>
      </c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</row>
    <row r="249" spans="1:21" ht="12.75" hidden="1" customHeight="1" x14ac:dyDescent="0.25">
      <c r="A249" s="16">
        <v>202207</v>
      </c>
      <c r="B249" s="14">
        <v>5540246183554</v>
      </c>
      <c r="C249" s="11">
        <v>1546</v>
      </c>
      <c r="D249" s="11">
        <v>11612.073600000002</v>
      </c>
      <c r="E249" s="11">
        <v>0</v>
      </c>
      <c r="F249" s="11" t="str">
        <f>+VLOOKUP(Stock[[#This Row],[Codes Produits Achetes]],Tableau1[],4,FALSE)</f>
        <v>MIX LEGUMES</v>
      </c>
      <c r="G249" s="11">
        <f>IFERROR(Stock[[#This Row],[Stock Moyen (PMP €)]]/Stock[[#This Row],[Stock Moyen (UVC)]],0)</f>
        <v>7.511043725743856</v>
      </c>
      <c r="H249" s="11" t="str">
        <f>+CONCATENATE(Stock[[#This Row],[Famille de produit]],Stock[[#This Row],[AnnéeMois]])</f>
        <v>MIX LEGUMES202207</v>
      </c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</row>
    <row r="250" spans="1:21" ht="12.75" hidden="1" customHeight="1" x14ac:dyDescent="0.25">
      <c r="A250" s="16">
        <v>202207</v>
      </c>
      <c r="B250" s="12">
        <v>5540246183555</v>
      </c>
      <c r="C250" s="8">
        <v>1894</v>
      </c>
      <c r="D250" s="8">
        <v>2531.0448000000001</v>
      </c>
      <c r="E250" s="8">
        <v>743</v>
      </c>
      <c r="F250" s="11" t="str">
        <f>+VLOOKUP(Stock[[#This Row],[Codes Produits Achetes]],Tableau1[],4,FALSE)</f>
        <v>MIX LEGUMES</v>
      </c>
      <c r="G250" s="11">
        <f>IFERROR(Stock[[#This Row],[Stock Moyen (PMP €)]]/Stock[[#This Row],[Stock Moyen (UVC)]],0)</f>
        <v>1.3363488912354806</v>
      </c>
      <c r="H250" s="11" t="str">
        <f>+CONCATENATE(Stock[[#This Row],[Famille de produit]],Stock[[#This Row],[AnnéeMois]])</f>
        <v>MIX LEGUMES202207</v>
      </c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</row>
    <row r="251" spans="1:21" ht="12.75" hidden="1" customHeight="1" x14ac:dyDescent="0.25">
      <c r="A251" s="16">
        <v>202207</v>
      </c>
      <c r="B251" s="14">
        <v>5540246183556</v>
      </c>
      <c r="C251" s="11">
        <v>919</v>
      </c>
      <c r="D251" s="11">
        <v>6894.2016000000012</v>
      </c>
      <c r="E251" s="11">
        <v>919</v>
      </c>
      <c r="F251" s="11" t="str">
        <f>+VLOOKUP(Stock[[#This Row],[Codes Produits Achetes]],Tableau1[],4,FALSE)</f>
        <v>MIX LEGUMES</v>
      </c>
      <c r="G251" s="11">
        <f>IFERROR(Stock[[#This Row],[Stock Moyen (PMP €)]]/Stock[[#This Row],[Stock Moyen (UVC)]],0)</f>
        <v>7.5018515778019603</v>
      </c>
      <c r="H251" s="11" t="str">
        <f>+CONCATENATE(Stock[[#This Row],[Famille de produit]],Stock[[#This Row],[AnnéeMois]])</f>
        <v>MIX LEGUMES202207</v>
      </c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</row>
    <row r="252" spans="1:21" ht="12.75" hidden="1" customHeight="1" x14ac:dyDescent="0.25">
      <c r="A252" s="16">
        <v>202207</v>
      </c>
      <c r="B252" s="12">
        <v>5540246183558</v>
      </c>
      <c r="C252" s="8">
        <v>5267</v>
      </c>
      <c r="D252" s="8">
        <v>29026.944</v>
      </c>
      <c r="E252" s="8">
        <v>3364</v>
      </c>
      <c r="F252" s="11" t="str">
        <f>+VLOOKUP(Stock[[#This Row],[Codes Produits Achetes]],Tableau1[],4,FALSE)</f>
        <v>MIX LEGUMES</v>
      </c>
      <c r="G252" s="11">
        <f>IFERROR(Stock[[#This Row],[Stock Moyen (PMP €)]]/Stock[[#This Row],[Stock Moyen (UVC)]],0)</f>
        <v>5.5110962597303965</v>
      </c>
      <c r="H252" s="11" t="str">
        <f>+CONCATENATE(Stock[[#This Row],[Famille de produit]],Stock[[#This Row],[AnnéeMois]])</f>
        <v>MIX LEGUMES202207</v>
      </c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</row>
    <row r="253" spans="1:21" ht="12.75" hidden="1" customHeight="1" x14ac:dyDescent="0.25">
      <c r="A253" s="16">
        <v>202207</v>
      </c>
      <c r="B253" s="14">
        <v>5540246183560</v>
      </c>
      <c r="C253" s="11">
        <v>307</v>
      </c>
      <c r="D253" s="11">
        <v>7470.1440000000011</v>
      </c>
      <c r="E253" s="11">
        <v>93</v>
      </c>
      <c r="F253" s="11" t="str">
        <f>+VLOOKUP(Stock[[#This Row],[Codes Produits Achetes]],Tableau1[],4,FALSE)</f>
        <v>MIX LEGUMES</v>
      </c>
      <c r="G253" s="11">
        <f>IFERROR(Stock[[#This Row],[Stock Moyen (PMP €)]]/Stock[[#This Row],[Stock Moyen (UVC)]],0)</f>
        <v>24.332716612377855</v>
      </c>
      <c r="H253" s="11" t="str">
        <f>+CONCATENATE(Stock[[#This Row],[Famille de produit]],Stock[[#This Row],[AnnéeMois]])</f>
        <v>MIX LEGUMES202207</v>
      </c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</row>
    <row r="254" spans="1:21" ht="12.75" hidden="1" customHeight="1" x14ac:dyDescent="0.25">
      <c r="A254" s="16">
        <v>202207</v>
      </c>
      <c r="B254" s="12">
        <v>5540246183562</v>
      </c>
      <c r="C254" s="8">
        <v>10023</v>
      </c>
      <c r="D254" s="8">
        <v>32285.952000000005</v>
      </c>
      <c r="E254" s="8">
        <v>4084</v>
      </c>
      <c r="F254" s="11" t="str">
        <f>+VLOOKUP(Stock[[#This Row],[Codes Produits Achetes]],Tableau1[],4,FALSE)</f>
        <v>MIX LEGUMES</v>
      </c>
      <c r="G254" s="11">
        <f>IFERROR(Stock[[#This Row],[Stock Moyen (PMP €)]]/Stock[[#This Row],[Stock Moyen (UVC)]],0)</f>
        <v>3.2211864711164329</v>
      </c>
      <c r="H254" s="11" t="str">
        <f>+CONCATENATE(Stock[[#This Row],[Famille de produit]],Stock[[#This Row],[AnnéeMois]])</f>
        <v>MIX LEGUMES202207</v>
      </c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</row>
    <row r="255" spans="1:21" ht="12.75" hidden="1" customHeight="1" x14ac:dyDescent="0.25">
      <c r="A255" s="16">
        <v>202207</v>
      </c>
      <c r="B255" s="12">
        <v>5540246183587</v>
      </c>
      <c r="C255" s="8">
        <v>516</v>
      </c>
      <c r="D255" s="8">
        <v>10846.742400000001</v>
      </c>
      <c r="E255" s="8">
        <v>578</v>
      </c>
      <c r="F255" s="11" t="str">
        <f>+VLOOKUP(Stock[[#This Row],[Codes Produits Achetes]],Tableau1[],4,FALSE)</f>
        <v>MIX LEGUMES</v>
      </c>
      <c r="G255" s="11">
        <f>IFERROR(Stock[[#This Row],[Stock Moyen (PMP €)]]/Stock[[#This Row],[Stock Moyen (UVC)]],0)</f>
        <v>21.020818604651165</v>
      </c>
      <c r="H255" s="11" t="str">
        <f>+CONCATENATE(Stock[[#This Row],[Famille de produit]],Stock[[#This Row],[AnnéeMois]])</f>
        <v>MIX LEGUMES202207</v>
      </c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</row>
    <row r="256" spans="1:21" ht="12.75" hidden="1" customHeight="1" x14ac:dyDescent="0.25">
      <c r="A256" s="16">
        <v>202207</v>
      </c>
      <c r="B256" s="14">
        <v>5540246183589</v>
      </c>
      <c r="C256" s="11">
        <v>2622</v>
      </c>
      <c r="D256" s="11">
        <v>34561.728000000003</v>
      </c>
      <c r="E256" s="11">
        <v>1056</v>
      </c>
      <c r="F256" s="11" t="str">
        <f>+VLOOKUP(Stock[[#This Row],[Codes Produits Achetes]],Tableau1[],4,FALSE)</f>
        <v>MIX LEGUMES</v>
      </c>
      <c r="G256" s="11">
        <f>IFERROR(Stock[[#This Row],[Stock Moyen (PMP €)]]/Stock[[#This Row],[Stock Moyen (UVC)]],0)</f>
        <v>13.181437070938216</v>
      </c>
      <c r="H256" s="11" t="str">
        <f>+CONCATENATE(Stock[[#This Row],[Famille de produit]],Stock[[#This Row],[AnnéeMois]])</f>
        <v>MIX LEGUMES202207</v>
      </c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</row>
    <row r="257" spans="1:21" ht="12.75" hidden="1" customHeight="1" x14ac:dyDescent="0.25">
      <c r="A257" s="16">
        <v>202207</v>
      </c>
      <c r="B257" s="12">
        <v>5540246183590</v>
      </c>
      <c r="C257" s="8">
        <v>2318</v>
      </c>
      <c r="D257" s="8">
        <v>32151.816000000003</v>
      </c>
      <c r="E257" s="8">
        <v>0</v>
      </c>
      <c r="F257" s="11" t="str">
        <f>+VLOOKUP(Stock[[#This Row],[Codes Produits Achetes]],Tableau1[],4,FALSE)</f>
        <v>MIX LEGUMES</v>
      </c>
      <c r="G257" s="11">
        <f>IFERROR(Stock[[#This Row],[Stock Moyen (PMP €)]]/Stock[[#This Row],[Stock Moyen (UVC)]],0)</f>
        <v>13.870498705780847</v>
      </c>
      <c r="H257" s="11" t="str">
        <f>+CONCATENATE(Stock[[#This Row],[Famille de produit]],Stock[[#This Row],[AnnéeMois]])</f>
        <v>MIX LEGUMES202207</v>
      </c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</row>
    <row r="258" spans="1:21" ht="12.75" hidden="1" customHeight="1" x14ac:dyDescent="0.25">
      <c r="A258" s="16">
        <v>202207</v>
      </c>
      <c r="B258" s="12">
        <v>5540246183844</v>
      </c>
      <c r="C258" s="8">
        <v>226</v>
      </c>
      <c r="D258" s="8">
        <v>6495.1200000000008</v>
      </c>
      <c r="E258" s="8">
        <v>181</v>
      </c>
      <c r="F258" s="11" t="str">
        <f>+VLOOKUP(Stock[[#This Row],[Codes Produits Achetes]],Tableau1[],4,FALSE)</f>
        <v>BOULANGERIE</v>
      </c>
      <c r="G258" s="11">
        <f>IFERROR(Stock[[#This Row],[Stock Moyen (PMP €)]]/Stock[[#This Row],[Stock Moyen (UVC)]],0)</f>
        <v>28.739469026548676</v>
      </c>
      <c r="H258" s="11" t="str">
        <f>+CONCATENATE(Stock[[#This Row],[Famille de produit]],Stock[[#This Row],[AnnéeMois]])</f>
        <v>BOULANGERIE202207</v>
      </c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</row>
    <row r="259" spans="1:21" ht="12.75" hidden="1" customHeight="1" x14ac:dyDescent="0.25">
      <c r="A259" s="16">
        <v>202207</v>
      </c>
      <c r="B259" s="12">
        <v>5540246184036</v>
      </c>
      <c r="C259" s="8">
        <v>244</v>
      </c>
      <c r="D259" s="8">
        <v>4173.12</v>
      </c>
      <c r="E259" s="8">
        <v>119</v>
      </c>
      <c r="F259" s="11" t="str">
        <f>+VLOOKUP(Stock[[#This Row],[Codes Produits Achetes]],Tableau1[],4,FALSE)</f>
        <v>BOULANGERIE</v>
      </c>
      <c r="G259" s="11">
        <f>IFERROR(Stock[[#This Row],[Stock Moyen (PMP €)]]/Stock[[#This Row],[Stock Moyen (UVC)]],0)</f>
        <v>17.102950819672131</v>
      </c>
      <c r="H259" s="11" t="str">
        <f>+CONCATENATE(Stock[[#This Row],[Famille de produit]],Stock[[#This Row],[AnnéeMois]])</f>
        <v>BOULANGERIE202207</v>
      </c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</row>
    <row r="260" spans="1:21" ht="12.75" hidden="1" customHeight="1" x14ac:dyDescent="0.25">
      <c r="A260" s="16">
        <v>202207</v>
      </c>
      <c r="B260" s="12">
        <v>5540246184617</v>
      </c>
      <c r="C260" s="8">
        <v>12528</v>
      </c>
      <c r="D260" s="8">
        <v>17729.280000000002</v>
      </c>
      <c r="E260" s="8">
        <v>12621</v>
      </c>
      <c r="F260" s="11" t="str">
        <f>+VLOOKUP(Stock[[#This Row],[Codes Produits Achetes]],Tableau1[],4,FALSE)</f>
        <v>MIX LEGUMES</v>
      </c>
      <c r="G260" s="11">
        <f>IFERROR(Stock[[#This Row],[Stock Moyen (PMP €)]]/Stock[[#This Row],[Stock Moyen (UVC)]],0)</f>
        <v>1.4151724137931037</v>
      </c>
      <c r="H260" s="11" t="str">
        <f>+CONCATENATE(Stock[[#This Row],[Famille de produit]],Stock[[#This Row],[AnnéeMois]])</f>
        <v>MIX LEGUMES202207</v>
      </c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</row>
    <row r="261" spans="1:21" ht="12.75" hidden="1" customHeight="1" x14ac:dyDescent="0.25">
      <c r="A261" s="16">
        <v>202207</v>
      </c>
      <c r="B261" s="12">
        <v>5540246185278</v>
      </c>
      <c r="C261" s="8">
        <v>6840</v>
      </c>
      <c r="D261" s="8">
        <v>6749.7408000000005</v>
      </c>
      <c r="E261" s="8">
        <v>24094</v>
      </c>
      <c r="F261" s="11" t="str">
        <f>+VLOOKUP(Stock[[#This Row],[Codes Produits Achetes]],Tableau1[],4,FALSE)</f>
        <v>VOLAILLE</v>
      </c>
      <c r="G261" s="11">
        <f>IFERROR(Stock[[#This Row],[Stock Moyen (PMP €)]]/Stock[[#This Row],[Stock Moyen (UVC)]],0)</f>
        <v>0.98680421052631584</v>
      </c>
      <c r="H261" s="11" t="str">
        <f>+CONCATENATE(Stock[[#This Row],[Famille de produit]],Stock[[#This Row],[AnnéeMois]])</f>
        <v>VOLAILLE202207</v>
      </c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</row>
    <row r="262" spans="1:21" ht="12.75" hidden="1" customHeight="1" x14ac:dyDescent="0.25">
      <c r="A262" s="16">
        <v>202207</v>
      </c>
      <c r="B262" s="14">
        <v>5540246185429</v>
      </c>
      <c r="C262" s="11">
        <v>70</v>
      </c>
      <c r="D262" s="11">
        <v>368.06400000000002</v>
      </c>
      <c r="E262" s="11">
        <v>397</v>
      </c>
      <c r="F262" s="11" t="str">
        <f>+VLOOKUP(Stock[[#This Row],[Codes Produits Achetes]],Tableau1[],4,FALSE)</f>
        <v>CREMERIE</v>
      </c>
      <c r="G262" s="11">
        <f>IFERROR(Stock[[#This Row],[Stock Moyen (PMP €)]]/Stock[[#This Row],[Stock Moyen (UVC)]],0)</f>
        <v>5.258057142857143</v>
      </c>
      <c r="H262" s="11" t="str">
        <f>+CONCATENATE(Stock[[#This Row],[Famille de produit]],Stock[[#This Row],[AnnéeMois]])</f>
        <v>CREMERIE202207</v>
      </c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</row>
    <row r="263" spans="1:21" ht="12.75" hidden="1" customHeight="1" x14ac:dyDescent="0.25">
      <c r="A263" s="16">
        <v>202207</v>
      </c>
      <c r="B263" s="14">
        <v>5540246185562</v>
      </c>
      <c r="C263" s="11">
        <v>251</v>
      </c>
      <c r="D263" s="11">
        <v>727.83360000000005</v>
      </c>
      <c r="E263" s="11">
        <v>126</v>
      </c>
      <c r="F263" s="11" t="str">
        <f>+VLOOKUP(Stock[[#This Row],[Codes Produits Achetes]],Tableau1[],4,FALSE)</f>
        <v>CREMERIE</v>
      </c>
      <c r="G263" s="11">
        <f>IFERROR(Stock[[#This Row],[Stock Moyen (PMP €)]]/Stock[[#This Row],[Stock Moyen (UVC)]],0)</f>
        <v>2.8997354581673309</v>
      </c>
      <c r="H263" s="11" t="str">
        <f>+CONCATENATE(Stock[[#This Row],[Famille de produit]],Stock[[#This Row],[AnnéeMois]])</f>
        <v>CREMERIE202207</v>
      </c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</row>
    <row r="264" spans="1:21" ht="12.75" hidden="1" customHeight="1" x14ac:dyDescent="0.25">
      <c r="A264" s="16">
        <v>202207</v>
      </c>
      <c r="B264" s="12">
        <v>5540246185627</v>
      </c>
      <c r="C264" s="8">
        <v>5</v>
      </c>
      <c r="D264" s="8">
        <v>2685.3120000000004</v>
      </c>
      <c r="E264" s="8">
        <v>0</v>
      </c>
      <c r="F264" s="11" t="str">
        <f>+VLOOKUP(Stock[[#This Row],[Codes Produits Achetes]],Tableau1[],4,FALSE)</f>
        <v>EMBALLAGES</v>
      </c>
      <c r="G264" s="11">
        <f>IFERROR(Stock[[#This Row],[Stock Moyen (PMP €)]]/Stock[[#This Row],[Stock Moyen (UVC)]],0)</f>
        <v>537.06240000000003</v>
      </c>
      <c r="H264" s="11" t="str">
        <f>+CONCATENATE(Stock[[#This Row],[Famille de produit]],Stock[[#This Row],[AnnéeMois]])</f>
        <v>EMBALLAGES202207</v>
      </c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</row>
    <row r="265" spans="1:21" ht="12.75" hidden="1" customHeight="1" x14ac:dyDescent="0.25">
      <c r="A265" s="16">
        <v>202207</v>
      </c>
      <c r="B265" s="12">
        <v>5540246186010</v>
      </c>
      <c r="C265" s="8">
        <v>121</v>
      </c>
      <c r="D265" s="8">
        <v>17771.270400000001</v>
      </c>
      <c r="E265" s="8">
        <v>3</v>
      </c>
      <c r="F265" s="11" t="str">
        <f>+VLOOKUP(Stock[[#This Row],[Codes Produits Achetes]],Tableau1[],4,FALSE)</f>
        <v>EMBALLAGES</v>
      </c>
      <c r="G265" s="11">
        <f>IFERROR(Stock[[#This Row],[Stock Moyen (PMP €)]]/Stock[[#This Row],[Stock Moyen (UVC)]],0)</f>
        <v>146.87000330578513</v>
      </c>
      <c r="H265" s="11" t="str">
        <f>+CONCATENATE(Stock[[#This Row],[Famille de produit]],Stock[[#This Row],[AnnéeMois]])</f>
        <v>EMBALLAGES202207</v>
      </c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</row>
    <row r="266" spans="1:21" ht="12.75" hidden="1" customHeight="1" x14ac:dyDescent="0.25">
      <c r="A266" s="16">
        <v>202207</v>
      </c>
      <c r="B266" s="14">
        <v>5540246186011</v>
      </c>
      <c r="C266" s="11">
        <v>110</v>
      </c>
      <c r="D266" s="11">
        <v>6208.9632000000001</v>
      </c>
      <c r="E266" s="11">
        <v>3</v>
      </c>
      <c r="F266" s="11" t="str">
        <f>+VLOOKUP(Stock[[#This Row],[Codes Produits Achetes]],Tableau1[],4,FALSE)</f>
        <v>EMBALLAGES</v>
      </c>
      <c r="G266" s="11">
        <f>IFERROR(Stock[[#This Row],[Stock Moyen (PMP €)]]/Stock[[#This Row],[Stock Moyen (UVC)]],0)</f>
        <v>56.445120000000003</v>
      </c>
      <c r="H266" s="11" t="str">
        <f>+CONCATENATE(Stock[[#This Row],[Famille de produit]],Stock[[#This Row],[AnnéeMois]])</f>
        <v>EMBALLAGES202207</v>
      </c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</row>
    <row r="267" spans="1:21" ht="12.75" hidden="1" customHeight="1" x14ac:dyDescent="0.25">
      <c r="A267" s="16">
        <v>202207</v>
      </c>
      <c r="B267" s="12">
        <v>5540246186017</v>
      </c>
      <c r="C267" s="8">
        <v>77</v>
      </c>
      <c r="D267" s="8">
        <v>8105.9616000000015</v>
      </c>
      <c r="E267" s="8">
        <v>3</v>
      </c>
      <c r="F267" s="11" t="str">
        <f>+VLOOKUP(Stock[[#This Row],[Codes Produits Achetes]],Tableau1[],4,FALSE)</f>
        <v>EMBALLAGES</v>
      </c>
      <c r="G267" s="11">
        <f>IFERROR(Stock[[#This Row],[Stock Moyen (PMP €)]]/Stock[[#This Row],[Stock Moyen (UVC)]],0)</f>
        <v>105.27222857142858</v>
      </c>
      <c r="H267" s="11" t="str">
        <f>+CONCATENATE(Stock[[#This Row],[Famille de produit]],Stock[[#This Row],[AnnéeMois]])</f>
        <v>EMBALLAGES202207</v>
      </c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</row>
    <row r="268" spans="1:21" ht="12.75" hidden="1" customHeight="1" x14ac:dyDescent="0.25">
      <c r="A268" s="16">
        <v>202207</v>
      </c>
      <c r="B268" s="14">
        <v>5540246186325</v>
      </c>
      <c r="C268" s="11">
        <v>279</v>
      </c>
      <c r="D268" s="11">
        <v>684.28800000000012</v>
      </c>
      <c r="E268" s="11">
        <v>307</v>
      </c>
      <c r="F268" s="11" t="str">
        <f>+VLOOKUP(Stock[[#This Row],[Codes Produits Achetes]],Tableau1[],4,FALSE)</f>
        <v>CREMERIE</v>
      </c>
      <c r="G268" s="11">
        <f>IFERROR(Stock[[#This Row],[Stock Moyen (PMP €)]]/Stock[[#This Row],[Stock Moyen (UVC)]],0)</f>
        <v>2.4526451612903228</v>
      </c>
      <c r="H268" s="11" t="str">
        <f>+CONCATENATE(Stock[[#This Row],[Famille de produit]],Stock[[#This Row],[AnnéeMois]])</f>
        <v>CREMERIE202207</v>
      </c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</row>
    <row r="269" spans="1:21" ht="12.75" hidden="1" customHeight="1" x14ac:dyDescent="0.25">
      <c r="A269" s="16">
        <v>202207</v>
      </c>
      <c r="B269" s="14">
        <v>5540246186351</v>
      </c>
      <c r="C269" s="11">
        <v>1740</v>
      </c>
      <c r="D269" s="11">
        <v>103129.20000000001</v>
      </c>
      <c r="E269" s="11">
        <v>223</v>
      </c>
      <c r="F269" s="11" t="str">
        <f>+VLOOKUP(Stock[[#This Row],[Codes Produits Achetes]],Tableau1[],4,FALSE)</f>
        <v>MIX LEGUMES</v>
      </c>
      <c r="G269" s="11">
        <f>IFERROR(Stock[[#This Row],[Stock Moyen (PMP €)]]/Stock[[#This Row],[Stock Moyen (UVC)]],0)</f>
        <v>59.269655172413799</v>
      </c>
      <c r="H269" s="11" t="str">
        <f>+CONCATENATE(Stock[[#This Row],[Famille de produit]],Stock[[#This Row],[AnnéeMois]])</f>
        <v>MIX LEGUMES202207</v>
      </c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</row>
    <row r="270" spans="1:21" ht="12.75" hidden="1" customHeight="1" x14ac:dyDescent="0.25">
      <c r="A270" s="16">
        <v>202207</v>
      </c>
      <c r="B270" s="12">
        <v>5540246186352</v>
      </c>
      <c r="C270" s="8">
        <v>9675</v>
      </c>
      <c r="D270" s="8">
        <v>101781.36</v>
      </c>
      <c r="E270" s="8">
        <v>1474</v>
      </c>
      <c r="F270" s="11" t="str">
        <f>+VLOOKUP(Stock[[#This Row],[Codes Produits Achetes]],Tableau1[],4,FALSE)</f>
        <v>MIX LEGUMES</v>
      </c>
      <c r="G270" s="11">
        <f>IFERROR(Stock[[#This Row],[Stock Moyen (PMP €)]]/Stock[[#This Row],[Stock Moyen (UVC)]],0)</f>
        <v>10.520037209302325</v>
      </c>
      <c r="H270" s="11" t="str">
        <f>+CONCATENATE(Stock[[#This Row],[Famille de produit]],Stock[[#This Row],[AnnéeMois]])</f>
        <v>MIX LEGUMES202207</v>
      </c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</row>
    <row r="271" spans="1:21" ht="12.75" hidden="1" customHeight="1" x14ac:dyDescent="0.25">
      <c r="A271" s="16">
        <v>202207</v>
      </c>
      <c r="B271" s="12">
        <v>5540246187882</v>
      </c>
      <c r="C271" s="8">
        <v>70</v>
      </c>
      <c r="D271" s="8">
        <v>2670.0191999999997</v>
      </c>
      <c r="E271" s="8">
        <v>3</v>
      </c>
      <c r="F271" s="11" t="str">
        <f>+VLOOKUP(Stock[[#This Row],[Codes Produits Achetes]],Tableau1[],4,FALSE)</f>
        <v>EMBALLAGES</v>
      </c>
      <c r="G271" s="11">
        <f>IFERROR(Stock[[#This Row],[Stock Moyen (PMP €)]]/Stock[[#This Row],[Stock Moyen (UVC)]],0)</f>
        <v>38.143131428571422</v>
      </c>
      <c r="H271" s="11" t="str">
        <f>+CONCATENATE(Stock[[#This Row],[Famille de produit]],Stock[[#This Row],[AnnéeMois]])</f>
        <v>EMBALLAGES202207</v>
      </c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</row>
    <row r="272" spans="1:21" ht="12.75" hidden="1" customHeight="1" x14ac:dyDescent="0.25">
      <c r="A272" s="16">
        <v>202207</v>
      </c>
      <c r="B272" s="14">
        <v>5540246187987</v>
      </c>
      <c r="C272" s="11">
        <v>0</v>
      </c>
      <c r="D272" s="11">
        <v>0</v>
      </c>
      <c r="E272" s="11">
        <v>21215</v>
      </c>
      <c r="F272" s="11" t="str">
        <f>+VLOOKUP(Stock[[#This Row],[Codes Produits Achetes]],Tableau1[],4,FALSE)</f>
        <v>CREMERIE</v>
      </c>
      <c r="G272" s="11">
        <f>IFERROR(Stock[[#This Row],[Stock Moyen (PMP €)]]/Stock[[#This Row],[Stock Moyen (UVC)]],0)</f>
        <v>0</v>
      </c>
      <c r="H272" s="11" t="str">
        <f>+CONCATENATE(Stock[[#This Row],[Famille de produit]],Stock[[#This Row],[AnnéeMois]])</f>
        <v>CREMERIE202207</v>
      </c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</row>
    <row r="273" spans="1:21" ht="12.75" hidden="1" customHeight="1" x14ac:dyDescent="0.25">
      <c r="A273" s="16">
        <v>202207</v>
      </c>
      <c r="B273" s="12">
        <v>5540246187995</v>
      </c>
      <c r="C273" s="8">
        <v>1866</v>
      </c>
      <c r="D273" s="8">
        <v>163626.22080000001</v>
      </c>
      <c r="E273" s="8">
        <v>418</v>
      </c>
      <c r="F273" s="11" t="str">
        <f>+VLOOKUP(Stock[[#This Row],[Codes Produits Achetes]],Tableau1[],4,FALSE)</f>
        <v>EMBALLAGES</v>
      </c>
      <c r="G273" s="11">
        <f>IFERROR(Stock[[#This Row],[Stock Moyen (PMP €)]]/Stock[[#This Row],[Stock Moyen (UVC)]],0)</f>
        <v>87.688221221864964</v>
      </c>
      <c r="H273" s="11" t="str">
        <f>+CONCATENATE(Stock[[#This Row],[Famille de produit]],Stock[[#This Row],[AnnéeMois]])</f>
        <v>EMBALLAGES202207</v>
      </c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 spans="1:21" ht="12.75" hidden="1" customHeight="1" x14ac:dyDescent="0.25">
      <c r="A274" s="16">
        <v>202207</v>
      </c>
      <c r="B274" s="14">
        <v>5540246187996</v>
      </c>
      <c r="C274" s="11">
        <v>335</v>
      </c>
      <c r="D274" s="11">
        <v>15446.246400000002</v>
      </c>
      <c r="E274" s="11">
        <v>7</v>
      </c>
      <c r="F274" s="11" t="str">
        <f>+VLOOKUP(Stock[[#This Row],[Codes Produits Achetes]],Tableau1[],4,FALSE)</f>
        <v>EMBALLAGES</v>
      </c>
      <c r="G274" s="11">
        <f>IFERROR(Stock[[#This Row],[Stock Moyen (PMP €)]]/Stock[[#This Row],[Stock Moyen (UVC)]],0)</f>
        <v>46.10819820895523</v>
      </c>
      <c r="H274" s="11" t="str">
        <f>+CONCATENATE(Stock[[#This Row],[Famille de produit]],Stock[[#This Row],[AnnéeMois]])</f>
        <v>EMBALLAGES202207</v>
      </c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 spans="1:21" ht="12.75" hidden="1" customHeight="1" x14ac:dyDescent="0.25">
      <c r="A275" s="16">
        <v>202207</v>
      </c>
      <c r="B275" s="12">
        <v>5540246187997</v>
      </c>
      <c r="C275" s="8">
        <v>253</v>
      </c>
      <c r="D275" s="8">
        <v>12633.7104</v>
      </c>
      <c r="E275" s="8">
        <v>38</v>
      </c>
      <c r="F275" s="11" t="str">
        <f>+VLOOKUP(Stock[[#This Row],[Codes Produits Achetes]],Tableau1[],4,FALSE)</f>
        <v>EMBALLAGES</v>
      </c>
      <c r="G275" s="11">
        <f>IFERROR(Stock[[#This Row],[Stock Moyen (PMP €)]]/Stock[[#This Row],[Stock Moyen (UVC)]],0)</f>
        <v>49.935614229249012</v>
      </c>
      <c r="H275" s="11" t="str">
        <f>+CONCATENATE(Stock[[#This Row],[Famille de produit]],Stock[[#This Row],[AnnéeMois]])</f>
        <v>EMBALLAGES202207</v>
      </c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 spans="1:21" ht="12.75" hidden="1" customHeight="1" x14ac:dyDescent="0.25">
      <c r="A276" s="16">
        <v>202207</v>
      </c>
      <c r="B276" s="14">
        <v>5540246187998</v>
      </c>
      <c r="C276" s="11">
        <v>474</v>
      </c>
      <c r="D276" s="11">
        <v>24332.140800000001</v>
      </c>
      <c r="E276" s="11">
        <v>223</v>
      </c>
      <c r="F276" s="11" t="str">
        <f>+VLOOKUP(Stock[[#This Row],[Codes Produits Achetes]],Tableau1[],4,FALSE)</f>
        <v>EMBALLAGES</v>
      </c>
      <c r="G276" s="11">
        <f>IFERROR(Stock[[#This Row],[Stock Moyen (PMP €)]]/Stock[[#This Row],[Stock Moyen (UVC)]],0)</f>
        <v>51.333630379746836</v>
      </c>
      <c r="H276" s="11" t="str">
        <f>+CONCATENATE(Stock[[#This Row],[Famille de produit]],Stock[[#This Row],[AnnéeMois]])</f>
        <v>EMBALLAGES202207</v>
      </c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 spans="1:21" ht="12.75" hidden="1" customHeight="1" x14ac:dyDescent="0.25">
      <c r="A277" s="16">
        <v>202207</v>
      </c>
      <c r="B277" s="12">
        <v>5540246188047</v>
      </c>
      <c r="C277" s="8">
        <v>314</v>
      </c>
      <c r="D277" s="8">
        <v>38152.944000000003</v>
      </c>
      <c r="E277" s="8">
        <v>21</v>
      </c>
      <c r="F277" s="11" t="str">
        <f>+VLOOKUP(Stock[[#This Row],[Codes Produits Achetes]],Tableau1[],4,FALSE)</f>
        <v>EMBALLAGES</v>
      </c>
      <c r="G277" s="11">
        <f>IFERROR(Stock[[#This Row],[Stock Moyen (PMP €)]]/Stock[[#This Row],[Stock Moyen (UVC)]],0)</f>
        <v>121.50619108280256</v>
      </c>
      <c r="H277" s="11" t="str">
        <f>+CONCATENATE(Stock[[#This Row],[Famille de produit]],Stock[[#This Row],[AnnéeMois]])</f>
        <v>EMBALLAGES202207</v>
      </c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spans="1:21" ht="12.75" hidden="1" customHeight="1" x14ac:dyDescent="0.25">
      <c r="A278" s="16">
        <v>202207</v>
      </c>
      <c r="B278" s="12">
        <v>5540246188175</v>
      </c>
      <c r="C278" s="8">
        <v>84</v>
      </c>
      <c r="D278" s="8">
        <v>2384.1215999999999</v>
      </c>
      <c r="E278" s="8">
        <v>353</v>
      </c>
      <c r="F278" s="11" t="str">
        <f>+VLOOKUP(Stock[[#This Row],[Codes Produits Achetes]],Tableau1[],4,FALSE)</f>
        <v>CREMERIE</v>
      </c>
      <c r="G278" s="11">
        <f>IFERROR(Stock[[#This Row],[Stock Moyen (PMP €)]]/Stock[[#This Row],[Stock Moyen (UVC)]],0)</f>
        <v>28.382400000000001</v>
      </c>
      <c r="H278" s="11" t="str">
        <f>+CONCATENATE(Stock[[#This Row],[Famille de produit]],Stock[[#This Row],[AnnéeMois]])</f>
        <v>CREMERIE202207</v>
      </c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ht="12.75" hidden="1" customHeight="1" x14ac:dyDescent="0.25">
      <c r="A279" s="16">
        <v>202207</v>
      </c>
      <c r="B279" s="14">
        <v>5540246188200</v>
      </c>
      <c r="C279" s="11">
        <v>0</v>
      </c>
      <c r="D279" s="11">
        <v>0</v>
      </c>
      <c r="E279" s="11">
        <v>10505</v>
      </c>
      <c r="F279" s="11" t="str">
        <f>+VLOOKUP(Stock[[#This Row],[Codes Produits Achetes]],Tableau1[],4,FALSE)</f>
        <v>CREMERIE</v>
      </c>
      <c r="G279" s="11">
        <f>IFERROR(Stock[[#This Row],[Stock Moyen (PMP €)]]/Stock[[#This Row],[Stock Moyen (UVC)]],0)</f>
        <v>0</v>
      </c>
      <c r="H279" s="11" t="str">
        <f>+CONCATENATE(Stock[[#This Row],[Famille de produit]],Stock[[#This Row],[AnnéeMois]])</f>
        <v>CREMERIE202207</v>
      </c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ht="12.75" hidden="1" customHeight="1" x14ac:dyDescent="0.25">
      <c r="A280" s="16">
        <v>202207</v>
      </c>
      <c r="B280" s="14">
        <v>5540246188224</v>
      </c>
      <c r="C280" s="11">
        <v>19024</v>
      </c>
      <c r="D280" s="11">
        <v>22317.120000000003</v>
      </c>
      <c r="E280" s="11">
        <v>3944</v>
      </c>
      <c r="F280" s="11" t="str">
        <f>+VLOOKUP(Stock[[#This Row],[Codes Produits Achetes]],Tableau1[],4,FALSE)</f>
        <v>VOLAILLE</v>
      </c>
      <c r="G280" s="11">
        <f>IFERROR(Stock[[#This Row],[Stock Moyen (PMP €)]]/Stock[[#This Row],[Stock Moyen (UVC)]],0)</f>
        <v>1.1731034482758622</v>
      </c>
      <c r="H280" s="11" t="str">
        <f>+CONCATENATE(Stock[[#This Row],[Famille de produit]],Stock[[#This Row],[AnnéeMois]])</f>
        <v>VOLAILLE202207</v>
      </c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ht="12.75" hidden="1" customHeight="1" x14ac:dyDescent="0.25">
      <c r="A281" s="16">
        <v>202207</v>
      </c>
      <c r="B281" s="12">
        <v>5540246188512</v>
      </c>
      <c r="C281" s="8">
        <v>351</v>
      </c>
      <c r="D281" s="8">
        <v>48023.798400000007</v>
      </c>
      <c r="E281" s="8">
        <v>5</v>
      </c>
      <c r="F281" s="11" t="str">
        <f>+VLOOKUP(Stock[[#This Row],[Codes Produits Achetes]],Tableau1[],4,FALSE)</f>
        <v>EMBALLAGES</v>
      </c>
      <c r="G281" s="11">
        <f>IFERROR(Stock[[#This Row],[Stock Moyen (PMP €)]]/Stock[[#This Row],[Stock Moyen (UVC)]],0)</f>
        <v>136.81993846153847</v>
      </c>
      <c r="H281" s="11" t="str">
        <f>+CONCATENATE(Stock[[#This Row],[Famille de produit]],Stock[[#This Row],[AnnéeMois]])</f>
        <v>EMBALLAGES202207</v>
      </c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ht="12.75" hidden="1" customHeight="1" x14ac:dyDescent="0.25">
      <c r="A282" s="16">
        <v>202207</v>
      </c>
      <c r="B282" s="14">
        <v>5540246188583</v>
      </c>
      <c r="C282" s="11">
        <v>5513</v>
      </c>
      <c r="D282" s="11">
        <v>19738.296000000002</v>
      </c>
      <c r="E282" s="11">
        <v>7517</v>
      </c>
      <c r="F282" s="11" t="str">
        <f>+VLOOKUP(Stock[[#This Row],[Codes Produits Achetes]],Tableau1[],4,FALSE)</f>
        <v>BOULANGERIE</v>
      </c>
      <c r="G282" s="11">
        <f>IFERROR(Stock[[#This Row],[Stock Moyen (PMP €)]]/Stock[[#This Row],[Stock Moyen (UVC)]],0)</f>
        <v>3.5803185198621446</v>
      </c>
      <c r="H282" s="11" t="str">
        <f>+CONCATENATE(Stock[[#This Row],[Famille de produit]],Stock[[#This Row],[AnnéeMois]])</f>
        <v>BOULANGERIE202207</v>
      </c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ht="12.75" hidden="1" customHeight="1" x14ac:dyDescent="0.25">
      <c r="A283" s="16">
        <v>202207</v>
      </c>
      <c r="B283" s="14">
        <v>5540246188647</v>
      </c>
      <c r="C283" s="11">
        <v>1798</v>
      </c>
      <c r="D283" s="11">
        <v>26616.600000000002</v>
      </c>
      <c r="E283" s="11">
        <v>93</v>
      </c>
      <c r="F283" s="11" t="str">
        <f>+VLOOKUP(Stock[[#This Row],[Codes Produits Achetes]],Tableau1[],4,FALSE)</f>
        <v>MIX LEGUMES</v>
      </c>
      <c r="G283" s="11">
        <f>IFERROR(Stock[[#This Row],[Stock Moyen (PMP €)]]/Stock[[#This Row],[Stock Moyen (UVC)]],0)</f>
        <v>14.80344827586207</v>
      </c>
      <c r="H283" s="11" t="str">
        <f>+CONCATENATE(Stock[[#This Row],[Famille de produit]],Stock[[#This Row],[AnnéeMois]])</f>
        <v>MIX LEGUMES202207</v>
      </c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ht="12.75" hidden="1" customHeight="1" x14ac:dyDescent="0.25">
      <c r="A284" s="16">
        <v>202207</v>
      </c>
      <c r="B284" s="14">
        <v>5540246190092</v>
      </c>
      <c r="C284" s="11">
        <v>228</v>
      </c>
      <c r="D284" s="11">
        <v>31464.1152</v>
      </c>
      <c r="E284" s="11">
        <v>31</v>
      </c>
      <c r="F284" s="11" t="str">
        <f>+VLOOKUP(Stock[[#This Row],[Codes Produits Achetes]],Tableau1[],4,FALSE)</f>
        <v>EMBALLAGES</v>
      </c>
      <c r="G284" s="11">
        <f>IFERROR(Stock[[#This Row],[Stock Moyen (PMP €)]]/Stock[[#This Row],[Stock Moyen (UVC)]],0)</f>
        <v>138.00050526315789</v>
      </c>
      <c r="H284" s="11" t="str">
        <f>+CONCATENATE(Stock[[#This Row],[Famille de produit]],Stock[[#This Row],[AnnéeMois]])</f>
        <v>EMBALLAGES202207</v>
      </c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ht="12.75" hidden="1" customHeight="1" x14ac:dyDescent="0.25">
      <c r="A285" s="16">
        <v>202207</v>
      </c>
      <c r="B285" s="12">
        <v>5540246190097</v>
      </c>
      <c r="C285" s="8">
        <v>1271</v>
      </c>
      <c r="D285" s="8">
        <v>31824.489600000001</v>
      </c>
      <c r="E285" s="8">
        <v>1256</v>
      </c>
      <c r="F285" s="11" t="str">
        <f>+VLOOKUP(Stock[[#This Row],[Codes Produits Achetes]],Tableau1[],4,FALSE)</f>
        <v>VOLAILLE</v>
      </c>
      <c r="G285" s="11">
        <f>IFERROR(Stock[[#This Row],[Stock Moyen (PMP €)]]/Stock[[#This Row],[Stock Moyen (UVC)]],0)</f>
        <v>25.038937529504327</v>
      </c>
      <c r="H285" s="11" t="str">
        <f>+CONCATENATE(Stock[[#This Row],[Famille de produit]],Stock[[#This Row],[AnnéeMois]])</f>
        <v>VOLAILLE202207</v>
      </c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ht="12.75" hidden="1" customHeight="1" x14ac:dyDescent="0.25">
      <c r="A286" s="16">
        <v>202207</v>
      </c>
      <c r="B286" s="12">
        <v>5540246190727</v>
      </c>
      <c r="C286" s="8">
        <v>1636</v>
      </c>
      <c r="D286" s="8">
        <v>18483.768</v>
      </c>
      <c r="E286" s="8">
        <v>534</v>
      </c>
      <c r="F286" s="11" t="str">
        <f>+VLOOKUP(Stock[[#This Row],[Codes Produits Achetes]],Tableau1[],4,FALSE)</f>
        <v>BOULANGERIE</v>
      </c>
      <c r="G286" s="11">
        <f>IFERROR(Stock[[#This Row],[Stock Moyen (PMP €)]]/Stock[[#This Row],[Stock Moyen (UVC)]],0)</f>
        <v>11.298146699266503</v>
      </c>
      <c r="H286" s="11" t="str">
        <f>+CONCATENATE(Stock[[#This Row],[Famille de produit]],Stock[[#This Row],[AnnéeMois]])</f>
        <v>BOULANGERIE202207</v>
      </c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ht="12.75" hidden="1" customHeight="1" x14ac:dyDescent="0.25">
      <c r="A287" s="16">
        <v>202207</v>
      </c>
      <c r="B287" s="14">
        <v>5540246190743</v>
      </c>
      <c r="C287" s="11">
        <v>195</v>
      </c>
      <c r="D287" s="11">
        <v>1654.7328000000002</v>
      </c>
      <c r="E287" s="11">
        <v>696</v>
      </c>
      <c r="F287" s="11" t="str">
        <f>+VLOOKUP(Stock[[#This Row],[Codes Produits Achetes]],Tableau1[],4,FALSE)</f>
        <v>CREMERIE</v>
      </c>
      <c r="G287" s="11">
        <f>IFERROR(Stock[[#This Row],[Stock Moyen (PMP €)]]/Stock[[#This Row],[Stock Moyen (UVC)]],0)</f>
        <v>8.4858092307692328</v>
      </c>
      <c r="H287" s="11" t="str">
        <f>+CONCATENATE(Stock[[#This Row],[Famille de produit]],Stock[[#This Row],[AnnéeMois]])</f>
        <v>CREMERIE202207</v>
      </c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ht="12.75" hidden="1" customHeight="1" x14ac:dyDescent="0.25">
      <c r="A288" s="16">
        <v>202207</v>
      </c>
      <c r="B288" s="14">
        <v>5540246190831</v>
      </c>
      <c r="C288" s="11">
        <v>1300</v>
      </c>
      <c r="D288" s="11">
        <v>9775.9872000000014</v>
      </c>
      <c r="E288" s="11">
        <v>0</v>
      </c>
      <c r="F288" s="11" t="str">
        <f>+VLOOKUP(Stock[[#This Row],[Codes Produits Achetes]],Tableau1[],4,FALSE)</f>
        <v>MIX LEGUMES</v>
      </c>
      <c r="G288" s="11">
        <f>IFERROR(Stock[[#This Row],[Stock Moyen (PMP €)]]/Stock[[#This Row],[Stock Moyen (UVC)]],0)</f>
        <v>7.5199901538461553</v>
      </c>
      <c r="H288" s="11" t="str">
        <f>+CONCATENATE(Stock[[#This Row],[Famille de produit]],Stock[[#This Row],[AnnéeMois]])</f>
        <v>MIX LEGUMES202207</v>
      </c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ht="12.75" hidden="1" customHeight="1" x14ac:dyDescent="0.25">
      <c r="A289" s="16">
        <v>202207</v>
      </c>
      <c r="B289" s="12">
        <v>5540246190835</v>
      </c>
      <c r="C289" s="8">
        <v>135</v>
      </c>
      <c r="D289" s="8">
        <v>28443.571200000002</v>
      </c>
      <c r="E289" s="8">
        <v>19</v>
      </c>
      <c r="F289" s="11" t="str">
        <f>+VLOOKUP(Stock[[#This Row],[Codes Produits Achetes]],Tableau1[],4,FALSE)</f>
        <v>BOULANGERIE</v>
      </c>
      <c r="G289" s="11">
        <f>IFERROR(Stock[[#This Row],[Stock Moyen (PMP €)]]/Stock[[#This Row],[Stock Moyen (UVC)]],0)</f>
        <v>210.69312000000002</v>
      </c>
      <c r="H289" s="11" t="str">
        <f>+CONCATENATE(Stock[[#This Row],[Famille de produit]],Stock[[#This Row],[AnnéeMois]])</f>
        <v>BOULANGERIE202207</v>
      </c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ht="12.75" hidden="1" customHeight="1" x14ac:dyDescent="0.25">
      <c r="A290" s="16">
        <v>202207</v>
      </c>
      <c r="B290" s="14">
        <v>5540246191380</v>
      </c>
      <c r="C290" s="11">
        <v>418</v>
      </c>
      <c r="D290" s="11">
        <v>1975.104</v>
      </c>
      <c r="E290" s="11">
        <v>0</v>
      </c>
      <c r="F290" s="11" t="str">
        <f>+VLOOKUP(Stock[[#This Row],[Codes Produits Achetes]],Tableau1[],4,FALSE)</f>
        <v>CREMERIE</v>
      </c>
      <c r="G290" s="11">
        <f>IFERROR(Stock[[#This Row],[Stock Moyen (PMP €)]]/Stock[[#This Row],[Stock Moyen (UVC)]],0)</f>
        <v>4.7251291866028708</v>
      </c>
      <c r="H290" s="11" t="str">
        <f>+CONCATENATE(Stock[[#This Row],[Famille de produit]],Stock[[#This Row],[AnnéeMois]])</f>
        <v>CREMERIE202207</v>
      </c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ht="12.75" hidden="1" customHeight="1" x14ac:dyDescent="0.25">
      <c r="A291" s="16">
        <v>202207</v>
      </c>
      <c r="B291" s="12">
        <v>5540246191394</v>
      </c>
      <c r="C291" s="8">
        <v>2436</v>
      </c>
      <c r="D291" s="8">
        <v>13009.248000000001</v>
      </c>
      <c r="E291" s="8">
        <v>464</v>
      </c>
      <c r="F291" s="11" t="str">
        <f>+VLOOKUP(Stock[[#This Row],[Codes Produits Achetes]],Tableau1[],4,FALSE)</f>
        <v>CREMERIE</v>
      </c>
      <c r="G291" s="11">
        <f>IFERROR(Stock[[#This Row],[Stock Moyen (PMP €)]]/Stock[[#This Row],[Stock Moyen (UVC)]],0)</f>
        <v>5.3404137931034485</v>
      </c>
      <c r="H291" s="11" t="str">
        <f>+CONCATENATE(Stock[[#This Row],[Famille de produit]],Stock[[#This Row],[AnnéeMois]])</f>
        <v>CREMERIE202207</v>
      </c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ht="12.75" hidden="1" customHeight="1" x14ac:dyDescent="0.25">
      <c r="A292" s="16">
        <v>202207</v>
      </c>
      <c r="B292" s="12">
        <v>5540246191596</v>
      </c>
      <c r="C292" s="8">
        <v>346</v>
      </c>
      <c r="D292" s="8">
        <v>19297.526400000002</v>
      </c>
      <c r="E292" s="8">
        <v>156</v>
      </c>
      <c r="F292" s="11" t="str">
        <f>+VLOOKUP(Stock[[#This Row],[Codes Produits Achetes]],Tableau1[],4,FALSE)</f>
        <v>BOULANGERIE</v>
      </c>
      <c r="G292" s="11">
        <f>IFERROR(Stock[[#This Row],[Stock Moyen (PMP €)]]/Stock[[#This Row],[Stock Moyen (UVC)]],0)</f>
        <v>55.773197687861277</v>
      </c>
      <c r="H292" s="11" t="str">
        <f>+CONCATENATE(Stock[[#This Row],[Famille de produit]],Stock[[#This Row],[AnnéeMois]])</f>
        <v>BOULANGERIE202207</v>
      </c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ht="12.75" hidden="1" customHeight="1" x14ac:dyDescent="0.25">
      <c r="A293" s="16">
        <v>202207</v>
      </c>
      <c r="B293" s="14">
        <v>5540246191718</v>
      </c>
      <c r="C293" s="11">
        <v>2761</v>
      </c>
      <c r="D293" s="11">
        <v>8184.1536000000006</v>
      </c>
      <c r="E293" s="11">
        <v>390</v>
      </c>
      <c r="F293" s="11" t="str">
        <f>+VLOOKUP(Stock[[#This Row],[Codes Produits Achetes]],Tableau1[],4,FALSE)</f>
        <v>MIX LEGUMES</v>
      </c>
      <c r="G293" s="11">
        <f>IFERROR(Stock[[#This Row],[Stock Moyen (PMP €)]]/Stock[[#This Row],[Stock Moyen (UVC)]],0)</f>
        <v>2.964199058312206</v>
      </c>
      <c r="H293" s="11" t="str">
        <f>+CONCATENATE(Stock[[#This Row],[Famille de produit]],Stock[[#This Row],[AnnéeMois]])</f>
        <v>MIX LEGUMES202207</v>
      </c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ht="12.75" hidden="1" customHeight="1" x14ac:dyDescent="0.25">
      <c r="A294" s="16">
        <v>202207</v>
      </c>
      <c r="B294" s="14">
        <v>5540246191736</v>
      </c>
      <c r="C294" s="11">
        <v>219</v>
      </c>
      <c r="D294" s="11">
        <v>7053.6096000000007</v>
      </c>
      <c r="E294" s="11">
        <v>174</v>
      </c>
      <c r="F294" s="11" t="str">
        <f>+VLOOKUP(Stock[[#This Row],[Codes Produits Achetes]],Tableau1[],4,FALSE)</f>
        <v>CREMERIE</v>
      </c>
      <c r="G294" s="11">
        <f>IFERROR(Stock[[#This Row],[Stock Moyen (PMP €)]]/Stock[[#This Row],[Stock Moyen (UVC)]],0)</f>
        <v>32.208263013698634</v>
      </c>
      <c r="H294" s="11" t="str">
        <f>+CONCATENATE(Stock[[#This Row],[Famille de produit]],Stock[[#This Row],[AnnéeMois]])</f>
        <v>CREMERIE202207</v>
      </c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ht="12.75" hidden="1" customHeight="1" x14ac:dyDescent="0.25">
      <c r="A295" s="16">
        <v>202207</v>
      </c>
      <c r="B295" s="14">
        <v>5540246192102</v>
      </c>
      <c r="C295" s="11">
        <v>5930</v>
      </c>
      <c r="D295" s="11">
        <v>6492.6576000000005</v>
      </c>
      <c r="E295" s="11">
        <v>6501</v>
      </c>
      <c r="F295" s="11" t="str">
        <f>+VLOOKUP(Stock[[#This Row],[Codes Produits Achetes]],Tableau1[],4,FALSE)</f>
        <v>CREMERIE</v>
      </c>
      <c r="G295" s="11">
        <f>IFERROR(Stock[[#This Row],[Stock Moyen (PMP €)]]/Stock[[#This Row],[Stock Moyen (UVC)]],0)</f>
        <v>1.0948832377740305</v>
      </c>
      <c r="H295" s="11" t="str">
        <f>+CONCATENATE(Stock[[#This Row],[Famille de produit]],Stock[[#This Row],[AnnéeMois]])</f>
        <v>CREMERIE202207</v>
      </c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ht="12.75" hidden="1" customHeight="1" x14ac:dyDescent="0.25">
      <c r="A296" s="16">
        <v>202207</v>
      </c>
      <c r="B296" s="14">
        <v>5540246192148</v>
      </c>
      <c r="C296" s="11">
        <v>0</v>
      </c>
      <c r="D296" s="11">
        <v>0</v>
      </c>
      <c r="E296" s="11">
        <v>13920</v>
      </c>
      <c r="F296" s="11" t="str">
        <f>+VLOOKUP(Stock[[#This Row],[Codes Produits Achetes]],Tableau1[],4,FALSE)</f>
        <v>MIX LEGUMES</v>
      </c>
      <c r="G296" s="11">
        <f>IFERROR(Stock[[#This Row],[Stock Moyen (PMP €)]]/Stock[[#This Row],[Stock Moyen (UVC)]],0)</f>
        <v>0</v>
      </c>
      <c r="H296" s="11" t="str">
        <f>+CONCATENATE(Stock[[#This Row],[Famille de produit]],Stock[[#This Row],[AnnéeMois]])</f>
        <v>MIX LEGUMES202207</v>
      </c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ht="12.75" hidden="1" customHeight="1" x14ac:dyDescent="0.25">
      <c r="A297" s="16">
        <v>202207</v>
      </c>
      <c r="B297" s="12">
        <v>5540246192209</v>
      </c>
      <c r="C297" s="8">
        <v>1198</v>
      </c>
      <c r="D297" s="8">
        <v>6018.6240000000007</v>
      </c>
      <c r="E297" s="8">
        <v>1448</v>
      </c>
      <c r="F297" s="11" t="str">
        <f>+VLOOKUP(Stock[[#This Row],[Codes Produits Achetes]],Tableau1[],4,FALSE)</f>
        <v>MIX LEGUMES</v>
      </c>
      <c r="G297" s="11">
        <f>IFERROR(Stock[[#This Row],[Stock Moyen (PMP €)]]/Stock[[#This Row],[Stock Moyen (UVC)]],0)</f>
        <v>5.0238931552587651</v>
      </c>
      <c r="H297" s="11" t="str">
        <f>+CONCATENATE(Stock[[#This Row],[Famille de produit]],Stock[[#This Row],[AnnéeMois]])</f>
        <v>MIX LEGUMES202207</v>
      </c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ht="12.75" hidden="1" customHeight="1" x14ac:dyDescent="0.25">
      <c r="A298" s="16">
        <v>202207</v>
      </c>
      <c r="B298" s="14">
        <v>5540246192264</v>
      </c>
      <c r="C298" s="11">
        <v>854</v>
      </c>
      <c r="D298" s="11">
        <v>12400.128000000001</v>
      </c>
      <c r="E298" s="11">
        <v>1300</v>
      </c>
      <c r="F298" s="11" t="str">
        <f>+VLOOKUP(Stock[[#This Row],[Codes Produits Achetes]],Tableau1[],4,FALSE)</f>
        <v>CREMERIE</v>
      </c>
      <c r="G298" s="11">
        <f>IFERROR(Stock[[#This Row],[Stock Moyen (PMP €)]]/Stock[[#This Row],[Stock Moyen (UVC)]],0)</f>
        <v>14.520056206088993</v>
      </c>
      <c r="H298" s="11" t="str">
        <f>+CONCATENATE(Stock[[#This Row],[Famille de produit]],Stock[[#This Row],[AnnéeMois]])</f>
        <v>CREMERIE202207</v>
      </c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 ht="12.75" hidden="1" customHeight="1" x14ac:dyDescent="0.25">
      <c r="A299" s="16">
        <v>202207</v>
      </c>
      <c r="B299" s="12">
        <v>5540246192265</v>
      </c>
      <c r="C299" s="8">
        <v>2376</v>
      </c>
      <c r="D299" s="8">
        <v>31806.259200000004</v>
      </c>
      <c r="E299" s="8">
        <v>873</v>
      </c>
      <c r="F299" s="11" t="str">
        <f>+VLOOKUP(Stock[[#This Row],[Codes Produits Achetes]],Tableau1[],4,FALSE)</f>
        <v>CREMERIE</v>
      </c>
      <c r="G299" s="11">
        <f>IFERROR(Stock[[#This Row],[Stock Moyen (PMP €)]]/Stock[[#This Row],[Stock Moyen (UVC)]],0)</f>
        <v>13.386472727272729</v>
      </c>
      <c r="H299" s="11" t="str">
        <f>+CONCATENATE(Stock[[#This Row],[Famille de produit]],Stock[[#This Row],[AnnéeMois]])</f>
        <v>CREMERIE202207</v>
      </c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 spans="1:21" ht="12.75" hidden="1" customHeight="1" x14ac:dyDescent="0.25">
      <c r="A300" s="16">
        <v>202207</v>
      </c>
      <c r="B300" s="12">
        <v>5540246192462</v>
      </c>
      <c r="C300" s="8">
        <v>1142</v>
      </c>
      <c r="D300" s="8">
        <v>7944.9120000000003</v>
      </c>
      <c r="E300" s="8">
        <v>455</v>
      </c>
      <c r="F300" s="11" t="str">
        <f>+VLOOKUP(Stock[[#This Row],[Codes Produits Achetes]],Tableau1[],4,FALSE)</f>
        <v>MIX LEGUMES</v>
      </c>
      <c r="G300" s="11">
        <f>IFERROR(Stock[[#This Row],[Stock Moyen (PMP €)]]/Stock[[#This Row],[Stock Moyen (UVC)]],0)</f>
        <v>6.9570157618213662</v>
      </c>
      <c r="H300" s="11" t="str">
        <f>+CONCATENATE(Stock[[#This Row],[Famille de produit]],Stock[[#This Row],[AnnéeMois]])</f>
        <v>MIX LEGUMES202207</v>
      </c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ht="12.75" hidden="1" customHeight="1" x14ac:dyDescent="0.25">
      <c r="A301" s="16">
        <v>202207</v>
      </c>
      <c r="B301" s="14">
        <v>5540246192505</v>
      </c>
      <c r="C301" s="11">
        <v>16259</v>
      </c>
      <c r="D301" s="11">
        <v>23008.6656</v>
      </c>
      <c r="E301" s="11">
        <v>9336</v>
      </c>
      <c r="F301" s="11" t="str">
        <f>+VLOOKUP(Stock[[#This Row],[Codes Produits Achetes]],Tableau1[],4,FALSE)</f>
        <v>MIX LEGUMES</v>
      </c>
      <c r="G301" s="11">
        <f>IFERROR(Stock[[#This Row],[Stock Moyen (PMP €)]]/Stock[[#This Row],[Stock Moyen (UVC)]],0)</f>
        <v>1.415134116489329</v>
      </c>
      <c r="H301" s="11" t="str">
        <f>+CONCATENATE(Stock[[#This Row],[Famille de produit]],Stock[[#This Row],[AnnéeMois]])</f>
        <v>MIX LEGUMES202207</v>
      </c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 spans="1:21" ht="12.75" hidden="1" customHeight="1" x14ac:dyDescent="0.25">
      <c r="A302" s="16">
        <v>202207</v>
      </c>
      <c r="B302" s="14">
        <v>5540246192518</v>
      </c>
      <c r="C302" s="11">
        <v>3286</v>
      </c>
      <c r="D302" s="11">
        <v>22804.632000000001</v>
      </c>
      <c r="E302" s="11">
        <v>4130</v>
      </c>
      <c r="F302" s="11" t="str">
        <f>+VLOOKUP(Stock[[#This Row],[Codes Produits Achetes]],Tableau1[],4,FALSE)</f>
        <v>MIX LEGUMES</v>
      </c>
      <c r="G302" s="11">
        <f>IFERROR(Stock[[#This Row],[Stock Moyen (PMP €)]]/Stock[[#This Row],[Stock Moyen (UVC)]],0)</f>
        <v>6.9399367011564213</v>
      </c>
      <c r="H302" s="11" t="str">
        <f>+CONCATENATE(Stock[[#This Row],[Famille de produit]],Stock[[#This Row],[AnnéeMois]])</f>
        <v>MIX LEGUMES202207</v>
      </c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</row>
    <row r="303" spans="1:21" ht="12.75" hidden="1" customHeight="1" x14ac:dyDescent="0.25">
      <c r="A303" s="16">
        <v>202207</v>
      </c>
      <c r="B303" s="12">
        <v>5540246192571</v>
      </c>
      <c r="C303" s="8">
        <v>1170</v>
      </c>
      <c r="D303" s="8">
        <v>4180.3775999999998</v>
      </c>
      <c r="E303" s="8">
        <v>195</v>
      </c>
      <c r="F303" s="11" t="str">
        <f>+VLOOKUP(Stock[[#This Row],[Codes Produits Achetes]],Tableau1[],4,FALSE)</f>
        <v>MIX LEGUMES</v>
      </c>
      <c r="G303" s="11">
        <f>IFERROR(Stock[[#This Row],[Stock Moyen (PMP €)]]/Stock[[#This Row],[Stock Moyen (UVC)]],0)</f>
        <v>3.5729723076923077</v>
      </c>
      <c r="H303" s="11" t="str">
        <f>+CONCATENATE(Stock[[#This Row],[Famille de produit]],Stock[[#This Row],[AnnéeMois]])</f>
        <v>MIX LEGUMES202207</v>
      </c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</row>
    <row r="304" spans="1:21" ht="12.75" hidden="1" customHeight="1" x14ac:dyDescent="0.25">
      <c r="A304" s="16">
        <v>202207</v>
      </c>
      <c r="B304" s="14">
        <v>5540246192594</v>
      </c>
      <c r="C304" s="11">
        <v>613</v>
      </c>
      <c r="D304" s="11">
        <v>4048.7040000000006</v>
      </c>
      <c r="E304" s="11">
        <v>140</v>
      </c>
      <c r="F304" s="11" t="str">
        <f>+VLOOKUP(Stock[[#This Row],[Codes Produits Achetes]],Tableau1[],4,FALSE)</f>
        <v>MIX LEGUMES</v>
      </c>
      <c r="G304" s="11">
        <f>IFERROR(Stock[[#This Row],[Stock Moyen (PMP €)]]/Stock[[#This Row],[Stock Moyen (UVC)]],0)</f>
        <v>6.6047373572593813</v>
      </c>
      <c r="H304" s="11" t="str">
        <f>+CONCATENATE(Stock[[#This Row],[Famille de produit]],Stock[[#This Row],[AnnéeMois]])</f>
        <v>MIX LEGUMES202207</v>
      </c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</row>
    <row r="305" spans="1:21" ht="12.75" hidden="1" customHeight="1" x14ac:dyDescent="0.25">
      <c r="A305" s="16">
        <v>202207</v>
      </c>
      <c r="B305" s="12">
        <v>5540246192831</v>
      </c>
      <c r="C305" s="8">
        <v>325</v>
      </c>
      <c r="D305" s="8">
        <v>2878.848</v>
      </c>
      <c r="E305" s="8">
        <v>121</v>
      </c>
      <c r="F305" s="11" t="str">
        <f>+VLOOKUP(Stock[[#This Row],[Codes Produits Achetes]],Tableau1[],4,FALSE)</f>
        <v>MIX LEGUMES</v>
      </c>
      <c r="G305" s="11">
        <f>IFERROR(Stock[[#This Row],[Stock Moyen (PMP €)]]/Stock[[#This Row],[Stock Moyen (UVC)]],0)</f>
        <v>8.8579938461538461</v>
      </c>
      <c r="H305" s="11" t="str">
        <f>+CONCATENATE(Stock[[#This Row],[Famille de produit]],Stock[[#This Row],[AnnéeMois]])</f>
        <v>MIX LEGUMES202207</v>
      </c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</row>
    <row r="306" spans="1:21" ht="12.75" hidden="1" customHeight="1" x14ac:dyDescent="0.25">
      <c r="A306" s="16">
        <v>202207</v>
      </c>
      <c r="B306" s="14">
        <v>5540246192836</v>
      </c>
      <c r="C306" s="11">
        <v>84</v>
      </c>
      <c r="D306" s="11">
        <v>11558.2464</v>
      </c>
      <c r="E306" s="11">
        <v>0</v>
      </c>
      <c r="F306" s="11" t="str">
        <f>+VLOOKUP(Stock[[#This Row],[Codes Produits Achetes]],Tableau1[],4,FALSE)</f>
        <v>EMBALLAGES</v>
      </c>
      <c r="G306" s="11">
        <f>IFERROR(Stock[[#This Row],[Stock Moyen (PMP €)]]/Stock[[#This Row],[Stock Moyen (UVC)]],0)</f>
        <v>137.59817142857142</v>
      </c>
      <c r="H306" s="11" t="str">
        <f>+CONCATENATE(Stock[[#This Row],[Famille de produit]],Stock[[#This Row],[AnnéeMois]])</f>
        <v>EMBALLAGES202207</v>
      </c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</row>
    <row r="307" spans="1:21" ht="12.75" hidden="1" customHeight="1" x14ac:dyDescent="0.25">
      <c r="A307" s="16">
        <v>202207</v>
      </c>
      <c r="B307" s="14">
        <v>5540246192907</v>
      </c>
      <c r="C307" s="11">
        <v>1402</v>
      </c>
      <c r="D307" s="11">
        <v>39334.896000000001</v>
      </c>
      <c r="E307" s="11">
        <v>1457</v>
      </c>
      <c r="F307" s="11" t="str">
        <f>+VLOOKUP(Stock[[#This Row],[Codes Produits Achetes]],Tableau1[],4,FALSE)</f>
        <v>VOLAILLE</v>
      </c>
      <c r="G307" s="11">
        <f>IFERROR(Stock[[#This Row],[Stock Moyen (PMP €)]]/Stock[[#This Row],[Stock Moyen (UVC)]],0)</f>
        <v>28.056273894436519</v>
      </c>
      <c r="H307" s="11" t="str">
        <f>+CONCATENATE(Stock[[#This Row],[Famille de produit]],Stock[[#This Row],[AnnéeMois]])</f>
        <v>VOLAILLE202207</v>
      </c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</row>
    <row r="308" spans="1:21" ht="12.75" hidden="1" customHeight="1" x14ac:dyDescent="0.25">
      <c r="A308" s="16">
        <v>202207</v>
      </c>
      <c r="B308" s="14">
        <v>5540246193316</v>
      </c>
      <c r="C308" s="11">
        <v>228</v>
      </c>
      <c r="D308" s="11">
        <v>6883.8336000000008</v>
      </c>
      <c r="E308" s="11">
        <v>279</v>
      </c>
      <c r="F308" s="11" t="str">
        <f>+VLOOKUP(Stock[[#This Row],[Codes Produits Achetes]],Tableau1[],4,FALSE)</f>
        <v>BOULANGERIE</v>
      </c>
      <c r="G308" s="11">
        <f>IFERROR(Stock[[#This Row],[Stock Moyen (PMP €)]]/Stock[[#This Row],[Stock Moyen (UVC)]],0)</f>
        <v>30.192252631578953</v>
      </c>
      <c r="H308" s="11" t="str">
        <f>+CONCATENATE(Stock[[#This Row],[Famille de produit]],Stock[[#This Row],[AnnéeMois]])</f>
        <v>BOULANGERIE202207</v>
      </c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</row>
    <row r="309" spans="1:21" ht="12.75" hidden="1" customHeight="1" x14ac:dyDescent="0.25">
      <c r="A309" s="16">
        <v>202207</v>
      </c>
      <c r="B309" s="12">
        <v>5540246193409</v>
      </c>
      <c r="C309" s="8">
        <v>123</v>
      </c>
      <c r="D309" s="8">
        <v>6319.2960000000003</v>
      </c>
      <c r="E309" s="8">
        <v>10</v>
      </c>
      <c r="F309" s="11" t="str">
        <f>+VLOOKUP(Stock[[#This Row],[Codes Produits Achetes]],Tableau1[],4,FALSE)</f>
        <v>BOULANGERIE</v>
      </c>
      <c r="G309" s="11">
        <f>IFERROR(Stock[[#This Row],[Stock Moyen (PMP €)]]/Stock[[#This Row],[Stock Moyen (UVC)]],0)</f>
        <v>51.376390243902442</v>
      </c>
      <c r="H309" s="11" t="str">
        <f>+CONCATENATE(Stock[[#This Row],[Famille de produit]],Stock[[#This Row],[AnnéeMois]])</f>
        <v>BOULANGERIE202207</v>
      </c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</row>
    <row r="310" spans="1:21" ht="12.75" hidden="1" customHeight="1" x14ac:dyDescent="0.25">
      <c r="A310" s="16">
        <v>202207</v>
      </c>
      <c r="B310" s="14">
        <v>5540246193505</v>
      </c>
      <c r="C310" s="11">
        <v>5104</v>
      </c>
      <c r="D310" s="11">
        <v>4105.7280000000001</v>
      </c>
      <c r="E310" s="11">
        <v>743</v>
      </c>
      <c r="F310" s="11" t="str">
        <f>+VLOOKUP(Stock[[#This Row],[Codes Produits Achetes]],Tableau1[],4,FALSE)</f>
        <v>BOULANGERIE</v>
      </c>
      <c r="G310" s="11">
        <f>IFERROR(Stock[[#This Row],[Stock Moyen (PMP €)]]/Stock[[#This Row],[Stock Moyen (UVC)]],0)</f>
        <v>0.80441379310344829</v>
      </c>
      <c r="H310" s="11" t="str">
        <f>+CONCATENATE(Stock[[#This Row],[Famille de produit]],Stock[[#This Row],[AnnéeMois]])</f>
        <v>BOULANGERIE202207</v>
      </c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 ht="12.75" hidden="1" customHeight="1" x14ac:dyDescent="0.25">
      <c r="A311" s="16">
        <v>202207</v>
      </c>
      <c r="B311" s="14">
        <v>5540246193566</v>
      </c>
      <c r="C311" s="11">
        <v>93</v>
      </c>
      <c r="D311" s="11">
        <v>829.44</v>
      </c>
      <c r="E311" s="11">
        <v>93</v>
      </c>
      <c r="F311" s="11" t="str">
        <f>+VLOOKUP(Stock[[#This Row],[Codes Produits Achetes]],Tableau1[],4,FALSE)</f>
        <v>VOLAILLE</v>
      </c>
      <c r="G311" s="11">
        <f>IFERROR(Stock[[#This Row],[Stock Moyen (PMP €)]]/Stock[[#This Row],[Stock Moyen (UVC)]],0)</f>
        <v>8.9187096774193559</v>
      </c>
      <c r="H311" s="11" t="str">
        <f>+CONCATENATE(Stock[[#This Row],[Famille de produit]],Stock[[#This Row],[AnnéeMois]])</f>
        <v>VOLAILLE202207</v>
      </c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</row>
    <row r="312" spans="1:21" ht="12.75" hidden="1" customHeight="1" x14ac:dyDescent="0.25">
      <c r="A312" s="16">
        <v>202207</v>
      </c>
      <c r="B312" s="12">
        <v>5540246193878</v>
      </c>
      <c r="C312" s="8">
        <v>22272</v>
      </c>
      <c r="D312" s="8">
        <v>157593.60000000001</v>
      </c>
      <c r="E312" s="8">
        <v>4803</v>
      </c>
      <c r="F312" s="11" t="str">
        <f>+VLOOKUP(Stock[[#This Row],[Codes Produits Achetes]],Tableau1[],4,FALSE)</f>
        <v>VOLAILLE</v>
      </c>
      <c r="G312" s="11">
        <f>IFERROR(Stock[[#This Row],[Stock Moyen (PMP €)]]/Stock[[#This Row],[Stock Moyen (UVC)]],0)</f>
        <v>7.0758620689655176</v>
      </c>
      <c r="H312" s="11" t="str">
        <f>+CONCATENATE(Stock[[#This Row],[Famille de produit]],Stock[[#This Row],[AnnéeMois]])</f>
        <v>VOLAILLE202207</v>
      </c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</row>
    <row r="313" spans="1:21" ht="12.75" hidden="1" customHeight="1" x14ac:dyDescent="0.25">
      <c r="A313" s="16">
        <v>202207</v>
      </c>
      <c r="B313" s="14">
        <v>5540246193999</v>
      </c>
      <c r="C313" s="11">
        <v>1021</v>
      </c>
      <c r="D313" s="11">
        <v>5099.8464000000004</v>
      </c>
      <c r="E313" s="11">
        <v>1021</v>
      </c>
      <c r="F313" s="11" t="str">
        <f>+VLOOKUP(Stock[[#This Row],[Codes Produits Achetes]],Tableau1[],4,FALSE)</f>
        <v>MIX LEGUMES</v>
      </c>
      <c r="G313" s="11">
        <f>IFERROR(Stock[[#This Row],[Stock Moyen (PMP €)]]/Stock[[#This Row],[Stock Moyen (UVC)]],0)</f>
        <v>4.9949523996082279</v>
      </c>
      <c r="H313" s="11" t="str">
        <f>+CONCATENATE(Stock[[#This Row],[Famille de produit]],Stock[[#This Row],[AnnéeMois]])</f>
        <v>MIX LEGUMES202207</v>
      </c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</row>
    <row r="314" spans="1:21" ht="12.75" hidden="1" customHeight="1" x14ac:dyDescent="0.25">
      <c r="A314" s="16">
        <v>202207</v>
      </c>
      <c r="B314" s="12">
        <v>5540246194467</v>
      </c>
      <c r="C314" s="8">
        <v>0</v>
      </c>
      <c r="D314" s="8">
        <v>0</v>
      </c>
      <c r="E314" s="8">
        <v>223</v>
      </c>
      <c r="F314" s="11" t="str">
        <f>+VLOOKUP(Stock[[#This Row],[Codes Produits Achetes]],Tableau1[],4,FALSE)</f>
        <v>BOULANGERIE</v>
      </c>
      <c r="G314" s="11">
        <f>IFERROR(Stock[[#This Row],[Stock Moyen (PMP €)]]/Stock[[#This Row],[Stock Moyen (UVC)]],0)</f>
        <v>0</v>
      </c>
      <c r="H314" s="11" t="str">
        <f>+CONCATENATE(Stock[[#This Row],[Famille de produit]],Stock[[#This Row],[AnnéeMois]])</f>
        <v>BOULANGERIE202207</v>
      </c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</row>
    <row r="315" spans="1:21" ht="12.75" hidden="1" customHeight="1" x14ac:dyDescent="0.25">
      <c r="A315" s="16">
        <v>202207</v>
      </c>
      <c r="B315" s="12">
        <v>5540246194632</v>
      </c>
      <c r="C315" s="8">
        <v>0</v>
      </c>
      <c r="D315" s="8">
        <v>0</v>
      </c>
      <c r="E315" s="8">
        <v>3</v>
      </c>
      <c r="F315" s="11" t="str">
        <f>+VLOOKUP(Stock[[#This Row],[Codes Produits Achetes]],Tableau1[],4,FALSE)</f>
        <v>BOULANGERIE</v>
      </c>
      <c r="G315" s="11">
        <f>IFERROR(Stock[[#This Row],[Stock Moyen (PMP €)]]/Stock[[#This Row],[Stock Moyen (UVC)]],0)</f>
        <v>0</v>
      </c>
      <c r="H315" s="11" t="str">
        <f>+CONCATENATE(Stock[[#This Row],[Famille de produit]],Stock[[#This Row],[AnnéeMois]])</f>
        <v>BOULANGERIE202207</v>
      </c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 ht="12.75" hidden="1" customHeight="1" x14ac:dyDescent="0.25">
      <c r="A316" s="16">
        <v>202208</v>
      </c>
      <c r="B316" s="14">
        <v>5540246170256</v>
      </c>
      <c r="C316" s="11">
        <v>1768</v>
      </c>
      <c r="D316" s="11">
        <v>11883.542400000002</v>
      </c>
      <c r="E316" s="11">
        <v>5847</v>
      </c>
      <c r="F316" s="11" t="str">
        <f>+VLOOKUP(Stock[[#This Row],[Codes Produits Achetes]],Tableau1[],4,FALSE)</f>
        <v>BOULANGERIE</v>
      </c>
      <c r="G316" s="11">
        <f>IFERROR(Stock[[#This Row],[Stock Moyen (PMP €)]]/Stock[[#This Row],[Stock Moyen (UVC)]],0)</f>
        <v>6.7214606334841642</v>
      </c>
      <c r="H316" s="11" t="str">
        <f>+CONCATENATE(Stock[[#This Row],[Famille de produit]],Stock[[#This Row],[AnnéeMois]])</f>
        <v>BOULANGERIE202208</v>
      </c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</row>
    <row r="317" spans="1:21" ht="12.75" hidden="1" customHeight="1" x14ac:dyDescent="0.25">
      <c r="A317" s="16">
        <v>202208</v>
      </c>
      <c r="B317" s="12">
        <v>5540246171759</v>
      </c>
      <c r="C317" s="8">
        <v>1940</v>
      </c>
      <c r="D317" s="8">
        <v>10653.984</v>
      </c>
      <c r="E317" s="8">
        <v>4770</v>
      </c>
      <c r="F317" s="11" t="str">
        <f>+VLOOKUP(Stock[[#This Row],[Codes Produits Achetes]],Tableau1[],4,FALSE)</f>
        <v>MIX LEGUMES</v>
      </c>
      <c r="G317" s="11">
        <f>IFERROR(Stock[[#This Row],[Stock Moyen (PMP €)]]/Stock[[#This Row],[Stock Moyen (UVC)]],0)</f>
        <v>5.4917443298969078</v>
      </c>
      <c r="H317" s="11" t="str">
        <f>+CONCATENATE(Stock[[#This Row],[Famille de produit]],Stock[[#This Row],[AnnéeMois]])</f>
        <v>MIX LEGUMES202208</v>
      </c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</row>
    <row r="318" spans="1:21" ht="12.75" hidden="1" customHeight="1" x14ac:dyDescent="0.25">
      <c r="A318" s="16">
        <v>202208</v>
      </c>
      <c r="B318" s="14">
        <v>5540246171888</v>
      </c>
      <c r="C318" s="11">
        <v>1193</v>
      </c>
      <c r="D318" s="11">
        <v>20095.344000000001</v>
      </c>
      <c r="E318" s="11">
        <v>1506</v>
      </c>
      <c r="F318" s="11" t="str">
        <f>+VLOOKUP(Stock[[#This Row],[Codes Produits Achetes]],Tableau1[],4,FALSE)</f>
        <v>BOULANGERIE</v>
      </c>
      <c r="G318" s="11">
        <f>IFERROR(Stock[[#This Row],[Stock Moyen (PMP €)]]/Stock[[#This Row],[Stock Moyen (UVC)]],0)</f>
        <v>16.844378876781224</v>
      </c>
      <c r="H318" s="11" t="str">
        <f>+CONCATENATE(Stock[[#This Row],[Famille de produit]],Stock[[#This Row],[AnnéeMois]])</f>
        <v>BOULANGERIE202208</v>
      </c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</row>
    <row r="319" spans="1:21" ht="12.75" hidden="1" customHeight="1" x14ac:dyDescent="0.25">
      <c r="A319" s="16">
        <v>202208</v>
      </c>
      <c r="B319" s="12">
        <v>5540246171933</v>
      </c>
      <c r="C319" s="8">
        <v>891</v>
      </c>
      <c r="D319" s="8">
        <v>573.9552000000001</v>
      </c>
      <c r="E319" s="8">
        <v>8018</v>
      </c>
      <c r="F319" s="11" t="str">
        <f>+VLOOKUP(Stock[[#This Row],[Codes Produits Achetes]],Tableau1[],4,FALSE)</f>
        <v>CREMERIE</v>
      </c>
      <c r="G319" s="11">
        <f>IFERROR(Stock[[#This Row],[Stock Moyen (PMP €)]]/Stock[[#This Row],[Stock Moyen (UVC)]],0)</f>
        <v>0.64416969696969706</v>
      </c>
      <c r="H319" s="11" t="str">
        <f>+CONCATENATE(Stock[[#This Row],[Famille de produit]],Stock[[#This Row],[AnnéeMois]])</f>
        <v>CREMERIE202208</v>
      </c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</row>
    <row r="320" spans="1:21" ht="12.75" hidden="1" customHeight="1" x14ac:dyDescent="0.25">
      <c r="A320" s="16">
        <v>202208</v>
      </c>
      <c r="B320" s="12">
        <v>5540246172539</v>
      </c>
      <c r="C320" s="8">
        <v>54</v>
      </c>
      <c r="D320" s="8">
        <v>1110.4560000000001</v>
      </c>
      <c r="E320" s="8">
        <v>116</v>
      </c>
      <c r="F320" s="11" t="str">
        <f>+VLOOKUP(Stock[[#This Row],[Codes Produits Achetes]],Tableau1[],4,FALSE)</f>
        <v>CREMERIE</v>
      </c>
      <c r="G320" s="11">
        <f>IFERROR(Stock[[#This Row],[Stock Moyen (PMP €)]]/Stock[[#This Row],[Stock Moyen (UVC)]],0)</f>
        <v>20.564000000000004</v>
      </c>
      <c r="H320" s="11" t="str">
        <f>+CONCATENATE(Stock[[#This Row],[Famille de produit]],Stock[[#This Row],[AnnéeMois]])</f>
        <v>CREMERIE202208</v>
      </c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</row>
    <row r="321" spans="1:21" ht="12.75" hidden="1" customHeight="1" x14ac:dyDescent="0.25">
      <c r="A321" s="16">
        <v>202208</v>
      </c>
      <c r="B321" s="14">
        <v>5540246172669</v>
      </c>
      <c r="C321" s="11">
        <v>195</v>
      </c>
      <c r="D321" s="11">
        <v>2651.9184</v>
      </c>
      <c r="E321" s="11">
        <v>1086</v>
      </c>
      <c r="F321" s="11" t="str">
        <f>+VLOOKUP(Stock[[#This Row],[Codes Produits Achetes]],Tableau1[],4,FALSE)</f>
        <v>CREMERIE</v>
      </c>
      <c r="G321" s="11">
        <f>IFERROR(Stock[[#This Row],[Stock Moyen (PMP €)]]/Stock[[#This Row],[Stock Moyen (UVC)]],0)</f>
        <v>13.599581538461539</v>
      </c>
      <c r="H321" s="11" t="str">
        <f>+CONCATENATE(Stock[[#This Row],[Famille de produit]],Stock[[#This Row],[AnnéeMois]])</f>
        <v>CREMERIE202208</v>
      </c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</row>
    <row r="322" spans="1:21" ht="12.75" hidden="1" customHeight="1" x14ac:dyDescent="0.25">
      <c r="A322" s="16">
        <v>202208</v>
      </c>
      <c r="B322" s="12">
        <v>5540246172978</v>
      </c>
      <c r="C322" s="8">
        <v>0</v>
      </c>
      <c r="D322" s="8">
        <v>0</v>
      </c>
      <c r="E322" s="8">
        <v>14616</v>
      </c>
      <c r="F322" s="11" t="str">
        <f>+VLOOKUP(Stock[[#This Row],[Codes Produits Achetes]],Tableau1[],4,FALSE)</f>
        <v>CREMERIE</v>
      </c>
      <c r="G322" s="11">
        <f>IFERROR(Stock[[#This Row],[Stock Moyen (PMP €)]]/Stock[[#This Row],[Stock Moyen (UVC)]],0)</f>
        <v>0</v>
      </c>
      <c r="H322" s="11" t="str">
        <f>+CONCATENATE(Stock[[#This Row],[Famille de produit]],Stock[[#This Row],[AnnéeMois]])</f>
        <v>CREMERIE202208</v>
      </c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3" spans="1:21" ht="12.75" hidden="1" customHeight="1" x14ac:dyDescent="0.25">
      <c r="A323" s="16">
        <v>202208</v>
      </c>
      <c r="B323" s="14">
        <v>5540246173472</v>
      </c>
      <c r="C323" s="11">
        <v>0</v>
      </c>
      <c r="D323" s="11">
        <v>0</v>
      </c>
      <c r="E323" s="11">
        <v>864</v>
      </c>
      <c r="F323" s="11" t="str">
        <f>+VLOOKUP(Stock[[#This Row],[Codes Produits Achetes]],Tableau1[],4,FALSE)</f>
        <v>CREMERIE</v>
      </c>
      <c r="G323" s="11">
        <f>IFERROR(Stock[[#This Row],[Stock Moyen (PMP €)]]/Stock[[#This Row],[Stock Moyen (UVC)]],0)</f>
        <v>0</v>
      </c>
      <c r="H323" s="11" t="str">
        <f>+CONCATENATE(Stock[[#This Row],[Famille de produit]],Stock[[#This Row],[AnnéeMois]])</f>
        <v>CREMERIE202208</v>
      </c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</row>
    <row r="324" spans="1:21" ht="12.75" hidden="1" customHeight="1" x14ac:dyDescent="0.25">
      <c r="A324" s="16">
        <v>202208</v>
      </c>
      <c r="B324" s="14">
        <v>5540246173685</v>
      </c>
      <c r="C324" s="11">
        <v>188</v>
      </c>
      <c r="D324" s="11">
        <v>4744.9151999999995</v>
      </c>
      <c r="E324" s="11">
        <v>226</v>
      </c>
      <c r="F324" s="11" t="str">
        <f>+VLOOKUP(Stock[[#This Row],[Codes Produits Achetes]],Tableau1[],4,FALSE)</f>
        <v>EMBALLAGES</v>
      </c>
      <c r="G324" s="11">
        <f>IFERROR(Stock[[#This Row],[Stock Moyen (PMP €)]]/Stock[[#This Row],[Stock Moyen (UVC)]],0)</f>
        <v>25.23891063829787</v>
      </c>
      <c r="H324" s="11" t="str">
        <f>+CONCATENATE(Stock[[#This Row],[Famille de produit]],Stock[[#This Row],[AnnéeMois]])</f>
        <v>EMBALLAGES202208</v>
      </c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</row>
    <row r="325" spans="1:21" ht="12.75" hidden="1" customHeight="1" x14ac:dyDescent="0.25">
      <c r="A325" s="16">
        <v>202208</v>
      </c>
      <c r="B325" s="12">
        <v>5540246173686</v>
      </c>
      <c r="C325" s="8">
        <v>420</v>
      </c>
      <c r="D325" s="8">
        <v>10770.148800000001</v>
      </c>
      <c r="E325" s="8">
        <v>193</v>
      </c>
      <c r="F325" s="11" t="str">
        <f>+VLOOKUP(Stock[[#This Row],[Codes Produits Achetes]],Tableau1[],4,FALSE)</f>
        <v>EMBALLAGES</v>
      </c>
      <c r="G325" s="11">
        <f>IFERROR(Stock[[#This Row],[Stock Moyen (PMP €)]]/Stock[[#This Row],[Stock Moyen (UVC)]],0)</f>
        <v>25.64321142857143</v>
      </c>
      <c r="H325" s="11" t="str">
        <f>+CONCATENATE(Stock[[#This Row],[Famille de produit]],Stock[[#This Row],[AnnéeMois]])</f>
        <v>EMBALLAGES202208</v>
      </c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</row>
    <row r="326" spans="1:21" ht="12.75" hidden="1" customHeight="1" x14ac:dyDescent="0.25">
      <c r="A326" s="16">
        <v>202208</v>
      </c>
      <c r="B326" s="12">
        <v>5540246173906</v>
      </c>
      <c r="C326" s="8">
        <v>1972</v>
      </c>
      <c r="D326" s="8">
        <v>36646.560000000005</v>
      </c>
      <c r="E326" s="8">
        <v>1671</v>
      </c>
      <c r="F326" s="11" t="str">
        <f>+VLOOKUP(Stock[[#This Row],[Codes Produits Achetes]],Tableau1[],4,FALSE)</f>
        <v>VOLAILLE</v>
      </c>
      <c r="G326" s="11">
        <f>IFERROR(Stock[[#This Row],[Stock Moyen (PMP €)]]/Stock[[#This Row],[Stock Moyen (UVC)]],0)</f>
        <v>18.583448275862072</v>
      </c>
      <c r="H326" s="11" t="str">
        <f>+CONCATENATE(Stock[[#This Row],[Famille de produit]],Stock[[#This Row],[AnnéeMois]])</f>
        <v>VOLAILLE202208</v>
      </c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</row>
    <row r="327" spans="1:21" ht="12.75" hidden="1" customHeight="1" x14ac:dyDescent="0.25">
      <c r="A327" s="16">
        <v>202208</v>
      </c>
      <c r="B327" s="12">
        <v>5540246174095</v>
      </c>
      <c r="C327" s="8">
        <v>42</v>
      </c>
      <c r="D327" s="8">
        <v>1303.2576000000001</v>
      </c>
      <c r="E327" s="8">
        <v>112</v>
      </c>
      <c r="F327" s="11" t="str">
        <f>+VLOOKUP(Stock[[#This Row],[Codes Produits Achetes]],Tableau1[],4,FALSE)</f>
        <v>CREMERIE</v>
      </c>
      <c r="G327" s="11">
        <f>IFERROR(Stock[[#This Row],[Stock Moyen (PMP €)]]/Stock[[#This Row],[Stock Moyen (UVC)]],0)</f>
        <v>31.02994285714286</v>
      </c>
      <c r="H327" s="11" t="str">
        <f>+CONCATENATE(Stock[[#This Row],[Famille de produit]],Stock[[#This Row],[AnnéeMois]])</f>
        <v>CREMERIE202208</v>
      </c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</row>
    <row r="328" spans="1:21" ht="12.75" hidden="1" customHeight="1" x14ac:dyDescent="0.25">
      <c r="A328" s="16">
        <v>202208</v>
      </c>
      <c r="B328" s="14">
        <v>5540246174174</v>
      </c>
      <c r="C328" s="11">
        <v>103</v>
      </c>
      <c r="D328" s="11">
        <v>1358.1216000000002</v>
      </c>
      <c r="E328" s="11">
        <v>759</v>
      </c>
      <c r="F328" s="11" t="str">
        <f>+VLOOKUP(Stock[[#This Row],[Codes Produits Achetes]],Tableau1[],4,FALSE)</f>
        <v>CREMERIE</v>
      </c>
      <c r="G328" s="11">
        <f>IFERROR(Stock[[#This Row],[Stock Moyen (PMP €)]]/Stock[[#This Row],[Stock Moyen (UVC)]],0)</f>
        <v>13.18564660194175</v>
      </c>
      <c r="H328" s="11" t="str">
        <f>+CONCATENATE(Stock[[#This Row],[Famille de produit]],Stock[[#This Row],[AnnéeMois]])</f>
        <v>CREMERIE202208</v>
      </c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</row>
    <row r="329" spans="1:21" ht="12.75" hidden="1" customHeight="1" x14ac:dyDescent="0.25">
      <c r="A329" s="16">
        <v>202208</v>
      </c>
      <c r="B329" s="12">
        <v>5540246175047</v>
      </c>
      <c r="C329" s="8">
        <v>14</v>
      </c>
      <c r="D329" s="8">
        <v>147.48480000000001</v>
      </c>
      <c r="E329" s="8">
        <v>738</v>
      </c>
      <c r="F329" s="11" t="str">
        <f>+VLOOKUP(Stock[[#This Row],[Codes Produits Achetes]],Tableau1[],4,FALSE)</f>
        <v>CREMERIE</v>
      </c>
      <c r="G329" s="11">
        <f>IFERROR(Stock[[#This Row],[Stock Moyen (PMP €)]]/Stock[[#This Row],[Stock Moyen (UVC)]],0)</f>
        <v>10.534628571428572</v>
      </c>
      <c r="H329" s="11" t="str">
        <f>+CONCATENATE(Stock[[#This Row],[Famille de produit]],Stock[[#This Row],[AnnéeMois]])</f>
        <v>CREMERIE202208</v>
      </c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</row>
    <row r="330" spans="1:21" ht="12.75" hidden="1" customHeight="1" x14ac:dyDescent="0.25">
      <c r="A330" s="16">
        <v>202208</v>
      </c>
      <c r="B330" s="14">
        <v>5540246175049</v>
      </c>
      <c r="C330" s="11">
        <v>627</v>
      </c>
      <c r="D330" s="11">
        <v>6520.1760000000004</v>
      </c>
      <c r="E330" s="11">
        <v>2144</v>
      </c>
      <c r="F330" s="11" t="str">
        <f>+VLOOKUP(Stock[[#This Row],[Codes Produits Achetes]],Tableau1[],4,FALSE)</f>
        <v>CREMERIE</v>
      </c>
      <c r="G330" s="11">
        <f>IFERROR(Stock[[#This Row],[Stock Moyen (PMP €)]]/Stock[[#This Row],[Stock Moyen (UVC)]],0)</f>
        <v>10.399004784688996</v>
      </c>
      <c r="H330" s="11" t="str">
        <f>+CONCATENATE(Stock[[#This Row],[Famille de produit]],Stock[[#This Row],[AnnéeMois]])</f>
        <v>CREMERIE202208</v>
      </c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</row>
    <row r="331" spans="1:21" ht="12.75" hidden="1" customHeight="1" x14ac:dyDescent="0.25">
      <c r="A331" s="16">
        <v>202208</v>
      </c>
      <c r="B331" s="12">
        <v>5540246175050</v>
      </c>
      <c r="C331" s="8">
        <v>724</v>
      </c>
      <c r="D331" s="8">
        <v>8383.5648000000001</v>
      </c>
      <c r="E331" s="8">
        <v>1977</v>
      </c>
      <c r="F331" s="11" t="str">
        <f>+VLOOKUP(Stock[[#This Row],[Codes Produits Achetes]],Tableau1[],4,FALSE)</f>
        <v>CREMERIE</v>
      </c>
      <c r="G331" s="11">
        <f>IFERROR(Stock[[#This Row],[Stock Moyen (PMP €)]]/Stock[[#This Row],[Stock Moyen (UVC)]],0)</f>
        <v>11.579509392265194</v>
      </c>
      <c r="H331" s="11" t="str">
        <f>+CONCATENATE(Stock[[#This Row],[Famille de produit]],Stock[[#This Row],[AnnéeMois]])</f>
        <v>CREMERIE202208</v>
      </c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</row>
    <row r="332" spans="1:21" ht="12.75" hidden="1" customHeight="1" x14ac:dyDescent="0.25">
      <c r="A332" s="16">
        <v>202208</v>
      </c>
      <c r="B332" s="14">
        <v>5540246175372</v>
      </c>
      <c r="C332" s="11">
        <v>2715</v>
      </c>
      <c r="D332" s="11">
        <v>10614.240000000002</v>
      </c>
      <c r="E332" s="11">
        <v>348</v>
      </c>
      <c r="F332" s="11" t="str">
        <f>+VLOOKUP(Stock[[#This Row],[Codes Produits Achetes]],Tableau1[],4,FALSE)</f>
        <v>BOULANGERIE</v>
      </c>
      <c r="G332" s="11">
        <f>IFERROR(Stock[[#This Row],[Stock Moyen (PMP €)]]/Stock[[#This Row],[Stock Moyen (UVC)]],0)</f>
        <v>3.9094806629834262</v>
      </c>
      <c r="H332" s="11" t="str">
        <f>+CONCATENATE(Stock[[#This Row],[Famille de produit]],Stock[[#This Row],[AnnéeMois]])</f>
        <v>BOULANGERIE202208</v>
      </c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</row>
    <row r="333" spans="1:21" ht="12.75" hidden="1" customHeight="1" x14ac:dyDescent="0.25">
      <c r="A333" s="16">
        <v>202208</v>
      </c>
      <c r="B333" s="12">
        <v>5540246175461</v>
      </c>
      <c r="C333" s="8">
        <v>5513</v>
      </c>
      <c r="D333" s="8">
        <v>50808.384000000005</v>
      </c>
      <c r="E333" s="8">
        <v>4511</v>
      </c>
      <c r="F333" s="11" t="str">
        <f>+VLOOKUP(Stock[[#This Row],[Codes Produits Achetes]],Tableau1[],4,FALSE)</f>
        <v>MIX LEGUMES</v>
      </c>
      <c r="G333" s="11">
        <f>IFERROR(Stock[[#This Row],[Stock Moyen (PMP €)]]/Stock[[#This Row],[Stock Moyen (UVC)]],0)</f>
        <v>9.2161044803192471</v>
      </c>
      <c r="H333" s="11" t="str">
        <f>+CONCATENATE(Stock[[#This Row],[Famille de produit]],Stock[[#This Row],[AnnéeMois]])</f>
        <v>MIX LEGUMES202208</v>
      </c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</row>
    <row r="334" spans="1:21" ht="12.75" hidden="1" customHeight="1" x14ac:dyDescent="0.25">
      <c r="A334" s="16">
        <v>202208</v>
      </c>
      <c r="B334" s="12">
        <v>5540246176294</v>
      </c>
      <c r="C334" s="8">
        <v>1225</v>
      </c>
      <c r="D334" s="8">
        <v>1129.0752000000002</v>
      </c>
      <c r="E334" s="8">
        <v>11136</v>
      </c>
      <c r="F334" s="11" t="str">
        <f>+VLOOKUP(Stock[[#This Row],[Codes Produits Achetes]],Tableau1[],4,FALSE)</f>
        <v>CREMERIE</v>
      </c>
      <c r="G334" s="11">
        <f>IFERROR(Stock[[#This Row],[Stock Moyen (PMP €)]]/Stock[[#This Row],[Stock Moyen (UVC)]],0)</f>
        <v>0.92169404081632667</v>
      </c>
      <c r="H334" s="11" t="str">
        <f>+CONCATENATE(Stock[[#This Row],[Famille de produit]],Stock[[#This Row],[AnnéeMois]])</f>
        <v>CREMERIE202208</v>
      </c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</row>
    <row r="335" spans="1:21" ht="12.75" hidden="1" customHeight="1" x14ac:dyDescent="0.25">
      <c r="A335" s="16">
        <v>202208</v>
      </c>
      <c r="B335" s="14">
        <v>5540246176295</v>
      </c>
      <c r="C335" s="11">
        <v>7016</v>
      </c>
      <c r="D335" s="11">
        <v>6466.5216000000009</v>
      </c>
      <c r="E335" s="11">
        <v>62933</v>
      </c>
      <c r="F335" s="11" t="str">
        <f>+VLOOKUP(Stock[[#This Row],[Codes Produits Achetes]],Tableau1[],4,FALSE)</f>
        <v>CREMERIE</v>
      </c>
      <c r="G335" s="11">
        <f>IFERROR(Stock[[#This Row],[Stock Moyen (PMP €)]]/Stock[[#This Row],[Stock Moyen (UVC)]],0)</f>
        <v>0.92168209806157364</v>
      </c>
      <c r="H335" s="11" t="str">
        <f>+CONCATENATE(Stock[[#This Row],[Famille de produit]],Stock[[#This Row],[AnnéeMois]])</f>
        <v>CREMERIE202208</v>
      </c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</row>
    <row r="336" spans="1:21" ht="12.75" hidden="1" customHeight="1" x14ac:dyDescent="0.25">
      <c r="A336" s="16">
        <v>202208</v>
      </c>
      <c r="B336" s="14">
        <v>5540246176699</v>
      </c>
      <c r="C336" s="11">
        <v>0</v>
      </c>
      <c r="D336" s="11">
        <v>0</v>
      </c>
      <c r="E336" s="11">
        <v>41969</v>
      </c>
      <c r="F336" s="11" t="str">
        <f>+VLOOKUP(Stock[[#This Row],[Codes Produits Achetes]],Tableau1[],4,FALSE)</f>
        <v>CREMERIE</v>
      </c>
      <c r="G336" s="11">
        <f>IFERROR(Stock[[#This Row],[Stock Moyen (PMP €)]]/Stock[[#This Row],[Stock Moyen (UVC)]],0)</f>
        <v>0</v>
      </c>
      <c r="H336" s="11" t="str">
        <f>+CONCATENATE(Stock[[#This Row],[Famille de produit]],Stock[[#This Row],[AnnéeMois]])</f>
        <v>CREMERIE202208</v>
      </c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</row>
    <row r="337" spans="1:21" ht="12.75" hidden="1" customHeight="1" x14ac:dyDescent="0.25">
      <c r="A337" s="16">
        <v>202208</v>
      </c>
      <c r="B337" s="14">
        <v>5540246177133</v>
      </c>
      <c r="C337" s="11">
        <v>8863</v>
      </c>
      <c r="D337" s="11">
        <v>32179.680000000004</v>
      </c>
      <c r="E337" s="11">
        <v>17366</v>
      </c>
      <c r="F337" s="11" t="str">
        <f>+VLOOKUP(Stock[[#This Row],[Codes Produits Achetes]],Tableau1[],4,FALSE)</f>
        <v>MIX LEGUMES</v>
      </c>
      <c r="G337" s="11">
        <f>IFERROR(Stock[[#This Row],[Stock Moyen (PMP €)]]/Stock[[#This Row],[Stock Moyen (UVC)]],0)</f>
        <v>3.6307886720072213</v>
      </c>
      <c r="H337" s="11" t="str">
        <f>+CONCATENATE(Stock[[#This Row],[Famille de produit]],Stock[[#This Row],[AnnéeMois]])</f>
        <v>MIX LEGUMES202208</v>
      </c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</row>
    <row r="338" spans="1:21" ht="12.75" hidden="1" customHeight="1" x14ac:dyDescent="0.25">
      <c r="A338" s="16">
        <v>202208</v>
      </c>
      <c r="B338" s="14">
        <v>5540246177376</v>
      </c>
      <c r="C338" s="11">
        <v>968</v>
      </c>
      <c r="D338" s="11">
        <v>38190.527999999998</v>
      </c>
      <c r="E338" s="11">
        <v>819</v>
      </c>
      <c r="F338" s="11" t="str">
        <f>+VLOOKUP(Stock[[#This Row],[Codes Produits Achetes]],Tableau1[],4,FALSE)</f>
        <v>BOULANGERIE</v>
      </c>
      <c r="G338" s="11">
        <f>IFERROR(Stock[[#This Row],[Stock Moyen (PMP €)]]/Stock[[#This Row],[Stock Moyen (UVC)]],0)</f>
        <v>39.45302479338843</v>
      </c>
      <c r="H338" s="11" t="str">
        <f>+CONCATENATE(Stock[[#This Row],[Famille de produit]],Stock[[#This Row],[AnnéeMois]])</f>
        <v>BOULANGERIE202208</v>
      </c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</row>
    <row r="339" spans="1:21" ht="12.75" hidden="1" customHeight="1" x14ac:dyDescent="0.25">
      <c r="A339" s="16">
        <v>202208</v>
      </c>
      <c r="B339" s="12">
        <v>5540246180522</v>
      </c>
      <c r="C339" s="8">
        <v>803</v>
      </c>
      <c r="D339" s="8">
        <v>14050.368000000002</v>
      </c>
      <c r="E339" s="8">
        <v>1444</v>
      </c>
      <c r="F339" s="11" t="str">
        <f>+VLOOKUP(Stock[[#This Row],[Codes Produits Achetes]],Tableau1[],4,FALSE)</f>
        <v>BOULANGERIE</v>
      </c>
      <c r="G339" s="11">
        <f>IFERROR(Stock[[#This Row],[Stock Moyen (PMP €)]]/Stock[[#This Row],[Stock Moyen (UVC)]],0)</f>
        <v>17.497344956413453</v>
      </c>
      <c r="H339" s="11" t="str">
        <f>+CONCATENATE(Stock[[#This Row],[Famille de produit]],Stock[[#This Row],[AnnéeMois]])</f>
        <v>BOULANGERIE202208</v>
      </c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</row>
    <row r="340" spans="1:21" ht="12.75" hidden="1" customHeight="1" x14ac:dyDescent="0.25">
      <c r="A340" s="16">
        <v>202208</v>
      </c>
      <c r="B340" s="12">
        <v>5540246181016</v>
      </c>
      <c r="C340" s="8">
        <v>16426</v>
      </c>
      <c r="D340" s="8">
        <v>131426.32320000001</v>
      </c>
      <c r="E340" s="8">
        <v>10357</v>
      </c>
      <c r="F340" s="11" t="str">
        <f>+VLOOKUP(Stock[[#This Row],[Codes Produits Achetes]],Tableau1[],4,FALSE)</f>
        <v>VOLAILLE</v>
      </c>
      <c r="G340" s="11">
        <f>IFERROR(Stock[[#This Row],[Stock Moyen (PMP €)]]/Stock[[#This Row],[Stock Moyen (UVC)]],0)</f>
        <v>8.001115499817363</v>
      </c>
      <c r="H340" s="11" t="str">
        <f>+CONCATENATE(Stock[[#This Row],[Famille de produit]],Stock[[#This Row],[AnnéeMois]])</f>
        <v>VOLAILLE202208</v>
      </c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</row>
    <row r="341" spans="1:21" ht="12.75" hidden="1" customHeight="1" x14ac:dyDescent="0.25">
      <c r="A341" s="16">
        <v>202208</v>
      </c>
      <c r="B341" s="14">
        <v>5540246181061</v>
      </c>
      <c r="C341" s="11">
        <v>43431</v>
      </c>
      <c r="D341" s="11">
        <v>52808.371200000001</v>
      </c>
      <c r="E341" s="11">
        <v>63998</v>
      </c>
      <c r="F341" s="11" t="str">
        <f>+VLOOKUP(Stock[[#This Row],[Codes Produits Achetes]],Tableau1[],4,FALSE)</f>
        <v>VOLAILLE</v>
      </c>
      <c r="G341" s="11">
        <f>IFERROR(Stock[[#This Row],[Stock Moyen (PMP €)]]/Stock[[#This Row],[Stock Moyen (UVC)]],0)</f>
        <v>1.2159142363749396</v>
      </c>
      <c r="H341" s="11" t="str">
        <f>+CONCATENATE(Stock[[#This Row],[Famille de produit]],Stock[[#This Row],[AnnéeMois]])</f>
        <v>VOLAILLE202208</v>
      </c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</row>
    <row r="342" spans="1:21" ht="12.75" hidden="1" customHeight="1" x14ac:dyDescent="0.25">
      <c r="A342" s="16">
        <v>202208</v>
      </c>
      <c r="B342" s="12">
        <v>5540246182684</v>
      </c>
      <c r="C342" s="8">
        <v>462</v>
      </c>
      <c r="D342" s="8">
        <v>23168.376000000004</v>
      </c>
      <c r="E342" s="8">
        <v>214</v>
      </c>
      <c r="F342" s="11" t="str">
        <f>+VLOOKUP(Stock[[#This Row],[Codes Produits Achetes]],Tableau1[],4,FALSE)</f>
        <v>BOULANGERIE</v>
      </c>
      <c r="G342" s="11">
        <f>IFERROR(Stock[[#This Row],[Stock Moyen (PMP €)]]/Stock[[#This Row],[Stock Moyen (UVC)]],0)</f>
        <v>50.14800000000001</v>
      </c>
      <c r="H342" s="11" t="str">
        <f>+CONCATENATE(Stock[[#This Row],[Famille de produit]],Stock[[#This Row],[AnnéeMois]])</f>
        <v>BOULANGERIE202208</v>
      </c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</row>
    <row r="343" spans="1:21" ht="12.75" hidden="1" customHeight="1" x14ac:dyDescent="0.25">
      <c r="A343" s="16">
        <v>202208</v>
      </c>
      <c r="B343" s="12">
        <v>5540246183130</v>
      </c>
      <c r="C343" s="8">
        <v>4490</v>
      </c>
      <c r="D343" s="8">
        <v>19008.820800000001</v>
      </c>
      <c r="E343" s="8">
        <v>5534</v>
      </c>
      <c r="F343" s="11" t="str">
        <f>+VLOOKUP(Stock[[#This Row],[Codes Produits Achetes]],Tableau1[],4,FALSE)</f>
        <v>MIX LEGUMES</v>
      </c>
      <c r="G343" s="11">
        <f>IFERROR(Stock[[#This Row],[Stock Moyen (PMP €)]]/Stock[[#This Row],[Stock Moyen (UVC)]],0)</f>
        <v>4.2335903786191542</v>
      </c>
      <c r="H343" s="11" t="str">
        <f>+CONCATENATE(Stock[[#This Row],[Famille de produit]],Stock[[#This Row],[AnnéeMois]])</f>
        <v>MIX LEGUMES202208</v>
      </c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</row>
    <row r="344" spans="1:21" ht="12.75" hidden="1" customHeight="1" x14ac:dyDescent="0.25">
      <c r="A344" s="16">
        <v>202208</v>
      </c>
      <c r="B344" s="12">
        <v>5540246183455</v>
      </c>
      <c r="C344" s="8">
        <v>1485</v>
      </c>
      <c r="D344" s="8">
        <v>11667.456000000002</v>
      </c>
      <c r="E344" s="8">
        <v>418</v>
      </c>
      <c r="F344" s="11" t="str">
        <f>+VLOOKUP(Stock[[#This Row],[Codes Produits Achetes]],Tableau1[],4,FALSE)</f>
        <v>MIX LEGUMES</v>
      </c>
      <c r="G344" s="11">
        <f>IFERROR(Stock[[#This Row],[Stock Moyen (PMP €)]]/Stock[[#This Row],[Stock Moyen (UVC)]],0)</f>
        <v>7.8568727272727283</v>
      </c>
      <c r="H344" s="11" t="str">
        <f>+CONCATENATE(Stock[[#This Row],[Famille de produit]],Stock[[#This Row],[AnnéeMois]])</f>
        <v>MIX LEGUMES202208</v>
      </c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</row>
    <row r="345" spans="1:21" ht="12.75" hidden="1" customHeight="1" x14ac:dyDescent="0.25">
      <c r="A345" s="16">
        <v>202208</v>
      </c>
      <c r="B345" s="12">
        <v>5540246183537</v>
      </c>
      <c r="C345" s="8">
        <v>2803</v>
      </c>
      <c r="D345" s="8">
        <v>3940.0128</v>
      </c>
      <c r="E345" s="8">
        <v>3156</v>
      </c>
      <c r="F345" s="11" t="str">
        <f>+VLOOKUP(Stock[[#This Row],[Codes Produits Achetes]],Tableau1[],4,FALSE)</f>
        <v>MIX LEGUMES</v>
      </c>
      <c r="G345" s="11">
        <f>IFERROR(Stock[[#This Row],[Stock Moyen (PMP €)]]/Stock[[#This Row],[Stock Moyen (UVC)]],0)</f>
        <v>1.4056413842311808</v>
      </c>
      <c r="H345" s="11" t="str">
        <f>+CONCATENATE(Stock[[#This Row],[Famille de produit]],Stock[[#This Row],[AnnéeMois]])</f>
        <v>MIX LEGUMES202208</v>
      </c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</row>
    <row r="346" spans="1:21" ht="12.75" hidden="1" customHeight="1" x14ac:dyDescent="0.25">
      <c r="A346" s="16">
        <v>202208</v>
      </c>
      <c r="B346" s="14">
        <v>5540246183538</v>
      </c>
      <c r="C346" s="11">
        <v>873</v>
      </c>
      <c r="D346" s="11">
        <v>1145.1456000000001</v>
      </c>
      <c r="E346" s="11">
        <v>2877</v>
      </c>
      <c r="F346" s="11" t="str">
        <f>+VLOOKUP(Stock[[#This Row],[Codes Produits Achetes]],Tableau1[],4,FALSE)</f>
        <v>MIX LEGUMES</v>
      </c>
      <c r="G346" s="11">
        <f>IFERROR(Stock[[#This Row],[Stock Moyen (PMP €)]]/Stock[[#This Row],[Stock Moyen (UVC)]],0)</f>
        <v>1.3117360824742268</v>
      </c>
      <c r="H346" s="11" t="str">
        <f>+CONCATENATE(Stock[[#This Row],[Famille de produit]],Stock[[#This Row],[AnnéeMois]])</f>
        <v>MIX LEGUMES202208</v>
      </c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</row>
    <row r="347" spans="1:21" ht="12.75" hidden="1" customHeight="1" x14ac:dyDescent="0.25">
      <c r="A347" s="16">
        <v>202208</v>
      </c>
      <c r="B347" s="12">
        <v>5540246183541</v>
      </c>
      <c r="C347" s="8">
        <v>1880</v>
      </c>
      <c r="D347" s="8">
        <v>16936.128000000001</v>
      </c>
      <c r="E347" s="8">
        <v>975</v>
      </c>
      <c r="F347" s="11" t="str">
        <f>+VLOOKUP(Stock[[#This Row],[Codes Produits Achetes]],Tableau1[],4,FALSE)</f>
        <v>MIX LEGUMES</v>
      </c>
      <c r="G347" s="11">
        <f>IFERROR(Stock[[#This Row],[Stock Moyen (PMP €)]]/Stock[[#This Row],[Stock Moyen (UVC)]],0)</f>
        <v>9.0085787234042556</v>
      </c>
      <c r="H347" s="11" t="str">
        <f>+CONCATENATE(Stock[[#This Row],[Famille de produit]],Stock[[#This Row],[AnnéeMois]])</f>
        <v>MIX LEGUMES202208</v>
      </c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</row>
    <row r="348" spans="1:21" ht="12.75" hidden="1" customHeight="1" x14ac:dyDescent="0.25">
      <c r="A348" s="16">
        <v>202208</v>
      </c>
      <c r="B348" s="14">
        <v>5540246183542</v>
      </c>
      <c r="C348" s="11">
        <v>2506</v>
      </c>
      <c r="D348" s="11">
        <v>7045.0560000000005</v>
      </c>
      <c r="E348" s="11">
        <v>0</v>
      </c>
      <c r="F348" s="11" t="str">
        <f>+VLOOKUP(Stock[[#This Row],[Codes Produits Achetes]],Tableau1[],4,FALSE)</f>
        <v>MIX LEGUMES</v>
      </c>
      <c r="G348" s="11">
        <f>IFERROR(Stock[[#This Row],[Stock Moyen (PMP €)]]/Stock[[#This Row],[Stock Moyen (UVC)]],0)</f>
        <v>2.8112753391859537</v>
      </c>
      <c r="H348" s="11" t="str">
        <f>+CONCATENATE(Stock[[#This Row],[Famille de produit]],Stock[[#This Row],[AnnéeMois]])</f>
        <v>MIX LEGUMES202208</v>
      </c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  <row r="349" spans="1:21" ht="12.75" hidden="1" customHeight="1" x14ac:dyDescent="0.25">
      <c r="A349" s="16">
        <v>202208</v>
      </c>
      <c r="B349" s="14">
        <v>5540246183547</v>
      </c>
      <c r="C349" s="11">
        <v>9570</v>
      </c>
      <c r="D349" s="11">
        <v>98366.400000000009</v>
      </c>
      <c r="E349" s="11">
        <v>12540</v>
      </c>
      <c r="F349" s="11" t="str">
        <f>+VLOOKUP(Stock[[#This Row],[Codes Produits Achetes]],Tableau1[],4,FALSE)</f>
        <v>VOLAILLE</v>
      </c>
      <c r="G349" s="11">
        <f>IFERROR(Stock[[#This Row],[Stock Moyen (PMP €)]]/Stock[[#This Row],[Stock Moyen (UVC)]],0)</f>
        <v>10.278620689655174</v>
      </c>
      <c r="H349" s="11" t="str">
        <f>+CONCATENATE(Stock[[#This Row],[Famille de produit]],Stock[[#This Row],[AnnéeMois]])</f>
        <v>VOLAILLE202208</v>
      </c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</row>
    <row r="350" spans="1:21" ht="12.75" hidden="1" customHeight="1" x14ac:dyDescent="0.25">
      <c r="A350" s="16">
        <v>202208</v>
      </c>
      <c r="B350" s="14">
        <v>5540246183552</v>
      </c>
      <c r="C350" s="11">
        <v>244</v>
      </c>
      <c r="D350" s="11">
        <v>449.06400000000002</v>
      </c>
      <c r="E350" s="11">
        <v>260</v>
      </c>
      <c r="F350" s="11" t="str">
        <f>+VLOOKUP(Stock[[#This Row],[Codes Produits Achetes]],Tableau1[],4,FALSE)</f>
        <v>MIX LEGUMES</v>
      </c>
      <c r="G350" s="11">
        <f>IFERROR(Stock[[#This Row],[Stock Moyen (PMP €)]]/Stock[[#This Row],[Stock Moyen (UVC)]],0)</f>
        <v>1.8404262295081968</v>
      </c>
      <c r="H350" s="11" t="str">
        <f>+CONCATENATE(Stock[[#This Row],[Famille de produit]],Stock[[#This Row],[AnnéeMois]])</f>
        <v>MIX LEGUMES202208</v>
      </c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</row>
    <row r="351" spans="1:21" ht="12.75" hidden="1" customHeight="1" x14ac:dyDescent="0.25">
      <c r="A351" s="16">
        <v>202208</v>
      </c>
      <c r="B351" s="12">
        <v>5540246183554</v>
      </c>
      <c r="C351" s="8">
        <v>1546</v>
      </c>
      <c r="D351" s="8">
        <v>11612.073600000002</v>
      </c>
      <c r="E351" s="8">
        <v>28</v>
      </c>
      <c r="F351" s="11" t="str">
        <f>+VLOOKUP(Stock[[#This Row],[Codes Produits Achetes]],Tableau1[],4,FALSE)</f>
        <v>MIX LEGUMES</v>
      </c>
      <c r="G351" s="11">
        <f>IFERROR(Stock[[#This Row],[Stock Moyen (PMP €)]]/Stock[[#This Row],[Stock Moyen (UVC)]],0)</f>
        <v>7.511043725743856</v>
      </c>
      <c r="H351" s="11" t="str">
        <f>+CONCATENATE(Stock[[#This Row],[Famille de produit]],Stock[[#This Row],[AnnéeMois]])</f>
        <v>MIX LEGUMES202208</v>
      </c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</row>
    <row r="352" spans="1:21" ht="12.75" hidden="1" customHeight="1" x14ac:dyDescent="0.25">
      <c r="A352" s="16">
        <v>202208</v>
      </c>
      <c r="B352" s="14">
        <v>5540246183555</v>
      </c>
      <c r="C352" s="11">
        <v>1151</v>
      </c>
      <c r="D352" s="11">
        <v>1538.4816000000001</v>
      </c>
      <c r="E352" s="11">
        <v>891</v>
      </c>
      <c r="F352" s="11" t="str">
        <f>+VLOOKUP(Stock[[#This Row],[Codes Produits Achetes]],Tableau1[],4,FALSE)</f>
        <v>MIX LEGUMES</v>
      </c>
      <c r="G352" s="11">
        <f>IFERROR(Stock[[#This Row],[Stock Moyen (PMP €)]]/Stock[[#This Row],[Stock Moyen (UVC)]],0)</f>
        <v>1.336647784535187</v>
      </c>
      <c r="H352" s="11" t="str">
        <f>+CONCATENATE(Stock[[#This Row],[Famille de produit]],Stock[[#This Row],[AnnéeMois]])</f>
        <v>MIX LEGUMES202208</v>
      </c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</row>
    <row r="353" spans="1:21" ht="12.75" hidden="1" customHeight="1" x14ac:dyDescent="0.25">
      <c r="A353" s="16">
        <v>202208</v>
      </c>
      <c r="B353" s="12">
        <v>5540246183558</v>
      </c>
      <c r="C353" s="8">
        <v>3202</v>
      </c>
      <c r="D353" s="8">
        <v>17646.336000000003</v>
      </c>
      <c r="E353" s="8">
        <v>4478</v>
      </c>
      <c r="F353" s="11" t="str">
        <f>+VLOOKUP(Stock[[#This Row],[Codes Produits Achetes]],Tableau1[],4,FALSE)</f>
        <v>MIX LEGUMES</v>
      </c>
      <c r="G353" s="11">
        <f>IFERROR(Stock[[#This Row],[Stock Moyen (PMP €)]]/Stock[[#This Row],[Stock Moyen (UVC)]],0)</f>
        <v>5.511035602748283</v>
      </c>
      <c r="H353" s="11" t="str">
        <f>+CONCATENATE(Stock[[#This Row],[Famille de produit]],Stock[[#This Row],[AnnéeMois]])</f>
        <v>MIX LEGUMES202208</v>
      </c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</row>
    <row r="354" spans="1:21" ht="12.75" hidden="1" customHeight="1" x14ac:dyDescent="0.25">
      <c r="A354" s="16">
        <v>202208</v>
      </c>
      <c r="B354" s="14">
        <v>5540246183560</v>
      </c>
      <c r="C354" s="11">
        <v>214</v>
      </c>
      <c r="D354" s="11">
        <v>5206.4640000000009</v>
      </c>
      <c r="E354" s="11">
        <v>168</v>
      </c>
      <c r="F354" s="11" t="str">
        <f>+VLOOKUP(Stock[[#This Row],[Codes Produits Achetes]],Tableau1[],4,FALSE)</f>
        <v>MIX LEGUMES</v>
      </c>
      <c r="G354" s="11">
        <f>IFERROR(Stock[[#This Row],[Stock Moyen (PMP €)]]/Stock[[#This Row],[Stock Moyen (UVC)]],0)</f>
        <v>24.329271028037386</v>
      </c>
      <c r="H354" s="11" t="str">
        <f>+CONCATENATE(Stock[[#This Row],[Famille de produit]],Stock[[#This Row],[AnnéeMois]])</f>
        <v>MIX LEGUMES202208</v>
      </c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</row>
    <row r="355" spans="1:21" ht="12.75" hidden="1" customHeight="1" x14ac:dyDescent="0.25">
      <c r="A355" s="16">
        <v>202208</v>
      </c>
      <c r="B355" s="12">
        <v>5540246183562</v>
      </c>
      <c r="C355" s="8">
        <v>5916</v>
      </c>
      <c r="D355" s="8">
        <v>19057.68</v>
      </c>
      <c r="E355" s="8">
        <v>4826</v>
      </c>
      <c r="F355" s="11" t="str">
        <f>+VLOOKUP(Stock[[#This Row],[Codes Produits Achetes]],Tableau1[],4,FALSE)</f>
        <v>MIX LEGUMES</v>
      </c>
      <c r="G355" s="11">
        <f>IFERROR(Stock[[#This Row],[Stock Moyen (PMP €)]]/Stock[[#This Row],[Stock Moyen (UVC)]],0)</f>
        <v>3.2213793103448278</v>
      </c>
      <c r="H355" s="11" t="str">
        <f>+CONCATENATE(Stock[[#This Row],[Famille de produit]],Stock[[#This Row],[AnnéeMois]])</f>
        <v>MIX LEGUMES202208</v>
      </c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</row>
    <row r="356" spans="1:21" ht="12.75" hidden="1" customHeight="1" x14ac:dyDescent="0.25">
      <c r="A356" s="16">
        <v>202208</v>
      </c>
      <c r="B356" s="12">
        <v>5540246183587</v>
      </c>
      <c r="C356" s="8">
        <v>439</v>
      </c>
      <c r="D356" s="8">
        <v>9234.3888000000006</v>
      </c>
      <c r="E356" s="8">
        <v>627</v>
      </c>
      <c r="F356" s="11" t="str">
        <f>+VLOOKUP(Stock[[#This Row],[Codes Produits Achetes]],Tableau1[],4,FALSE)</f>
        <v>MIX LEGUMES</v>
      </c>
      <c r="G356" s="11">
        <f>IFERROR(Stock[[#This Row],[Stock Moyen (PMP €)]]/Stock[[#This Row],[Stock Moyen (UVC)]],0)</f>
        <v>21.035054214123008</v>
      </c>
      <c r="H356" s="11" t="str">
        <f>+CONCATENATE(Stock[[#This Row],[Famille de produit]],Stock[[#This Row],[AnnéeMois]])</f>
        <v>MIX LEGUMES202208</v>
      </c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</row>
    <row r="357" spans="1:21" ht="12.75" hidden="1" customHeight="1" x14ac:dyDescent="0.25">
      <c r="A357" s="16">
        <v>202208</v>
      </c>
      <c r="B357" s="14">
        <v>5540246183589</v>
      </c>
      <c r="C357" s="11">
        <v>1520</v>
      </c>
      <c r="D357" s="11">
        <v>20033.567999999999</v>
      </c>
      <c r="E357" s="11">
        <v>441</v>
      </c>
      <c r="F357" s="11" t="str">
        <f>+VLOOKUP(Stock[[#This Row],[Codes Produits Achetes]],Tableau1[],4,FALSE)</f>
        <v>MIX LEGUMES</v>
      </c>
      <c r="G357" s="11">
        <f>IFERROR(Stock[[#This Row],[Stock Moyen (PMP €)]]/Stock[[#This Row],[Stock Moyen (UVC)]],0)</f>
        <v>13.17997894736842</v>
      </c>
      <c r="H357" s="11" t="str">
        <f>+CONCATENATE(Stock[[#This Row],[Famille de produit]],Stock[[#This Row],[AnnéeMois]])</f>
        <v>MIX LEGUMES202208</v>
      </c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</row>
    <row r="358" spans="1:21" ht="12.75" hidden="1" customHeight="1" x14ac:dyDescent="0.25">
      <c r="A358" s="16">
        <v>202208</v>
      </c>
      <c r="B358" s="12">
        <v>5540246183590</v>
      </c>
      <c r="C358" s="8">
        <v>2318</v>
      </c>
      <c r="D358" s="8">
        <v>32151.816000000003</v>
      </c>
      <c r="E358" s="8">
        <v>105</v>
      </c>
      <c r="F358" s="11" t="str">
        <f>+VLOOKUP(Stock[[#This Row],[Codes Produits Achetes]],Tableau1[],4,FALSE)</f>
        <v>MIX LEGUMES</v>
      </c>
      <c r="G358" s="11">
        <f>IFERROR(Stock[[#This Row],[Stock Moyen (PMP €)]]/Stock[[#This Row],[Stock Moyen (UVC)]],0)</f>
        <v>13.870498705780847</v>
      </c>
      <c r="H358" s="11" t="str">
        <f>+CONCATENATE(Stock[[#This Row],[Famille de produit]],Stock[[#This Row],[AnnéeMois]])</f>
        <v>MIX LEGUMES202208</v>
      </c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</row>
    <row r="359" spans="1:21" ht="12.75" hidden="1" customHeight="1" x14ac:dyDescent="0.25">
      <c r="A359" s="16">
        <v>202208</v>
      </c>
      <c r="B359" s="12">
        <v>5540246183844</v>
      </c>
      <c r="C359" s="8">
        <v>277</v>
      </c>
      <c r="D359" s="8">
        <v>7968.2400000000007</v>
      </c>
      <c r="E359" s="8">
        <v>202</v>
      </c>
      <c r="F359" s="11" t="str">
        <f>+VLOOKUP(Stock[[#This Row],[Codes Produits Achetes]],Tableau1[],4,FALSE)</f>
        <v>BOULANGERIE</v>
      </c>
      <c r="G359" s="11">
        <f>IFERROR(Stock[[#This Row],[Stock Moyen (PMP €)]]/Stock[[#This Row],[Stock Moyen (UVC)]],0)</f>
        <v>28.766209386281592</v>
      </c>
      <c r="H359" s="11" t="str">
        <f>+CONCATENATE(Stock[[#This Row],[Famille de produit]],Stock[[#This Row],[AnnéeMois]])</f>
        <v>BOULANGERIE202208</v>
      </c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</row>
    <row r="360" spans="1:21" ht="12.75" hidden="1" customHeight="1" x14ac:dyDescent="0.25">
      <c r="A360" s="16">
        <v>202208</v>
      </c>
      <c r="B360" s="12">
        <v>5540246184036</v>
      </c>
      <c r="C360" s="8">
        <v>126</v>
      </c>
      <c r="D360" s="8">
        <v>2146.1760000000004</v>
      </c>
      <c r="E360" s="8">
        <v>128</v>
      </c>
      <c r="F360" s="11" t="str">
        <f>+VLOOKUP(Stock[[#This Row],[Codes Produits Achetes]],Tableau1[],4,FALSE)</f>
        <v>BOULANGERIE</v>
      </c>
      <c r="G360" s="11">
        <f>IFERROR(Stock[[#This Row],[Stock Moyen (PMP €)]]/Stock[[#This Row],[Stock Moyen (UVC)]],0)</f>
        <v>17.03314285714286</v>
      </c>
      <c r="H360" s="11" t="str">
        <f>+CONCATENATE(Stock[[#This Row],[Famille de produit]],Stock[[#This Row],[AnnéeMois]])</f>
        <v>BOULANGERIE202208</v>
      </c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</row>
    <row r="361" spans="1:21" ht="12.75" hidden="1" customHeight="1" x14ac:dyDescent="0.25">
      <c r="A361" s="16">
        <v>202208</v>
      </c>
      <c r="B361" s="14">
        <v>5540246185278</v>
      </c>
      <c r="C361" s="11">
        <v>27513</v>
      </c>
      <c r="D361" s="11">
        <v>27152.366400000003</v>
      </c>
      <c r="E361" s="11">
        <v>41658</v>
      </c>
      <c r="F361" s="11" t="str">
        <f>+VLOOKUP(Stock[[#This Row],[Codes Produits Achetes]],Tableau1[],4,FALSE)</f>
        <v>VOLAILLE</v>
      </c>
      <c r="G361" s="11">
        <f>IFERROR(Stock[[#This Row],[Stock Moyen (PMP €)]]/Stock[[#This Row],[Stock Moyen (UVC)]],0)</f>
        <v>0.98689224730127589</v>
      </c>
      <c r="H361" s="11" t="str">
        <f>+CONCATENATE(Stock[[#This Row],[Famille de produit]],Stock[[#This Row],[AnnéeMois]])</f>
        <v>VOLAILLE202208</v>
      </c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</row>
    <row r="362" spans="1:21" ht="12.75" hidden="1" customHeight="1" x14ac:dyDescent="0.25">
      <c r="A362" s="16">
        <v>202208</v>
      </c>
      <c r="B362" s="12">
        <v>5540246185429</v>
      </c>
      <c r="C362" s="8">
        <v>70</v>
      </c>
      <c r="D362" s="8">
        <v>368.06400000000002</v>
      </c>
      <c r="E362" s="8">
        <v>474</v>
      </c>
      <c r="F362" s="11" t="str">
        <f>+VLOOKUP(Stock[[#This Row],[Codes Produits Achetes]],Tableau1[],4,FALSE)</f>
        <v>CREMERIE</v>
      </c>
      <c r="G362" s="11">
        <f>IFERROR(Stock[[#This Row],[Stock Moyen (PMP €)]]/Stock[[#This Row],[Stock Moyen (UVC)]],0)</f>
        <v>5.258057142857143</v>
      </c>
      <c r="H362" s="11" t="str">
        <f>+CONCATENATE(Stock[[#This Row],[Famille de produit]],Stock[[#This Row],[AnnéeMois]])</f>
        <v>CREMERIE202208</v>
      </c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</row>
    <row r="363" spans="1:21" ht="12.75" hidden="1" customHeight="1" x14ac:dyDescent="0.25">
      <c r="A363" s="16">
        <v>202208</v>
      </c>
      <c r="B363" s="12">
        <v>5540246185562</v>
      </c>
      <c r="C363" s="8">
        <v>126</v>
      </c>
      <c r="D363" s="8">
        <v>363.91680000000002</v>
      </c>
      <c r="E363" s="8">
        <v>140</v>
      </c>
      <c r="F363" s="11" t="str">
        <f>+VLOOKUP(Stock[[#This Row],[Codes Produits Achetes]],Tableau1[],4,FALSE)</f>
        <v>CREMERIE</v>
      </c>
      <c r="G363" s="11">
        <f>IFERROR(Stock[[#This Row],[Stock Moyen (PMP €)]]/Stock[[#This Row],[Stock Moyen (UVC)]],0)</f>
        <v>2.8882285714285718</v>
      </c>
      <c r="H363" s="11" t="str">
        <f>+CONCATENATE(Stock[[#This Row],[Famille de produit]],Stock[[#This Row],[AnnéeMois]])</f>
        <v>CREMERIE202208</v>
      </c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</row>
    <row r="364" spans="1:21" ht="12.75" hidden="1" customHeight="1" x14ac:dyDescent="0.25">
      <c r="A364" s="16">
        <v>202208</v>
      </c>
      <c r="B364" s="12">
        <v>5540246186010</v>
      </c>
      <c r="C364" s="8">
        <v>119</v>
      </c>
      <c r="D364" s="8">
        <v>17429.515200000002</v>
      </c>
      <c r="E364" s="8">
        <v>10</v>
      </c>
      <c r="F364" s="11" t="str">
        <f>+VLOOKUP(Stock[[#This Row],[Codes Produits Achetes]],Tableau1[],4,FALSE)</f>
        <v>EMBALLAGES</v>
      </c>
      <c r="G364" s="11">
        <f>IFERROR(Stock[[#This Row],[Stock Moyen (PMP €)]]/Stock[[#This Row],[Stock Moyen (UVC)]],0)</f>
        <v>146.46651428571431</v>
      </c>
      <c r="H364" s="11" t="str">
        <f>+CONCATENATE(Stock[[#This Row],[Famille de produit]],Stock[[#This Row],[AnnéeMois]])</f>
        <v>EMBALLAGES202208</v>
      </c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</row>
    <row r="365" spans="1:21" ht="12.75" hidden="1" customHeight="1" x14ac:dyDescent="0.25">
      <c r="A365" s="16">
        <v>202208</v>
      </c>
      <c r="B365" s="14">
        <v>5540246186011</v>
      </c>
      <c r="C365" s="11">
        <v>107</v>
      </c>
      <c r="D365" s="11">
        <v>6076.8576000000003</v>
      </c>
      <c r="E365" s="11">
        <v>3</v>
      </c>
      <c r="F365" s="11" t="str">
        <f>+VLOOKUP(Stock[[#This Row],[Codes Produits Achetes]],Tableau1[],4,FALSE)</f>
        <v>EMBALLAGES</v>
      </c>
      <c r="G365" s="11">
        <f>IFERROR(Stock[[#This Row],[Stock Moyen (PMP €)]]/Stock[[#This Row],[Stock Moyen (UVC)]],0)</f>
        <v>56.793061682242993</v>
      </c>
      <c r="H365" s="11" t="str">
        <f>+CONCATENATE(Stock[[#This Row],[Famille de produit]],Stock[[#This Row],[AnnéeMois]])</f>
        <v>EMBALLAGES202208</v>
      </c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</row>
    <row r="366" spans="1:21" ht="12.75" hidden="1" customHeight="1" x14ac:dyDescent="0.25">
      <c r="A366" s="16">
        <v>202208</v>
      </c>
      <c r="B366" s="12">
        <v>5540246186017</v>
      </c>
      <c r="C366" s="8">
        <v>75</v>
      </c>
      <c r="D366" s="8">
        <v>7860.3264000000008</v>
      </c>
      <c r="E366" s="8">
        <v>7</v>
      </c>
      <c r="F366" s="11" t="str">
        <f>+VLOOKUP(Stock[[#This Row],[Codes Produits Achetes]],Tableau1[],4,FALSE)</f>
        <v>EMBALLAGES</v>
      </c>
      <c r="G366" s="11">
        <f>IFERROR(Stock[[#This Row],[Stock Moyen (PMP €)]]/Stock[[#This Row],[Stock Moyen (UVC)]],0)</f>
        <v>104.80435200000001</v>
      </c>
      <c r="H366" s="11" t="str">
        <f>+CONCATENATE(Stock[[#This Row],[Famille de produit]],Stock[[#This Row],[AnnéeMois]])</f>
        <v>EMBALLAGES202208</v>
      </c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</row>
    <row r="367" spans="1:21" ht="12.75" hidden="1" customHeight="1" x14ac:dyDescent="0.25">
      <c r="A367" s="16">
        <v>202208</v>
      </c>
      <c r="B367" s="14">
        <v>5540246186325</v>
      </c>
      <c r="C367" s="11">
        <v>516</v>
      </c>
      <c r="D367" s="11">
        <v>1265.9328000000003</v>
      </c>
      <c r="E367" s="11">
        <v>543</v>
      </c>
      <c r="F367" s="11" t="str">
        <f>+VLOOKUP(Stock[[#This Row],[Codes Produits Achetes]],Tableau1[],4,FALSE)</f>
        <v>CREMERIE</v>
      </c>
      <c r="G367" s="11">
        <f>IFERROR(Stock[[#This Row],[Stock Moyen (PMP €)]]/Stock[[#This Row],[Stock Moyen (UVC)]],0)</f>
        <v>2.4533581395348842</v>
      </c>
      <c r="H367" s="11" t="str">
        <f>+CONCATENATE(Stock[[#This Row],[Famille de produit]],Stock[[#This Row],[AnnéeMois]])</f>
        <v>CREMERIE202208</v>
      </c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</row>
    <row r="368" spans="1:21" ht="12.75" hidden="1" customHeight="1" x14ac:dyDescent="0.25">
      <c r="A368" s="16">
        <v>202208</v>
      </c>
      <c r="B368" s="12">
        <v>5540246186351</v>
      </c>
      <c r="C368" s="8">
        <v>1518</v>
      </c>
      <c r="D368" s="8">
        <v>89928.662400000001</v>
      </c>
      <c r="E368" s="8">
        <v>133</v>
      </c>
      <c r="F368" s="11" t="str">
        <f>+VLOOKUP(Stock[[#This Row],[Codes Produits Achetes]],Tableau1[],4,FALSE)</f>
        <v>MIX LEGUMES</v>
      </c>
      <c r="G368" s="11">
        <f>IFERROR(Stock[[#This Row],[Stock Moyen (PMP €)]]/Stock[[#This Row],[Stock Moyen (UVC)]],0)</f>
        <v>59.241543083003954</v>
      </c>
      <c r="H368" s="11" t="str">
        <f>+CONCATENATE(Stock[[#This Row],[Famille de produit]],Stock[[#This Row],[AnnéeMois]])</f>
        <v>MIX LEGUMES202208</v>
      </c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</row>
    <row r="369" spans="1:21" ht="12.75" hidden="1" customHeight="1" x14ac:dyDescent="0.25">
      <c r="A369" s="16">
        <v>202208</v>
      </c>
      <c r="B369" s="14">
        <v>5540246186352</v>
      </c>
      <c r="C369" s="11">
        <v>8202</v>
      </c>
      <c r="D369" s="11">
        <v>86282.28</v>
      </c>
      <c r="E369" s="11">
        <v>1346</v>
      </c>
      <c r="F369" s="11" t="str">
        <f>+VLOOKUP(Stock[[#This Row],[Codes Produits Achetes]],Tableau1[],4,FALSE)</f>
        <v>MIX LEGUMES</v>
      </c>
      <c r="G369" s="11">
        <f>IFERROR(Stock[[#This Row],[Stock Moyen (PMP €)]]/Stock[[#This Row],[Stock Moyen (UVC)]],0)</f>
        <v>10.51966349670812</v>
      </c>
      <c r="H369" s="11" t="str">
        <f>+CONCATENATE(Stock[[#This Row],[Famille de produit]],Stock[[#This Row],[AnnéeMois]])</f>
        <v>MIX LEGUMES202208</v>
      </c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</row>
    <row r="370" spans="1:21" ht="12.75" hidden="1" customHeight="1" x14ac:dyDescent="0.25">
      <c r="A370" s="16">
        <v>202208</v>
      </c>
      <c r="B370" s="12">
        <v>5540246187882</v>
      </c>
      <c r="C370" s="8">
        <v>68</v>
      </c>
      <c r="D370" s="8">
        <v>2581.0272000000004</v>
      </c>
      <c r="E370" s="8">
        <v>21</v>
      </c>
      <c r="F370" s="11" t="str">
        <f>+VLOOKUP(Stock[[#This Row],[Codes Produits Achetes]],Tableau1[],4,FALSE)</f>
        <v>EMBALLAGES</v>
      </c>
      <c r="G370" s="11">
        <f>IFERROR(Stock[[#This Row],[Stock Moyen (PMP €)]]/Stock[[#This Row],[Stock Moyen (UVC)]],0)</f>
        <v>37.95628235294118</v>
      </c>
      <c r="H370" s="11" t="str">
        <f>+CONCATENATE(Stock[[#This Row],[Famille de produit]],Stock[[#This Row],[AnnéeMois]])</f>
        <v>EMBALLAGES202208</v>
      </c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</row>
    <row r="371" spans="1:21" ht="12.75" hidden="1" customHeight="1" x14ac:dyDescent="0.25">
      <c r="A371" s="16">
        <v>202208</v>
      </c>
      <c r="B371" s="14">
        <v>5540246187987</v>
      </c>
      <c r="C371" s="11">
        <v>1448</v>
      </c>
      <c r="D371" s="11">
        <v>711.67680000000007</v>
      </c>
      <c r="E371" s="11">
        <v>29901</v>
      </c>
      <c r="F371" s="11" t="str">
        <f>+VLOOKUP(Stock[[#This Row],[Codes Produits Achetes]],Tableau1[],4,FALSE)</f>
        <v>CREMERIE</v>
      </c>
      <c r="G371" s="11">
        <f>IFERROR(Stock[[#This Row],[Stock Moyen (PMP €)]]/Stock[[#This Row],[Stock Moyen (UVC)]],0)</f>
        <v>0.49148950276243097</v>
      </c>
      <c r="H371" s="11" t="str">
        <f>+CONCATENATE(Stock[[#This Row],[Famille de produit]],Stock[[#This Row],[AnnéeMois]])</f>
        <v>CREMERIE202208</v>
      </c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</row>
    <row r="372" spans="1:21" ht="12.75" hidden="1" customHeight="1" x14ac:dyDescent="0.25">
      <c r="A372" s="16">
        <v>202208</v>
      </c>
      <c r="B372" s="12">
        <v>5540246187995</v>
      </c>
      <c r="C372" s="8">
        <v>1448</v>
      </c>
      <c r="D372" s="8">
        <v>126993.48480000001</v>
      </c>
      <c r="E372" s="8">
        <v>645</v>
      </c>
      <c r="F372" s="11" t="str">
        <f>+VLOOKUP(Stock[[#This Row],[Codes Produits Achetes]],Tableau1[],4,FALSE)</f>
        <v>EMBALLAGES</v>
      </c>
      <c r="G372" s="11">
        <f>IFERROR(Stock[[#This Row],[Stock Moyen (PMP €)]]/Stock[[#This Row],[Stock Moyen (UVC)]],0)</f>
        <v>87.702682872928179</v>
      </c>
      <c r="H372" s="11" t="str">
        <f>+CONCATENATE(Stock[[#This Row],[Famille de produit]],Stock[[#This Row],[AnnéeMois]])</f>
        <v>EMBALLAGES202208</v>
      </c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</row>
    <row r="373" spans="1:21" ht="12.75" hidden="1" customHeight="1" x14ac:dyDescent="0.25">
      <c r="A373" s="16">
        <v>202208</v>
      </c>
      <c r="B373" s="14">
        <v>5540246187996</v>
      </c>
      <c r="C373" s="11">
        <v>328</v>
      </c>
      <c r="D373" s="11">
        <v>15124.449600000002</v>
      </c>
      <c r="E373" s="11">
        <v>12</v>
      </c>
      <c r="F373" s="11" t="str">
        <f>+VLOOKUP(Stock[[#This Row],[Codes Produits Achetes]],Tableau1[],4,FALSE)</f>
        <v>EMBALLAGES</v>
      </c>
      <c r="G373" s="11">
        <f>IFERROR(Stock[[#This Row],[Stock Moyen (PMP €)]]/Stock[[#This Row],[Stock Moyen (UVC)]],0)</f>
        <v>46.111126829268301</v>
      </c>
      <c r="H373" s="11" t="str">
        <f>+CONCATENATE(Stock[[#This Row],[Famille de produit]],Stock[[#This Row],[AnnéeMois]])</f>
        <v>EMBALLAGES202208</v>
      </c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</row>
    <row r="374" spans="1:21" ht="12.75" hidden="1" customHeight="1" x14ac:dyDescent="0.25">
      <c r="A374" s="16">
        <v>202208</v>
      </c>
      <c r="B374" s="12">
        <v>5540246187997</v>
      </c>
      <c r="C374" s="8">
        <v>216</v>
      </c>
      <c r="D374" s="8">
        <v>10779.220800000001</v>
      </c>
      <c r="E374" s="8">
        <v>56</v>
      </c>
      <c r="F374" s="11" t="str">
        <f>+VLOOKUP(Stock[[#This Row],[Codes Produits Achetes]],Tableau1[],4,FALSE)</f>
        <v>EMBALLAGES</v>
      </c>
      <c r="G374" s="11">
        <f>IFERROR(Stock[[#This Row],[Stock Moyen (PMP €)]]/Stock[[#This Row],[Stock Moyen (UVC)]],0)</f>
        <v>49.903800000000004</v>
      </c>
      <c r="H374" s="11" t="str">
        <f>+CONCATENATE(Stock[[#This Row],[Famille de produit]],Stock[[#This Row],[AnnéeMois]])</f>
        <v>EMBALLAGES202208</v>
      </c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</row>
    <row r="375" spans="1:21" ht="12.75" hidden="1" customHeight="1" x14ac:dyDescent="0.25">
      <c r="A375" s="16">
        <v>202208</v>
      </c>
      <c r="B375" s="14">
        <v>5540246187998</v>
      </c>
      <c r="C375" s="11">
        <v>253</v>
      </c>
      <c r="D375" s="11">
        <v>13000.996800000001</v>
      </c>
      <c r="E375" s="11">
        <v>221</v>
      </c>
      <c r="F375" s="11" t="str">
        <f>+VLOOKUP(Stock[[#This Row],[Codes Produits Achetes]],Tableau1[],4,FALSE)</f>
        <v>EMBALLAGES</v>
      </c>
      <c r="G375" s="11">
        <f>IFERROR(Stock[[#This Row],[Stock Moyen (PMP €)]]/Stock[[#This Row],[Stock Moyen (UVC)]],0)</f>
        <v>51.387339130434789</v>
      </c>
      <c r="H375" s="11" t="str">
        <f>+CONCATENATE(Stock[[#This Row],[Famille de produit]],Stock[[#This Row],[AnnéeMois]])</f>
        <v>EMBALLAGES202208</v>
      </c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</row>
    <row r="376" spans="1:21" ht="12.75" hidden="1" customHeight="1" x14ac:dyDescent="0.25">
      <c r="A376" s="16">
        <v>202208</v>
      </c>
      <c r="B376" s="12">
        <v>5540246188047</v>
      </c>
      <c r="C376" s="8">
        <v>293</v>
      </c>
      <c r="D376" s="8">
        <v>35609.414400000001</v>
      </c>
      <c r="E376" s="8">
        <v>24</v>
      </c>
      <c r="F376" s="11" t="str">
        <f>+VLOOKUP(Stock[[#This Row],[Codes Produits Achetes]],Tableau1[],4,FALSE)</f>
        <v>EMBALLAGES</v>
      </c>
      <c r="G376" s="11">
        <f>IFERROR(Stock[[#This Row],[Stock Moyen (PMP €)]]/Stock[[#This Row],[Stock Moyen (UVC)]],0)</f>
        <v>121.53383754266213</v>
      </c>
      <c r="H376" s="11" t="str">
        <f>+CONCATENATE(Stock[[#This Row],[Famille de produit]],Stock[[#This Row],[AnnéeMois]])</f>
        <v>EMBALLAGES202208</v>
      </c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</row>
    <row r="377" spans="1:21" ht="12.75" hidden="1" customHeight="1" x14ac:dyDescent="0.25">
      <c r="A377" s="16">
        <v>202208</v>
      </c>
      <c r="B377" s="14">
        <v>5540246188175</v>
      </c>
      <c r="C377" s="11">
        <v>93</v>
      </c>
      <c r="D377" s="11">
        <v>2649.0240000000003</v>
      </c>
      <c r="E377" s="11">
        <v>483</v>
      </c>
      <c r="F377" s="11" t="str">
        <f>+VLOOKUP(Stock[[#This Row],[Codes Produits Achetes]],Tableau1[],4,FALSE)</f>
        <v>CREMERIE</v>
      </c>
      <c r="G377" s="11">
        <f>IFERROR(Stock[[#This Row],[Stock Moyen (PMP €)]]/Stock[[#This Row],[Stock Moyen (UVC)]],0)</f>
        <v>28.484129032258068</v>
      </c>
      <c r="H377" s="11" t="str">
        <f>+CONCATENATE(Stock[[#This Row],[Famille de produit]],Stock[[#This Row],[AnnéeMois]])</f>
        <v>CREMERIE202208</v>
      </c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</row>
    <row r="378" spans="1:21" ht="12.75" hidden="1" customHeight="1" x14ac:dyDescent="0.25">
      <c r="A378" s="16">
        <v>202208</v>
      </c>
      <c r="B378" s="12">
        <v>5540246188200</v>
      </c>
      <c r="C378" s="8">
        <v>1040</v>
      </c>
      <c r="D378" s="8">
        <v>1916.0064</v>
      </c>
      <c r="E378" s="8">
        <v>12844</v>
      </c>
      <c r="F378" s="11" t="str">
        <f>+VLOOKUP(Stock[[#This Row],[Codes Produits Achetes]],Tableau1[],4,FALSE)</f>
        <v>CREMERIE</v>
      </c>
      <c r="G378" s="11">
        <f>IFERROR(Stock[[#This Row],[Stock Moyen (PMP €)]]/Stock[[#This Row],[Stock Moyen (UVC)]],0)</f>
        <v>1.8423138461538462</v>
      </c>
      <c r="H378" s="11" t="str">
        <f>+CONCATENATE(Stock[[#This Row],[Famille de produit]],Stock[[#This Row],[AnnéeMois]])</f>
        <v>CREMERIE202208</v>
      </c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</row>
    <row r="379" spans="1:21" ht="12.75" hidden="1" customHeight="1" x14ac:dyDescent="0.25">
      <c r="A379" s="16">
        <v>202208</v>
      </c>
      <c r="B379" s="12">
        <v>5540246188224</v>
      </c>
      <c r="C379" s="8">
        <v>15080</v>
      </c>
      <c r="D379" s="8">
        <v>17690.400000000001</v>
      </c>
      <c r="E379" s="8">
        <v>11252</v>
      </c>
      <c r="F379" s="11" t="str">
        <f>+VLOOKUP(Stock[[#This Row],[Codes Produits Achetes]],Tableau1[],4,FALSE)</f>
        <v>VOLAILLE</v>
      </c>
      <c r="G379" s="11">
        <f>IFERROR(Stock[[#This Row],[Stock Moyen (PMP €)]]/Stock[[#This Row],[Stock Moyen (UVC)]],0)</f>
        <v>1.1731034482758622</v>
      </c>
      <c r="H379" s="11" t="str">
        <f>+CONCATENATE(Stock[[#This Row],[Famille de produit]],Stock[[#This Row],[AnnéeMois]])</f>
        <v>VOLAILLE202208</v>
      </c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</row>
    <row r="380" spans="1:21" ht="12.75" hidden="1" customHeight="1" x14ac:dyDescent="0.25">
      <c r="A380" s="16">
        <v>202208</v>
      </c>
      <c r="B380" s="12">
        <v>5540246188512</v>
      </c>
      <c r="C380" s="8">
        <v>332</v>
      </c>
      <c r="D380" s="8">
        <v>45479.491200000004</v>
      </c>
      <c r="E380" s="8">
        <v>0</v>
      </c>
      <c r="F380" s="11" t="str">
        <f>+VLOOKUP(Stock[[#This Row],[Codes Produits Achetes]],Tableau1[],4,FALSE)</f>
        <v>EMBALLAGES</v>
      </c>
      <c r="G380" s="11">
        <f>IFERROR(Stock[[#This Row],[Stock Moyen (PMP €)]]/Stock[[#This Row],[Stock Moyen (UVC)]],0)</f>
        <v>136.98641927710844</v>
      </c>
      <c r="H380" s="11" t="str">
        <f>+CONCATENATE(Stock[[#This Row],[Famille de produit]],Stock[[#This Row],[AnnéeMois]])</f>
        <v>EMBALLAGES202208</v>
      </c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</row>
    <row r="381" spans="1:21" ht="12.75" hidden="1" customHeight="1" x14ac:dyDescent="0.25">
      <c r="A381" s="16">
        <v>202208</v>
      </c>
      <c r="B381" s="14">
        <v>5540246188583</v>
      </c>
      <c r="C381" s="11">
        <v>2450</v>
      </c>
      <c r="D381" s="11">
        <v>8772.5808000000015</v>
      </c>
      <c r="E381" s="11">
        <v>4789</v>
      </c>
      <c r="F381" s="11" t="str">
        <f>+VLOOKUP(Stock[[#This Row],[Codes Produits Achetes]],Tableau1[],4,FALSE)</f>
        <v>BOULANGERIE</v>
      </c>
      <c r="G381" s="11">
        <f>IFERROR(Stock[[#This Row],[Stock Moyen (PMP €)]]/Stock[[#This Row],[Stock Moyen (UVC)]],0)</f>
        <v>3.5806452244897966</v>
      </c>
      <c r="H381" s="11" t="str">
        <f>+CONCATENATE(Stock[[#This Row],[Famille de produit]],Stock[[#This Row],[AnnéeMois]])</f>
        <v>BOULANGERIE202208</v>
      </c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</row>
    <row r="382" spans="1:21" ht="12.75" hidden="1" customHeight="1" x14ac:dyDescent="0.25">
      <c r="A382" s="16">
        <v>202208</v>
      </c>
      <c r="B382" s="14">
        <v>5540246188647</v>
      </c>
      <c r="C382" s="11">
        <v>1706</v>
      </c>
      <c r="D382" s="11">
        <v>25242.84</v>
      </c>
      <c r="E382" s="11">
        <v>720</v>
      </c>
      <c r="F382" s="11" t="str">
        <f>+VLOOKUP(Stock[[#This Row],[Codes Produits Achetes]],Tableau1[],4,FALSE)</f>
        <v>MIX LEGUMES</v>
      </c>
      <c r="G382" s="11">
        <f>IFERROR(Stock[[#This Row],[Stock Moyen (PMP €)]]/Stock[[#This Row],[Stock Moyen (UVC)]],0)</f>
        <v>14.796506447831185</v>
      </c>
      <c r="H382" s="11" t="str">
        <f>+CONCATENATE(Stock[[#This Row],[Famille de produit]],Stock[[#This Row],[AnnéeMois]])</f>
        <v>MIX LEGUMES202208</v>
      </c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</row>
    <row r="383" spans="1:21" ht="12.75" hidden="1" customHeight="1" x14ac:dyDescent="0.25">
      <c r="A383" s="16">
        <v>202208</v>
      </c>
      <c r="B383" s="14">
        <v>5540246190092</v>
      </c>
      <c r="C383" s="11">
        <v>198</v>
      </c>
      <c r="D383" s="11">
        <v>27290.304</v>
      </c>
      <c r="E383" s="11">
        <v>40</v>
      </c>
      <c r="F383" s="11" t="str">
        <f>+VLOOKUP(Stock[[#This Row],[Codes Produits Achetes]],Tableau1[],4,FALSE)</f>
        <v>EMBALLAGES</v>
      </c>
      <c r="G383" s="11">
        <f>IFERROR(Stock[[#This Row],[Stock Moyen (PMP €)]]/Stock[[#This Row],[Stock Moyen (UVC)]],0)</f>
        <v>137.82981818181818</v>
      </c>
      <c r="H383" s="11" t="str">
        <f>+CONCATENATE(Stock[[#This Row],[Famille de produit]],Stock[[#This Row],[AnnéeMois]])</f>
        <v>EMBALLAGES202208</v>
      </c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</row>
    <row r="384" spans="1:21" ht="12.75" hidden="1" customHeight="1" x14ac:dyDescent="0.25">
      <c r="A384" s="16">
        <v>202208</v>
      </c>
      <c r="B384" s="14">
        <v>5540246190727</v>
      </c>
      <c r="C384" s="11">
        <v>1102</v>
      </c>
      <c r="D384" s="11">
        <v>12453.609600000002</v>
      </c>
      <c r="E384" s="11">
        <v>604</v>
      </c>
      <c r="F384" s="11" t="str">
        <f>+VLOOKUP(Stock[[#This Row],[Codes Produits Achetes]],Tableau1[],4,FALSE)</f>
        <v>BOULANGERIE</v>
      </c>
      <c r="G384" s="11">
        <f>IFERROR(Stock[[#This Row],[Stock Moyen (PMP €)]]/Stock[[#This Row],[Stock Moyen (UVC)]],0)</f>
        <v>11.300916152450093</v>
      </c>
      <c r="H384" s="11" t="str">
        <f>+CONCATENATE(Stock[[#This Row],[Famille de produit]],Stock[[#This Row],[AnnéeMois]])</f>
        <v>BOULANGERIE202208</v>
      </c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</row>
    <row r="385" spans="1:21" ht="12.75" hidden="1" customHeight="1" x14ac:dyDescent="0.25">
      <c r="A385" s="16">
        <v>202208</v>
      </c>
      <c r="B385" s="12">
        <v>5540246190743</v>
      </c>
      <c r="C385" s="8">
        <v>195</v>
      </c>
      <c r="D385" s="8">
        <v>1654.7328000000002</v>
      </c>
      <c r="E385" s="8">
        <v>724</v>
      </c>
      <c r="F385" s="11" t="str">
        <f>+VLOOKUP(Stock[[#This Row],[Codes Produits Achetes]],Tableau1[],4,FALSE)</f>
        <v>CREMERIE</v>
      </c>
      <c r="G385" s="11">
        <f>IFERROR(Stock[[#This Row],[Stock Moyen (PMP €)]]/Stock[[#This Row],[Stock Moyen (UVC)]],0)</f>
        <v>8.4858092307692328</v>
      </c>
      <c r="H385" s="11" t="str">
        <f>+CONCATENATE(Stock[[#This Row],[Famille de produit]],Stock[[#This Row],[AnnéeMois]])</f>
        <v>CREMERIE202208</v>
      </c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</row>
    <row r="386" spans="1:21" ht="12.75" hidden="1" customHeight="1" x14ac:dyDescent="0.25">
      <c r="A386" s="16">
        <v>202208</v>
      </c>
      <c r="B386" s="12">
        <v>5540246190831</v>
      </c>
      <c r="C386" s="8">
        <v>1300</v>
      </c>
      <c r="D386" s="8">
        <v>9775.9872000000014</v>
      </c>
      <c r="E386" s="8">
        <v>0</v>
      </c>
      <c r="F386" s="11" t="str">
        <f>+VLOOKUP(Stock[[#This Row],[Codes Produits Achetes]],Tableau1[],4,FALSE)</f>
        <v>MIX LEGUMES</v>
      </c>
      <c r="G386" s="11">
        <f>IFERROR(Stock[[#This Row],[Stock Moyen (PMP €)]]/Stock[[#This Row],[Stock Moyen (UVC)]],0)</f>
        <v>7.5199901538461553</v>
      </c>
      <c r="H386" s="11" t="str">
        <f>+CONCATENATE(Stock[[#This Row],[Famille de produit]],Stock[[#This Row],[AnnéeMois]])</f>
        <v>MIX LEGUMES202208</v>
      </c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</row>
    <row r="387" spans="1:21" ht="12.75" hidden="1" customHeight="1" x14ac:dyDescent="0.25">
      <c r="A387" s="16">
        <v>202208</v>
      </c>
      <c r="B387" s="14">
        <v>5540246190835</v>
      </c>
      <c r="C387" s="11">
        <v>116</v>
      </c>
      <c r="D387" s="11">
        <v>24520.320000000003</v>
      </c>
      <c r="E387" s="11">
        <v>3</v>
      </c>
      <c r="F387" s="11" t="str">
        <f>+VLOOKUP(Stock[[#This Row],[Codes Produits Achetes]],Tableau1[],4,FALSE)</f>
        <v>BOULANGERIE</v>
      </c>
      <c r="G387" s="11">
        <f>IFERROR(Stock[[#This Row],[Stock Moyen (PMP €)]]/Stock[[#This Row],[Stock Moyen (UVC)]],0)</f>
        <v>211.38206896551728</v>
      </c>
      <c r="H387" s="11" t="str">
        <f>+CONCATENATE(Stock[[#This Row],[Famille de produit]],Stock[[#This Row],[AnnéeMois]])</f>
        <v>BOULANGERIE202208</v>
      </c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</row>
    <row r="388" spans="1:21" ht="12.75" hidden="1" customHeight="1" x14ac:dyDescent="0.25">
      <c r="A388" s="16">
        <v>202208</v>
      </c>
      <c r="B388" s="14">
        <v>5540246191380</v>
      </c>
      <c r="C388" s="11">
        <v>418</v>
      </c>
      <c r="D388" s="11">
        <v>1975.104</v>
      </c>
      <c r="E388" s="11">
        <v>418</v>
      </c>
      <c r="F388" s="11" t="str">
        <f>+VLOOKUP(Stock[[#This Row],[Codes Produits Achetes]],Tableau1[],4,FALSE)</f>
        <v>CREMERIE</v>
      </c>
      <c r="G388" s="11">
        <f>IFERROR(Stock[[#This Row],[Stock Moyen (PMP €)]]/Stock[[#This Row],[Stock Moyen (UVC)]],0)</f>
        <v>4.7251291866028708</v>
      </c>
      <c r="H388" s="11" t="str">
        <f>+CONCATENATE(Stock[[#This Row],[Famille de produit]],Stock[[#This Row],[AnnéeMois]])</f>
        <v>CREMERIE202208</v>
      </c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</row>
    <row r="389" spans="1:21" ht="12.75" hidden="1" customHeight="1" x14ac:dyDescent="0.25">
      <c r="A389" s="16">
        <v>202208</v>
      </c>
      <c r="B389" s="12">
        <v>5540246191394</v>
      </c>
      <c r="C389" s="8">
        <v>1972</v>
      </c>
      <c r="D389" s="8">
        <v>10531.296000000002</v>
      </c>
      <c r="E389" s="8">
        <v>0</v>
      </c>
      <c r="F389" s="11" t="str">
        <f>+VLOOKUP(Stock[[#This Row],[Codes Produits Achetes]],Tableau1[],4,FALSE)</f>
        <v>CREMERIE</v>
      </c>
      <c r="G389" s="11">
        <f>IFERROR(Stock[[#This Row],[Stock Moyen (PMP €)]]/Stock[[#This Row],[Stock Moyen (UVC)]],0)</f>
        <v>5.3404137931034494</v>
      </c>
      <c r="H389" s="11" t="str">
        <f>+CONCATENATE(Stock[[#This Row],[Famille de produit]],Stock[[#This Row],[AnnéeMois]])</f>
        <v>CREMERIE202208</v>
      </c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</row>
    <row r="390" spans="1:21" ht="12.75" hidden="1" customHeight="1" x14ac:dyDescent="0.25">
      <c r="A390" s="16">
        <v>202208</v>
      </c>
      <c r="B390" s="12">
        <v>5540246191596</v>
      </c>
      <c r="C390" s="8">
        <v>191</v>
      </c>
      <c r="D390" s="8">
        <v>10620.115200000002</v>
      </c>
      <c r="E390" s="8">
        <v>154</v>
      </c>
      <c r="F390" s="11" t="str">
        <f>+VLOOKUP(Stock[[#This Row],[Codes Produits Achetes]],Tableau1[],4,FALSE)</f>
        <v>BOULANGERIE</v>
      </c>
      <c r="G390" s="11">
        <f>IFERROR(Stock[[#This Row],[Stock Moyen (PMP €)]]/Stock[[#This Row],[Stock Moyen (UVC)]],0)</f>
        <v>55.602697382198961</v>
      </c>
      <c r="H390" s="11" t="str">
        <f>+CONCATENATE(Stock[[#This Row],[Famille de produit]],Stock[[#This Row],[AnnéeMois]])</f>
        <v>BOULANGERIE202208</v>
      </c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</row>
    <row r="391" spans="1:21" ht="12.75" hidden="1" customHeight="1" x14ac:dyDescent="0.25">
      <c r="A391" s="16">
        <v>202208</v>
      </c>
      <c r="B391" s="14">
        <v>5540246191718</v>
      </c>
      <c r="C391" s="11">
        <v>2372</v>
      </c>
      <c r="D391" s="11">
        <v>7028.7264000000005</v>
      </c>
      <c r="E391" s="11">
        <v>163</v>
      </c>
      <c r="F391" s="11" t="str">
        <f>+VLOOKUP(Stock[[#This Row],[Codes Produits Achetes]],Tableau1[],4,FALSE)</f>
        <v>MIX LEGUMES</v>
      </c>
      <c r="G391" s="11">
        <f>IFERROR(Stock[[#This Row],[Stock Moyen (PMP €)]]/Stock[[#This Row],[Stock Moyen (UVC)]],0)</f>
        <v>2.9632067453625632</v>
      </c>
      <c r="H391" s="11" t="str">
        <f>+CONCATENATE(Stock[[#This Row],[Famille de produit]],Stock[[#This Row],[AnnéeMois]])</f>
        <v>MIX LEGUMES202208</v>
      </c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</row>
    <row r="392" spans="1:21" ht="12.75" hidden="1" customHeight="1" x14ac:dyDescent="0.25">
      <c r="A392" s="16">
        <v>202208</v>
      </c>
      <c r="B392" s="14">
        <v>5540246191736</v>
      </c>
      <c r="C392" s="11">
        <v>45</v>
      </c>
      <c r="D392" s="11">
        <v>1425.7295999999999</v>
      </c>
      <c r="E392" s="11">
        <v>0</v>
      </c>
      <c r="F392" s="11" t="str">
        <f>+VLOOKUP(Stock[[#This Row],[Codes Produits Achetes]],Tableau1[],4,FALSE)</f>
        <v>CREMERIE</v>
      </c>
      <c r="G392" s="11">
        <f>IFERROR(Stock[[#This Row],[Stock Moyen (PMP €)]]/Stock[[#This Row],[Stock Moyen (UVC)]],0)</f>
        <v>31.682879999999997</v>
      </c>
      <c r="H392" s="11" t="str">
        <f>+CONCATENATE(Stock[[#This Row],[Famille de produit]],Stock[[#This Row],[AnnéeMois]])</f>
        <v>CREMERIE202208</v>
      </c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</row>
    <row r="393" spans="1:21" ht="12.75" hidden="1" customHeight="1" x14ac:dyDescent="0.25">
      <c r="A393" s="16">
        <v>202208</v>
      </c>
      <c r="B393" s="14">
        <v>5540246192102</v>
      </c>
      <c r="C393" s="11">
        <v>5457</v>
      </c>
      <c r="D393" s="11">
        <v>5974.4736000000003</v>
      </c>
      <c r="E393" s="11">
        <v>9216</v>
      </c>
      <c r="F393" s="11" t="str">
        <f>+VLOOKUP(Stock[[#This Row],[Codes Produits Achetes]],Tableau1[],4,FALSE)</f>
        <v>CREMERIE</v>
      </c>
      <c r="G393" s="11">
        <f>IFERROR(Stock[[#This Row],[Stock Moyen (PMP €)]]/Stock[[#This Row],[Stock Moyen (UVC)]],0)</f>
        <v>1.0948274876305664</v>
      </c>
      <c r="H393" s="11" t="str">
        <f>+CONCATENATE(Stock[[#This Row],[Famille de produit]],Stock[[#This Row],[AnnéeMois]])</f>
        <v>CREMERIE202208</v>
      </c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</row>
    <row r="394" spans="1:21" ht="12.75" hidden="1" customHeight="1" x14ac:dyDescent="0.25">
      <c r="A394" s="16">
        <v>202208</v>
      </c>
      <c r="B394" s="14">
        <v>5540246192148</v>
      </c>
      <c r="C394" s="11">
        <v>5564</v>
      </c>
      <c r="D394" s="11">
        <v>20231.8128</v>
      </c>
      <c r="E394" s="11">
        <v>36188</v>
      </c>
      <c r="F394" s="11" t="str">
        <f>+VLOOKUP(Stock[[#This Row],[Codes Produits Achetes]],Tableau1[],4,FALSE)</f>
        <v>MIX LEGUMES</v>
      </c>
      <c r="G394" s="11">
        <f>IFERROR(Stock[[#This Row],[Stock Moyen (PMP €)]]/Stock[[#This Row],[Stock Moyen (UVC)]],0)</f>
        <v>3.6361992810927388</v>
      </c>
      <c r="H394" s="11" t="str">
        <f>+CONCATENATE(Stock[[#This Row],[Famille de produit]],Stock[[#This Row],[AnnéeMois]])</f>
        <v>MIX LEGUMES202208</v>
      </c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</row>
    <row r="395" spans="1:21" ht="12.75" hidden="1" customHeight="1" x14ac:dyDescent="0.25">
      <c r="A395" s="16">
        <v>202208</v>
      </c>
      <c r="B395" s="12">
        <v>5540246192209</v>
      </c>
      <c r="C395" s="8">
        <v>864</v>
      </c>
      <c r="D395" s="8">
        <v>4339.0079999999998</v>
      </c>
      <c r="E395" s="8">
        <v>1866</v>
      </c>
      <c r="F395" s="11" t="str">
        <f>+VLOOKUP(Stock[[#This Row],[Codes Produits Achetes]],Tableau1[],4,FALSE)</f>
        <v>MIX LEGUMES</v>
      </c>
      <c r="G395" s="11">
        <f>IFERROR(Stock[[#This Row],[Stock Moyen (PMP €)]]/Stock[[#This Row],[Stock Moyen (UVC)]],0)</f>
        <v>5.0219999999999994</v>
      </c>
      <c r="H395" s="11" t="str">
        <f>+CONCATENATE(Stock[[#This Row],[Famille de produit]],Stock[[#This Row],[AnnéeMois]])</f>
        <v>MIX LEGUMES202208</v>
      </c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</row>
    <row r="396" spans="1:21" ht="12.75" hidden="1" customHeight="1" x14ac:dyDescent="0.25">
      <c r="A396" s="16">
        <v>202208</v>
      </c>
      <c r="B396" s="14">
        <v>5540246192264</v>
      </c>
      <c r="C396" s="11">
        <v>1040</v>
      </c>
      <c r="D396" s="11">
        <v>15095.808000000001</v>
      </c>
      <c r="E396" s="11">
        <v>1151</v>
      </c>
      <c r="F396" s="11" t="str">
        <f>+VLOOKUP(Stock[[#This Row],[Codes Produits Achetes]],Tableau1[],4,FALSE)</f>
        <v>CREMERIE</v>
      </c>
      <c r="G396" s="11">
        <f>IFERROR(Stock[[#This Row],[Stock Moyen (PMP €)]]/Stock[[#This Row],[Stock Moyen (UVC)]],0)</f>
        <v>14.5152</v>
      </c>
      <c r="H396" s="11" t="str">
        <f>+CONCATENATE(Stock[[#This Row],[Famille de produit]],Stock[[#This Row],[AnnéeMois]])</f>
        <v>CREMERIE202208</v>
      </c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</row>
    <row r="397" spans="1:21" ht="12.75" hidden="1" customHeight="1" x14ac:dyDescent="0.25">
      <c r="A397" s="16">
        <v>202208</v>
      </c>
      <c r="B397" s="12">
        <v>5540246192265</v>
      </c>
      <c r="C397" s="8">
        <v>1801</v>
      </c>
      <c r="D397" s="8">
        <v>24103.180799999998</v>
      </c>
      <c r="E397" s="8">
        <v>780</v>
      </c>
      <c r="F397" s="11" t="str">
        <f>+VLOOKUP(Stock[[#This Row],[Codes Produits Achetes]],Tableau1[],4,FALSE)</f>
        <v>CREMERIE</v>
      </c>
      <c r="G397" s="11">
        <f>IFERROR(Stock[[#This Row],[Stock Moyen (PMP €)]]/Stock[[#This Row],[Stock Moyen (UVC)]],0)</f>
        <v>13.383220877290393</v>
      </c>
      <c r="H397" s="11" t="str">
        <f>+CONCATENATE(Stock[[#This Row],[Famille de produit]],Stock[[#This Row],[AnnéeMois]])</f>
        <v>CREMERIE202208</v>
      </c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</row>
    <row r="398" spans="1:21" ht="12.75" hidden="1" customHeight="1" x14ac:dyDescent="0.25">
      <c r="A398" s="16">
        <v>202208</v>
      </c>
      <c r="B398" s="14">
        <v>5540246192462</v>
      </c>
      <c r="C398" s="11">
        <v>687</v>
      </c>
      <c r="D398" s="11">
        <v>4779.8640000000005</v>
      </c>
      <c r="E398" s="11">
        <v>539</v>
      </c>
      <c r="F398" s="11" t="str">
        <f>+VLOOKUP(Stock[[#This Row],[Codes Produits Achetes]],Tableau1[],4,FALSE)</f>
        <v>MIX LEGUMES</v>
      </c>
      <c r="G398" s="11">
        <f>IFERROR(Stock[[#This Row],[Stock Moyen (PMP €)]]/Stock[[#This Row],[Stock Moyen (UVC)]],0)</f>
        <v>6.9575895196506554</v>
      </c>
      <c r="H398" s="11" t="str">
        <f>+CONCATENATE(Stock[[#This Row],[Famille de produit]],Stock[[#This Row],[AnnéeMois]])</f>
        <v>MIX LEGUMES202208</v>
      </c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</row>
    <row r="399" spans="1:21" ht="12.75" hidden="1" customHeight="1" x14ac:dyDescent="0.25">
      <c r="A399" s="16">
        <v>202208</v>
      </c>
      <c r="B399" s="12">
        <v>5540246192505</v>
      </c>
      <c r="C399" s="8">
        <v>6923</v>
      </c>
      <c r="D399" s="8">
        <v>9797.0688000000009</v>
      </c>
      <c r="E399" s="8">
        <v>7035</v>
      </c>
      <c r="F399" s="11" t="str">
        <f>+VLOOKUP(Stock[[#This Row],[Codes Produits Achetes]],Tableau1[],4,FALSE)</f>
        <v>MIX LEGUMES</v>
      </c>
      <c r="G399" s="11">
        <f>IFERROR(Stock[[#This Row],[Stock Moyen (PMP €)]]/Stock[[#This Row],[Stock Moyen (UVC)]],0)</f>
        <v>1.4151478838653764</v>
      </c>
      <c r="H399" s="11" t="str">
        <f>+CONCATENATE(Stock[[#This Row],[Famille de produit]],Stock[[#This Row],[AnnéeMois]])</f>
        <v>MIX LEGUMES202208</v>
      </c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</row>
    <row r="400" spans="1:21" ht="12.75" hidden="1" customHeight="1" x14ac:dyDescent="0.25">
      <c r="A400" s="16">
        <v>202208</v>
      </c>
      <c r="B400" s="12">
        <v>5540246192518</v>
      </c>
      <c r="C400" s="8">
        <v>6172</v>
      </c>
      <c r="D400" s="8">
        <v>43218.403200000001</v>
      </c>
      <c r="E400" s="8">
        <v>836</v>
      </c>
      <c r="F400" s="11" t="str">
        <f>+VLOOKUP(Stock[[#This Row],[Codes Produits Achetes]],Tableau1[],4,FALSE)</f>
        <v>MIX LEGUMES</v>
      </c>
      <c r="G400" s="11">
        <f>IFERROR(Stock[[#This Row],[Stock Moyen (PMP €)]]/Stock[[#This Row],[Stock Moyen (UVC)]],0)</f>
        <v>7.0023336357744652</v>
      </c>
      <c r="H400" s="11" t="str">
        <f>+CONCATENATE(Stock[[#This Row],[Famille de produit]],Stock[[#This Row],[AnnéeMois]])</f>
        <v>MIX LEGUMES202208</v>
      </c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</row>
    <row r="401" spans="1:21" ht="12.75" hidden="1" customHeight="1" x14ac:dyDescent="0.25">
      <c r="A401" s="16">
        <v>202208</v>
      </c>
      <c r="B401" s="14">
        <v>5540246192571</v>
      </c>
      <c r="C401" s="11">
        <v>975</v>
      </c>
      <c r="D401" s="11">
        <v>3483.6480000000001</v>
      </c>
      <c r="E401" s="11">
        <v>516</v>
      </c>
      <c r="F401" s="11" t="str">
        <f>+VLOOKUP(Stock[[#This Row],[Codes Produits Achetes]],Tableau1[],4,FALSE)</f>
        <v>MIX LEGUMES</v>
      </c>
      <c r="G401" s="11">
        <f>IFERROR(Stock[[#This Row],[Stock Moyen (PMP €)]]/Stock[[#This Row],[Stock Moyen (UVC)]],0)</f>
        <v>3.5729723076923077</v>
      </c>
      <c r="H401" s="11" t="str">
        <f>+CONCATENATE(Stock[[#This Row],[Famille de produit]],Stock[[#This Row],[AnnéeMois]])</f>
        <v>MIX LEGUMES202208</v>
      </c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</row>
    <row r="402" spans="1:21" ht="12.75" hidden="1" customHeight="1" x14ac:dyDescent="0.25">
      <c r="A402" s="16">
        <v>202208</v>
      </c>
      <c r="B402" s="12">
        <v>5540246192594</v>
      </c>
      <c r="C402" s="8">
        <v>474</v>
      </c>
      <c r="D402" s="8">
        <v>3128.5440000000003</v>
      </c>
      <c r="E402" s="8">
        <v>158</v>
      </c>
      <c r="F402" s="11" t="str">
        <f>+VLOOKUP(Stock[[#This Row],[Codes Produits Achetes]],Tableau1[],4,FALSE)</f>
        <v>MIX LEGUMES</v>
      </c>
      <c r="G402" s="11">
        <f>IFERROR(Stock[[#This Row],[Stock Moyen (PMP €)]]/Stock[[#This Row],[Stock Moyen (UVC)]],0)</f>
        <v>6.6003037974683547</v>
      </c>
      <c r="H402" s="11" t="str">
        <f>+CONCATENATE(Stock[[#This Row],[Famille de produit]],Stock[[#This Row],[AnnéeMois]])</f>
        <v>MIX LEGUMES202208</v>
      </c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</row>
    <row r="403" spans="1:21" ht="12.75" hidden="1" customHeight="1" x14ac:dyDescent="0.25">
      <c r="A403" s="16">
        <v>202208</v>
      </c>
      <c r="B403" s="14">
        <v>5540246192831</v>
      </c>
      <c r="C403" s="11">
        <v>724</v>
      </c>
      <c r="D403" s="11">
        <v>6415.7183999999997</v>
      </c>
      <c r="E403" s="11">
        <v>335</v>
      </c>
      <c r="F403" s="11" t="str">
        <f>+VLOOKUP(Stock[[#This Row],[Codes Produits Achetes]],Tableau1[],4,FALSE)</f>
        <v>MIX LEGUMES</v>
      </c>
      <c r="G403" s="11">
        <f>IFERROR(Stock[[#This Row],[Stock Moyen (PMP €)]]/Stock[[#This Row],[Stock Moyen (UVC)]],0)</f>
        <v>8.8614895027624314</v>
      </c>
      <c r="H403" s="11" t="str">
        <f>+CONCATENATE(Stock[[#This Row],[Famille de produit]],Stock[[#This Row],[AnnéeMois]])</f>
        <v>MIX LEGUMES202208</v>
      </c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</row>
    <row r="404" spans="1:21" ht="12.75" hidden="1" customHeight="1" x14ac:dyDescent="0.25">
      <c r="A404" s="16">
        <v>202208</v>
      </c>
      <c r="B404" s="12">
        <v>5540246192836</v>
      </c>
      <c r="C404" s="8">
        <v>61</v>
      </c>
      <c r="D404" s="8">
        <v>8347.6224000000002</v>
      </c>
      <c r="E404" s="8">
        <v>0</v>
      </c>
      <c r="F404" s="11" t="str">
        <f>+VLOOKUP(Stock[[#This Row],[Codes Produits Achetes]],Tableau1[],4,FALSE)</f>
        <v>EMBALLAGES</v>
      </c>
      <c r="G404" s="11">
        <f>IFERROR(Stock[[#This Row],[Stock Moyen (PMP €)]]/Stock[[#This Row],[Stock Moyen (UVC)]],0)</f>
        <v>136.84626885245902</v>
      </c>
      <c r="H404" s="11" t="str">
        <f>+CONCATENATE(Stock[[#This Row],[Famille de produit]],Stock[[#This Row],[AnnéeMois]])</f>
        <v>EMBALLAGES202208</v>
      </c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</row>
    <row r="405" spans="1:21" ht="12.75" hidden="1" customHeight="1" x14ac:dyDescent="0.25">
      <c r="A405" s="16">
        <v>202208</v>
      </c>
      <c r="B405" s="12">
        <v>5540246192907</v>
      </c>
      <c r="C405" s="8">
        <v>3508</v>
      </c>
      <c r="D405" s="8">
        <v>98467.488000000012</v>
      </c>
      <c r="E405" s="8">
        <v>1736</v>
      </c>
      <c r="F405" s="11" t="str">
        <f>+VLOOKUP(Stock[[#This Row],[Codes Produits Achetes]],Tableau1[],4,FALSE)</f>
        <v>VOLAILLE</v>
      </c>
      <c r="G405" s="11">
        <f>IFERROR(Stock[[#This Row],[Stock Moyen (PMP €)]]/Stock[[#This Row],[Stock Moyen (UVC)]],0)</f>
        <v>28.069409350057015</v>
      </c>
      <c r="H405" s="11" t="str">
        <f>+CONCATENATE(Stock[[#This Row],[Famille de produit]],Stock[[#This Row],[AnnéeMois]])</f>
        <v>VOLAILLE202208</v>
      </c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</row>
    <row r="406" spans="1:21" ht="12.75" hidden="1" customHeight="1" x14ac:dyDescent="0.25">
      <c r="A406" s="16">
        <v>202208</v>
      </c>
      <c r="B406" s="14">
        <v>5540246193316</v>
      </c>
      <c r="C406" s="11">
        <v>284</v>
      </c>
      <c r="D406" s="11">
        <v>8569.6704000000009</v>
      </c>
      <c r="E406" s="11">
        <v>351</v>
      </c>
      <c r="F406" s="11" t="str">
        <f>+VLOOKUP(Stock[[#This Row],[Codes Produits Achetes]],Tableau1[],4,FALSE)</f>
        <v>BOULANGERIE</v>
      </c>
      <c r="G406" s="11">
        <f>IFERROR(Stock[[#This Row],[Stock Moyen (PMP €)]]/Stock[[#This Row],[Stock Moyen (UVC)]],0)</f>
        <v>30.17489577464789</v>
      </c>
      <c r="H406" s="11" t="str">
        <f>+CONCATENATE(Stock[[#This Row],[Famille de produit]],Stock[[#This Row],[AnnéeMois]])</f>
        <v>BOULANGERIE202208</v>
      </c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</row>
    <row r="407" spans="1:21" ht="12.75" hidden="1" customHeight="1" x14ac:dyDescent="0.25">
      <c r="A407" s="16">
        <v>202208</v>
      </c>
      <c r="B407" s="14">
        <v>5540246193409</v>
      </c>
      <c r="C407" s="11">
        <v>114</v>
      </c>
      <c r="D407" s="11">
        <v>5842.3680000000004</v>
      </c>
      <c r="E407" s="11">
        <v>7</v>
      </c>
      <c r="F407" s="11" t="str">
        <f>+VLOOKUP(Stock[[#This Row],[Codes Produits Achetes]],Tableau1[],4,FALSE)</f>
        <v>BOULANGERIE</v>
      </c>
      <c r="G407" s="11">
        <f>IFERROR(Stock[[#This Row],[Stock Moyen (PMP €)]]/Stock[[#This Row],[Stock Moyen (UVC)]],0)</f>
        <v>51.248842105263158</v>
      </c>
      <c r="H407" s="11" t="str">
        <f>+CONCATENATE(Stock[[#This Row],[Famille de produit]],Stock[[#This Row],[AnnéeMois]])</f>
        <v>BOULANGERIE202208</v>
      </c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</row>
    <row r="408" spans="1:21" ht="12.75" hidden="1" customHeight="1" x14ac:dyDescent="0.25">
      <c r="A408" s="16">
        <v>202208</v>
      </c>
      <c r="B408" s="14">
        <v>5540246193878</v>
      </c>
      <c r="C408" s="11">
        <v>17470</v>
      </c>
      <c r="D408" s="11">
        <v>123612.48000000001</v>
      </c>
      <c r="E408" s="11">
        <v>9118</v>
      </c>
      <c r="F408" s="11" t="str">
        <f>+VLOOKUP(Stock[[#This Row],[Codes Produits Achetes]],Tableau1[],4,FALSE)</f>
        <v>VOLAILLE</v>
      </c>
      <c r="G408" s="11">
        <f>IFERROR(Stock[[#This Row],[Stock Moyen (PMP €)]]/Stock[[#This Row],[Stock Moyen (UVC)]],0)</f>
        <v>7.0757000572409847</v>
      </c>
      <c r="H408" s="11" t="str">
        <f>+CONCATENATE(Stock[[#This Row],[Famille de produit]],Stock[[#This Row],[AnnéeMois]])</f>
        <v>VOLAILLE202208</v>
      </c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</row>
    <row r="409" spans="1:21" ht="12.75" hidden="1" customHeight="1" x14ac:dyDescent="0.25">
      <c r="A409" s="16">
        <v>202208</v>
      </c>
      <c r="B409" s="14">
        <v>5540246194330</v>
      </c>
      <c r="C409" s="11">
        <v>0</v>
      </c>
      <c r="D409" s="11">
        <v>0</v>
      </c>
      <c r="E409" s="11">
        <v>23405</v>
      </c>
      <c r="F409" s="11" t="str">
        <f>+VLOOKUP(Stock[[#This Row],[Codes Produits Achetes]],Tableau1[],4,FALSE)</f>
        <v>MIX LEGUMES</v>
      </c>
      <c r="G409" s="11">
        <f>IFERROR(Stock[[#This Row],[Stock Moyen (PMP €)]]/Stock[[#This Row],[Stock Moyen (UVC)]],0)</f>
        <v>0</v>
      </c>
      <c r="H409" s="11" t="str">
        <f>+CONCATENATE(Stock[[#This Row],[Famille de produit]],Stock[[#This Row],[AnnéeMois]])</f>
        <v>MIX LEGUMES202208</v>
      </c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</row>
    <row r="410" spans="1:21" ht="12.75" hidden="1" customHeight="1" x14ac:dyDescent="0.25">
      <c r="A410" s="16">
        <v>202208</v>
      </c>
      <c r="B410" s="12">
        <v>5540246194467</v>
      </c>
      <c r="C410" s="8">
        <v>17595</v>
      </c>
      <c r="D410" s="8">
        <v>17724.700799999999</v>
      </c>
      <c r="E410" s="8">
        <v>1782</v>
      </c>
      <c r="F410" s="11" t="str">
        <f>+VLOOKUP(Stock[[#This Row],[Codes Produits Achetes]],Tableau1[],4,FALSE)</f>
        <v>BOULANGERIE</v>
      </c>
      <c r="G410" s="11">
        <f>IFERROR(Stock[[#This Row],[Stock Moyen (PMP €)]]/Stock[[#This Row],[Stock Moyen (UVC)]],0)</f>
        <v>1.0073714578005115</v>
      </c>
      <c r="H410" s="11" t="str">
        <f>+CONCATENATE(Stock[[#This Row],[Famille de produit]],Stock[[#This Row],[AnnéeMois]])</f>
        <v>BOULANGERIE202208</v>
      </c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</row>
    <row r="411" spans="1:21" ht="12.75" hidden="1" customHeight="1" x14ac:dyDescent="0.25">
      <c r="A411" s="16">
        <v>202208</v>
      </c>
      <c r="B411" s="12">
        <v>5540246194478</v>
      </c>
      <c r="C411" s="8">
        <v>0</v>
      </c>
      <c r="D411" s="8">
        <v>0</v>
      </c>
      <c r="E411" s="8">
        <v>0</v>
      </c>
      <c r="F411" s="11" t="str">
        <f>+VLOOKUP(Stock[[#This Row],[Codes Produits Achetes]],Tableau1[],4,FALSE)</f>
        <v>EMBALLAGES</v>
      </c>
      <c r="G411" s="11">
        <f>IFERROR(Stock[[#This Row],[Stock Moyen (PMP €)]]/Stock[[#This Row],[Stock Moyen (UVC)]],0)</f>
        <v>0</v>
      </c>
      <c r="H411" s="11" t="str">
        <f>+CONCATENATE(Stock[[#This Row],[Famille de produit]],Stock[[#This Row],[AnnéeMois]])</f>
        <v>EMBALLAGES202208</v>
      </c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</row>
    <row r="412" spans="1:21" ht="12.75" hidden="1" customHeight="1" x14ac:dyDescent="0.25">
      <c r="A412" s="16">
        <v>202208</v>
      </c>
      <c r="B412" s="14">
        <v>5540246194632</v>
      </c>
      <c r="C412" s="11">
        <v>1836</v>
      </c>
      <c r="D412" s="11">
        <v>23701.161600000003</v>
      </c>
      <c r="E412" s="11">
        <v>3650</v>
      </c>
      <c r="F412" s="11" t="str">
        <f>+VLOOKUP(Stock[[#This Row],[Codes Produits Achetes]],Tableau1[],4,FALSE)</f>
        <v>BOULANGERIE</v>
      </c>
      <c r="G412" s="11">
        <f>IFERROR(Stock[[#This Row],[Stock Moyen (PMP €)]]/Stock[[#This Row],[Stock Moyen (UVC)]],0)</f>
        <v>12.909129411764708</v>
      </c>
      <c r="H412" s="11" t="str">
        <f>+CONCATENATE(Stock[[#This Row],[Famille de produit]],Stock[[#This Row],[AnnéeMois]])</f>
        <v>BOULANGERIE202208</v>
      </c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</row>
    <row r="413" spans="1:21" ht="12.75" hidden="1" customHeight="1" x14ac:dyDescent="0.25">
      <c r="A413" s="16">
        <v>202208</v>
      </c>
      <c r="B413" s="12">
        <v>5540246195096</v>
      </c>
      <c r="C413" s="8">
        <v>0</v>
      </c>
      <c r="D413" s="8">
        <v>0</v>
      </c>
      <c r="E413" s="8">
        <v>0</v>
      </c>
      <c r="F413" s="11" t="str">
        <f>+VLOOKUP(Stock[[#This Row],[Codes Produits Achetes]],Tableau1[],4,FALSE)</f>
        <v>MIX LEGUMES</v>
      </c>
      <c r="G413" s="11">
        <f>IFERROR(Stock[[#This Row],[Stock Moyen (PMP €)]]/Stock[[#This Row],[Stock Moyen (UVC)]],0)</f>
        <v>0</v>
      </c>
      <c r="H413" s="11" t="str">
        <f>+CONCATENATE(Stock[[#This Row],[Famille de produit]],Stock[[#This Row],[AnnéeMois]])</f>
        <v>MIX LEGUMES202208</v>
      </c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</row>
    <row r="414" spans="1:21" ht="12.75" hidden="1" customHeight="1" x14ac:dyDescent="0.25">
      <c r="A414" s="16">
        <v>202209</v>
      </c>
      <c r="B414" s="12">
        <v>5540246170256</v>
      </c>
      <c r="C414" s="8">
        <v>1740</v>
      </c>
      <c r="D414" s="8">
        <v>11696.400000000001</v>
      </c>
      <c r="E414" s="8">
        <v>8267</v>
      </c>
      <c r="F414" s="11" t="str">
        <f>+VLOOKUP(Stock[[#This Row],[Codes Produits Achetes]],Tableau1[],4,FALSE)</f>
        <v>BOULANGERIE</v>
      </c>
      <c r="G414" s="11">
        <f>IFERROR(Stock[[#This Row],[Stock Moyen (PMP €)]]/Stock[[#This Row],[Stock Moyen (UVC)]],0)</f>
        <v>6.7220689655172423</v>
      </c>
      <c r="H414" s="11" t="str">
        <f>+CONCATENATE(Stock[[#This Row],[Famille de produit]],Stock[[#This Row],[AnnéeMois]])</f>
        <v>BOULANGERIE202209</v>
      </c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</row>
    <row r="415" spans="1:21" ht="12.75" hidden="1" customHeight="1" x14ac:dyDescent="0.25">
      <c r="A415" s="16">
        <v>202209</v>
      </c>
      <c r="B415" s="14">
        <v>5540246171759</v>
      </c>
      <c r="C415" s="11">
        <v>2181</v>
      </c>
      <c r="D415" s="11">
        <v>11979.36</v>
      </c>
      <c r="E415" s="11">
        <v>5652</v>
      </c>
      <c r="F415" s="11" t="str">
        <f>+VLOOKUP(Stock[[#This Row],[Codes Produits Achetes]],Tableau1[],4,FALSE)</f>
        <v>MIX LEGUMES</v>
      </c>
      <c r="G415" s="11">
        <f>IFERROR(Stock[[#This Row],[Stock Moyen (PMP €)]]/Stock[[#This Row],[Stock Moyen (UVC)]],0)</f>
        <v>5.492599724896837</v>
      </c>
      <c r="H415" s="11" t="str">
        <f>+CONCATENATE(Stock[[#This Row],[Famille de produit]],Stock[[#This Row],[AnnéeMois]])</f>
        <v>MIX LEGUMES202209</v>
      </c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</row>
    <row r="416" spans="1:21" ht="12.75" hidden="1" customHeight="1" x14ac:dyDescent="0.25">
      <c r="A416" s="16">
        <v>202209</v>
      </c>
      <c r="B416" s="14">
        <v>5540246171888</v>
      </c>
      <c r="C416" s="11">
        <v>713</v>
      </c>
      <c r="D416" s="11">
        <v>12002.472</v>
      </c>
      <c r="E416" s="11">
        <v>1919</v>
      </c>
      <c r="F416" s="11" t="str">
        <f>+VLOOKUP(Stock[[#This Row],[Codes Produits Achetes]],Tableau1[],4,FALSE)</f>
        <v>BOULANGERIE</v>
      </c>
      <c r="G416" s="11">
        <f>IFERROR(Stock[[#This Row],[Stock Moyen (PMP €)]]/Stock[[#This Row],[Stock Moyen (UVC)]],0)</f>
        <v>16.833761570827487</v>
      </c>
      <c r="H416" s="11" t="str">
        <f>+CONCATENATE(Stock[[#This Row],[Famille de produit]],Stock[[#This Row],[AnnéeMois]])</f>
        <v>BOULANGERIE202209</v>
      </c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</row>
    <row r="417" spans="1:21" ht="12.75" hidden="1" customHeight="1" x14ac:dyDescent="0.25">
      <c r="A417" s="16">
        <v>202209</v>
      </c>
      <c r="B417" s="12">
        <v>5540246171933</v>
      </c>
      <c r="C417" s="8">
        <v>446</v>
      </c>
      <c r="D417" s="8">
        <v>286.97760000000005</v>
      </c>
      <c r="E417" s="8">
        <v>9744</v>
      </c>
      <c r="F417" s="11" t="str">
        <f>+VLOOKUP(Stock[[#This Row],[Codes Produits Achetes]],Tableau1[],4,FALSE)</f>
        <v>CREMERIE</v>
      </c>
      <c r="G417" s="11">
        <f>IFERROR(Stock[[#This Row],[Stock Moyen (PMP €)]]/Stock[[#This Row],[Stock Moyen (UVC)]],0)</f>
        <v>0.64344753363228713</v>
      </c>
      <c r="H417" s="11" t="str">
        <f>+CONCATENATE(Stock[[#This Row],[Famille de produit]],Stock[[#This Row],[AnnéeMois]])</f>
        <v>CREMERIE202209</v>
      </c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</row>
    <row r="418" spans="1:21" ht="12.75" hidden="1" customHeight="1" x14ac:dyDescent="0.25">
      <c r="A418" s="16">
        <v>202209</v>
      </c>
      <c r="B418" s="12">
        <v>5540246172539</v>
      </c>
      <c r="C418" s="8">
        <v>19</v>
      </c>
      <c r="D418" s="8">
        <v>386.25119999999998</v>
      </c>
      <c r="E418" s="8">
        <v>116</v>
      </c>
      <c r="F418" s="11" t="str">
        <f>+VLOOKUP(Stock[[#This Row],[Codes Produits Achetes]],Tableau1[],4,FALSE)</f>
        <v>CREMERIE</v>
      </c>
      <c r="G418" s="11">
        <f>IFERROR(Stock[[#This Row],[Stock Moyen (PMP €)]]/Stock[[#This Row],[Stock Moyen (UVC)]],0)</f>
        <v>20.329010526315788</v>
      </c>
      <c r="H418" s="11" t="str">
        <f>+CONCATENATE(Stock[[#This Row],[Famille de produit]],Stock[[#This Row],[AnnéeMois]])</f>
        <v>CREMERIE202209</v>
      </c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</row>
    <row r="419" spans="1:21" ht="12.75" hidden="1" customHeight="1" x14ac:dyDescent="0.25">
      <c r="A419" s="16">
        <v>202209</v>
      </c>
      <c r="B419" s="14">
        <v>5540246172669</v>
      </c>
      <c r="C419" s="11">
        <v>223</v>
      </c>
      <c r="D419" s="11">
        <v>3030.7824000000005</v>
      </c>
      <c r="E419" s="11">
        <v>1337</v>
      </c>
      <c r="F419" s="11" t="str">
        <f>+VLOOKUP(Stock[[#This Row],[Codes Produits Achetes]],Tableau1[],4,FALSE)</f>
        <v>CREMERIE</v>
      </c>
      <c r="G419" s="11">
        <f>IFERROR(Stock[[#This Row],[Stock Moyen (PMP €)]]/Stock[[#This Row],[Stock Moyen (UVC)]],0)</f>
        <v>13.590952466367716</v>
      </c>
      <c r="H419" s="11" t="str">
        <f>+CONCATENATE(Stock[[#This Row],[Famille de produit]],Stock[[#This Row],[AnnéeMois]])</f>
        <v>CREMERIE202209</v>
      </c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</row>
    <row r="420" spans="1:21" ht="12.75" hidden="1" customHeight="1" x14ac:dyDescent="0.25">
      <c r="A420" s="16">
        <v>202209</v>
      </c>
      <c r="B420" s="12">
        <v>5540246172978</v>
      </c>
      <c r="C420" s="8">
        <v>1253</v>
      </c>
      <c r="D420" s="8">
        <v>1010.1024</v>
      </c>
      <c r="E420" s="8">
        <v>14282</v>
      </c>
      <c r="F420" s="11" t="str">
        <f>+VLOOKUP(Stock[[#This Row],[Codes Produits Achetes]],Tableau1[],4,FALSE)</f>
        <v>CREMERIE</v>
      </c>
      <c r="G420" s="11">
        <f>IFERROR(Stock[[#This Row],[Stock Moyen (PMP €)]]/Stock[[#This Row],[Stock Moyen (UVC)]],0)</f>
        <v>0.80614716679968079</v>
      </c>
      <c r="H420" s="11" t="str">
        <f>+CONCATENATE(Stock[[#This Row],[Famille de produit]],Stock[[#This Row],[AnnéeMois]])</f>
        <v>CREMERIE202209</v>
      </c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</row>
    <row r="421" spans="1:21" ht="12.75" hidden="1" customHeight="1" x14ac:dyDescent="0.25">
      <c r="A421" s="16">
        <v>202209</v>
      </c>
      <c r="B421" s="14">
        <v>5540246173472</v>
      </c>
      <c r="C421" s="11">
        <v>265</v>
      </c>
      <c r="D421" s="11">
        <v>6106.7520000000004</v>
      </c>
      <c r="E421" s="11">
        <v>641</v>
      </c>
      <c r="F421" s="11" t="str">
        <f>+VLOOKUP(Stock[[#This Row],[Codes Produits Achetes]],Tableau1[],4,FALSE)</f>
        <v>CREMERIE</v>
      </c>
      <c r="G421" s="11">
        <f>IFERROR(Stock[[#This Row],[Stock Moyen (PMP €)]]/Stock[[#This Row],[Stock Moyen (UVC)]],0)</f>
        <v>23.044347169811321</v>
      </c>
      <c r="H421" s="11" t="str">
        <f>+CONCATENATE(Stock[[#This Row],[Famille de produit]],Stock[[#This Row],[AnnéeMois]])</f>
        <v>CREMERIE202209</v>
      </c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</row>
    <row r="422" spans="1:21" ht="12.75" hidden="1" customHeight="1" x14ac:dyDescent="0.25">
      <c r="A422" s="16">
        <v>202209</v>
      </c>
      <c r="B422" s="14">
        <v>5540246173685</v>
      </c>
      <c r="C422" s="11">
        <v>541</v>
      </c>
      <c r="D422" s="11">
        <v>14098.881600000001</v>
      </c>
      <c r="E422" s="11">
        <v>372</v>
      </c>
      <c r="F422" s="11" t="str">
        <f>+VLOOKUP(Stock[[#This Row],[Codes Produits Achetes]],Tableau1[],4,FALSE)</f>
        <v>EMBALLAGES</v>
      </c>
      <c r="G422" s="11">
        <f>IFERROR(Stock[[#This Row],[Stock Moyen (PMP €)]]/Stock[[#This Row],[Stock Moyen (UVC)]],0)</f>
        <v>26.060779297597044</v>
      </c>
      <c r="H422" s="11" t="str">
        <f>+CONCATENATE(Stock[[#This Row],[Famille de produit]],Stock[[#This Row],[AnnéeMois]])</f>
        <v>EMBALLAGES202209</v>
      </c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</row>
    <row r="423" spans="1:21" ht="12.75" hidden="1" customHeight="1" x14ac:dyDescent="0.25">
      <c r="A423" s="16">
        <v>202209</v>
      </c>
      <c r="B423" s="12">
        <v>5540246173686</v>
      </c>
      <c r="C423" s="8">
        <v>502</v>
      </c>
      <c r="D423" s="8">
        <v>12973.176000000001</v>
      </c>
      <c r="E423" s="8">
        <v>358</v>
      </c>
      <c r="F423" s="11" t="str">
        <f>+VLOOKUP(Stock[[#This Row],[Codes Produits Achetes]],Tableau1[],4,FALSE)</f>
        <v>EMBALLAGES</v>
      </c>
      <c r="G423" s="11">
        <f>IFERROR(Stock[[#This Row],[Stock Moyen (PMP €)]]/Stock[[#This Row],[Stock Moyen (UVC)]],0)</f>
        <v>25.842980079681279</v>
      </c>
      <c r="H423" s="11" t="str">
        <f>+CONCATENATE(Stock[[#This Row],[Famille de produit]],Stock[[#This Row],[AnnéeMois]])</f>
        <v>EMBALLAGES202209</v>
      </c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</row>
    <row r="424" spans="1:21" ht="12.75" hidden="1" customHeight="1" x14ac:dyDescent="0.25">
      <c r="A424" s="16">
        <v>202209</v>
      </c>
      <c r="B424" s="12">
        <v>5540246173906</v>
      </c>
      <c r="C424" s="8">
        <v>302</v>
      </c>
      <c r="D424" s="8">
        <v>5604.7680000000009</v>
      </c>
      <c r="E424" s="8">
        <v>1411</v>
      </c>
      <c r="F424" s="11" t="str">
        <f>+VLOOKUP(Stock[[#This Row],[Codes Produits Achetes]],Tableau1[],4,FALSE)</f>
        <v>VOLAILLE</v>
      </c>
      <c r="G424" s="11">
        <f>IFERROR(Stock[[#This Row],[Stock Moyen (PMP €)]]/Stock[[#This Row],[Stock Moyen (UVC)]],0)</f>
        <v>18.558834437086094</v>
      </c>
      <c r="H424" s="11" t="str">
        <f>+CONCATENATE(Stock[[#This Row],[Famille de produit]],Stock[[#This Row],[AnnéeMois]])</f>
        <v>VOLAILLE202209</v>
      </c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</row>
    <row r="425" spans="1:21" ht="12.75" hidden="1" customHeight="1" x14ac:dyDescent="0.25">
      <c r="A425" s="16">
        <v>202209</v>
      </c>
      <c r="B425" s="12">
        <v>5540246174095</v>
      </c>
      <c r="C425" s="8">
        <v>70</v>
      </c>
      <c r="D425" s="8">
        <v>2172.096</v>
      </c>
      <c r="E425" s="8">
        <v>168</v>
      </c>
      <c r="F425" s="11" t="str">
        <f>+VLOOKUP(Stock[[#This Row],[Codes Produits Achetes]],Tableau1[],4,FALSE)</f>
        <v>CREMERIE</v>
      </c>
      <c r="G425" s="11">
        <f>IFERROR(Stock[[#This Row],[Stock Moyen (PMP €)]]/Stock[[#This Row],[Stock Moyen (UVC)]],0)</f>
        <v>31.029942857142856</v>
      </c>
      <c r="H425" s="11" t="str">
        <f>+CONCATENATE(Stock[[#This Row],[Famille de produit]],Stock[[#This Row],[AnnéeMois]])</f>
        <v>CREMERIE202209</v>
      </c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</row>
    <row r="426" spans="1:21" ht="12.75" hidden="1" customHeight="1" x14ac:dyDescent="0.25">
      <c r="A426" s="16">
        <v>202209</v>
      </c>
      <c r="B426" s="14">
        <v>5540246174174</v>
      </c>
      <c r="C426" s="11">
        <v>82</v>
      </c>
      <c r="D426" s="11">
        <v>1080.3456000000001</v>
      </c>
      <c r="E426" s="11">
        <v>727</v>
      </c>
      <c r="F426" s="11" t="str">
        <f>+VLOOKUP(Stock[[#This Row],[Codes Produits Achetes]],Tableau1[],4,FALSE)</f>
        <v>CREMERIE</v>
      </c>
      <c r="G426" s="11">
        <f>IFERROR(Stock[[#This Row],[Stock Moyen (PMP €)]]/Stock[[#This Row],[Stock Moyen (UVC)]],0)</f>
        <v>13.174946341463416</v>
      </c>
      <c r="H426" s="11" t="str">
        <f>+CONCATENATE(Stock[[#This Row],[Famille de produit]],Stock[[#This Row],[AnnéeMois]])</f>
        <v>CREMERIE202209</v>
      </c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</row>
    <row r="427" spans="1:21" ht="12.75" hidden="1" customHeight="1" x14ac:dyDescent="0.25">
      <c r="A427" s="16">
        <v>202209</v>
      </c>
      <c r="B427" s="12">
        <v>5540246175047</v>
      </c>
      <c r="C427" s="8">
        <v>42</v>
      </c>
      <c r="D427" s="8">
        <v>442.45440000000002</v>
      </c>
      <c r="E427" s="8">
        <v>864</v>
      </c>
      <c r="F427" s="11" t="str">
        <f>+VLOOKUP(Stock[[#This Row],[Codes Produits Achetes]],Tableau1[],4,FALSE)</f>
        <v>CREMERIE</v>
      </c>
      <c r="G427" s="11">
        <f>IFERROR(Stock[[#This Row],[Stock Moyen (PMP €)]]/Stock[[#This Row],[Stock Moyen (UVC)]],0)</f>
        <v>10.534628571428572</v>
      </c>
      <c r="H427" s="11" t="str">
        <f>+CONCATENATE(Stock[[#This Row],[Famille de produit]],Stock[[#This Row],[AnnéeMois]])</f>
        <v>CREMERIE202209</v>
      </c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</row>
    <row r="428" spans="1:21" ht="12.75" hidden="1" customHeight="1" x14ac:dyDescent="0.25">
      <c r="A428" s="16">
        <v>202209</v>
      </c>
      <c r="B428" s="14">
        <v>5540246175049</v>
      </c>
      <c r="C428" s="11">
        <v>0</v>
      </c>
      <c r="D428" s="11">
        <v>0</v>
      </c>
      <c r="E428" s="11">
        <v>3494</v>
      </c>
      <c r="F428" s="11" t="str">
        <f>+VLOOKUP(Stock[[#This Row],[Codes Produits Achetes]],Tableau1[],4,FALSE)</f>
        <v>CREMERIE</v>
      </c>
      <c r="G428" s="11">
        <f>IFERROR(Stock[[#This Row],[Stock Moyen (PMP €)]]/Stock[[#This Row],[Stock Moyen (UVC)]],0)</f>
        <v>0</v>
      </c>
      <c r="H428" s="11" t="str">
        <f>+CONCATENATE(Stock[[#This Row],[Famille de produit]],Stock[[#This Row],[AnnéeMois]])</f>
        <v>CREMERIE202209</v>
      </c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</row>
    <row r="429" spans="1:21" ht="12.75" hidden="1" customHeight="1" x14ac:dyDescent="0.25">
      <c r="A429" s="16">
        <v>202209</v>
      </c>
      <c r="B429" s="12">
        <v>5540246175050</v>
      </c>
      <c r="C429" s="8">
        <v>0</v>
      </c>
      <c r="D429" s="8">
        <v>0</v>
      </c>
      <c r="E429" s="8">
        <v>3063</v>
      </c>
      <c r="F429" s="11" t="str">
        <f>+VLOOKUP(Stock[[#This Row],[Codes Produits Achetes]],Tableau1[],4,FALSE)</f>
        <v>CREMERIE</v>
      </c>
      <c r="G429" s="11">
        <f>IFERROR(Stock[[#This Row],[Stock Moyen (PMP €)]]/Stock[[#This Row],[Stock Moyen (UVC)]],0)</f>
        <v>0</v>
      </c>
      <c r="H429" s="11" t="str">
        <f>+CONCATENATE(Stock[[#This Row],[Famille de produit]],Stock[[#This Row],[AnnéeMois]])</f>
        <v>CREMERIE202209</v>
      </c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</row>
    <row r="430" spans="1:21" ht="12.75" hidden="1" customHeight="1" x14ac:dyDescent="0.25">
      <c r="A430" s="16">
        <v>202209</v>
      </c>
      <c r="B430" s="12">
        <v>5540246175372</v>
      </c>
      <c r="C430" s="8">
        <v>2367</v>
      </c>
      <c r="D430" s="8">
        <v>9253.44</v>
      </c>
      <c r="E430" s="8">
        <v>418</v>
      </c>
      <c r="F430" s="11" t="str">
        <f>+VLOOKUP(Stock[[#This Row],[Codes Produits Achetes]],Tableau1[],4,FALSE)</f>
        <v>BOULANGERIE</v>
      </c>
      <c r="G430" s="11">
        <f>IFERROR(Stock[[#This Row],[Stock Moyen (PMP €)]]/Stock[[#This Row],[Stock Moyen (UVC)]],0)</f>
        <v>3.9093536121673007</v>
      </c>
      <c r="H430" s="11" t="str">
        <f>+CONCATENATE(Stock[[#This Row],[Famille de produit]],Stock[[#This Row],[AnnéeMois]])</f>
        <v>BOULANGERIE202209</v>
      </c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</row>
    <row r="431" spans="1:21" ht="12.75" hidden="1" customHeight="1" x14ac:dyDescent="0.25">
      <c r="A431" s="16">
        <v>202209</v>
      </c>
      <c r="B431" s="14">
        <v>5540246175461</v>
      </c>
      <c r="C431" s="11">
        <v>1003</v>
      </c>
      <c r="D431" s="11">
        <v>9237.8880000000008</v>
      </c>
      <c r="E431" s="11">
        <v>1003</v>
      </c>
      <c r="F431" s="11" t="str">
        <f>+VLOOKUP(Stock[[#This Row],[Codes Produits Achetes]],Tableau1[],4,FALSE)</f>
        <v>MIX LEGUMES</v>
      </c>
      <c r="G431" s="11">
        <f>IFERROR(Stock[[#This Row],[Stock Moyen (PMP €)]]/Stock[[#This Row],[Stock Moyen (UVC)]],0)</f>
        <v>9.2102572283150561</v>
      </c>
      <c r="H431" s="11" t="str">
        <f>+CONCATENATE(Stock[[#This Row],[Famille de produit]],Stock[[#This Row],[AnnéeMois]])</f>
        <v>MIX LEGUMES202209</v>
      </c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</row>
    <row r="432" spans="1:21" ht="12.75" hidden="1" customHeight="1" x14ac:dyDescent="0.25">
      <c r="A432" s="16">
        <v>202209</v>
      </c>
      <c r="B432" s="12">
        <v>5540246176294</v>
      </c>
      <c r="C432" s="8">
        <v>3007</v>
      </c>
      <c r="D432" s="8">
        <v>2771.3663999999999</v>
      </c>
      <c r="E432" s="8">
        <v>9726</v>
      </c>
      <c r="F432" s="11" t="str">
        <f>+VLOOKUP(Stock[[#This Row],[Codes Produits Achetes]],Tableau1[],4,FALSE)</f>
        <v>CREMERIE</v>
      </c>
      <c r="G432" s="11">
        <f>IFERROR(Stock[[#This Row],[Stock Moyen (PMP €)]]/Stock[[#This Row],[Stock Moyen (UVC)]],0)</f>
        <v>0.92163831060857992</v>
      </c>
      <c r="H432" s="11" t="str">
        <f>+CONCATENATE(Stock[[#This Row],[Famille de produit]],Stock[[#This Row],[AnnéeMois]])</f>
        <v>CREMERIE202209</v>
      </c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</row>
    <row r="433" spans="1:21" ht="12.75" hidden="1" customHeight="1" x14ac:dyDescent="0.25">
      <c r="A433" s="16">
        <v>202209</v>
      </c>
      <c r="B433" s="14">
        <v>5540246176295</v>
      </c>
      <c r="C433" s="11">
        <v>11099</v>
      </c>
      <c r="D433" s="11">
        <v>10230.105600000001</v>
      </c>
      <c r="E433" s="11">
        <v>86054</v>
      </c>
      <c r="F433" s="11" t="str">
        <f>+VLOOKUP(Stock[[#This Row],[Codes Produits Achetes]],Tableau1[],4,FALSE)</f>
        <v>CREMERIE</v>
      </c>
      <c r="G433" s="11">
        <f>IFERROR(Stock[[#This Row],[Stock Moyen (PMP €)]]/Stock[[#This Row],[Stock Moyen (UVC)]],0)</f>
        <v>0.92171417244796838</v>
      </c>
      <c r="H433" s="11" t="str">
        <f>+CONCATENATE(Stock[[#This Row],[Famille de produit]],Stock[[#This Row],[AnnéeMois]])</f>
        <v>CREMERIE202209</v>
      </c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</row>
    <row r="434" spans="1:21" ht="12.75" hidden="1" customHeight="1" x14ac:dyDescent="0.25">
      <c r="A434" s="16">
        <v>202209</v>
      </c>
      <c r="B434" s="14">
        <v>5540246176699</v>
      </c>
      <c r="C434" s="11">
        <v>-1253</v>
      </c>
      <c r="D434" s="11">
        <v>-559.87199999999996</v>
      </c>
      <c r="E434" s="11">
        <v>63893</v>
      </c>
      <c r="F434" s="11" t="str">
        <f>+VLOOKUP(Stock[[#This Row],[Codes Produits Achetes]],Tableau1[],4,FALSE)</f>
        <v>CREMERIE</v>
      </c>
      <c r="G434" s="11">
        <f>IFERROR(Stock[[#This Row],[Stock Moyen (PMP €)]]/Stock[[#This Row],[Stock Moyen (UVC)]],0)</f>
        <v>0.44682521947326415</v>
      </c>
      <c r="H434" s="11" t="str">
        <f>+CONCATENATE(Stock[[#This Row],[Famille de produit]],Stock[[#This Row],[AnnéeMois]])</f>
        <v>CREMERIE202209</v>
      </c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</row>
    <row r="435" spans="1:21" ht="12.75" hidden="1" customHeight="1" x14ac:dyDescent="0.25">
      <c r="A435" s="16">
        <v>202209</v>
      </c>
      <c r="B435" s="14">
        <v>5540246177133</v>
      </c>
      <c r="C435" s="11">
        <v>8202</v>
      </c>
      <c r="D435" s="11">
        <v>29778.84</v>
      </c>
      <c r="E435" s="11">
        <v>24291</v>
      </c>
      <c r="F435" s="11" t="str">
        <f>+VLOOKUP(Stock[[#This Row],[Codes Produits Achetes]],Tableau1[],4,FALSE)</f>
        <v>MIX LEGUMES</v>
      </c>
      <c r="G435" s="11">
        <f>IFERROR(Stock[[#This Row],[Stock Moyen (PMP €)]]/Stock[[#This Row],[Stock Moyen (UVC)]],0)</f>
        <v>3.6306803218727142</v>
      </c>
      <c r="H435" s="11" t="str">
        <f>+CONCATENATE(Stock[[#This Row],[Famille de produit]],Stock[[#This Row],[AnnéeMois]])</f>
        <v>MIX LEGUMES202209</v>
      </c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</row>
    <row r="436" spans="1:21" ht="12.75" hidden="1" customHeight="1" x14ac:dyDescent="0.25">
      <c r="A436" s="16">
        <v>202209</v>
      </c>
      <c r="B436" s="14">
        <v>5540246177376</v>
      </c>
      <c r="C436" s="11">
        <v>149</v>
      </c>
      <c r="D436" s="11">
        <v>5861.3760000000002</v>
      </c>
      <c r="E436" s="11">
        <v>1126</v>
      </c>
      <c r="F436" s="11" t="str">
        <f>+VLOOKUP(Stock[[#This Row],[Codes Produits Achetes]],Tableau1[],4,FALSE)</f>
        <v>BOULANGERIE</v>
      </c>
      <c r="G436" s="11">
        <f>IFERROR(Stock[[#This Row],[Stock Moyen (PMP €)]]/Stock[[#This Row],[Stock Moyen (UVC)]],0)</f>
        <v>39.338093959731545</v>
      </c>
      <c r="H436" s="11" t="str">
        <f>+CONCATENATE(Stock[[#This Row],[Famille de produit]],Stock[[#This Row],[AnnéeMois]])</f>
        <v>BOULANGERIE202209</v>
      </c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</row>
    <row r="437" spans="1:21" ht="12.75" hidden="1" customHeight="1" x14ac:dyDescent="0.25">
      <c r="A437" s="16">
        <v>202209</v>
      </c>
      <c r="B437" s="12">
        <v>5540246180522</v>
      </c>
      <c r="C437" s="8">
        <v>274</v>
      </c>
      <c r="D437" s="8">
        <v>4791.7440000000006</v>
      </c>
      <c r="E437" s="8">
        <v>1764</v>
      </c>
      <c r="F437" s="11" t="str">
        <f>+VLOOKUP(Stock[[#This Row],[Codes Produits Achetes]],Tableau1[],4,FALSE)</f>
        <v>BOULANGERIE</v>
      </c>
      <c r="G437" s="11">
        <f>IFERROR(Stock[[#This Row],[Stock Moyen (PMP €)]]/Stock[[#This Row],[Stock Moyen (UVC)]],0)</f>
        <v>17.488116788321172</v>
      </c>
      <c r="H437" s="11" t="str">
        <f>+CONCATENATE(Stock[[#This Row],[Famille de produit]],Stock[[#This Row],[AnnéeMois]])</f>
        <v>BOULANGERIE202209</v>
      </c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</row>
    <row r="438" spans="1:21" ht="12.75" hidden="1" customHeight="1" x14ac:dyDescent="0.25">
      <c r="A438" s="16">
        <v>202209</v>
      </c>
      <c r="B438" s="12">
        <v>5540246181016</v>
      </c>
      <c r="C438" s="8">
        <v>6070</v>
      </c>
      <c r="D438" s="8">
        <v>48560.90400000001</v>
      </c>
      <c r="E438" s="8">
        <v>16092</v>
      </c>
      <c r="F438" s="11" t="str">
        <f>+VLOOKUP(Stock[[#This Row],[Codes Produits Achetes]],Tableau1[],4,FALSE)</f>
        <v>VOLAILLE</v>
      </c>
      <c r="G438" s="11">
        <f>IFERROR(Stock[[#This Row],[Stock Moyen (PMP €)]]/Stock[[#This Row],[Stock Moyen (UVC)]],0)</f>
        <v>8.0001489291598045</v>
      </c>
      <c r="H438" s="11" t="str">
        <f>+CONCATENATE(Stock[[#This Row],[Famille de produit]],Stock[[#This Row],[AnnéeMois]])</f>
        <v>VOLAILLE202209</v>
      </c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</row>
    <row r="439" spans="1:21" ht="12.75" hidden="1" customHeight="1" x14ac:dyDescent="0.25">
      <c r="A439" s="16">
        <v>202209</v>
      </c>
      <c r="B439" s="14">
        <v>5540246181061</v>
      </c>
      <c r="C439" s="11">
        <v>14616</v>
      </c>
      <c r="D439" s="11">
        <v>17472.672000000002</v>
      </c>
      <c r="E439" s="11">
        <v>69740</v>
      </c>
      <c r="F439" s="11" t="str">
        <f>+VLOOKUP(Stock[[#This Row],[Codes Produits Achetes]],Tableau1[],4,FALSE)</f>
        <v>VOLAILLE</v>
      </c>
      <c r="G439" s="11">
        <f>IFERROR(Stock[[#This Row],[Stock Moyen (PMP €)]]/Stock[[#This Row],[Stock Moyen (UVC)]],0)</f>
        <v>1.195448275862069</v>
      </c>
      <c r="H439" s="11" t="str">
        <f>+CONCATENATE(Stock[[#This Row],[Famille de produit]],Stock[[#This Row],[AnnéeMois]])</f>
        <v>VOLAILLE202209</v>
      </c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</row>
    <row r="440" spans="1:21" ht="12.75" hidden="1" customHeight="1" x14ac:dyDescent="0.25">
      <c r="A440" s="16">
        <v>202209</v>
      </c>
      <c r="B440" s="12">
        <v>5540246182684</v>
      </c>
      <c r="C440" s="8">
        <v>249</v>
      </c>
      <c r="D440" s="8">
        <v>12457.368</v>
      </c>
      <c r="E440" s="8">
        <v>402</v>
      </c>
      <c r="F440" s="11" t="str">
        <f>+VLOOKUP(Stock[[#This Row],[Codes Produits Achetes]],Tableau1[],4,FALSE)</f>
        <v>BOULANGERIE</v>
      </c>
      <c r="G440" s="11">
        <f>IFERROR(Stock[[#This Row],[Stock Moyen (PMP €)]]/Stock[[#This Row],[Stock Moyen (UVC)]],0)</f>
        <v>50.029590361445784</v>
      </c>
      <c r="H440" s="11" t="str">
        <f>+CONCATENATE(Stock[[#This Row],[Famille de produit]],Stock[[#This Row],[AnnéeMois]])</f>
        <v>BOULANGERIE202209</v>
      </c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</row>
    <row r="441" spans="1:21" ht="12.75" hidden="1" customHeight="1" x14ac:dyDescent="0.25">
      <c r="A441" s="16">
        <v>202209</v>
      </c>
      <c r="B441" s="12">
        <v>5540246183130</v>
      </c>
      <c r="C441" s="8">
        <v>2715</v>
      </c>
      <c r="D441" s="8">
        <v>11493.705600000001</v>
      </c>
      <c r="E441" s="8">
        <v>8728</v>
      </c>
      <c r="F441" s="11" t="str">
        <f>+VLOOKUP(Stock[[#This Row],[Codes Produits Achetes]],Tableau1[],4,FALSE)</f>
        <v>MIX LEGUMES</v>
      </c>
      <c r="G441" s="11">
        <f>IFERROR(Stock[[#This Row],[Stock Moyen (PMP €)]]/Stock[[#This Row],[Stock Moyen (UVC)]],0)</f>
        <v>4.2334090607734813</v>
      </c>
      <c r="H441" s="11" t="str">
        <f>+CONCATENATE(Stock[[#This Row],[Famille de produit]],Stock[[#This Row],[AnnéeMois]])</f>
        <v>MIX LEGUMES202209</v>
      </c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</row>
    <row r="442" spans="1:21" ht="12.75" hidden="1" customHeight="1" x14ac:dyDescent="0.25">
      <c r="A442" s="16">
        <v>202209</v>
      </c>
      <c r="B442" s="12">
        <v>5540246183455</v>
      </c>
      <c r="C442" s="8">
        <v>1091</v>
      </c>
      <c r="D442" s="8">
        <v>8568.2880000000005</v>
      </c>
      <c r="E442" s="8">
        <v>534</v>
      </c>
      <c r="F442" s="11" t="str">
        <f>+VLOOKUP(Stock[[#This Row],[Codes Produits Achetes]],Tableau1[],4,FALSE)</f>
        <v>MIX LEGUMES</v>
      </c>
      <c r="G442" s="11">
        <f>IFERROR(Stock[[#This Row],[Stock Moyen (PMP €)]]/Stock[[#This Row],[Stock Moyen (UVC)]],0)</f>
        <v>7.8536095325389557</v>
      </c>
      <c r="H442" s="11" t="str">
        <f>+CONCATENATE(Stock[[#This Row],[Famille de produit]],Stock[[#This Row],[AnnéeMois]])</f>
        <v>MIX LEGUMES202209</v>
      </c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</row>
    <row r="443" spans="1:21" ht="12.75" hidden="1" customHeight="1" x14ac:dyDescent="0.25">
      <c r="A443" s="16">
        <v>202209</v>
      </c>
      <c r="B443" s="12">
        <v>5540246183537</v>
      </c>
      <c r="C443" s="8">
        <v>3490</v>
      </c>
      <c r="D443" s="8">
        <v>4905.4463999999998</v>
      </c>
      <c r="E443" s="8">
        <v>3842</v>
      </c>
      <c r="F443" s="11" t="str">
        <f>+VLOOKUP(Stock[[#This Row],[Codes Produits Achetes]],Tableau1[],4,FALSE)</f>
        <v>MIX LEGUMES</v>
      </c>
      <c r="G443" s="11">
        <f>IFERROR(Stock[[#This Row],[Stock Moyen (PMP €)]]/Stock[[#This Row],[Stock Moyen (UVC)]],0)</f>
        <v>1.4055720343839542</v>
      </c>
      <c r="H443" s="11" t="str">
        <f>+CONCATENATE(Stock[[#This Row],[Famille de produit]],Stock[[#This Row],[AnnéeMois]])</f>
        <v>MIX LEGUMES202209</v>
      </c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</row>
    <row r="444" spans="1:21" ht="12.75" hidden="1" customHeight="1" x14ac:dyDescent="0.25">
      <c r="A444" s="16">
        <v>202209</v>
      </c>
      <c r="B444" s="14">
        <v>5540246183538</v>
      </c>
      <c r="C444" s="11">
        <v>1671</v>
      </c>
      <c r="D444" s="11">
        <v>2192.8320000000003</v>
      </c>
      <c r="E444" s="11">
        <v>3508</v>
      </c>
      <c r="F444" s="11" t="str">
        <f>+VLOOKUP(Stock[[#This Row],[Codes Produits Achetes]],Tableau1[],4,FALSE)</f>
        <v>MIX LEGUMES</v>
      </c>
      <c r="G444" s="11">
        <f>IFERROR(Stock[[#This Row],[Stock Moyen (PMP €)]]/Stock[[#This Row],[Stock Moyen (UVC)]],0)</f>
        <v>1.3122872531418315</v>
      </c>
      <c r="H444" s="11" t="str">
        <f>+CONCATENATE(Stock[[#This Row],[Famille de produit]],Stock[[#This Row],[AnnéeMois]])</f>
        <v>MIX LEGUMES202209</v>
      </c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</row>
    <row r="445" spans="1:21" ht="12.75" hidden="1" customHeight="1" x14ac:dyDescent="0.25">
      <c r="A445" s="16">
        <v>202209</v>
      </c>
      <c r="B445" s="12">
        <v>5540246183541</v>
      </c>
      <c r="C445" s="8">
        <v>905</v>
      </c>
      <c r="D445" s="8">
        <v>8154.4319999999998</v>
      </c>
      <c r="E445" s="8">
        <v>1578</v>
      </c>
      <c r="F445" s="11" t="str">
        <f>+VLOOKUP(Stock[[#This Row],[Codes Produits Achetes]],Tableau1[],4,FALSE)</f>
        <v>MIX LEGUMES</v>
      </c>
      <c r="G445" s="11">
        <f>IFERROR(Stock[[#This Row],[Stock Moyen (PMP €)]]/Stock[[#This Row],[Stock Moyen (UVC)]],0)</f>
        <v>9.0104220994475135</v>
      </c>
      <c r="H445" s="11" t="str">
        <f>+CONCATENATE(Stock[[#This Row],[Famille de produit]],Stock[[#This Row],[AnnéeMois]])</f>
        <v>MIX LEGUMES202209</v>
      </c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</row>
    <row r="446" spans="1:21" ht="12.75" hidden="1" customHeight="1" x14ac:dyDescent="0.25">
      <c r="A446" s="16">
        <v>202209</v>
      </c>
      <c r="B446" s="14">
        <v>5540246183542</v>
      </c>
      <c r="C446" s="11">
        <v>2506</v>
      </c>
      <c r="D446" s="11">
        <v>7045.0560000000005</v>
      </c>
      <c r="E446" s="11">
        <v>24</v>
      </c>
      <c r="F446" s="11" t="str">
        <f>+VLOOKUP(Stock[[#This Row],[Codes Produits Achetes]],Tableau1[],4,FALSE)</f>
        <v>MIX LEGUMES</v>
      </c>
      <c r="G446" s="11">
        <f>IFERROR(Stock[[#This Row],[Stock Moyen (PMP €)]]/Stock[[#This Row],[Stock Moyen (UVC)]],0)</f>
        <v>2.8112753391859537</v>
      </c>
      <c r="H446" s="11" t="str">
        <f>+CONCATENATE(Stock[[#This Row],[Famille de produit]],Stock[[#This Row],[AnnéeMois]])</f>
        <v>MIX LEGUMES202209</v>
      </c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</row>
    <row r="447" spans="1:21" ht="12.75" hidden="1" customHeight="1" x14ac:dyDescent="0.25">
      <c r="A447" s="16">
        <v>202209</v>
      </c>
      <c r="B447" s="14">
        <v>5540246183547</v>
      </c>
      <c r="C447" s="11">
        <v>4826</v>
      </c>
      <c r="D447" s="11">
        <v>49600.512000000002</v>
      </c>
      <c r="E447" s="11">
        <v>14825</v>
      </c>
      <c r="F447" s="11" t="str">
        <f>+VLOOKUP(Stock[[#This Row],[Codes Produits Achetes]],Tableau1[],4,FALSE)</f>
        <v>VOLAILLE</v>
      </c>
      <c r="G447" s="11">
        <f>IFERROR(Stock[[#This Row],[Stock Moyen (PMP €)]]/Stock[[#This Row],[Stock Moyen (UVC)]],0)</f>
        <v>10.277768752590138</v>
      </c>
      <c r="H447" s="11" t="str">
        <f>+CONCATENATE(Stock[[#This Row],[Famille de produit]],Stock[[#This Row],[AnnéeMois]])</f>
        <v>VOLAILLE202209</v>
      </c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</row>
    <row r="448" spans="1:21" ht="12.75" hidden="1" customHeight="1" x14ac:dyDescent="0.25">
      <c r="A448" s="16">
        <v>202209</v>
      </c>
      <c r="B448" s="14">
        <v>5540246183552</v>
      </c>
      <c r="C448" s="11">
        <v>2153</v>
      </c>
      <c r="D448" s="11">
        <v>3968.8704000000002</v>
      </c>
      <c r="E448" s="11">
        <v>335</v>
      </c>
      <c r="F448" s="11" t="str">
        <f>+VLOOKUP(Stock[[#This Row],[Codes Produits Achetes]],Tableau1[],4,FALSE)</f>
        <v>MIX LEGUMES</v>
      </c>
      <c r="G448" s="11">
        <f>IFERROR(Stock[[#This Row],[Stock Moyen (PMP €)]]/Stock[[#This Row],[Stock Moyen (UVC)]],0)</f>
        <v>1.8434140269391548</v>
      </c>
      <c r="H448" s="11" t="str">
        <f>+CONCATENATE(Stock[[#This Row],[Famille de produit]],Stock[[#This Row],[AnnéeMois]])</f>
        <v>MIX LEGUMES202209</v>
      </c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</row>
    <row r="449" spans="1:21" ht="12.75" hidden="1" customHeight="1" x14ac:dyDescent="0.25">
      <c r="A449" s="16">
        <v>202209</v>
      </c>
      <c r="B449" s="12">
        <v>5540246183554</v>
      </c>
      <c r="C449" s="8">
        <v>1518</v>
      </c>
      <c r="D449" s="8">
        <v>11402.8128</v>
      </c>
      <c r="E449" s="8">
        <v>28</v>
      </c>
      <c r="F449" s="11" t="str">
        <f>+VLOOKUP(Stock[[#This Row],[Codes Produits Achetes]],Tableau1[],4,FALSE)</f>
        <v>MIX LEGUMES</v>
      </c>
      <c r="G449" s="11">
        <f>IFERROR(Stock[[#This Row],[Stock Moyen (PMP €)]]/Stock[[#This Row],[Stock Moyen (UVC)]],0)</f>
        <v>7.5117343873517788</v>
      </c>
      <c r="H449" s="11" t="str">
        <f>+CONCATENATE(Stock[[#This Row],[Famille de produit]],Stock[[#This Row],[AnnéeMois]])</f>
        <v>MIX LEGUMES202209</v>
      </c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</row>
    <row r="450" spans="1:21" ht="12.75" hidden="1" customHeight="1" x14ac:dyDescent="0.25">
      <c r="A450" s="16">
        <v>202209</v>
      </c>
      <c r="B450" s="14">
        <v>5540246183555</v>
      </c>
      <c r="C450" s="11">
        <v>260</v>
      </c>
      <c r="D450" s="11">
        <v>347.41440000000006</v>
      </c>
      <c r="E450" s="11">
        <v>1300</v>
      </c>
      <c r="F450" s="11" t="str">
        <f>+VLOOKUP(Stock[[#This Row],[Codes Produits Achetes]],Tableau1[],4,FALSE)</f>
        <v>MIX LEGUMES</v>
      </c>
      <c r="G450" s="11">
        <f>IFERROR(Stock[[#This Row],[Stock Moyen (PMP €)]]/Stock[[#This Row],[Stock Moyen (UVC)]],0)</f>
        <v>1.336209230769231</v>
      </c>
      <c r="H450" s="11" t="str">
        <f>+CONCATENATE(Stock[[#This Row],[Famille de produit]],Stock[[#This Row],[AnnéeMois]])</f>
        <v>MIX LEGUMES202209</v>
      </c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</row>
    <row r="451" spans="1:21" ht="12.75" hidden="1" customHeight="1" x14ac:dyDescent="0.25">
      <c r="A451" s="16">
        <v>202209</v>
      </c>
      <c r="B451" s="12">
        <v>5540246183558</v>
      </c>
      <c r="C451" s="8">
        <v>1323</v>
      </c>
      <c r="D451" s="8">
        <v>7288.7040000000006</v>
      </c>
      <c r="E451" s="8">
        <v>5972</v>
      </c>
      <c r="F451" s="11" t="str">
        <f>+VLOOKUP(Stock[[#This Row],[Codes Produits Achetes]],Tableau1[],4,FALSE)</f>
        <v>MIX LEGUMES</v>
      </c>
      <c r="G451" s="11">
        <f>IFERROR(Stock[[#This Row],[Stock Moyen (PMP €)]]/Stock[[#This Row],[Stock Moyen (UVC)]],0)</f>
        <v>5.5092244897959191</v>
      </c>
      <c r="H451" s="11" t="str">
        <f>+CONCATENATE(Stock[[#This Row],[Famille de produit]],Stock[[#This Row],[AnnéeMois]])</f>
        <v>MIX LEGUMES202209</v>
      </c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</row>
    <row r="452" spans="1:21" ht="12.75" hidden="1" customHeight="1" x14ac:dyDescent="0.25">
      <c r="A452" s="16">
        <v>202209</v>
      </c>
      <c r="B452" s="14">
        <v>5540246183560</v>
      </c>
      <c r="C452" s="11">
        <v>270</v>
      </c>
      <c r="D452" s="11">
        <v>6564.6720000000005</v>
      </c>
      <c r="E452" s="11">
        <v>179</v>
      </c>
      <c r="F452" s="11" t="str">
        <f>+VLOOKUP(Stock[[#This Row],[Codes Produits Achetes]],Tableau1[],4,FALSE)</f>
        <v>MIX LEGUMES</v>
      </c>
      <c r="G452" s="11">
        <f>IFERROR(Stock[[#This Row],[Stock Moyen (PMP €)]]/Stock[[#This Row],[Stock Moyen (UVC)]],0)</f>
        <v>24.313600000000001</v>
      </c>
      <c r="H452" s="11" t="str">
        <f>+CONCATENATE(Stock[[#This Row],[Famille de produit]],Stock[[#This Row],[AnnéeMois]])</f>
        <v>MIX LEGUMES202209</v>
      </c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</row>
    <row r="453" spans="1:21" ht="12.75" hidden="1" customHeight="1" x14ac:dyDescent="0.25">
      <c r="A453" s="16">
        <v>202209</v>
      </c>
      <c r="B453" s="12">
        <v>5540246183562</v>
      </c>
      <c r="C453" s="8">
        <v>1091</v>
      </c>
      <c r="D453" s="8">
        <v>3512.5920000000006</v>
      </c>
      <c r="E453" s="8">
        <v>580</v>
      </c>
      <c r="F453" s="11" t="str">
        <f>+VLOOKUP(Stock[[#This Row],[Codes Produits Achetes]],Tableau1[],4,FALSE)</f>
        <v>MIX LEGUMES</v>
      </c>
      <c r="G453" s="11">
        <f>IFERROR(Stock[[#This Row],[Stock Moyen (PMP €)]]/Stock[[#This Row],[Stock Moyen (UVC)]],0)</f>
        <v>3.2196076993583871</v>
      </c>
      <c r="H453" s="11" t="str">
        <f>+CONCATENATE(Stock[[#This Row],[Famille de produit]],Stock[[#This Row],[AnnéeMois]])</f>
        <v>MIX LEGUMES202209</v>
      </c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</row>
    <row r="454" spans="1:21" ht="12.75" hidden="1" customHeight="1" x14ac:dyDescent="0.25">
      <c r="A454" s="16">
        <v>202209</v>
      </c>
      <c r="B454" s="12">
        <v>5540246183587</v>
      </c>
      <c r="C454" s="8">
        <v>300</v>
      </c>
      <c r="D454" s="8">
        <v>6302.8368</v>
      </c>
      <c r="E454" s="8">
        <v>724</v>
      </c>
      <c r="F454" s="11" t="str">
        <f>+VLOOKUP(Stock[[#This Row],[Codes Produits Achetes]],Tableau1[],4,FALSE)</f>
        <v>MIX LEGUMES</v>
      </c>
      <c r="G454" s="11">
        <f>IFERROR(Stock[[#This Row],[Stock Moyen (PMP €)]]/Stock[[#This Row],[Stock Moyen (UVC)]],0)</f>
        <v>21.009456</v>
      </c>
      <c r="H454" s="11" t="str">
        <f>+CONCATENATE(Stock[[#This Row],[Famille de produit]],Stock[[#This Row],[AnnéeMois]])</f>
        <v>MIX LEGUMES202209</v>
      </c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</row>
    <row r="455" spans="1:21" ht="12.75" hidden="1" customHeight="1" x14ac:dyDescent="0.25">
      <c r="A455" s="16">
        <v>202209</v>
      </c>
      <c r="B455" s="14">
        <v>5540246183589</v>
      </c>
      <c r="C455" s="11">
        <v>1729</v>
      </c>
      <c r="D455" s="11">
        <v>22786.272000000004</v>
      </c>
      <c r="E455" s="11">
        <v>778</v>
      </c>
      <c r="F455" s="11" t="str">
        <f>+VLOOKUP(Stock[[#This Row],[Codes Produits Achetes]],Tableau1[],4,FALSE)</f>
        <v>MIX LEGUMES</v>
      </c>
      <c r="G455" s="11">
        <f>IFERROR(Stock[[#This Row],[Stock Moyen (PMP €)]]/Stock[[#This Row],[Stock Moyen (UVC)]],0)</f>
        <v>13.178873337189129</v>
      </c>
      <c r="H455" s="11" t="str">
        <f>+CONCATENATE(Stock[[#This Row],[Famille de produit]],Stock[[#This Row],[AnnéeMois]])</f>
        <v>MIX LEGUMES202209</v>
      </c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</row>
    <row r="456" spans="1:21" ht="12.75" hidden="1" customHeight="1" x14ac:dyDescent="0.25">
      <c r="A456" s="16">
        <v>202209</v>
      </c>
      <c r="B456" s="12">
        <v>5540246183590</v>
      </c>
      <c r="C456" s="8">
        <v>2214</v>
      </c>
      <c r="D456" s="8">
        <v>30703.536000000004</v>
      </c>
      <c r="E456" s="8">
        <v>2200</v>
      </c>
      <c r="F456" s="11" t="str">
        <f>+VLOOKUP(Stock[[#This Row],[Codes Produits Achetes]],Tableau1[],4,FALSE)</f>
        <v>MIX LEGUMES</v>
      </c>
      <c r="G456" s="11">
        <f>IFERROR(Stock[[#This Row],[Stock Moyen (PMP €)]]/Stock[[#This Row],[Stock Moyen (UVC)]],0)</f>
        <v>13.867902439024393</v>
      </c>
      <c r="H456" s="11" t="str">
        <f>+CONCATENATE(Stock[[#This Row],[Famille de produit]],Stock[[#This Row],[AnnéeMois]])</f>
        <v>MIX LEGUMES202209</v>
      </c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</row>
    <row r="457" spans="1:21" ht="12.75" hidden="1" customHeight="1" x14ac:dyDescent="0.25">
      <c r="A457" s="16">
        <v>202209</v>
      </c>
      <c r="B457" s="12">
        <v>5540246183844</v>
      </c>
      <c r="C457" s="8">
        <v>214</v>
      </c>
      <c r="D457" s="8">
        <v>6160.3200000000006</v>
      </c>
      <c r="E457" s="8">
        <v>325</v>
      </c>
      <c r="F457" s="11" t="str">
        <f>+VLOOKUP(Stock[[#This Row],[Codes Produits Achetes]],Tableau1[],4,FALSE)</f>
        <v>BOULANGERIE</v>
      </c>
      <c r="G457" s="11">
        <f>IFERROR(Stock[[#This Row],[Stock Moyen (PMP €)]]/Stock[[#This Row],[Stock Moyen (UVC)]],0)</f>
        <v>28.786542056074769</v>
      </c>
      <c r="H457" s="11" t="str">
        <f>+CONCATENATE(Stock[[#This Row],[Famille de produit]],Stock[[#This Row],[AnnéeMois]])</f>
        <v>BOULANGERIE202209</v>
      </c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</row>
    <row r="458" spans="1:21" ht="12.75" hidden="1" customHeight="1" x14ac:dyDescent="0.25">
      <c r="A458" s="16">
        <v>202209</v>
      </c>
      <c r="B458" s="14">
        <v>5540246184036</v>
      </c>
      <c r="C458" s="11">
        <v>128</v>
      </c>
      <c r="D458" s="11">
        <v>2185.92</v>
      </c>
      <c r="E458" s="11">
        <v>195</v>
      </c>
      <c r="F458" s="11" t="str">
        <f>+VLOOKUP(Stock[[#This Row],[Codes Produits Achetes]],Tableau1[],4,FALSE)</f>
        <v>BOULANGERIE</v>
      </c>
      <c r="G458" s="11">
        <f>IFERROR(Stock[[#This Row],[Stock Moyen (PMP €)]]/Stock[[#This Row],[Stock Moyen (UVC)]],0)</f>
        <v>17.077500000000001</v>
      </c>
      <c r="H458" s="11" t="str">
        <f>+CONCATENATE(Stock[[#This Row],[Famille de produit]],Stock[[#This Row],[AnnéeMois]])</f>
        <v>BOULANGERIE202209</v>
      </c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</row>
    <row r="459" spans="1:21" ht="12.75" hidden="1" customHeight="1" x14ac:dyDescent="0.25">
      <c r="A459" s="16">
        <v>202209</v>
      </c>
      <c r="B459" s="14">
        <v>5540246185278</v>
      </c>
      <c r="C459" s="11">
        <v>30622</v>
      </c>
      <c r="D459" s="11">
        <v>30220.430400000005</v>
      </c>
      <c r="E459" s="11">
        <v>64508</v>
      </c>
      <c r="F459" s="11" t="str">
        <f>+VLOOKUP(Stock[[#This Row],[Codes Produits Achetes]],Tableau1[],4,FALSE)</f>
        <v>VOLAILLE</v>
      </c>
      <c r="G459" s="11">
        <f>IFERROR(Stock[[#This Row],[Stock Moyen (PMP €)]]/Stock[[#This Row],[Stock Moyen (UVC)]],0)</f>
        <v>0.98688623865194969</v>
      </c>
      <c r="H459" s="11" t="str">
        <f>+CONCATENATE(Stock[[#This Row],[Famille de produit]],Stock[[#This Row],[AnnéeMois]])</f>
        <v>VOLAILLE202209</v>
      </c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</row>
    <row r="460" spans="1:21" ht="12.75" hidden="1" customHeight="1" x14ac:dyDescent="0.25">
      <c r="A460" s="16">
        <v>202209</v>
      </c>
      <c r="B460" s="12">
        <v>5540246185429</v>
      </c>
      <c r="C460" s="8">
        <v>70</v>
      </c>
      <c r="D460" s="8">
        <v>368.06400000000002</v>
      </c>
      <c r="E460" s="8">
        <v>529</v>
      </c>
      <c r="F460" s="11" t="str">
        <f>+VLOOKUP(Stock[[#This Row],[Codes Produits Achetes]],Tableau1[],4,FALSE)</f>
        <v>CREMERIE</v>
      </c>
      <c r="G460" s="11">
        <f>IFERROR(Stock[[#This Row],[Stock Moyen (PMP €)]]/Stock[[#This Row],[Stock Moyen (UVC)]],0)</f>
        <v>5.258057142857143</v>
      </c>
      <c r="H460" s="11" t="str">
        <f>+CONCATENATE(Stock[[#This Row],[Famille de produit]],Stock[[#This Row],[AnnéeMois]])</f>
        <v>CREMERIE202209</v>
      </c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</row>
    <row r="461" spans="1:21" ht="12.75" hidden="1" customHeight="1" x14ac:dyDescent="0.25">
      <c r="A461" s="16">
        <v>202209</v>
      </c>
      <c r="B461" s="12">
        <v>5540246185562</v>
      </c>
      <c r="C461" s="8">
        <v>195</v>
      </c>
      <c r="D461" s="8">
        <v>566.09280000000001</v>
      </c>
      <c r="E461" s="8">
        <v>376</v>
      </c>
      <c r="F461" s="11" t="str">
        <f>+VLOOKUP(Stock[[#This Row],[Codes Produits Achetes]],Tableau1[],4,FALSE)</f>
        <v>CREMERIE</v>
      </c>
      <c r="G461" s="11">
        <f>IFERROR(Stock[[#This Row],[Stock Moyen (PMP €)]]/Stock[[#This Row],[Stock Moyen (UVC)]],0)</f>
        <v>2.9030399999999998</v>
      </c>
      <c r="H461" s="11" t="str">
        <f>+CONCATENATE(Stock[[#This Row],[Famille de produit]],Stock[[#This Row],[AnnéeMois]])</f>
        <v>CREMERIE202209</v>
      </c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</row>
    <row r="462" spans="1:21" ht="12.75" hidden="1" customHeight="1" x14ac:dyDescent="0.25">
      <c r="A462" s="16">
        <v>202209</v>
      </c>
      <c r="B462" s="12">
        <v>5540246186010</v>
      </c>
      <c r="C462" s="8">
        <v>110</v>
      </c>
      <c r="D462" s="8">
        <v>16062.494400000001</v>
      </c>
      <c r="E462" s="8">
        <v>12</v>
      </c>
      <c r="F462" s="11" t="str">
        <f>+VLOOKUP(Stock[[#This Row],[Codes Produits Achetes]],Tableau1[],4,FALSE)</f>
        <v>EMBALLAGES</v>
      </c>
      <c r="G462" s="11">
        <f>IFERROR(Stock[[#This Row],[Stock Moyen (PMP €)]]/Stock[[#This Row],[Stock Moyen (UVC)]],0)</f>
        <v>146.02267636363638</v>
      </c>
      <c r="H462" s="11" t="str">
        <f>+CONCATENATE(Stock[[#This Row],[Famille de produit]],Stock[[#This Row],[AnnéeMois]])</f>
        <v>EMBALLAGES202209</v>
      </c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</row>
    <row r="463" spans="1:21" ht="12.75" hidden="1" customHeight="1" x14ac:dyDescent="0.25">
      <c r="A463" s="16">
        <v>202209</v>
      </c>
      <c r="B463" s="14">
        <v>5540246186011</v>
      </c>
      <c r="C463" s="11">
        <v>105</v>
      </c>
      <c r="D463" s="11">
        <v>5944.7520000000004</v>
      </c>
      <c r="E463" s="11">
        <v>5</v>
      </c>
      <c r="F463" s="11" t="str">
        <f>+VLOOKUP(Stock[[#This Row],[Codes Produits Achetes]],Tableau1[],4,FALSE)</f>
        <v>EMBALLAGES</v>
      </c>
      <c r="G463" s="11">
        <f>IFERROR(Stock[[#This Row],[Stock Moyen (PMP €)]]/Stock[[#This Row],[Stock Moyen (UVC)]],0)</f>
        <v>56.616685714285715</v>
      </c>
      <c r="H463" s="11" t="str">
        <f>+CONCATENATE(Stock[[#This Row],[Famille de produit]],Stock[[#This Row],[AnnéeMois]])</f>
        <v>EMBALLAGES202209</v>
      </c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</row>
    <row r="464" spans="1:21" ht="12.75" hidden="1" customHeight="1" x14ac:dyDescent="0.25">
      <c r="A464" s="16">
        <v>202209</v>
      </c>
      <c r="B464" s="12">
        <v>5540246186017</v>
      </c>
      <c r="C464" s="8">
        <v>68</v>
      </c>
      <c r="D464" s="8">
        <v>7123.4208000000008</v>
      </c>
      <c r="E464" s="8">
        <v>7</v>
      </c>
      <c r="F464" s="11" t="str">
        <f>+VLOOKUP(Stock[[#This Row],[Codes Produits Achetes]],Tableau1[],4,FALSE)</f>
        <v>EMBALLAGES</v>
      </c>
      <c r="G464" s="11">
        <f>IFERROR(Stock[[#This Row],[Stock Moyen (PMP €)]]/Stock[[#This Row],[Stock Moyen (UVC)]],0)</f>
        <v>104.75618823529413</v>
      </c>
      <c r="H464" s="11" t="str">
        <f>+CONCATENATE(Stock[[#This Row],[Famille de produit]],Stock[[#This Row],[AnnéeMois]])</f>
        <v>EMBALLAGES202209</v>
      </c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</row>
    <row r="465" spans="1:21" ht="12.75" hidden="1" customHeight="1" x14ac:dyDescent="0.25">
      <c r="A465" s="16">
        <v>202209</v>
      </c>
      <c r="B465" s="14">
        <v>5540246186325</v>
      </c>
      <c r="C465" s="11">
        <v>112</v>
      </c>
      <c r="D465" s="11">
        <v>273.71520000000004</v>
      </c>
      <c r="E465" s="11">
        <v>655</v>
      </c>
      <c r="F465" s="11" t="str">
        <f>+VLOOKUP(Stock[[#This Row],[Codes Produits Achetes]],Tableau1[],4,FALSE)</f>
        <v>CREMERIE</v>
      </c>
      <c r="G465" s="11">
        <f>IFERROR(Stock[[#This Row],[Stock Moyen (PMP €)]]/Stock[[#This Row],[Stock Moyen (UVC)]],0)</f>
        <v>2.4438857142857144</v>
      </c>
      <c r="H465" s="11" t="str">
        <f>+CONCATENATE(Stock[[#This Row],[Famille de produit]],Stock[[#This Row],[AnnéeMois]])</f>
        <v>CREMERIE202209</v>
      </c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</row>
    <row r="466" spans="1:21" ht="12.75" hidden="1" customHeight="1" x14ac:dyDescent="0.25">
      <c r="A466" s="16">
        <v>202209</v>
      </c>
      <c r="B466" s="12">
        <v>5540246186351</v>
      </c>
      <c r="C466" s="8">
        <v>1386</v>
      </c>
      <c r="D466" s="8">
        <v>82090.843200000003</v>
      </c>
      <c r="E466" s="8">
        <v>140</v>
      </c>
      <c r="F466" s="11" t="str">
        <f>+VLOOKUP(Stock[[#This Row],[Codes Produits Achetes]],Tableau1[],4,FALSE)</f>
        <v>MIX LEGUMES</v>
      </c>
      <c r="G466" s="11">
        <f>IFERROR(Stock[[#This Row],[Stock Moyen (PMP €)]]/Stock[[#This Row],[Stock Moyen (UVC)]],0)</f>
        <v>59.228602597402599</v>
      </c>
      <c r="H466" s="11" t="str">
        <f>+CONCATENATE(Stock[[#This Row],[Famille de produit]],Stock[[#This Row],[AnnéeMois]])</f>
        <v>MIX LEGUMES202209</v>
      </c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</row>
    <row r="467" spans="1:21" ht="12.75" hidden="1" customHeight="1" x14ac:dyDescent="0.25">
      <c r="A467" s="16">
        <v>202209</v>
      </c>
      <c r="B467" s="14">
        <v>5540246186352</v>
      </c>
      <c r="C467" s="11">
        <v>6856</v>
      </c>
      <c r="D467" s="11">
        <v>72125.64</v>
      </c>
      <c r="E467" s="11">
        <v>1961</v>
      </c>
      <c r="F467" s="11" t="str">
        <f>+VLOOKUP(Stock[[#This Row],[Codes Produits Achetes]],Tableau1[],4,FALSE)</f>
        <v>MIX LEGUMES</v>
      </c>
      <c r="G467" s="11">
        <f>IFERROR(Stock[[#This Row],[Stock Moyen (PMP €)]]/Stock[[#This Row],[Stock Moyen (UVC)]],0)</f>
        <v>10.520075845974329</v>
      </c>
      <c r="H467" s="11" t="str">
        <f>+CONCATENATE(Stock[[#This Row],[Famille de produit]],Stock[[#This Row],[AnnéeMois]])</f>
        <v>MIX LEGUMES202209</v>
      </c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</row>
    <row r="468" spans="1:21" ht="12.75" hidden="1" customHeight="1" x14ac:dyDescent="0.25">
      <c r="A468" s="16">
        <v>202209</v>
      </c>
      <c r="B468" s="14">
        <v>5540246187882</v>
      </c>
      <c r="C468" s="11">
        <v>47</v>
      </c>
      <c r="D468" s="11">
        <v>1780.0128000000002</v>
      </c>
      <c r="E468" s="11">
        <v>5</v>
      </c>
      <c r="F468" s="11" t="str">
        <f>+VLOOKUP(Stock[[#This Row],[Codes Produits Achetes]],Tableau1[],4,FALSE)</f>
        <v>EMBALLAGES</v>
      </c>
      <c r="G468" s="11">
        <f>IFERROR(Stock[[#This Row],[Stock Moyen (PMP €)]]/Stock[[#This Row],[Stock Moyen (UVC)]],0)</f>
        <v>37.872612765957449</v>
      </c>
      <c r="H468" s="11" t="str">
        <f>+CONCATENATE(Stock[[#This Row],[Famille de produit]],Stock[[#This Row],[AnnéeMois]])</f>
        <v>EMBALLAGES202209</v>
      </c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</row>
    <row r="469" spans="1:21" ht="12.75" hidden="1" customHeight="1" x14ac:dyDescent="0.25">
      <c r="A469" s="16">
        <v>202209</v>
      </c>
      <c r="B469" s="12">
        <v>5540246187987</v>
      </c>
      <c r="C469" s="8">
        <v>3286</v>
      </c>
      <c r="D469" s="8">
        <v>1614.9024000000002</v>
      </c>
      <c r="E469" s="8">
        <v>48943</v>
      </c>
      <c r="F469" s="11" t="str">
        <f>+VLOOKUP(Stock[[#This Row],[Codes Produits Achetes]],Tableau1[],4,FALSE)</f>
        <v>CREMERIE</v>
      </c>
      <c r="G469" s="11">
        <f>IFERROR(Stock[[#This Row],[Stock Moyen (PMP €)]]/Stock[[#This Row],[Stock Moyen (UVC)]],0)</f>
        <v>0.49144930006086435</v>
      </c>
      <c r="H469" s="11" t="str">
        <f>+CONCATENATE(Stock[[#This Row],[Famille de produit]],Stock[[#This Row],[AnnéeMois]])</f>
        <v>CREMERIE202209</v>
      </c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</row>
    <row r="470" spans="1:21" ht="12.75" hidden="1" customHeight="1" x14ac:dyDescent="0.25">
      <c r="A470" s="16">
        <v>202209</v>
      </c>
      <c r="B470" s="14">
        <v>5540246187995</v>
      </c>
      <c r="C470" s="11">
        <v>3123</v>
      </c>
      <c r="D470" s="11">
        <v>273931.45919999998</v>
      </c>
      <c r="E470" s="11">
        <v>1000</v>
      </c>
      <c r="F470" s="11" t="str">
        <f>+VLOOKUP(Stock[[#This Row],[Codes Produits Achetes]],Tableau1[],4,FALSE)</f>
        <v>EMBALLAGES</v>
      </c>
      <c r="G470" s="11">
        <f>IFERROR(Stock[[#This Row],[Stock Moyen (PMP €)]]/Stock[[#This Row],[Stock Moyen (UVC)]],0)</f>
        <v>87.714204034582124</v>
      </c>
      <c r="H470" s="11" t="str">
        <f>+CONCATENATE(Stock[[#This Row],[Famille de produit]],Stock[[#This Row],[AnnéeMois]])</f>
        <v>EMBALLAGES202209</v>
      </c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</row>
    <row r="471" spans="1:21" ht="12.75" hidden="1" customHeight="1" x14ac:dyDescent="0.25">
      <c r="A471" s="16">
        <v>202209</v>
      </c>
      <c r="B471" s="12">
        <v>5540246187996</v>
      </c>
      <c r="C471" s="8">
        <v>316</v>
      </c>
      <c r="D471" s="8">
        <v>14588.121600000002</v>
      </c>
      <c r="E471" s="8">
        <v>21</v>
      </c>
      <c r="F471" s="11" t="str">
        <f>+VLOOKUP(Stock[[#This Row],[Codes Produits Achetes]],Tableau1[],4,FALSE)</f>
        <v>EMBALLAGES</v>
      </c>
      <c r="G471" s="11">
        <f>IFERROR(Stock[[#This Row],[Stock Moyen (PMP €)]]/Stock[[#This Row],[Stock Moyen (UVC)]],0)</f>
        <v>46.164941772151906</v>
      </c>
      <c r="H471" s="11" t="str">
        <f>+CONCATENATE(Stock[[#This Row],[Famille de produit]],Stock[[#This Row],[AnnéeMois]])</f>
        <v>EMBALLAGES202209</v>
      </c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</row>
    <row r="472" spans="1:21" ht="12.75" hidden="1" customHeight="1" x14ac:dyDescent="0.25">
      <c r="A472" s="16">
        <v>202209</v>
      </c>
      <c r="B472" s="14">
        <v>5540246187997</v>
      </c>
      <c r="C472" s="11">
        <v>161</v>
      </c>
      <c r="D472" s="11">
        <v>7997.4864000000007</v>
      </c>
      <c r="E472" s="11">
        <v>130</v>
      </c>
      <c r="F472" s="11" t="str">
        <f>+VLOOKUP(Stock[[#This Row],[Codes Produits Achetes]],Tableau1[],4,FALSE)</f>
        <v>EMBALLAGES</v>
      </c>
      <c r="G472" s="11">
        <f>IFERROR(Stock[[#This Row],[Stock Moyen (PMP €)]]/Stock[[#This Row],[Stock Moyen (UVC)]],0)</f>
        <v>49.673828571428572</v>
      </c>
      <c r="H472" s="11" t="str">
        <f>+CONCATENATE(Stock[[#This Row],[Famille de produit]],Stock[[#This Row],[AnnéeMois]])</f>
        <v>EMBALLAGES202209</v>
      </c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</row>
    <row r="473" spans="1:21" ht="12.75" hidden="1" customHeight="1" x14ac:dyDescent="0.25">
      <c r="A473" s="16">
        <v>202209</v>
      </c>
      <c r="B473" s="12">
        <v>5540246187998</v>
      </c>
      <c r="C473" s="8">
        <v>1425</v>
      </c>
      <c r="D473" s="8">
        <v>73234.972800000003</v>
      </c>
      <c r="E473" s="8">
        <v>469</v>
      </c>
      <c r="F473" s="11" t="str">
        <f>+VLOOKUP(Stock[[#This Row],[Codes Produits Achetes]],Tableau1[],4,FALSE)</f>
        <v>EMBALLAGES</v>
      </c>
      <c r="G473" s="11">
        <f>IFERROR(Stock[[#This Row],[Stock Moyen (PMP €)]]/Stock[[#This Row],[Stock Moyen (UVC)]],0)</f>
        <v>51.392963368421057</v>
      </c>
      <c r="H473" s="11" t="str">
        <f>+CONCATENATE(Stock[[#This Row],[Famille de produit]],Stock[[#This Row],[AnnéeMois]])</f>
        <v>EMBALLAGES202209</v>
      </c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</row>
    <row r="474" spans="1:21" ht="12.75" hidden="1" customHeight="1" x14ac:dyDescent="0.25">
      <c r="A474" s="16">
        <v>202209</v>
      </c>
      <c r="B474" s="14">
        <v>5540246188047</v>
      </c>
      <c r="C474" s="11">
        <v>270</v>
      </c>
      <c r="D474" s="11">
        <v>32783.270400000001</v>
      </c>
      <c r="E474" s="11">
        <v>35</v>
      </c>
      <c r="F474" s="11" t="str">
        <f>+VLOOKUP(Stock[[#This Row],[Codes Produits Achetes]],Tableau1[],4,FALSE)</f>
        <v>EMBALLAGES</v>
      </c>
      <c r="G474" s="11">
        <f>IFERROR(Stock[[#This Row],[Stock Moyen (PMP €)]]/Stock[[#This Row],[Stock Moyen (UVC)]],0)</f>
        <v>121.41952000000001</v>
      </c>
      <c r="H474" s="11" t="str">
        <f>+CONCATENATE(Stock[[#This Row],[Famille de produit]],Stock[[#This Row],[AnnéeMois]])</f>
        <v>EMBALLAGES202209</v>
      </c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</row>
    <row r="475" spans="1:21" ht="12.75" hidden="1" customHeight="1" x14ac:dyDescent="0.25">
      <c r="A475" s="16">
        <v>202209</v>
      </c>
      <c r="B475" s="12">
        <v>5540246188175</v>
      </c>
      <c r="C475" s="8">
        <v>65</v>
      </c>
      <c r="D475" s="8">
        <v>1854.3168000000001</v>
      </c>
      <c r="E475" s="8">
        <v>529</v>
      </c>
      <c r="F475" s="11" t="str">
        <f>+VLOOKUP(Stock[[#This Row],[Codes Produits Achetes]],Tableau1[],4,FALSE)</f>
        <v>CREMERIE</v>
      </c>
      <c r="G475" s="11">
        <f>IFERROR(Stock[[#This Row],[Stock Moyen (PMP €)]]/Stock[[#This Row],[Stock Moyen (UVC)]],0)</f>
        <v>28.52795076923077</v>
      </c>
      <c r="H475" s="11" t="str">
        <f>+CONCATENATE(Stock[[#This Row],[Famille de produit]],Stock[[#This Row],[AnnéeMois]])</f>
        <v>CREMERIE202209</v>
      </c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</row>
    <row r="476" spans="1:21" ht="12.75" hidden="1" customHeight="1" x14ac:dyDescent="0.25">
      <c r="A476" s="16">
        <v>202209</v>
      </c>
      <c r="B476" s="14">
        <v>5540246188200</v>
      </c>
      <c r="C476" s="11">
        <v>928</v>
      </c>
      <c r="D476" s="11">
        <v>1710.72</v>
      </c>
      <c r="E476" s="11">
        <v>20194</v>
      </c>
      <c r="F476" s="11" t="str">
        <f>+VLOOKUP(Stock[[#This Row],[Codes Produits Achetes]],Tableau1[],4,FALSE)</f>
        <v>CREMERIE</v>
      </c>
      <c r="G476" s="11">
        <f>IFERROR(Stock[[#This Row],[Stock Moyen (PMP €)]]/Stock[[#This Row],[Stock Moyen (UVC)]],0)</f>
        <v>1.8434482758620689</v>
      </c>
      <c r="H476" s="11" t="str">
        <f>+CONCATENATE(Stock[[#This Row],[Famille de produit]],Stock[[#This Row],[AnnéeMois]])</f>
        <v>CREMERIE202209</v>
      </c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</row>
    <row r="477" spans="1:21" ht="12.75" hidden="1" customHeight="1" x14ac:dyDescent="0.25">
      <c r="A477" s="16">
        <v>202209</v>
      </c>
      <c r="B477" s="14">
        <v>5540246188224</v>
      </c>
      <c r="C477" s="11">
        <v>15892</v>
      </c>
      <c r="D477" s="11">
        <v>18642.960000000003</v>
      </c>
      <c r="E477" s="11">
        <v>19140</v>
      </c>
      <c r="F477" s="11" t="str">
        <f>+VLOOKUP(Stock[[#This Row],[Codes Produits Achetes]],Tableau1[],4,FALSE)</f>
        <v>VOLAILLE</v>
      </c>
      <c r="G477" s="11">
        <f>IFERROR(Stock[[#This Row],[Stock Moyen (PMP €)]]/Stock[[#This Row],[Stock Moyen (UVC)]],0)</f>
        <v>1.1731034482758622</v>
      </c>
      <c r="H477" s="11" t="str">
        <f>+CONCATENATE(Stock[[#This Row],[Famille de produit]],Stock[[#This Row],[AnnéeMois]])</f>
        <v>VOLAILLE202209</v>
      </c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</row>
    <row r="478" spans="1:21" ht="12.75" hidden="1" customHeight="1" x14ac:dyDescent="0.25">
      <c r="A478" s="16">
        <v>202209</v>
      </c>
      <c r="B478" s="12">
        <v>5540246188512</v>
      </c>
      <c r="C478" s="8">
        <v>332</v>
      </c>
      <c r="D478" s="8">
        <v>45479.491200000004</v>
      </c>
      <c r="E478" s="8">
        <v>0</v>
      </c>
      <c r="F478" s="11" t="str">
        <f>+VLOOKUP(Stock[[#This Row],[Codes Produits Achetes]],Tableau1[],4,FALSE)</f>
        <v>EMBALLAGES</v>
      </c>
      <c r="G478" s="11">
        <f>IFERROR(Stock[[#This Row],[Stock Moyen (PMP €)]]/Stock[[#This Row],[Stock Moyen (UVC)]],0)</f>
        <v>136.98641927710844</v>
      </c>
      <c r="H478" s="11" t="str">
        <f>+CONCATENATE(Stock[[#This Row],[Famille de produit]],Stock[[#This Row],[AnnéeMois]])</f>
        <v>EMBALLAGES202209</v>
      </c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</row>
    <row r="479" spans="1:21" ht="12.75" hidden="1" customHeight="1" x14ac:dyDescent="0.25">
      <c r="A479" s="16">
        <v>202209</v>
      </c>
      <c r="B479" s="12">
        <v>5540246188647</v>
      </c>
      <c r="C479" s="8">
        <v>986</v>
      </c>
      <c r="D479" s="8">
        <v>14596.2</v>
      </c>
      <c r="E479" s="8">
        <v>604</v>
      </c>
      <c r="F479" s="11" t="str">
        <f>+VLOOKUP(Stock[[#This Row],[Codes Produits Achetes]],Tableau1[],4,FALSE)</f>
        <v>MIX LEGUMES</v>
      </c>
      <c r="G479" s="11">
        <f>IFERROR(Stock[[#This Row],[Stock Moyen (PMP €)]]/Stock[[#This Row],[Stock Moyen (UVC)]],0)</f>
        <v>14.80344827586207</v>
      </c>
      <c r="H479" s="11" t="str">
        <f>+CONCATENATE(Stock[[#This Row],[Famille de produit]],Stock[[#This Row],[AnnéeMois]])</f>
        <v>MIX LEGUMES202209</v>
      </c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</row>
    <row r="480" spans="1:21" ht="12.75" hidden="1" customHeight="1" x14ac:dyDescent="0.25">
      <c r="A480" s="16">
        <v>202209</v>
      </c>
      <c r="B480" s="12">
        <v>5540246190092</v>
      </c>
      <c r="C480" s="8">
        <v>158</v>
      </c>
      <c r="D480" s="8">
        <v>21832.243200000001</v>
      </c>
      <c r="E480" s="8">
        <v>40</v>
      </c>
      <c r="F480" s="11" t="str">
        <f>+VLOOKUP(Stock[[#This Row],[Codes Produits Achetes]],Tableau1[],4,FALSE)</f>
        <v>EMBALLAGES</v>
      </c>
      <c r="G480" s="11">
        <f>IFERROR(Stock[[#This Row],[Stock Moyen (PMP €)]]/Stock[[#This Row],[Stock Moyen (UVC)]],0)</f>
        <v>138.17875443037974</v>
      </c>
      <c r="H480" s="11" t="str">
        <f>+CONCATENATE(Stock[[#This Row],[Famille de produit]],Stock[[#This Row],[AnnéeMois]])</f>
        <v>EMBALLAGES202209</v>
      </c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</row>
    <row r="481" spans="1:21" ht="12.75" hidden="1" customHeight="1" x14ac:dyDescent="0.25">
      <c r="A481" s="16">
        <v>202209</v>
      </c>
      <c r="B481" s="12">
        <v>5540246190727</v>
      </c>
      <c r="C481" s="8">
        <v>511</v>
      </c>
      <c r="D481" s="8">
        <v>5767.9776000000011</v>
      </c>
      <c r="E481" s="8">
        <v>685</v>
      </c>
      <c r="F481" s="11" t="str">
        <f>+VLOOKUP(Stock[[#This Row],[Codes Produits Achetes]],Tableau1[],4,FALSE)</f>
        <v>BOULANGERIE</v>
      </c>
      <c r="G481" s="11">
        <f>IFERROR(Stock[[#This Row],[Stock Moyen (PMP €)]]/Stock[[#This Row],[Stock Moyen (UVC)]],0)</f>
        <v>11.287627397260277</v>
      </c>
      <c r="H481" s="11" t="str">
        <f>+CONCATENATE(Stock[[#This Row],[Famille de produit]],Stock[[#This Row],[AnnéeMois]])</f>
        <v>BOULANGERIE202209</v>
      </c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</row>
    <row r="482" spans="1:21" ht="12.75" hidden="1" customHeight="1" x14ac:dyDescent="0.25">
      <c r="A482" s="16">
        <v>202209</v>
      </c>
      <c r="B482" s="14">
        <v>5540246190743</v>
      </c>
      <c r="C482" s="11">
        <v>307</v>
      </c>
      <c r="D482" s="11">
        <v>2600.2943999999998</v>
      </c>
      <c r="E482" s="11">
        <v>669</v>
      </c>
      <c r="F482" s="11" t="str">
        <f>+VLOOKUP(Stock[[#This Row],[Codes Produits Achetes]],Tableau1[],4,FALSE)</f>
        <v>CREMERIE</v>
      </c>
      <c r="G482" s="11">
        <f>IFERROR(Stock[[#This Row],[Stock Moyen (PMP €)]]/Stock[[#This Row],[Stock Moyen (UVC)]],0)</f>
        <v>8.4700143322475565</v>
      </c>
      <c r="H482" s="11" t="str">
        <f>+CONCATENATE(Stock[[#This Row],[Famille de produit]],Stock[[#This Row],[AnnéeMois]])</f>
        <v>CREMERIE202209</v>
      </c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</row>
    <row r="483" spans="1:21" ht="12.75" hidden="1" customHeight="1" x14ac:dyDescent="0.25">
      <c r="A483" s="16">
        <v>202209</v>
      </c>
      <c r="B483" s="14">
        <v>5540246190831</v>
      </c>
      <c r="C483" s="11">
        <v>836</v>
      </c>
      <c r="D483" s="11">
        <v>6284.5632000000005</v>
      </c>
      <c r="E483" s="11">
        <v>93</v>
      </c>
      <c r="F483" s="11" t="str">
        <f>+VLOOKUP(Stock[[#This Row],[Codes Produits Achetes]],Tableau1[],4,FALSE)</f>
        <v>MIX LEGUMES</v>
      </c>
      <c r="G483" s="11">
        <f>IFERROR(Stock[[#This Row],[Stock Moyen (PMP €)]]/Stock[[#This Row],[Stock Moyen (UVC)]],0)</f>
        <v>7.5174200956937804</v>
      </c>
      <c r="H483" s="11" t="str">
        <f>+CONCATENATE(Stock[[#This Row],[Famille de produit]],Stock[[#This Row],[AnnéeMois]])</f>
        <v>MIX LEGUMES202209</v>
      </c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</row>
    <row r="484" spans="1:21" ht="12.75" hidden="1" customHeight="1" x14ac:dyDescent="0.25">
      <c r="A484" s="16">
        <v>202209</v>
      </c>
      <c r="B484" s="12">
        <v>5540246190835</v>
      </c>
      <c r="C484" s="8">
        <v>114</v>
      </c>
      <c r="D484" s="8">
        <v>24029.9136</v>
      </c>
      <c r="E484" s="8">
        <v>3</v>
      </c>
      <c r="F484" s="11" t="str">
        <f>+VLOOKUP(Stock[[#This Row],[Codes Produits Achetes]],Tableau1[],4,FALSE)</f>
        <v>BOULANGERIE</v>
      </c>
      <c r="G484" s="11">
        <f>IFERROR(Stock[[#This Row],[Stock Moyen (PMP €)]]/Stock[[#This Row],[Stock Moyen (UVC)]],0)</f>
        <v>210.78871578947368</v>
      </c>
      <c r="H484" s="11" t="str">
        <f>+CONCATENATE(Stock[[#This Row],[Famille de produit]],Stock[[#This Row],[AnnéeMois]])</f>
        <v>BOULANGERIE202209</v>
      </c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</row>
    <row r="485" spans="1:21" ht="12.75" hidden="1" customHeight="1" x14ac:dyDescent="0.25">
      <c r="A485" s="16">
        <v>202209</v>
      </c>
      <c r="B485" s="12">
        <v>5540246191394</v>
      </c>
      <c r="C485" s="8">
        <v>1972</v>
      </c>
      <c r="D485" s="8">
        <v>10531.296000000002</v>
      </c>
      <c r="E485" s="8">
        <v>0</v>
      </c>
      <c r="F485" s="11" t="str">
        <f>+VLOOKUP(Stock[[#This Row],[Codes Produits Achetes]],Tableau1[],4,FALSE)</f>
        <v>CREMERIE</v>
      </c>
      <c r="G485" s="11">
        <f>IFERROR(Stock[[#This Row],[Stock Moyen (PMP €)]]/Stock[[#This Row],[Stock Moyen (UVC)]],0)</f>
        <v>5.3404137931034494</v>
      </c>
      <c r="H485" s="11" t="str">
        <f>+CONCATENATE(Stock[[#This Row],[Famille de produit]],Stock[[#This Row],[AnnéeMois]])</f>
        <v>CREMERIE202209</v>
      </c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</row>
    <row r="486" spans="1:21" ht="12.75" hidden="1" customHeight="1" x14ac:dyDescent="0.25">
      <c r="A486" s="16">
        <v>202209</v>
      </c>
      <c r="B486" s="12">
        <v>5540246191594</v>
      </c>
      <c r="C486" s="8">
        <v>0</v>
      </c>
      <c r="D486" s="8">
        <v>0</v>
      </c>
      <c r="E486" s="8">
        <v>696</v>
      </c>
      <c r="F486" s="11" t="str">
        <f>+VLOOKUP(Stock[[#This Row],[Codes Produits Achetes]],Tableau1[],4,FALSE)</f>
        <v>CREMERIE</v>
      </c>
      <c r="G486" s="11">
        <f>IFERROR(Stock[[#This Row],[Stock Moyen (PMP €)]]/Stock[[#This Row],[Stock Moyen (UVC)]],0)</f>
        <v>0</v>
      </c>
      <c r="H486" s="11" t="str">
        <f>+CONCATENATE(Stock[[#This Row],[Famille de produit]],Stock[[#This Row],[AnnéeMois]])</f>
        <v>CREMERIE202209</v>
      </c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</row>
    <row r="487" spans="1:21" ht="12.75" hidden="1" customHeight="1" x14ac:dyDescent="0.25">
      <c r="A487" s="16">
        <v>202209</v>
      </c>
      <c r="B487" s="14">
        <v>5540246191596</v>
      </c>
      <c r="C487" s="11">
        <v>38</v>
      </c>
      <c r="D487" s="11">
        <v>2072.2175999999999</v>
      </c>
      <c r="E487" s="11">
        <v>184</v>
      </c>
      <c r="F487" s="11" t="str">
        <f>+VLOOKUP(Stock[[#This Row],[Codes Produits Achetes]],Tableau1[],4,FALSE)</f>
        <v>BOULANGERIE</v>
      </c>
      <c r="G487" s="11">
        <f>IFERROR(Stock[[#This Row],[Stock Moyen (PMP €)]]/Stock[[#This Row],[Stock Moyen (UVC)]],0)</f>
        <v>54.532042105263159</v>
      </c>
      <c r="H487" s="11" t="str">
        <f>+CONCATENATE(Stock[[#This Row],[Famille de produit]],Stock[[#This Row],[AnnéeMois]])</f>
        <v>BOULANGERIE202209</v>
      </c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</row>
    <row r="488" spans="1:21" ht="12.75" hidden="1" customHeight="1" x14ac:dyDescent="0.25">
      <c r="A488" s="16">
        <v>202209</v>
      </c>
      <c r="B488" s="12">
        <v>5540246191598</v>
      </c>
      <c r="C488" s="8">
        <v>0</v>
      </c>
      <c r="D488" s="8">
        <v>0</v>
      </c>
      <c r="E488" s="8">
        <v>1601</v>
      </c>
      <c r="F488" s="11" t="str">
        <f>+VLOOKUP(Stock[[#This Row],[Codes Produits Achetes]],Tableau1[],4,FALSE)</f>
        <v>CREMERIE</v>
      </c>
      <c r="G488" s="11">
        <f>IFERROR(Stock[[#This Row],[Stock Moyen (PMP €)]]/Stock[[#This Row],[Stock Moyen (UVC)]],0)</f>
        <v>0</v>
      </c>
      <c r="H488" s="11" t="str">
        <f>+CONCATENATE(Stock[[#This Row],[Famille de produit]],Stock[[#This Row],[AnnéeMois]])</f>
        <v>CREMERIE202209</v>
      </c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</row>
    <row r="489" spans="1:21" ht="12.75" hidden="1" customHeight="1" x14ac:dyDescent="0.25">
      <c r="A489" s="16">
        <v>202209</v>
      </c>
      <c r="B489" s="14">
        <v>5540246191718</v>
      </c>
      <c r="C489" s="11">
        <v>2209</v>
      </c>
      <c r="D489" s="11">
        <v>6547.3055999999997</v>
      </c>
      <c r="E489" s="11">
        <v>260</v>
      </c>
      <c r="F489" s="11" t="str">
        <f>+VLOOKUP(Stock[[#This Row],[Codes Produits Achetes]],Tableau1[],4,FALSE)</f>
        <v>MIX LEGUMES</v>
      </c>
      <c r="G489" s="11">
        <f>IFERROR(Stock[[#This Row],[Stock Moyen (PMP €)]]/Stock[[#This Row],[Stock Moyen (UVC)]],0)</f>
        <v>2.9639228610230872</v>
      </c>
      <c r="H489" s="11" t="str">
        <f>+CONCATENATE(Stock[[#This Row],[Famille de produit]],Stock[[#This Row],[AnnéeMois]])</f>
        <v>MIX LEGUMES202209</v>
      </c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</row>
    <row r="490" spans="1:21" ht="12.75" hidden="1" customHeight="1" x14ac:dyDescent="0.25">
      <c r="A490" s="16">
        <v>202209</v>
      </c>
      <c r="B490" s="14">
        <v>5540246191736</v>
      </c>
      <c r="C490" s="11">
        <v>409</v>
      </c>
      <c r="D490" s="11">
        <v>13206.758400000001</v>
      </c>
      <c r="E490" s="11">
        <v>140</v>
      </c>
      <c r="F490" s="11" t="str">
        <f>+VLOOKUP(Stock[[#This Row],[Codes Produits Achetes]],Tableau1[],4,FALSE)</f>
        <v>CREMERIE</v>
      </c>
      <c r="G490" s="11">
        <f>IFERROR(Stock[[#This Row],[Stock Moyen (PMP €)]]/Stock[[#This Row],[Stock Moyen (UVC)]],0)</f>
        <v>32.290362836185821</v>
      </c>
      <c r="H490" s="11" t="str">
        <f>+CONCATENATE(Stock[[#This Row],[Famille de produit]],Stock[[#This Row],[AnnéeMois]])</f>
        <v>CREMERIE202209</v>
      </c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</row>
    <row r="491" spans="1:21" ht="12.75" hidden="1" customHeight="1" x14ac:dyDescent="0.25">
      <c r="A491" s="16">
        <v>202209</v>
      </c>
      <c r="B491" s="12">
        <v>5540246192102</v>
      </c>
      <c r="C491" s="8">
        <v>2269</v>
      </c>
      <c r="D491" s="8">
        <v>2619.4752000000003</v>
      </c>
      <c r="E491" s="8">
        <v>11206</v>
      </c>
      <c r="F491" s="11" t="str">
        <f>+VLOOKUP(Stock[[#This Row],[Codes Produits Achetes]],Tableau1[],4,FALSE)</f>
        <v>CREMERIE</v>
      </c>
      <c r="G491" s="11">
        <f>IFERROR(Stock[[#This Row],[Stock Moyen (PMP €)]]/Stock[[#This Row],[Stock Moyen (UVC)]],0)</f>
        <v>1.1544624063464082</v>
      </c>
      <c r="H491" s="11" t="str">
        <f>+CONCATENATE(Stock[[#This Row],[Famille de produit]],Stock[[#This Row],[AnnéeMois]])</f>
        <v>CREMERIE202209</v>
      </c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</row>
    <row r="492" spans="1:21" ht="12.75" hidden="1" customHeight="1" x14ac:dyDescent="0.25">
      <c r="A492" s="16">
        <v>202209</v>
      </c>
      <c r="B492" s="12">
        <v>5540246192148</v>
      </c>
      <c r="C492" s="8">
        <v>17818</v>
      </c>
      <c r="D492" s="8">
        <v>64795.852800000008</v>
      </c>
      <c r="E492" s="8">
        <v>56237</v>
      </c>
      <c r="F492" s="11" t="str">
        <f>+VLOOKUP(Stock[[#This Row],[Codes Produits Achetes]],Tableau1[],4,FALSE)</f>
        <v>MIX LEGUMES</v>
      </c>
      <c r="G492" s="11">
        <f>IFERROR(Stock[[#This Row],[Stock Moyen (PMP €)]]/Stock[[#This Row],[Stock Moyen (UVC)]],0)</f>
        <v>3.6365390503984738</v>
      </c>
      <c r="H492" s="11" t="str">
        <f>+CONCATENATE(Stock[[#This Row],[Famille de produit]],Stock[[#This Row],[AnnéeMois]])</f>
        <v>MIX LEGUMES202209</v>
      </c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</row>
    <row r="493" spans="1:21" ht="12.75" hidden="1" customHeight="1" x14ac:dyDescent="0.25">
      <c r="A493" s="16">
        <v>202209</v>
      </c>
      <c r="B493" s="14">
        <v>5540246192209</v>
      </c>
      <c r="C493" s="11">
        <v>1225</v>
      </c>
      <c r="D493" s="11">
        <v>6158.5919999999996</v>
      </c>
      <c r="E493" s="11">
        <v>2311</v>
      </c>
      <c r="F493" s="11" t="str">
        <f>+VLOOKUP(Stock[[#This Row],[Codes Produits Achetes]],Tableau1[],4,FALSE)</f>
        <v>MIX LEGUMES</v>
      </c>
      <c r="G493" s="11">
        <f>IFERROR(Stock[[#This Row],[Stock Moyen (PMP €)]]/Stock[[#This Row],[Stock Moyen (UVC)]],0)</f>
        <v>5.0274220408163259</v>
      </c>
      <c r="H493" s="11" t="str">
        <f>+CONCATENATE(Stock[[#This Row],[Famille de produit]],Stock[[#This Row],[AnnéeMois]])</f>
        <v>MIX LEGUMES202209</v>
      </c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</row>
    <row r="494" spans="1:21" ht="12.75" hidden="1" customHeight="1" x14ac:dyDescent="0.25">
      <c r="A494" s="16">
        <v>202209</v>
      </c>
      <c r="B494" s="12">
        <v>5540246192264</v>
      </c>
      <c r="C494" s="8">
        <v>1374</v>
      </c>
      <c r="D494" s="8">
        <v>19948.032000000003</v>
      </c>
      <c r="E494" s="8">
        <v>1634</v>
      </c>
      <c r="F494" s="11" t="str">
        <f>+VLOOKUP(Stock[[#This Row],[Codes Produits Achetes]],Tableau1[],4,FALSE)</f>
        <v>CREMERIE</v>
      </c>
      <c r="G494" s="11">
        <f>IFERROR(Stock[[#This Row],[Stock Moyen (PMP €)]]/Stock[[#This Row],[Stock Moyen (UVC)]],0)</f>
        <v>14.518218340611355</v>
      </c>
      <c r="H494" s="11" t="str">
        <f>+CONCATENATE(Stock[[#This Row],[Famille de produit]],Stock[[#This Row],[AnnéeMois]])</f>
        <v>CREMERIE202209</v>
      </c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</row>
    <row r="495" spans="1:21" ht="12.75" hidden="1" customHeight="1" x14ac:dyDescent="0.25">
      <c r="A495" s="16">
        <v>202209</v>
      </c>
      <c r="B495" s="14">
        <v>5540246192265</v>
      </c>
      <c r="C495" s="11">
        <v>1318</v>
      </c>
      <c r="D495" s="11">
        <v>17642.5344</v>
      </c>
      <c r="E495" s="11">
        <v>928</v>
      </c>
      <c r="F495" s="11" t="str">
        <f>+VLOOKUP(Stock[[#This Row],[Codes Produits Achetes]],Tableau1[],4,FALSE)</f>
        <v>CREMERIE</v>
      </c>
      <c r="G495" s="11">
        <f>IFERROR(Stock[[#This Row],[Stock Moyen (PMP €)]]/Stock[[#This Row],[Stock Moyen (UVC)]],0)</f>
        <v>13.385837936267071</v>
      </c>
      <c r="H495" s="11" t="str">
        <f>+CONCATENATE(Stock[[#This Row],[Famille de produit]],Stock[[#This Row],[AnnéeMois]])</f>
        <v>CREMERIE202209</v>
      </c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</row>
    <row r="496" spans="1:21" ht="12.75" hidden="1" customHeight="1" x14ac:dyDescent="0.25">
      <c r="A496" s="16">
        <v>202209</v>
      </c>
      <c r="B496" s="12">
        <v>5540246192462</v>
      </c>
      <c r="C496" s="8">
        <v>594</v>
      </c>
      <c r="D496" s="8">
        <v>4187.0304000000006</v>
      </c>
      <c r="E496" s="8">
        <v>789</v>
      </c>
      <c r="F496" s="11" t="str">
        <f>+VLOOKUP(Stock[[#This Row],[Codes Produits Achetes]],Tableau1[],4,FALSE)</f>
        <v>MIX LEGUMES</v>
      </c>
      <c r="G496" s="11">
        <f>IFERROR(Stock[[#This Row],[Stock Moyen (PMP €)]]/Stock[[#This Row],[Stock Moyen (UVC)]],0)</f>
        <v>7.0488727272727285</v>
      </c>
      <c r="H496" s="11" t="str">
        <f>+CONCATENATE(Stock[[#This Row],[Famille de produit]],Stock[[#This Row],[AnnéeMois]])</f>
        <v>MIX LEGUMES202209</v>
      </c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</row>
    <row r="497" spans="1:21" ht="12.75" hidden="1" customHeight="1" x14ac:dyDescent="0.25">
      <c r="A497" s="16">
        <v>202209</v>
      </c>
      <c r="B497" s="12">
        <v>5540246192518</v>
      </c>
      <c r="C497" s="8">
        <v>7090</v>
      </c>
      <c r="D497" s="8">
        <v>49692.009600000005</v>
      </c>
      <c r="E497" s="8">
        <v>5513</v>
      </c>
      <c r="F497" s="11" t="str">
        <f>+VLOOKUP(Stock[[#This Row],[Codes Produits Achetes]],Tableau1[],4,FALSE)</f>
        <v>MIX LEGUMES</v>
      </c>
      <c r="G497" s="11">
        <f>IFERROR(Stock[[#This Row],[Stock Moyen (PMP €)]]/Stock[[#This Row],[Stock Moyen (UVC)]],0)</f>
        <v>7.0087460648801132</v>
      </c>
      <c r="H497" s="11" t="str">
        <f>+CONCATENATE(Stock[[#This Row],[Famille de produit]],Stock[[#This Row],[AnnéeMois]])</f>
        <v>MIX LEGUMES202209</v>
      </c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</row>
    <row r="498" spans="1:21" ht="12.75" hidden="1" customHeight="1" x14ac:dyDescent="0.25">
      <c r="A498" s="16">
        <v>202209</v>
      </c>
      <c r="B498" s="14">
        <v>5540246192571</v>
      </c>
      <c r="C498" s="11">
        <v>460</v>
      </c>
      <c r="D498" s="11">
        <v>1642.2912000000001</v>
      </c>
      <c r="E498" s="11">
        <v>502</v>
      </c>
      <c r="F498" s="11" t="str">
        <f>+VLOOKUP(Stock[[#This Row],[Codes Produits Achetes]],Tableau1[],4,FALSE)</f>
        <v>MIX LEGUMES</v>
      </c>
      <c r="G498" s="11">
        <f>IFERROR(Stock[[#This Row],[Stock Moyen (PMP €)]]/Stock[[#This Row],[Stock Moyen (UVC)]],0)</f>
        <v>3.5701982608695655</v>
      </c>
      <c r="H498" s="11" t="str">
        <f>+CONCATENATE(Stock[[#This Row],[Famille de produit]],Stock[[#This Row],[AnnéeMois]])</f>
        <v>MIX LEGUMES202209</v>
      </c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</row>
    <row r="499" spans="1:21" ht="12.75" hidden="1" customHeight="1" x14ac:dyDescent="0.25">
      <c r="A499" s="16">
        <v>202209</v>
      </c>
      <c r="B499" s="12">
        <v>5540246192594</v>
      </c>
      <c r="C499" s="8">
        <v>307</v>
      </c>
      <c r="D499" s="8">
        <v>2024.3520000000003</v>
      </c>
      <c r="E499" s="8">
        <v>195</v>
      </c>
      <c r="F499" s="11" t="str">
        <f>+VLOOKUP(Stock[[#This Row],[Codes Produits Achetes]],Tableau1[],4,FALSE)</f>
        <v>MIX LEGUMES</v>
      </c>
      <c r="G499" s="11">
        <f>IFERROR(Stock[[#This Row],[Stock Moyen (PMP €)]]/Stock[[#This Row],[Stock Moyen (UVC)]],0)</f>
        <v>6.5939804560260598</v>
      </c>
      <c r="H499" s="11" t="str">
        <f>+CONCATENATE(Stock[[#This Row],[Famille de produit]],Stock[[#This Row],[AnnéeMois]])</f>
        <v>MIX LEGUMES202209</v>
      </c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</row>
    <row r="500" spans="1:21" ht="12.75" hidden="1" customHeight="1" x14ac:dyDescent="0.25">
      <c r="A500" s="16">
        <v>202209</v>
      </c>
      <c r="B500" s="14">
        <v>5540246192831</v>
      </c>
      <c r="C500" s="11">
        <v>418</v>
      </c>
      <c r="D500" s="11">
        <v>3701.3760000000002</v>
      </c>
      <c r="E500" s="11">
        <v>567</v>
      </c>
      <c r="F500" s="11" t="str">
        <f>+VLOOKUP(Stock[[#This Row],[Codes Produits Achetes]],Tableau1[],4,FALSE)</f>
        <v>MIX LEGUMES</v>
      </c>
      <c r="G500" s="11">
        <f>IFERROR(Stock[[#This Row],[Stock Moyen (PMP €)]]/Stock[[#This Row],[Stock Moyen (UVC)]],0)</f>
        <v>8.8549665071770338</v>
      </c>
      <c r="H500" s="11" t="str">
        <f>+CONCATENATE(Stock[[#This Row],[Famille de produit]],Stock[[#This Row],[AnnéeMois]])</f>
        <v>MIX LEGUMES202209</v>
      </c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</row>
    <row r="501" spans="1:21" ht="12.75" hidden="1" customHeight="1" x14ac:dyDescent="0.25">
      <c r="A501" s="16">
        <v>202209</v>
      </c>
      <c r="B501" s="12">
        <v>5540246192836</v>
      </c>
      <c r="C501" s="8">
        <v>61</v>
      </c>
      <c r="D501" s="8">
        <v>8347.6224000000002</v>
      </c>
      <c r="E501" s="8">
        <v>0</v>
      </c>
      <c r="F501" s="11" t="str">
        <f>+VLOOKUP(Stock[[#This Row],[Codes Produits Achetes]],Tableau1[],4,FALSE)</f>
        <v>EMBALLAGES</v>
      </c>
      <c r="G501" s="11">
        <f>IFERROR(Stock[[#This Row],[Stock Moyen (PMP €)]]/Stock[[#This Row],[Stock Moyen (UVC)]],0)</f>
        <v>136.84626885245902</v>
      </c>
      <c r="H501" s="11" t="str">
        <f>+CONCATENATE(Stock[[#This Row],[Famille de produit]],Stock[[#This Row],[AnnéeMois]])</f>
        <v>EMBALLAGES202209</v>
      </c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</row>
    <row r="502" spans="1:21" ht="12.75" hidden="1" customHeight="1" x14ac:dyDescent="0.25">
      <c r="A502" s="16">
        <v>202209</v>
      </c>
      <c r="B502" s="14">
        <v>5540246192907</v>
      </c>
      <c r="C502" s="11">
        <v>4446</v>
      </c>
      <c r="D502" s="11">
        <v>124777.58400000002</v>
      </c>
      <c r="E502" s="11">
        <v>2952</v>
      </c>
      <c r="F502" s="11" t="str">
        <f>+VLOOKUP(Stock[[#This Row],[Codes Produits Achetes]],Tableau1[],4,FALSE)</f>
        <v>VOLAILLE</v>
      </c>
      <c r="G502" s="11">
        <f>IFERROR(Stock[[#This Row],[Stock Moyen (PMP €)]]/Stock[[#This Row],[Stock Moyen (UVC)]],0)</f>
        <v>28.06513360323887</v>
      </c>
      <c r="H502" s="11" t="str">
        <f>+CONCATENATE(Stock[[#This Row],[Famille de produit]],Stock[[#This Row],[AnnéeMois]])</f>
        <v>VOLAILLE202209</v>
      </c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</row>
    <row r="503" spans="1:21" ht="12.75" hidden="1" customHeight="1" x14ac:dyDescent="0.25">
      <c r="A503" s="16">
        <v>202209</v>
      </c>
      <c r="B503" s="14">
        <v>5540246193316</v>
      </c>
      <c r="C503" s="11">
        <v>267</v>
      </c>
      <c r="D503" s="11">
        <v>8728.3008000000009</v>
      </c>
      <c r="E503" s="11">
        <v>467</v>
      </c>
      <c r="F503" s="11" t="str">
        <f>+VLOOKUP(Stock[[#This Row],[Codes Produits Achetes]],Tableau1[],4,FALSE)</f>
        <v>BOULANGERIE</v>
      </c>
      <c r="G503" s="11">
        <f>IFERROR(Stock[[#This Row],[Stock Moyen (PMP €)]]/Stock[[#This Row],[Stock Moyen (UVC)]],0)</f>
        <v>32.690265168539327</v>
      </c>
      <c r="H503" s="11" t="str">
        <f>+CONCATENATE(Stock[[#This Row],[Famille de produit]],Stock[[#This Row],[AnnéeMois]])</f>
        <v>BOULANGERIE202209</v>
      </c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</row>
    <row r="504" spans="1:21" ht="12.75" hidden="1" customHeight="1" x14ac:dyDescent="0.25">
      <c r="A504" s="16">
        <v>202209</v>
      </c>
      <c r="B504" s="12">
        <v>5540246193409</v>
      </c>
      <c r="C504" s="8">
        <v>107</v>
      </c>
      <c r="D504" s="8">
        <v>5484.6719999999996</v>
      </c>
      <c r="E504" s="8">
        <v>7</v>
      </c>
      <c r="F504" s="11" t="str">
        <f>+VLOOKUP(Stock[[#This Row],[Codes Produits Achetes]],Tableau1[],4,FALSE)</f>
        <v>BOULANGERIE</v>
      </c>
      <c r="G504" s="11">
        <f>IFERROR(Stock[[#This Row],[Stock Moyen (PMP €)]]/Stock[[#This Row],[Stock Moyen (UVC)]],0)</f>
        <v>51.2586168224299</v>
      </c>
      <c r="H504" s="11" t="str">
        <f>+CONCATENATE(Stock[[#This Row],[Famille de produit]],Stock[[#This Row],[AnnéeMois]])</f>
        <v>BOULANGERIE202209</v>
      </c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</row>
    <row r="505" spans="1:21" ht="12.75" hidden="1" customHeight="1" x14ac:dyDescent="0.25">
      <c r="A505" s="16">
        <v>202209</v>
      </c>
      <c r="B505" s="12">
        <v>5540246193878</v>
      </c>
      <c r="C505" s="8">
        <v>8352</v>
      </c>
      <c r="D505" s="8">
        <v>59097.600000000006</v>
      </c>
      <c r="E505" s="8">
        <v>9652</v>
      </c>
      <c r="F505" s="11" t="str">
        <f>+VLOOKUP(Stock[[#This Row],[Codes Produits Achetes]],Tableau1[],4,FALSE)</f>
        <v>VOLAILLE</v>
      </c>
      <c r="G505" s="11">
        <f>IFERROR(Stock[[#This Row],[Stock Moyen (PMP €)]]/Stock[[#This Row],[Stock Moyen (UVC)]],0)</f>
        <v>7.0758620689655176</v>
      </c>
      <c r="H505" s="11" t="str">
        <f>+CONCATENATE(Stock[[#This Row],[Famille de produit]],Stock[[#This Row],[AnnéeMois]])</f>
        <v>VOLAILLE202209</v>
      </c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</row>
    <row r="506" spans="1:21" ht="12.75" hidden="1" customHeight="1" x14ac:dyDescent="0.25">
      <c r="A506" s="16">
        <v>202209</v>
      </c>
      <c r="B506" s="14">
        <v>5540246194330</v>
      </c>
      <c r="C506" s="11">
        <v>8687</v>
      </c>
      <c r="D506" s="11">
        <v>12777.523200000001</v>
      </c>
      <c r="E506" s="11">
        <v>11248</v>
      </c>
      <c r="F506" s="11" t="str">
        <f>+VLOOKUP(Stock[[#This Row],[Codes Produits Achetes]],Tableau1[],4,FALSE)</f>
        <v>MIX LEGUMES</v>
      </c>
      <c r="G506" s="11">
        <f>IFERROR(Stock[[#This Row],[Stock Moyen (PMP €)]]/Stock[[#This Row],[Stock Moyen (UVC)]],0)</f>
        <v>1.4708786922988375</v>
      </c>
      <c r="H506" s="11" t="str">
        <f>+CONCATENATE(Stock[[#This Row],[Famille de produit]],Stock[[#This Row],[AnnéeMois]])</f>
        <v>MIX LEGUMES202209</v>
      </c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</row>
    <row r="507" spans="1:21" ht="12.75" hidden="1" customHeight="1" x14ac:dyDescent="0.25">
      <c r="A507" s="16">
        <v>202209</v>
      </c>
      <c r="B507" s="12">
        <v>5540246194467</v>
      </c>
      <c r="C507" s="8">
        <v>33854</v>
      </c>
      <c r="D507" s="8">
        <v>34103.246400000004</v>
      </c>
      <c r="E507" s="8">
        <v>57462</v>
      </c>
      <c r="F507" s="11" t="str">
        <f>+VLOOKUP(Stock[[#This Row],[Codes Produits Achetes]],Tableau1[],4,FALSE)</f>
        <v>BOULANGERIE</v>
      </c>
      <c r="G507" s="11">
        <f>IFERROR(Stock[[#This Row],[Stock Moyen (PMP €)]]/Stock[[#This Row],[Stock Moyen (UVC)]],0)</f>
        <v>1.0073623914456196</v>
      </c>
      <c r="H507" s="11" t="str">
        <f>+CONCATENATE(Stock[[#This Row],[Famille de produit]],Stock[[#This Row],[AnnéeMois]])</f>
        <v>BOULANGERIE202209</v>
      </c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</row>
    <row r="508" spans="1:21" ht="12.75" hidden="1" customHeight="1" x14ac:dyDescent="0.25">
      <c r="A508" s="16">
        <v>202209</v>
      </c>
      <c r="B508" s="12">
        <v>5540246194478</v>
      </c>
      <c r="C508" s="8">
        <v>724</v>
      </c>
      <c r="D508" s="8">
        <v>31499.020800000002</v>
      </c>
      <c r="E508" s="8">
        <v>608</v>
      </c>
      <c r="F508" s="11" t="str">
        <f>+VLOOKUP(Stock[[#This Row],[Codes Produits Achetes]],Tableau1[],4,FALSE)</f>
        <v>EMBALLAGES</v>
      </c>
      <c r="G508" s="11">
        <f>IFERROR(Stock[[#This Row],[Stock Moyen (PMP €)]]/Stock[[#This Row],[Stock Moyen (UVC)]],0)</f>
        <v>43.506934806629836</v>
      </c>
      <c r="H508" s="11" t="str">
        <f>+CONCATENATE(Stock[[#This Row],[Famille de produit]],Stock[[#This Row],[AnnéeMois]])</f>
        <v>EMBALLAGES202209</v>
      </c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</row>
    <row r="509" spans="1:21" ht="12.75" hidden="1" customHeight="1" x14ac:dyDescent="0.25">
      <c r="A509" s="16">
        <v>202209</v>
      </c>
      <c r="B509" s="14">
        <v>5540246194632</v>
      </c>
      <c r="C509" s="11">
        <v>0</v>
      </c>
      <c r="D509" s="11">
        <v>0</v>
      </c>
      <c r="E509" s="11">
        <v>8571</v>
      </c>
      <c r="F509" s="11" t="str">
        <f>+VLOOKUP(Stock[[#This Row],[Codes Produits Achetes]],Tableau1[],4,FALSE)</f>
        <v>BOULANGERIE</v>
      </c>
      <c r="G509" s="11">
        <f>IFERROR(Stock[[#This Row],[Stock Moyen (PMP €)]]/Stock[[#This Row],[Stock Moyen (UVC)]],0)</f>
        <v>0</v>
      </c>
      <c r="H509" s="11" t="str">
        <f>+CONCATENATE(Stock[[#This Row],[Famille de produit]],Stock[[#This Row],[AnnéeMois]])</f>
        <v>BOULANGERIE202209</v>
      </c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</row>
    <row r="510" spans="1:21" ht="12.75" hidden="1" customHeight="1" x14ac:dyDescent="0.25">
      <c r="A510" s="16">
        <v>202209</v>
      </c>
      <c r="B510" s="14">
        <v>5540246194790</v>
      </c>
      <c r="C510" s="11">
        <v>0</v>
      </c>
      <c r="D510" s="11">
        <v>0</v>
      </c>
      <c r="E510" s="11">
        <v>710</v>
      </c>
      <c r="F510" s="11" t="str">
        <f>+VLOOKUP(Stock[[#This Row],[Codes Produits Achetes]],Tableau1[],4,FALSE)</f>
        <v>MIX LEGUMES</v>
      </c>
      <c r="G510" s="11">
        <f>IFERROR(Stock[[#This Row],[Stock Moyen (PMP €)]]/Stock[[#This Row],[Stock Moyen (UVC)]],0)</f>
        <v>0</v>
      </c>
      <c r="H510" s="11" t="str">
        <f>+CONCATENATE(Stock[[#This Row],[Famille de produit]],Stock[[#This Row],[AnnéeMois]])</f>
        <v>MIX LEGUMES202209</v>
      </c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</row>
    <row r="511" spans="1:21" ht="12.75" hidden="1" customHeight="1" x14ac:dyDescent="0.25">
      <c r="A511" s="16">
        <v>202209</v>
      </c>
      <c r="B511" s="12">
        <v>5540246194947</v>
      </c>
      <c r="C511" s="8">
        <v>0</v>
      </c>
      <c r="D511" s="8">
        <v>0</v>
      </c>
      <c r="E511" s="8">
        <v>17</v>
      </c>
      <c r="F511" s="11" t="str">
        <f>+VLOOKUP(Stock[[#This Row],[Codes Produits Achetes]],Tableau1[],4,FALSE)</f>
        <v>EMBALLAGES</v>
      </c>
      <c r="G511" s="11">
        <f>IFERROR(Stock[[#This Row],[Stock Moyen (PMP €)]]/Stock[[#This Row],[Stock Moyen (UVC)]],0)</f>
        <v>0</v>
      </c>
      <c r="H511" s="11" t="str">
        <f>+CONCATENATE(Stock[[#This Row],[Famille de produit]],Stock[[#This Row],[AnnéeMois]])</f>
        <v>EMBALLAGES202209</v>
      </c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</row>
    <row r="512" spans="1:21" ht="12.75" hidden="1" customHeight="1" x14ac:dyDescent="0.25">
      <c r="A512" s="16">
        <v>202209</v>
      </c>
      <c r="B512" s="14">
        <v>5540246195096</v>
      </c>
      <c r="C512" s="11">
        <v>2005</v>
      </c>
      <c r="D512" s="11">
        <v>11925.2736</v>
      </c>
      <c r="E512" s="11">
        <v>307</v>
      </c>
      <c r="F512" s="11" t="str">
        <f>+VLOOKUP(Stock[[#This Row],[Codes Produits Achetes]],Tableau1[],4,FALSE)</f>
        <v>MIX LEGUMES</v>
      </c>
      <c r="G512" s="11">
        <f>IFERROR(Stock[[#This Row],[Stock Moyen (PMP €)]]/Stock[[#This Row],[Stock Moyen (UVC)]],0)</f>
        <v>5.9477673815461349</v>
      </c>
      <c r="H512" s="11" t="str">
        <f>+CONCATENATE(Stock[[#This Row],[Famille de produit]],Stock[[#This Row],[AnnéeMois]])</f>
        <v>MIX LEGUMES202209</v>
      </c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</row>
    <row r="513" spans="1:21" ht="12.75" hidden="1" customHeight="1" x14ac:dyDescent="0.25">
      <c r="A513" s="16">
        <v>202209</v>
      </c>
      <c r="B513" s="12">
        <v>5540246195241</v>
      </c>
      <c r="C513" s="8">
        <v>0</v>
      </c>
      <c r="D513" s="8">
        <v>0</v>
      </c>
      <c r="E513" s="8">
        <v>1165</v>
      </c>
      <c r="F513" s="11" t="str">
        <f>+VLOOKUP(Stock[[#This Row],[Codes Produits Achetes]],Tableau1[],4,FALSE)</f>
        <v>MIX LEGUMES</v>
      </c>
      <c r="G513" s="11">
        <f>IFERROR(Stock[[#This Row],[Stock Moyen (PMP €)]]/Stock[[#This Row],[Stock Moyen (UVC)]],0)</f>
        <v>0</v>
      </c>
      <c r="H513" s="11" t="str">
        <f>+CONCATENATE(Stock[[#This Row],[Famille de produit]],Stock[[#This Row],[AnnéeMois]])</f>
        <v>MIX LEGUMES202209</v>
      </c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</row>
    <row r="514" spans="1:21" ht="12.75" hidden="1" customHeight="1" x14ac:dyDescent="0.25">
      <c r="A514" s="16">
        <v>202209</v>
      </c>
      <c r="B514" s="14">
        <v>5540246195242</v>
      </c>
      <c r="C514" s="11">
        <v>0</v>
      </c>
      <c r="D514" s="11">
        <v>0</v>
      </c>
      <c r="E514" s="11">
        <v>1209</v>
      </c>
      <c r="F514" s="11" t="str">
        <f>+VLOOKUP(Stock[[#This Row],[Codes Produits Achetes]],Tableau1[],4,FALSE)</f>
        <v>MIX LEGUMES</v>
      </c>
      <c r="G514" s="11">
        <f>IFERROR(Stock[[#This Row],[Stock Moyen (PMP €)]]/Stock[[#This Row],[Stock Moyen (UVC)]],0)</f>
        <v>0</v>
      </c>
      <c r="H514" s="11" t="str">
        <f>+CONCATENATE(Stock[[#This Row],[Famille de produit]],Stock[[#This Row],[AnnéeMois]])</f>
        <v>MIX LEGUMES202209</v>
      </c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</row>
    <row r="515" spans="1:21" ht="12.75" hidden="1" customHeight="1" x14ac:dyDescent="0.25">
      <c r="A515" s="16">
        <v>202209</v>
      </c>
      <c r="B515" s="14">
        <v>5540246195250</v>
      </c>
      <c r="C515" s="11">
        <v>0</v>
      </c>
      <c r="D515" s="11">
        <v>0</v>
      </c>
      <c r="E515" s="11">
        <v>553</v>
      </c>
      <c r="F515" s="11" t="str">
        <f>+VLOOKUP(Stock[[#This Row],[Codes Produits Achetes]],Tableau1[],4,FALSE)</f>
        <v>BOULANGERIE</v>
      </c>
      <c r="G515" s="11">
        <f>IFERROR(Stock[[#This Row],[Stock Moyen (PMP €)]]/Stock[[#This Row],[Stock Moyen (UVC)]],0)</f>
        <v>0</v>
      </c>
      <c r="H515" s="11" t="str">
        <f>+CONCATENATE(Stock[[#This Row],[Famille de produit]],Stock[[#This Row],[AnnéeMois]])</f>
        <v>BOULANGERIE202209</v>
      </c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</row>
    <row r="516" spans="1:21" ht="12.75" hidden="1" customHeight="1" x14ac:dyDescent="0.25">
      <c r="A516" s="16">
        <v>202209</v>
      </c>
      <c r="B516" s="12">
        <v>5540246195539</v>
      </c>
      <c r="C516" s="8">
        <v>0</v>
      </c>
      <c r="D516" s="8">
        <v>0</v>
      </c>
      <c r="E516" s="8">
        <v>460</v>
      </c>
      <c r="F516" s="11" t="str">
        <f>+VLOOKUP(Stock[[#This Row],[Codes Produits Achetes]],Tableau1[],4,FALSE)</f>
        <v>CREMERIE</v>
      </c>
      <c r="G516" s="11">
        <f>IFERROR(Stock[[#This Row],[Stock Moyen (PMP €)]]/Stock[[#This Row],[Stock Moyen (UVC)]],0)</f>
        <v>0</v>
      </c>
      <c r="H516" s="11" t="str">
        <f>+CONCATENATE(Stock[[#This Row],[Famille de produit]],Stock[[#This Row],[AnnéeMois]])</f>
        <v>CREMERIE202209</v>
      </c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</row>
    <row r="517" spans="1:21" ht="12.75" hidden="1" customHeight="1" x14ac:dyDescent="0.25">
      <c r="A517" s="16">
        <v>202209</v>
      </c>
      <c r="B517" s="14">
        <v>5540246195596</v>
      </c>
      <c r="C517" s="11">
        <v>0</v>
      </c>
      <c r="D517" s="11">
        <v>0</v>
      </c>
      <c r="E517" s="11">
        <v>52</v>
      </c>
      <c r="F517" s="11" t="str">
        <f>+VLOOKUP(Stock[[#This Row],[Codes Produits Achetes]],Tableau1[],4,FALSE)</f>
        <v>BOULANGERIE</v>
      </c>
      <c r="G517" s="11">
        <f>IFERROR(Stock[[#This Row],[Stock Moyen (PMP €)]]/Stock[[#This Row],[Stock Moyen (UVC)]],0)</f>
        <v>0</v>
      </c>
      <c r="H517" s="11" t="str">
        <f>+CONCATENATE(Stock[[#This Row],[Famille de produit]],Stock[[#This Row],[AnnéeMois]])</f>
        <v>BOULANGERIE202209</v>
      </c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</row>
    <row r="518" spans="1:21" ht="12.75" hidden="1" customHeight="1" x14ac:dyDescent="0.25">
      <c r="A518" s="16">
        <v>202209</v>
      </c>
      <c r="B518" s="12">
        <v>5540246195653</v>
      </c>
      <c r="C518" s="8">
        <v>0</v>
      </c>
      <c r="D518" s="8">
        <v>0</v>
      </c>
      <c r="E518" s="8">
        <v>0</v>
      </c>
      <c r="F518" s="11" t="str">
        <f>+VLOOKUP(Stock[[#This Row],[Codes Produits Achetes]],Tableau1[],4,FALSE)</f>
        <v>EMBALLAGES</v>
      </c>
      <c r="G518" s="11">
        <f>IFERROR(Stock[[#This Row],[Stock Moyen (PMP €)]]/Stock[[#This Row],[Stock Moyen (UVC)]],0)</f>
        <v>0</v>
      </c>
      <c r="H518" s="11" t="str">
        <f>+CONCATENATE(Stock[[#This Row],[Famille de produit]],Stock[[#This Row],[AnnéeMois]])</f>
        <v>EMBALLAGES202209</v>
      </c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</row>
    <row r="519" spans="1:21" ht="12.75" hidden="1" customHeight="1" x14ac:dyDescent="0.25">
      <c r="A519" s="16">
        <v>202210</v>
      </c>
      <c r="B519" s="12">
        <v>5540246170256</v>
      </c>
      <c r="C519" s="8">
        <v>5253</v>
      </c>
      <c r="D519" s="8">
        <v>35307.532800000001</v>
      </c>
      <c r="E519" s="8">
        <v>10146</v>
      </c>
      <c r="F519" s="11" t="str">
        <f>+VLOOKUP(Stock[[#This Row],[Codes Produits Achetes]],Tableau1[],4,FALSE)</f>
        <v>BOULANGERIE</v>
      </c>
      <c r="G519" s="11">
        <f>IFERROR(Stock[[#This Row],[Stock Moyen (PMP €)]]/Stock[[#This Row],[Stock Moyen (UVC)]],0)</f>
        <v>6.7214035408338093</v>
      </c>
      <c r="H519" s="11" t="str">
        <f>+CONCATENATE(Stock[[#This Row],[Famille de produit]],Stock[[#This Row],[AnnéeMois]])</f>
        <v>BOULANGERIE202210</v>
      </c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</row>
    <row r="520" spans="1:21" ht="12.75" hidden="1" customHeight="1" x14ac:dyDescent="0.25">
      <c r="A520" s="16">
        <v>202210</v>
      </c>
      <c r="B520" s="12">
        <v>5540246171759</v>
      </c>
      <c r="C520" s="8">
        <v>5884</v>
      </c>
      <c r="D520" s="8">
        <v>32318.784</v>
      </c>
      <c r="E520" s="8">
        <v>6042</v>
      </c>
      <c r="F520" s="11" t="str">
        <f>+VLOOKUP(Stock[[#This Row],[Codes Produits Achetes]],Tableau1[],4,FALSE)</f>
        <v>MIX LEGUMES</v>
      </c>
      <c r="G520" s="11">
        <f>IFERROR(Stock[[#This Row],[Stock Moyen (PMP €)]]/Stock[[#This Row],[Stock Moyen (UVC)]],0)</f>
        <v>5.492655336505778</v>
      </c>
      <c r="H520" s="11" t="str">
        <f>+CONCATENATE(Stock[[#This Row],[Famille de produit]],Stock[[#This Row],[AnnéeMois]])</f>
        <v>MIX LEGUMES202210</v>
      </c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</row>
    <row r="521" spans="1:21" ht="12.75" hidden="1" customHeight="1" x14ac:dyDescent="0.25">
      <c r="A521" s="16">
        <v>202210</v>
      </c>
      <c r="B521" s="14">
        <v>5540246171888</v>
      </c>
      <c r="C521" s="11">
        <v>1782</v>
      </c>
      <c r="D521" s="11">
        <v>30025.727999999999</v>
      </c>
      <c r="E521" s="11">
        <v>2532</v>
      </c>
      <c r="F521" s="11" t="str">
        <f>+VLOOKUP(Stock[[#This Row],[Codes Produits Achetes]],Tableau1[],4,FALSE)</f>
        <v>BOULANGERIE</v>
      </c>
      <c r="G521" s="11">
        <f>IFERROR(Stock[[#This Row],[Stock Moyen (PMP €)]]/Stock[[#This Row],[Stock Moyen (UVC)]],0)</f>
        <v>16.849454545454545</v>
      </c>
      <c r="H521" s="11" t="str">
        <f>+CONCATENATE(Stock[[#This Row],[Famille de produit]],Stock[[#This Row],[AnnéeMois]])</f>
        <v>BOULANGERIE202210</v>
      </c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</row>
    <row r="522" spans="1:21" ht="12.75" hidden="1" customHeight="1" x14ac:dyDescent="0.25">
      <c r="A522" s="16">
        <v>202210</v>
      </c>
      <c r="B522" s="12">
        <v>5540246171933</v>
      </c>
      <c r="C522" s="8">
        <v>1894</v>
      </c>
      <c r="D522" s="8">
        <v>1251.4176000000002</v>
      </c>
      <c r="E522" s="8">
        <v>8520</v>
      </c>
      <c r="F522" s="11" t="str">
        <f>+VLOOKUP(Stock[[#This Row],[Codes Produits Achetes]],Tableau1[],4,FALSE)</f>
        <v>CREMERIE</v>
      </c>
      <c r="G522" s="11">
        <f>IFERROR(Stock[[#This Row],[Stock Moyen (PMP €)]]/Stock[[#This Row],[Stock Moyen (UVC)]],0)</f>
        <v>0.66072734952481538</v>
      </c>
      <c r="H522" s="11" t="str">
        <f>+CONCATENATE(Stock[[#This Row],[Famille de produit]],Stock[[#This Row],[AnnéeMois]])</f>
        <v>CREMERIE202210</v>
      </c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</row>
    <row r="523" spans="1:21" ht="12.75" hidden="1" customHeight="1" x14ac:dyDescent="0.25">
      <c r="A523" s="16">
        <v>202210</v>
      </c>
      <c r="B523" s="12">
        <v>5540246172539</v>
      </c>
      <c r="C523" s="8">
        <v>112</v>
      </c>
      <c r="D523" s="8">
        <v>2425.2912000000001</v>
      </c>
      <c r="E523" s="8">
        <v>154</v>
      </c>
      <c r="F523" s="11" t="str">
        <f>+VLOOKUP(Stock[[#This Row],[Codes Produits Achetes]],Tableau1[],4,FALSE)</f>
        <v>CREMERIE</v>
      </c>
      <c r="G523" s="11">
        <f>IFERROR(Stock[[#This Row],[Stock Moyen (PMP €)]]/Stock[[#This Row],[Stock Moyen (UVC)]],0)</f>
        <v>21.654385714285716</v>
      </c>
      <c r="H523" s="11" t="str">
        <f>+CONCATENATE(Stock[[#This Row],[Famille de produit]],Stock[[#This Row],[AnnéeMois]])</f>
        <v>CREMERIE202210</v>
      </c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</row>
    <row r="524" spans="1:21" ht="12.75" hidden="1" customHeight="1" x14ac:dyDescent="0.25">
      <c r="A524" s="16">
        <v>202210</v>
      </c>
      <c r="B524" s="14">
        <v>5540246172669</v>
      </c>
      <c r="C524" s="11">
        <v>557</v>
      </c>
      <c r="D524" s="11">
        <v>7801.92</v>
      </c>
      <c r="E524" s="11">
        <v>1420</v>
      </c>
      <c r="F524" s="11" t="str">
        <f>+VLOOKUP(Stock[[#This Row],[Codes Produits Achetes]],Tableau1[],4,FALSE)</f>
        <v>CREMERIE</v>
      </c>
      <c r="G524" s="11">
        <f>IFERROR(Stock[[#This Row],[Stock Moyen (PMP €)]]/Stock[[#This Row],[Stock Moyen (UVC)]],0)</f>
        <v>14.007037701974866</v>
      </c>
      <c r="H524" s="11" t="str">
        <f>+CONCATENATE(Stock[[#This Row],[Famille de produit]],Stock[[#This Row],[AnnéeMois]])</f>
        <v>CREMERIE202210</v>
      </c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</row>
    <row r="525" spans="1:21" ht="12.75" hidden="1" customHeight="1" x14ac:dyDescent="0.25">
      <c r="A525" s="16">
        <v>202210</v>
      </c>
      <c r="B525" s="12">
        <v>5540246172978</v>
      </c>
      <c r="C525" s="8">
        <v>0</v>
      </c>
      <c r="D525" s="8">
        <v>0</v>
      </c>
      <c r="E525" s="8">
        <v>15285</v>
      </c>
      <c r="F525" s="11" t="str">
        <f>+VLOOKUP(Stock[[#This Row],[Codes Produits Achetes]],Tableau1[],4,FALSE)</f>
        <v>CREMERIE</v>
      </c>
      <c r="G525" s="11">
        <f>IFERROR(Stock[[#This Row],[Stock Moyen (PMP €)]]/Stock[[#This Row],[Stock Moyen (UVC)]],0)</f>
        <v>0</v>
      </c>
      <c r="H525" s="11" t="str">
        <f>+CONCATENATE(Stock[[#This Row],[Famille de produit]],Stock[[#This Row],[AnnéeMois]])</f>
        <v>CREMERIE202210</v>
      </c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</row>
    <row r="526" spans="1:21" ht="12.75" hidden="1" customHeight="1" x14ac:dyDescent="0.25">
      <c r="A526" s="16">
        <v>202210</v>
      </c>
      <c r="B526" s="14">
        <v>5540246173472</v>
      </c>
      <c r="C526" s="11">
        <v>181</v>
      </c>
      <c r="D526" s="11">
        <v>4178.3040000000001</v>
      </c>
      <c r="E526" s="11">
        <v>850</v>
      </c>
      <c r="F526" s="11" t="str">
        <f>+VLOOKUP(Stock[[#This Row],[Codes Produits Achetes]],Tableau1[],4,FALSE)</f>
        <v>CREMERIE</v>
      </c>
      <c r="G526" s="11">
        <f>IFERROR(Stock[[#This Row],[Stock Moyen (PMP €)]]/Stock[[#This Row],[Stock Moyen (UVC)]],0)</f>
        <v>23.084552486187846</v>
      </c>
      <c r="H526" s="11" t="str">
        <f>+CONCATENATE(Stock[[#This Row],[Famille de produit]],Stock[[#This Row],[AnnéeMois]])</f>
        <v>CREMERIE202210</v>
      </c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</row>
    <row r="527" spans="1:21" ht="12.75" hidden="1" customHeight="1" x14ac:dyDescent="0.25">
      <c r="A527" s="16">
        <v>202210</v>
      </c>
      <c r="B527" s="12">
        <v>5540246173492</v>
      </c>
      <c r="C527" s="8">
        <v>0</v>
      </c>
      <c r="D527" s="8">
        <v>0</v>
      </c>
      <c r="E527" s="8">
        <v>0</v>
      </c>
      <c r="F527" s="11" t="str">
        <f>+VLOOKUP(Stock[[#This Row],[Codes Produits Achetes]],Tableau1[],4,FALSE)</f>
        <v>VOLAILLE</v>
      </c>
      <c r="G527" s="11">
        <f>IFERROR(Stock[[#This Row],[Stock Moyen (PMP €)]]/Stock[[#This Row],[Stock Moyen (UVC)]],0)</f>
        <v>0</v>
      </c>
      <c r="H527" s="11" t="str">
        <f>+CONCATENATE(Stock[[#This Row],[Famille de produit]],Stock[[#This Row],[AnnéeMois]])</f>
        <v>VOLAILLE202210</v>
      </c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</row>
    <row r="528" spans="1:21" ht="12.75" hidden="1" customHeight="1" x14ac:dyDescent="0.25">
      <c r="A528" s="16">
        <v>202210</v>
      </c>
      <c r="B528" s="12">
        <v>5540246173685</v>
      </c>
      <c r="C528" s="8">
        <v>170</v>
      </c>
      <c r="D528" s="8">
        <v>4417.2431999999999</v>
      </c>
      <c r="E528" s="8">
        <v>121</v>
      </c>
      <c r="F528" s="11" t="str">
        <f>+VLOOKUP(Stock[[#This Row],[Codes Produits Achetes]],Tableau1[],4,FALSE)</f>
        <v>EMBALLAGES</v>
      </c>
      <c r="G528" s="11">
        <f>IFERROR(Stock[[#This Row],[Stock Moyen (PMP €)]]/Stock[[#This Row],[Stock Moyen (UVC)]],0)</f>
        <v>25.983783529411763</v>
      </c>
      <c r="H528" s="11" t="str">
        <f>+CONCATENATE(Stock[[#This Row],[Famille de produit]],Stock[[#This Row],[AnnéeMois]])</f>
        <v>EMBALLAGES202210</v>
      </c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</row>
    <row r="529" spans="1:21" ht="12.75" hidden="1" customHeight="1" x14ac:dyDescent="0.25">
      <c r="A529" s="16">
        <v>202210</v>
      </c>
      <c r="B529" s="14">
        <v>5540246173686</v>
      </c>
      <c r="C529" s="11">
        <v>151</v>
      </c>
      <c r="D529" s="11">
        <v>3903.9840000000004</v>
      </c>
      <c r="E529" s="11">
        <v>0</v>
      </c>
      <c r="F529" s="11" t="str">
        <f>+VLOOKUP(Stock[[#This Row],[Codes Produits Achetes]],Tableau1[],4,FALSE)</f>
        <v>EMBALLAGES</v>
      </c>
      <c r="G529" s="11">
        <f>IFERROR(Stock[[#This Row],[Stock Moyen (PMP €)]]/Stock[[#This Row],[Stock Moyen (UVC)]],0)</f>
        <v>25.85419867549669</v>
      </c>
      <c r="H529" s="11" t="str">
        <f>+CONCATENATE(Stock[[#This Row],[Famille de produit]],Stock[[#This Row],[AnnéeMois]])</f>
        <v>EMBALLAGES202210</v>
      </c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</row>
    <row r="530" spans="1:21" ht="12.75" hidden="1" customHeight="1" x14ac:dyDescent="0.25">
      <c r="A530" s="16">
        <v>202210</v>
      </c>
      <c r="B530" s="14">
        <v>5540246173906</v>
      </c>
      <c r="C530" s="11">
        <v>1750</v>
      </c>
      <c r="D530" s="11">
        <v>32507.654400000003</v>
      </c>
      <c r="E530" s="11">
        <v>3016</v>
      </c>
      <c r="F530" s="11" t="str">
        <f>+VLOOKUP(Stock[[#This Row],[Codes Produits Achetes]],Tableau1[],4,FALSE)</f>
        <v>VOLAILLE</v>
      </c>
      <c r="G530" s="11">
        <f>IFERROR(Stock[[#This Row],[Stock Moyen (PMP €)]]/Stock[[#This Row],[Stock Moyen (UVC)]],0)</f>
        <v>18.575802514285716</v>
      </c>
      <c r="H530" s="11" t="str">
        <f>+CONCATENATE(Stock[[#This Row],[Famille de produit]],Stock[[#This Row],[AnnéeMois]])</f>
        <v>VOLAILLE202210</v>
      </c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</row>
    <row r="531" spans="1:21" ht="12.75" hidden="1" customHeight="1" x14ac:dyDescent="0.25">
      <c r="A531" s="16">
        <v>202210</v>
      </c>
      <c r="B531" s="12">
        <v>5540246174095</v>
      </c>
      <c r="C531" s="8">
        <v>77</v>
      </c>
      <c r="D531" s="8">
        <v>2389.3056000000001</v>
      </c>
      <c r="E531" s="8">
        <v>154</v>
      </c>
      <c r="F531" s="11" t="str">
        <f>+VLOOKUP(Stock[[#This Row],[Codes Produits Achetes]],Tableau1[],4,FALSE)</f>
        <v>CREMERIE</v>
      </c>
      <c r="G531" s="11">
        <f>IFERROR(Stock[[#This Row],[Stock Moyen (PMP €)]]/Stock[[#This Row],[Stock Moyen (UVC)]],0)</f>
        <v>31.02994285714286</v>
      </c>
      <c r="H531" s="11" t="str">
        <f>+CONCATENATE(Stock[[#This Row],[Famille de produit]],Stock[[#This Row],[AnnéeMois]])</f>
        <v>CREMERIE202210</v>
      </c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</row>
    <row r="532" spans="1:21" ht="12.75" hidden="1" customHeight="1" x14ac:dyDescent="0.25">
      <c r="A532" s="16">
        <v>202210</v>
      </c>
      <c r="B532" s="14">
        <v>5540246174174</v>
      </c>
      <c r="C532" s="11">
        <v>91</v>
      </c>
      <c r="D532" s="11">
        <v>1251.8063999999999</v>
      </c>
      <c r="E532" s="11">
        <v>666</v>
      </c>
      <c r="F532" s="11" t="str">
        <f>+VLOOKUP(Stock[[#This Row],[Codes Produits Achetes]],Tableau1[],4,FALSE)</f>
        <v>CREMERIE</v>
      </c>
      <c r="G532" s="11">
        <f>IFERROR(Stock[[#This Row],[Stock Moyen (PMP €)]]/Stock[[#This Row],[Stock Moyen (UVC)]],0)</f>
        <v>13.756114285714284</v>
      </c>
      <c r="H532" s="11" t="str">
        <f>+CONCATENATE(Stock[[#This Row],[Famille de produit]],Stock[[#This Row],[AnnéeMois]])</f>
        <v>CREMERIE202210</v>
      </c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</row>
    <row r="533" spans="1:21" ht="12.75" hidden="1" customHeight="1" x14ac:dyDescent="0.25">
      <c r="A533" s="16">
        <v>202210</v>
      </c>
      <c r="B533" s="12">
        <v>5540246175047</v>
      </c>
      <c r="C533" s="8">
        <v>432</v>
      </c>
      <c r="D533" s="8">
        <v>4572.0288</v>
      </c>
      <c r="E533" s="8">
        <v>877</v>
      </c>
      <c r="F533" s="11" t="str">
        <f>+VLOOKUP(Stock[[#This Row],[Codes Produits Achetes]],Tableau1[],4,FALSE)</f>
        <v>CREMERIE</v>
      </c>
      <c r="G533" s="11">
        <f>IFERROR(Stock[[#This Row],[Stock Moyen (PMP €)]]/Stock[[#This Row],[Stock Moyen (UVC)]],0)</f>
        <v>10.583399999999999</v>
      </c>
      <c r="H533" s="11" t="str">
        <f>+CONCATENATE(Stock[[#This Row],[Famille de produit]],Stock[[#This Row],[AnnéeMois]])</f>
        <v>CREMERIE202210</v>
      </c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</row>
    <row r="534" spans="1:21" ht="12.75" hidden="1" customHeight="1" x14ac:dyDescent="0.25">
      <c r="A534" s="16">
        <v>202210</v>
      </c>
      <c r="B534" s="14">
        <v>5540246175049</v>
      </c>
      <c r="C534" s="11">
        <v>683</v>
      </c>
      <c r="D534" s="11">
        <v>7099.7472000000007</v>
      </c>
      <c r="E534" s="11">
        <v>4274</v>
      </c>
      <c r="F534" s="11" t="str">
        <f>+VLOOKUP(Stock[[#This Row],[Codes Produits Achetes]],Tableau1[],4,FALSE)</f>
        <v>CREMERIE</v>
      </c>
      <c r="G534" s="11">
        <f>IFERROR(Stock[[#This Row],[Stock Moyen (PMP €)]]/Stock[[#This Row],[Stock Moyen (UVC)]],0)</f>
        <v>10.394944655929724</v>
      </c>
      <c r="H534" s="11" t="str">
        <f>+CONCATENATE(Stock[[#This Row],[Famille de produit]],Stock[[#This Row],[AnnéeMois]])</f>
        <v>CREMERIE202210</v>
      </c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</row>
    <row r="535" spans="1:21" ht="12.75" hidden="1" customHeight="1" x14ac:dyDescent="0.25">
      <c r="A535" s="16">
        <v>202210</v>
      </c>
      <c r="B535" s="12">
        <v>5540246175050</v>
      </c>
      <c r="C535" s="8">
        <v>557</v>
      </c>
      <c r="D535" s="8">
        <v>6448.8960000000006</v>
      </c>
      <c r="E535" s="8">
        <v>3383</v>
      </c>
      <c r="F535" s="11" t="str">
        <f>+VLOOKUP(Stock[[#This Row],[Codes Produits Achetes]],Tableau1[],4,FALSE)</f>
        <v>CREMERIE</v>
      </c>
      <c r="G535" s="11">
        <f>IFERROR(Stock[[#This Row],[Stock Moyen (PMP €)]]/Stock[[#This Row],[Stock Moyen (UVC)]],0)</f>
        <v>11.57791023339318</v>
      </c>
      <c r="H535" s="11" t="str">
        <f>+CONCATENATE(Stock[[#This Row],[Famille de produit]],Stock[[#This Row],[AnnéeMois]])</f>
        <v>CREMERIE202210</v>
      </c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</row>
    <row r="536" spans="1:21" ht="12.75" hidden="1" customHeight="1" x14ac:dyDescent="0.25">
      <c r="A536" s="16">
        <v>202210</v>
      </c>
      <c r="B536" s="12">
        <v>5540246175372</v>
      </c>
      <c r="C536" s="8">
        <v>1949</v>
      </c>
      <c r="D536" s="8">
        <v>7620.4800000000005</v>
      </c>
      <c r="E536" s="8">
        <v>522</v>
      </c>
      <c r="F536" s="11" t="str">
        <f>+VLOOKUP(Stock[[#This Row],[Codes Produits Achetes]],Tableau1[],4,FALSE)</f>
        <v>BOULANGERIE</v>
      </c>
      <c r="G536" s="11">
        <f>IFERROR(Stock[[#This Row],[Stock Moyen (PMP €)]]/Stock[[#This Row],[Stock Moyen (UVC)]],0)</f>
        <v>3.9099435608004107</v>
      </c>
      <c r="H536" s="11" t="str">
        <f>+CONCATENATE(Stock[[#This Row],[Famille de produit]],Stock[[#This Row],[AnnéeMois]])</f>
        <v>BOULANGERIE202210</v>
      </c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</row>
    <row r="537" spans="1:21" ht="12.75" hidden="1" customHeight="1" x14ac:dyDescent="0.25">
      <c r="A537" s="16">
        <v>202210</v>
      </c>
      <c r="B537" s="14">
        <v>5540246176294</v>
      </c>
      <c r="C537" s="11">
        <v>2265</v>
      </c>
      <c r="D537" s="11">
        <v>2146.0896000000002</v>
      </c>
      <c r="E537" s="11">
        <v>12027</v>
      </c>
      <c r="F537" s="11" t="str">
        <f>+VLOOKUP(Stock[[#This Row],[Codes Produits Achetes]],Tableau1[],4,FALSE)</f>
        <v>CREMERIE</v>
      </c>
      <c r="G537" s="11">
        <f>IFERROR(Stock[[#This Row],[Stock Moyen (PMP €)]]/Stock[[#This Row],[Stock Moyen (UVC)]],0)</f>
        <v>0.94750092715231804</v>
      </c>
      <c r="H537" s="11" t="str">
        <f>+CONCATENATE(Stock[[#This Row],[Famille de produit]],Stock[[#This Row],[AnnéeMois]])</f>
        <v>CREMERIE202210</v>
      </c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</row>
    <row r="538" spans="1:21" ht="12.75" hidden="1" customHeight="1" x14ac:dyDescent="0.25">
      <c r="A538" s="16">
        <v>202210</v>
      </c>
      <c r="B538" s="12">
        <v>5540246176295</v>
      </c>
      <c r="C538" s="8">
        <v>10060</v>
      </c>
      <c r="D538" s="8">
        <v>9534.3263999999999</v>
      </c>
      <c r="E538" s="8">
        <v>90907</v>
      </c>
      <c r="F538" s="11" t="str">
        <f>+VLOOKUP(Stock[[#This Row],[Codes Produits Achetes]],Tableau1[],4,FALSE)</f>
        <v>CREMERIE</v>
      </c>
      <c r="G538" s="11">
        <f>IFERROR(Stock[[#This Row],[Stock Moyen (PMP €)]]/Stock[[#This Row],[Stock Moyen (UVC)]],0)</f>
        <v>0.94774616302186876</v>
      </c>
      <c r="H538" s="11" t="str">
        <f>+CONCATENATE(Stock[[#This Row],[Famille de produit]],Stock[[#This Row],[AnnéeMois]])</f>
        <v>CREMERIE202210</v>
      </c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</row>
    <row r="539" spans="1:21" ht="12.75" hidden="1" customHeight="1" x14ac:dyDescent="0.25">
      <c r="A539" s="16">
        <v>202210</v>
      </c>
      <c r="B539" s="12">
        <v>5540246176699</v>
      </c>
      <c r="C539" s="8">
        <v>4594</v>
      </c>
      <c r="D539" s="8">
        <v>2164.0608000000002</v>
      </c>
      <c r="E539" s="8">
        <v>65355</v>
      </c>
      <c r="F539" s="11" t="str">
        <f>+VLOOKUP(Stock[[#This Row],[Codes Produits Achetes]],Tableau1[],4,FALSE)</f>
        <v>CREMERIE</v>
      </c>
      <c r="G539" s="11">
        <f>IFERROR(Stock[[#This Row],[Stock Moyen (PMP €)]]/Stock[[#This Row],[Stock Moyen (UVC)]],0)</f>
        <v>0.47106242925555075</v>
      </c>
      <c r="H539" s="11" t="str">
        <f>+CONCATENATE(Stock[[#This Row],[Famille de produit]],Stock[[#This Row],[AnnéeMois]])</f>
        <v>CREMERIE202210</v>
      </c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</row>
    <row r="540" spans="1:21" ht="12.75" hidden="1" customHeight="1" x14ac:dyDescent="0.25">
      <c r="A540" s="16">
        <v>202210</v>
      </c>
      <c r="B540" s="12">
        <v>5540246177133</v>
      </c>
      <c r="C540" s="8">
        <v>13422</v>
      </c>
      <c r="D540" s="8">
        <v>48732.840000000004</v>
      </c>
      <c r="E540" s="8">
        <v>39510</v>
      </c>
      <c r="F540" s="11" t="str">
        <f>+VLOOKUP(Stock[[#This Row],[Codes Produits Achetes]],Tableau1[],4,FALSE)</f>
        <v>MIX LEGUMES</v>
      </c>
      <c r="G540" s="11">
        <f>IFERROR(Stock[[#This Row],[Stock Moyen (PMP €)]]/Stock[[#This Row],[Stock Moyen (UVC)]],0)</f>
        <v>3.6308180599016544</v>
      </c>
      <c r="H540" s="11" t="str">
        <f>+CONCATENATE(Stock[[#This Row],[Famille de produit]],Stock[[#This Row],[AnnéeMois]])</f>
        <v>MIX LEGUMES202210</v>
      </c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</row>
    <row r="541" spans="1:21" ht="12.75" hidden="1" customHeight="1" x14ac:dyDescent="0.25">
      <c r="A541" s="16">
        <v>202210</v>
      </c>
      <c r="B541" s="14">
        <v>5540246177376</v>
      </c>
      <c r="C541" s="11">
        <v>1775</v>
      </c>
      <c r="D541" s="11">
        <v>71096.184000000008</v>
      </c>
      <c r="E541" s="11">
        <v>1328</v>
      </c>
      <c r="F541" s="11" t="str">
        <f>+VLOOKUP(Stock[[#This Row],[Codes Produits Achetes]],Tableau1[],4,FALSE)</f>
        <v>BOULANGERIE</v>
      </c>
      <c r="G541" s="11">
        <f>IFERROR(Stock[[#This Row],[Stock Moyen (PMP €)]]/Stock[[#This Row],[Stock Moyen (UVC)]],0)</f>
        <v>40.05418816901409</v>
      </c>
      <c r="H541" s="11" t="str">
        <f>+CONCATENATE(Stock[[#This Row],[Famille de produit]],Stock[[#This Row],[AnnéeMois]])</f>
        <v>BOULANGERIE202210</v>
      </c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</row>
    <row r="542" spans="1:21" ht="12.75" hidden="1" customHeight="1" x14ac:dyDescent="0.25">
      <c r="A542" s="16">
        <v>202210</v>
      </c>
      <c r="B542" s="12">
        <v>5540246180522</v>
      </c>
      <c r="C542" s="8">
        <v>1184</v>
      </c>
      <c r="D542" s="8">
        <v>20710.080000000002</v>
      </c>
      <c r="E542" s="8">
        <v>1963</v>
      </c>
      <c r="F542" s="11" t="str">
        <f>+VLOOKUP(Stock[[#This Row],[Codes Produits Achetes]],Tableau1[],4,FALSE)</f>
        <v>BOULANGERIE</v>
      </c>
      <c r="G542" s="11">
        <f>IFERROR(Stock[[#This Row],[Stock Moyen (PMP €)]]/Stock[[#This Row],[Stock Moyen (UVC)]],0)</f>
        <v>17.491621621621622</v>
      </c>
      <c r="H542" s="11" t="str">
        <f>+CONCATENATE(Stock[[#This Row],[Famille de produit]],Stock[[#This Row],[AnnéeMois]])</f>
        <v>BOULANGERIE202210</v>
      </c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</row>
    <row r="543" spans="1:21" ht="12.75" hidden="1" customHeight="1" x14ac:dyDescent="0.25">
      <c r="A543" s="16">
        <v>202210</v>
      </c>
      <c r="B543" s="14">
        <v>5540246181016</v>
      </c>
      <c r="C543" s="11">
        <v>9577</v>
      </c>
      <c r="D543" s="11">
        <v>78233.212800000008</v>
      </c>
      <c r="E543" s="11">
        <v>22189</v>
      </c>
      <c r="F543" s="11" t="str">
        <f>+VLOOKUP(Stock[[#This Row],[Codes Produits Achetes]],Tableau1[],4,FALSE)</f>
        <v>VOLAILLE</v>
      </c>
      <c r="G543" s="11">
        <f>IFERROR(Stock[[#This Row],[Stock Moyen (PMP €)]]/Stock[[#This Row],[Stock Moyen (UVC)]],0)</f>
        <v>8.1688642372350433</v>
      </c>
      <c r="H543" s="11" t="str">
        <f>+CONCATENATE(Stock[[#This Row],[Famille de produit]],Stock[[#This Row],[AnnéeMois]])</f>
        <v>VOLAILLE202210</v>
      </c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</row>
    <row r="544" spans="1:21" ht="12.75" hidden="1" customHeight="1" x14ac:dyDescent="0.25">
      <c r="A544" s="16">
        <v>202210</v>
      </c>
      <c r="B544" s="12">
        <v>5540246181061</v>
      </c>
      <c r="C544" s="8">
        <v>22342</v>
      </c>
      <c r="D544" s="8">
        <v>26458.617600000001</v>
      </c>
      <c r="E544" s="8">
        <v>85817</v>
      </c>
      <c r="F544" s="11" t="str">
        <f>+VLOOKUP(Stock[[#This Row],[Codes Produits Achetes]],Tableau1[],4,FALSE)</f>
        <v>VOLAILLE</v>
      </c>
      <c r="G544" s="11">
        <f>IFERROR(Stock[[#This Row],[Stock Moyen (PMP €)]]/Stock[[#This Row],[Stock Moyen (UVC)]],0)</f>
        <v>1.18425465938591</v>
      </c>
      <c r="H544" s="11" t="str">
        <f>+CONCATENATE(Stock[[#This Row],[Famille de produit]],Stock[[#This Row],[AnnéeMois]])</f>
        <v>VOLAILLE202210</v>
      </c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</row>
    <row r="545" spans="1:21" ht="12.75" hidden="1" customHeight="1" x14ac:dyDescent="0.25">
      <c r="A545" s="16">
        <v>202210</v>
      </c>
      <c r="B545" s="14">
        <v>5540246182684</v>
      </c>
      <c r="C545" s="11">
        <v>33</v>
      </c>
      <c r="D545" s="11">
        <v>1629.9360000000001</v>
      </c>
      <c r="E545" s="11">
        <v>553</v>
      </c>
      <c r="F545" s="11" t="str">
        <f>+VLOOKUP(Stock[[#This Row],[Codes Produits Achetes]],Tableau1[],4,FALSE)</f>
        <v>BOULANGERIE</v>
      </c>
      <c r="G545" s="11">
        <f>IFERROR(Stock[[#This Row],[Stock Moyen (PMP €)]]/Stock[[#This Row],[Stock Moyen (UVC)]],0)</f>
        <v>49.392000000000003</v>
      </c>
      <c r="H545" s="11" t="str">
        <f>+CONCATENATE(Stock[[#This Row],[Famille de produit]],Stock[[#This Row],[AnnéeMois]])</f>
        <v>BOULANGERIE202210</v>
      </c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</row>
    <row r="546" spans="1:21" ht="12.75" hidden="1" customHeight="1" x14ac:dyDescent="0.25">
      <c r="A546" s="16">
        <v>202210</v>
      </c>
      <c r="B546" s="14">
        <v>5540246183130</v>
      </c>
      <c r="C546" s="11">
        <v>6202</v>
      </c>
      <c r="D546" s="11">
        <v>26258.688000000002</v>
      </c>
      <c r="E546" s="11">
        <v>8227</v>
      </c>
      <c r="F546" s="11" t="str">
        <f>+VLOOKUP(Stock[[#This Row],[Codes Produits Achetes]],Tableau1[],4,FALSE)</f>
        <v>MIX LEGUMES</v>
      </c>
      <c r="G546" s="11">
        <f>IFERROR(Stock[[#This Row],[Stock Moyen (PMP €)]]/Stock[[#This Row],[Stock Moyen (UVC)]],0)</f>
        <v>4.2339064817800711</v>
      </c>
      <c r="H546" s="11" t="str">
        <f>+CONCATENATE(Stock[[#This Row],[Famille de produit]],Stock[[#This Row],[AnnéeMois]])</f>
        <v>MIX LEGUMES202210</v>
      </c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</row>
    <row r="547" spans="1:21" ht="12.75" hidden="1" customHeight="1" x14ac:dyDescent="0.25">
      <c r="A547" s="16">
        <v>202210</v>
      </c>
      <c r="B547" s="14">
        <v>5540246183455</v>
      </c>
      <c r="C547" s="11">
        <v>557</v>
      </c>
      <c r="D547" s="11">
        <v>4375.2960000000003</v>
      </c>
      <c r="E547" s="11">
        <v>557</v>
      </c>
      <c r="F547" s="11" t="str">
        <f>+VLOOKUP(Stock[[#This Row],[Codes Produits Achetes]],Tableau1[],4,FALSE)</f>
        <v>MIX LEGUMES</v>
      </c>
      <c r="G547" s="11">
        <f>IFERROR(Stock[[#This Row],[Stock Moyen (PMP €)]]/Stock[[#This Row],[Stock Moyen (UVC)]],0)</f>
        <v>7.8551095152603239</v>
      </c>
      <c r="H547" s="11" t="str">
        <f>+CONCATENATE(Stock[[#This Row],[Famille de produit]],Stock[[#This Row],[AnnéeMois]])</f>
        <v>MIX LEGUMES202210</v>
      </c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</row>
    <row r="548" spans="1:21" ht="12.75" hidden="1" customHeight="1" x14ac:dyDescent="0.25">
      <c r="A548" s="16">
        <v>202210</v>
      </c>
      <c r="B548" s="14">
        <v>5540246183537</v>
      </c>
      <c r="C548" s="11">
        <v>3490</v>
      </c>
      <c r="D548" s="11">
        <v>4905.4463999999998</v>
      </c>
      <c r="E548" s="11">
        <v>3527</v>
      </c>
      <c r="F548" s="11" t="str">
        <f>+VLOOKUP(Stock[[#This Row],[Codes Produits Achetes]],Tableau1[],4,FALSE)</f>
        <v>MIX LEGUMES</v>
      </c>
      <c r="G548" s="11">
        <f>IFERROR(Stock[[#This Row],[Stock Moyen (PMP €)]]/Stock[[#This Row],[Stock Moyen (UVC)]],0)</f>
        <v>1.4055720343839542</v>
      </c>
      <c r="H548" s="11" t="str">
        <f>+CONCATENATE(Stock[[#This Row],[Famille de produit]],Stock[[#This Row],[AnnéeMois]])</f>
        <v>MIX LEGUMES202210</v>
      </c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</row>
    <row r="549" spans="1:21" ht="12.75" hidden="1" customHeight="1" x14ac:dyDescent="0.25">
      <c r="A549" s="16">
        <v>202210</v>
      </c>
      <c r="B549" s="12">
        <v>5540246183538</v>
      </c>
      <c r="C549" s="8">
        <v>5550</v>
      </c>
      <c r="D549" s="8">
        <v>8029.0655999999999</v>
      </c>
      <c r="E549" s="8">
        <v>4065</v>
      </c>
      <c r="F549" s="11" t="str">
        <f>+VLOOKUP(Stock[[#This Row],[Codes Produits Achetes]],Tableau1[],4,FALSE)</f>
        <v>MIX LEGUMES</v>
      </c>
      <c r="G549" s="11">
        <f>IFERROR(Stock[[#This Row],[Stock Moyen (PMP €)]]/Stock[[#This Row],[Stock Moyen (UVC)]],0)</f>
        <v>1.4466784864864866</v>
      </c>
      <c r="H549" s="11" t="str">
        <f>+CONCATENATE(Stock[[#This Row],[Famille de produit]],Stock[[#This Row],[AnnéeMois]])</f>
        <v>MIX LEGUMES202210</v>
      </c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</row>
    <row r="550" spans="1:21" ht="12.75" hidden="1" customHeight="1" x14ac:dyDescent="0.25">
      <c r="A550" s="16">
        <v>202210</v>
      </c>
      <c r="B550" s="14">
        <v>5540246183541</v>
      </c>
      <c r="C550" s="11">
        <v>1276</v>
      </c>
      <c r="D550" s="11">
        <v>11499.84</v>
      </c>
      <c r="E550" s="11">
        <v>1439</v>
      </c>
      <c r="F550" s="11" t="str">
        <f>+VLOOKUP(Stock[[#This Row],[Codes Produits Achetes]],Tableau1[],4,FALSE)</f>
        <v>MIX LEGUMES</v>
      </c>
      <c r="G550" s="11">
        <f>IFERROR(Stock[[#This Row],[Stock Moyen (PMP €)]]/Stock[[#This Row],[Stock Moyen (UVC)]],0)</f>
        <v>9.0124137931034483</v>
      </c>
      <c r="H550" s="11" t="str">
        <f>+CONCATENATE(Stock[[#This Row],[Famille de produit]],Stock[[#This Row],[AnnéeMois]])</f>
        <v>MIX LEGUMES202210</v>
      </c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</row>
    <row r="551" spans="1:21" ht="12.75" hidden="1" customHeight="1" x14ac:dyDescent="0.25">
      <c r="A551" s="16">
        <v>202210</v>
      </c>
      <c r="B551" s="12">
        <v>5540246183542</v>
      </c>
      <c r="C551" s="8">
        <v>2483</v>
      </c>
      <c r="D551" s="8">
        <v>6979.8240000000005</v>
      </c>
      <c r="E551" s="8">
        <v>511</v>
      </c>
      <c r="F551" s="11" t="str">
        <f>+VLOOKUP(Stock[[#This Row],[Codes Produits Achetes]],Tableau1[],4,FALSE)</f>
        <v>MIX LEGUMES</v>
      </c>
      <c r="G551" s="11">
        <f>IFERROR(Stock[[#This Row],[Stock Moyen (PMP €)]]/Stock[[#This Row],[Stock Moyen (UVC)]],0)</f>
        <v>2.8110447039871125</v>
      </c>
      <c r="H551" s="11" t="str">
        <f>+CONCATENATE(Stock[[#This Row],[Famille de produit]],Stock[[#This Row],[AnnéeMois]])</f>
        <v>MIX LEGUMES202210</v>
      </c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</row>
    <row r="552" spans="1:21" ht="12.75" hidden="1" customHeight="1" x14ac:dyDescent="0.25">
      <c r="A552" s="16">
        <v>202210</v>
      </c>
      <c r="B552" s="12">
        <v>5540246183547</v>
      </c>
      <c r="C552" s="8">
        <v>7842</v>
      </c>
      <c r="D552" s="8">
        <v>80600.831999999995</v>
      </c>
      <c r="E552" s="8">
        <v>20242</v>
      </c>
      <c r="F552" s="11" t="str">
        <f>+VLOOKUP(Stock[[#This Row],[Codes Produits Achetes]],Tableau1[],4,FALSE)</f>
        <v>VOLAILLE</v>
      </c>
      <c r="G552" s="11">
        <f>IFERROR(Stock[[#This Row],[Stock Moyen (PMP €)]]/Stock[[#This Row],[Stock Moyen (UVC)]],0)</f>
        <v>10.278096403978576</v>
      </c>
      <c r="H552" s="11" t="str">
        <f>+CONCATENATE(Stock[[#This Row],[Famille de produit]],Stock[[#This Row],[AnnéeMois]])</f>
        <v>VOLAILLE202210</v>
      </c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</row>
    <row r="553" spans="1:21" ht="12.75" hidden="1" customHeight="1" x14ac:dyDescent="0.25">
      <c r="A553" s="16">
        <v>202210</v>
      </c>
      <c r="B553" s="12">
        <v>5540246183552</v>
      </c>
      <c r="C553" s="8">
        <v>1819</v>
      </c>
      <c r="D553" s="8">
        <v>3353.0111999999999</v>
      </c>
      <c r="E553" s="8">
        <v>279</v>
      </c>
      <c r="F553" s="11" t="str">
        <f>+VLOOKUP(Stock[[#This Row],[Codes Produits Achetes]],Tableau1[],4,FALSE)</f>
        <v>MIX LEGUMES</v>
      </c>
      <c r="G553" s="11">
        <f>IFERROR(Stock[[#This Row],[Stock Moyen (PMP €)]]/Stock[[#This Row],[Stock Moyen (UVC)]],0)</f>
        <v>1.8433266630016492</v>
      </c>
      <c r="H553" s="11" t="str">
        <f>+CONCATENATE(Stock[[#This Row],[Famille de produit]],Stock[[#This Row],[AnnéeMois]])</f>
        <v>MIX LEGUMES202210</v>
      </c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</row>
    <row r="554" spans="1:21" ht="12.75" hidden="1" customHeight="1" x14ac:dyDescent="0.25">
      <c r="A554" s="16">
        <v>202210</v>
      </c>
      <c r="B554" s="14">
        <v>5540246183554</v>
      </c>
      <c r="C554" s="11">
        <v>1490</v>
      </c>
      <c r="D554" s="11">
        <v>11193.595200000002</v>
      </c>
      <c r="E554" s="11">
        <v>0</v>
      </c>
      <c r="F554" s="11" t="str">
        <f>+VLOOKUP(Stock[[#This Row],[Codes Produits Achetes]],Tableau1[],4,FALSE)</f>
        <v>MIX LEGUMES</v>
      </c>
      <c r="G554" s="11">
        <f>IFERROR(Stock[[#This Row],[Stock Moyen (PMP €)]]/Stock[[#This Row],[Stock Moyen (UVC)]],0)</f>
        <v>7.5124800000000009</v>
      </c>
      <c r="H554" s="11" t="str">
        <f>+CONCATENATE(Stock[[#This Row],[Famille de produit]],Stock[[#This Row],[AnnéeMois]])</f>
        <v>MIX LEGUMES202210</v>
      </c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</row>
    <row r="555" spans="1:21" ht="12.75" hidden="1" customHeight="1" x14ac:dyDescent="0.25">
      <c r="A555" s="16">
        <v>202210</v>
      </c>
      <c r="B555" s="12">
        <v>5540246183555</v>
      </c>
      <c r="C555" s="8">
        <v>1133</v>
      </c>
      <c r="D555" s="8">
        <v>1513.6416000000002</v>
      </c>
      <c r="E555" s="8">
        <v>1207</v>
      </c>
      <c r="F555" s="11" t="str">
        <f>+VLOOKUP(Stock[[#This Row],[Codes Produits Achetes]],Tableau1[],4,FALSE)</f>
        <v>MIX LEGUMES</v>
      </c>
      <c r="G555" s="11">
        <f>IFERROR(Stock[[#This Row],[Stock Moyen (PMP €)]]/Stock[[#This Row],[Stock Moyen (UVC)]],0)</f>
        <v>1.3359590467784643</v>
      </c>
      <c r="H555" s="11" t="str">
        <f>+CONCATENATE(Stock[[#This Row],[Famille de produit]],Stock[[#This Row],[AnnéeMois]])</f>
        <v>MIX LEGUMES202210</v>
      </c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</row>
    <row r="556" spans="1:21" ht="12.75" hidden="1" customHeight="1" x14ac:dyDescent="0.25">
      <c r="A556" s="16">
        <v>202210</v>
      </c>
      <c r="B556" s="14">
        <v>5540246183558</v>
      </c>
      <c r="C556" s="11">
        <v>3146</v>
      </c>
      <c r="D556" s="11">
        <v>17339.443200000002</v>
      </c>
      <c r="E556" s="11">
        <v>6752</v>
      </c>
      <c r="F556" s="11" t="str">
        <f>+VLOOKUP(Stock[[#This Row],[Codes Produits Achetes]],Tableau1[],4,FALSE)</f>
        <v>MIX LEGUMES</v>
      </c>
      <c r="G556" s="11">
        <f>IFERROR(Stock[[#This Row],[Stock Moyen (PMP €)]]/Stock[[#This Row],[Stock Moyen (UVC)]],0)</f>
        <v>5.5115839796567077</v>
      </c>
      <c r="H556" s="11" t="str">
        <f>+CONCATENATE(Stock[[#This Row],[Famille de produit]],Stock[[#This Row],[AnnéeMois]])</f>
        <v>MIX LEGUMES202210</v>
      </c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</row>
    <row r="557" spans="1:21" ht="12.75" hidden="1" customHeight="1" x14ac:dyDescent="0.25">
      <c r="A557" s="16">
        <v>202210</v>
      </c>
      <c r="B557" s="12">
        <v>5540246183560</v>
      </c>
      <c r="C557" s="8">
        <v>314</v>
      </c>
      <c r="D557" s="8">
        <v>7639.92</v>
      </c>
      <c r="E557" s="8">
        <v>469</v>
      </c>
      <c r="F557" s="11" t="str">
        <f>+VLOOKUP(Stock[[#This Row],[Codes Produits Achetes]],Tableau1[],4,FALSE)</f>
        <v>MIX LEGUMES</v>
      </c>
      <c r="G557" s="11">
        <f>IFERROR(Stock[[#This Row],[Stock Moyen (PMP €)]]/Stock[[#This Row],[Stock Moyen (UVC)]],0)</f>
        <v>24.330955414012738</v>
      </c>
      <c r="H557" s="11" t="str">
        <f>+CONCATENATE(Stock[[#This Row],[Famille de produit]],Stock[[#This Row],[AnnéeMois]])</f>
        <v>MIX LEGUMES202210</v>
      </c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</row>
    <row r="558" spans="1:21" ht="12.75" hidden="1" customHeight="1" x14ac:dyDescent="0.25">
      <c r="A558" s="16">
        <v>202210</v>
      </c>
      <c r="B558" s="14">
        <v>5540246183562</v>
      </c>
      <c r="C558" s="11">
        <v>511</v>
      </c>
      <c r="D558" s="11">
        <v>1644.1920000000002</v>
      </c>
      <c r="E558" s="11">
        <v>511</v>
      </c>
      <c r="F558" s="11" t="str">
        <f>+VLOOKUP(Stock[[#This Row],[Codes Produits Achetes]],Tableau1[],4,FALSE)</f>
        <v>MIX LEGUMES</v>
      </c>
      <c r="G558" s="11">
        <f>IFERROR(Stock[[#This Row],[Stock Moyen (PMP €)]]/Stock[[#This Row],[Stock Moyen (UVC)]],0)</f>
        <v>3.2175968688845407</v>
      </c>
      <c r="H558" s="11" t="str">
        <f>+CONCATENATE(Stock[[#This Row],[Famille de produit]],Stock[[#This Row],[AnnéeMois]])</f>
        <v>MIX LEGUMES202210</v>
      </c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</row>
    <row r="559" spans="1:21" ht="12.75" hidden="1" customHeight="1" x14ac:dyDescent="0.25">
      <c r="A559" s="16">
        <v>202210</v>
      </c>
      <c r="B559" s="14">
        <v>5540246183587</v>
      </c>
      <c r="C559" s="11">
        <v>578</v>
      </c>
      <c r="D559" s="11">
        <v>12165.9408</v>
      </c>
      <c r="E559" s="11">
        <v>655</v>
      </c>
      <c r="F559" s="11" t="str">
        <f>+VLOOKUP(Stock[[#This Row],[Codes Produits Achetes]],Tableau1[],4,FALSE)</f>
        <v>MIX LEGUMES</v>
      </c>
      <c r="G559" s="11">
        <f>IFERROR(Stock[[#This Row],[Stock Moyen (PMP €)]]/Stock[[#This Row],[Stock Moyen (UVC)]],0)</f>
        <v>21.048340484429065</v>
      </c>
      <c r="H559" s="11" t="str">
        <f>+CONCATENATE(Stock[[#This Row],[Famille de produit]],Stock[[#This Row],[AnnéeMois]])</f>
        <v>MIX LEGUMES202210</v>
      </c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</row>
    <row r="560" spans="1:21" ht="12.75" hidden="1" customHeight="1" x14ac:dyDescent="0.25">
      <c r="A560" s="16">
        <v>202210</v>
      </c>
      <c r="B560" s="12">
        <v>5540246183589</v>
      </c>
      <c r="C560" s="8">
        <v>952</v>
      </c>
      <c r="D560" s="8">
        <v>12540.096000000001</v>
      </c>
      <c r="E560" s="8">
        <v>1369</v>
      </c>
      <c r="F560" s="11" t="str">
        <f>+VLOOKUP(Stock[[#This Row],[Codes Produits Achetes]],Tableau1[],4,FALSE)</f>
        <v>MIX LEGUMES</v>
      </c>
      <c r="G560" s="11">
        <f>IFERROR(Stock[[#This Row],[Stock Moyen (PMP €)]]/Stock[[#This Row],[Stock Moyen (UVC)]],0)</f>
        <v>13.172369747899161</v>
      </c>
      <c r="H560" s="11" t="str">
        <f>+CONCATENATE(Stock[[#This Row],[Famille de produit]],Stock[[#This Row],[AnnéeMois]])</f>
        <v>MIX LEGUMES202210</v>
      </c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</row>
    <row r="561" spans="1:21" ht="12.75" hidden="1" customHeight="1" x14ac:dyDescent="0.25">
      <c r="A561" s="16">
        <v>202210</v>
      </c>
      <c r="B561" s="14">
        <v>5540246183844</v>
      </c>
      <c r="C561" s="11">
        <v>307</v>
      </c>
      <c r="D561" s="11">
        <v>8838.7200000000012</v>
      </c>
      <c r="E561" s="11">
        <v>437</v>
      </c>
      <c r="F561" s="11" t="str">
        <f>+VLOOKUP(Stock[[#This Row],[Codes Produits Achetes]],Tableau1[],4,FALSE)</f>
        <v>BOULANGERIE</v>
      </c>
      <c r="G561" s="11">
        <f>IFERROR(Stock[[#This Row],[Stock Moyen (PMP €)]]/Stock[[#This Row],[Stock Moyen (UVC)]],0)</f>
        <v>28.790618892508146</v>
      </c>
      <c r="H561" s="11" t="str">
        <f>+CONCATENATE(Stock[[#This Row],[Famille de produit]],Stock[[#This Row],[AnnéeMois]])</f>
        <v>BOULANGERIE202210</v>
      </c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</row>
    <row r="562" spans="1:21" ht="12.75" hidden="1" customHeight="1" x14ac:dyDescent="0.25">
      <c r="A562" s="16">
        <v>202210</v>
      </c>
      <c r="B562" s="14">
        <v>5540246184036</v>
      </c>
      <c r="C562" s="11">
        <v>193</v>
      </c>
      <c r="D562" s="11">
        <v>3298.7520000000004</v>
      </c>
      <c r="E562" s="11">
        <v>202</v>
      </c>
      <c r="F562" s="11" t="str">
        <f>+VLOOKUP(Stock[[#This Row],[Codes Produits Achetes]],Tableau1[],4,FALSE)</f>
        <v>BOULANGERIE</v>
      </c>
      <c r="G562" s="11">
        <f>IFERROR(Stock[[#This Row],[Stock Moyen (PMP €)]]/Stock[[#This Row],[Stock Moyen (UVC)]],0)</f>
        <v>17.091979274611401</v>
      </c>
      <c r="H562" s="11" t="str">
        <f>+CONCATENATE(Stock[[#This Row],[Famille de produit]],Stock[[#This Row],[AnnéeMois]])</f>
        <v>BOULANGERIE202210</v>
      </c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</row>
    <row r="563" spans="1:21" ht="12.75" hidden="1" customHeight="1" x14ac:dyDescent="0.25">
      <c r="A563" s="16">
        <v>202210</v>
      </c>
      <c r="B563" s="14">
        <v>5540246185278</v>
      </c>
      <c r="C563" s="11">
        <v>0</v>
      </c>
      <c r="D563" s="11">
        <v>0</v>
      </c>
      <c r="E563" s="11">
        <v>48498</v>
      </c>
      <c r="F563" s="11" t="str">
        <f>+VLOOKUP(Stock[[#This Row],[Codes Produits Achetes]],Tableau1[],4,FALSE)</f>
        <v>VOLAILLE</v>
      </c>
      <c r="G563" s="11">
        <f>IFERROR(Stock[[#This Row],[Stock Moyen (PMP €)]]/Stock[[#This Row],[Stock Moyen (UVC)]],0)</f>
        <v>0</v>
      </c>
      <c r="H563" s="11" t="str">
        <f>+CONCATENATE(Stock[[#This Row],[Famille de produit]],Stock[[#This Row],[AnnéeMois]])</f>
        <v>VOLAILLE202210</v>
      </c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</row>
    <row r="564" spans="1:21" ht="12.75" hidden="1" customHeight="1" x14ac:dyDescent="0.25">
      <c r="A564" s="16">
        <v>202210</v>
      </c>
      <c r="B564" s="12">
        <v>5540246185429</v>
      </c>
      <c r="C564" s="8">
        <v>168</v>
      </c>
      <c r="D564" s="8">
        <v>883.35360000000003</v>
      </c>
      <c r="E564" s="8">
        <v>265</v>
      </c>
      <c r="F564" s="11" t="str">
        <f>+VLOOKUP(Stock[[#This Row],[Codes Produits Achetes]],Tableau1[],4,FALSE)</f>
        <v>CREMERIE</v>
      </c>
      <c r="G564" s="11">
        <f>IFERROR(Stock[[#This Row],[Stock Moyen (PMP €)]]/Stock[[#This Row],[Stock Moyen (UVC)]],0)</f>
        <v>5.258057142857143</v>
      </c>
      <c r="H564" s="11" t="str">
        <f>+CONCATENATE(Stock[[#This Row],[Famille de produit]],Stock[[#This Row],[AnnéeMois]])</f>
        <v>CREMERIE202210</v>
      </c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</row>
    <row r="565" spans="1:21" ht="12.75" hidden="1" customHeight="1" x14ac:dyDescent="0.25">
      <c r="A565" s="16">
        <v>202210</v>
      </c>
      <c r="B565" s="12">
        <v>5540246185562</v>
      </c>
      <c r="C565" s="8">
        <v>140</v>
      </c>
      <c r="D565" s="8">
        <v>404.35199999999998</v>
      </c>
      <c r="E565" s="8">
        <v>362</v>
      </c>
      <c r="F565" s="11" t="str">
        <f>+VLOOKUP(Stock[[#This Row],[Codes Produits Achetes]],Tableau1[],4,FALSE)</f>
        <v>CREMERIE</v>
      </c>
      <c r="G565" s="11">
        <f>IFERROR(Stock[[#This Row],[Stock Moyen (PMP €)]]/Stock[[#This Row],[Stock Moyen (UVC)]],0)</f>
        <v>2.8882285714285714</v>
      </c>
      <c r="H565" s="11" t="str">
        <f>+CONCATENATE(Stock[[#This Row],[Famille de produit]],Stock[[#This Row],[AnnéeMois]])</f>
        <v>CREMERIE202210</v>
      </c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</row>
    <row r="566" spans="1:21" ht="12.75" hidden="1" customHeight="1" x14ac:dyDescent="0.25">
      <c r="A566" s="16">
        <v>202210</v>
      </c>
      <c r="B566" s="12">
        <v>5540246186010</v>
      </c>
      <c r="C566" s="8">
        <v>98</v>
      </c>
      <c r="D566" s="8">
        <v>14353.7184</v>
      </c>
      <c r="E566" s="8">
        <v>12</v>
      </c>
      <c r="F566" s="11" t="str">
        <f>+VLOOKUP(Stock[[#This Row],[Codes Produits Achetes]],Tableau1[],4,FALSE)</f>
        <v>EMBALLAGES</v>
      </c>
      <c r="G566" s="11">
        <f>IFERROR(Stock[[#This Row],[Stock Moyen (PMP €)]]/Stock[[#This Row],[Stock Moyen (UVC)]],0)</f>
        <v>146.46651428571428</v>
      </c>
      <c r="H566" s="11" t="str">
        <f>+CONCATENATE(Stock[[#This Row],[Famille de produit]],Stock[[#This Row],[AnnéeMois]])</f>
        <v>EMBALLAGES202210</v>
      </c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</row>
    <row r="567" spans="1:21" ht="12.75" hidden="1" customHeight="1" x14ac:dyDescent="0.25">
      <c r="A567" s="16">
        <v>202210</v>
      </c>
      <c r="B567" s="14">
        <v>5540246186011</v>
      </c>
      <c r="C567" s="11">
        <v>100</v>
      </c>
      <c r="D567" s="11">
        <v>5680.5408000000007</v>
      </c>
      <c r="E567" s="11">
        <v>21</v>
      </c>
      <c r="F567" s="11" t="str">
        <f>+VLOOKUP(Stock[[#This Row],[Codes Produits Achetes]],Tableau1[],4,FALSE)</f>
        <v>EMBALLAGES</v>
      </c>
      <c r="G567" s="11">
        <f>IFERROR(Stock[[#This Row],[Stock Moyen (PMP €)]]/Stock[[#This Row],[Stock Moyen (UVC)]],0)</f>
        <v>56.805408000000007</v>
      </c>
      <c r="H567" s="11" t="str">
        <f>+CONCATENATE(Stock[[#This Row],[Famille de produit]],Stock[[#This Row],[AnnéeMois]])</f>
        <v>EMBALLAGES202210</v>
      </c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</row>
    <row r="568" spans="1:21" ht="12.75" hidden="1" customHeight="1" x14ac:dyDescent="0.25">
      <c r="A568" s="16">
        <v>202210</v>
      </c>
      <c r="B568" s="12">
        <v>5540246186017</v>
      </c>
      <c r="C568" s="8">
        <v>58</v>
      </c>
      <c r="D568" s="8">
        <v>6140.88</v>
      </c>
      <c r="E568" s="8">
        <v>7</v>
      </c>
      <c r="F568" s="11" t="str">
        <f>+VLOOKUP(Stock[[#This Row],[Codes Produits Achetes]],Tableau1[],4,FALSE)</f>
        <v>EMBALLAGES</v>
      </c>
      <c r="G568" s="11">
        <f>IFERROR(Stock[[#This Row],[Stock Moyen (PMP €)]]/Stock[[#This Row],[Stock Moyen (UVC)]],0)</f>
        <v>105.87724137931035</v>
      </c>
      <c r="H568" s="11" t="str">
        <f>+CONCATENATE(Stock[[#This Row],[Famille de produit]],Stock[[#This Row],[AnnéeMois]])</f>
        <v>EMBALLAGES202210</v>
      </c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</row>
    <row r="569" spans="1:21" ht="12.75" hidden="1" customHeight="1" x14ac:dyDescent="0.25">
      <c r="A569" s="16">
        <v>202210</v>
      </c>
      <c r="B569" s="14">
        <v>5540246186325</v>
      </c>
      <c r="C569" s="11">
        <v>293</v>
      </c>
      <c r="D569" s="11">
        <v>718.50239999999997</v>
      </c>
      <c r="E569" s="11">
        <v>669</v>
      </c>
      <c r="F569" s="11" t="str">
        <f>+VLOOKUP(Stock[[#This Row],[Codes Produits Achetes]],Tableau1[],4,FALSE)</f>
        <v>CREMERIE</v>
      </c>
      <c r="G569" s="11">
        <f>IFERROR(Stock[[#This Row],[Stock Moyen (PMP €)]]/Stock[[#This Row],[Stock Moyen (UVC)]],0)</f>
        <v>2.4522266211604093</v>
      </c>
      <c r="H569" s="11" t="str">
        <f>+CONCATENATE(Stock[[#This Row],[Famille de produit]],Stock[[#This Row],[AnnéeMois]])</f>
        <v>CREMERIE202210</v>
      </c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</row>
    <row r="570" spans="1:21" ht="12.75" hidden="1" customHeight="1" x14ac:dyDescent="0.25">
      <c r="A570" s="16">
        <v>202210</v>
      </c>
      <c r="B570" s="12">
        <v>5540246186351</v>
      </c>
      <c r="C570" s="8">
        <v>1246</v>
      </c>
      <c r="D570" s="8">
        <v>73840.507200000007</v>
      </c>
      <c r="E570" s="8">
        <v>140</v>
      </c>
      <c r="F570" s="11" t="str">
        <f>+VLOOKUP(Stock[[#This Row],[Codes Produits Achetes]],Tableau1[],4,FALSE)</f>
        <v>MIX LEGUMES</v>
      </c>
      <c r="G570" s="11">
        <f>IFERROR(Stock[[#This Row],[Stock Moyen (PMP €)]]/Stock[[#This Row],[Stock Moyen (UVC)]],0)</f>
        <v>59.262044301765656</v>
      </c>
      <c r="H570" s="11" t="str">
        <f>+CONCATENATE(Stock[[#This Row],[Famille de produit]],Stock[[#This Row],[AnnéeMois]])</f>
        <v>MIX LEGUMES202210</v>
      </c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</row>
    <row r="571" spans="1:21" ht="12.75" hidden="1" customHeight="1" x14ac:dyDescent="0.25">
      <c r="A571" s="16">
        <v>202210</v>
      </c>
      <c r="B571" s="14">
        <v>5540246186352</v>
      </c>
      <c r="C571" s="11">
        <v>4896</v>
      </c>
      <c r="D571" s="11">
        <v>51500.880000000005</v>
      </c>
      <c r="E571" s="11">
        <v>1798</v>
      </c>
      <c r="F571" s="11" t="str">
        <f>+VLOOKUP(Stock[[#This Row],[Codes Produits Achetes]],Tableau1[],4,FALSE)</f>
        <v>MIX LEGUMES</v>
      </c>
      <c r="G571" s="11">
        <f>IFERROR(Stock[[#This Row],[Stock Moyen (PMP €)]]/Stock[[#This Row],[Stock Moyen (UVC)]],0)</f>
        <v>10.518970588235295</v>
      </c>
      <c r="H571" s="11" t="str">
        <f>+CONCATENATE(Stock[[#This Row],[Famille de produit]],Stock[[#This Row],[AnnéeMois]])</f>
        <v>MIX LEGUMES202210</v>
      </c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</row>
    <row r="572" spans="1:21" ht="12.75" hidden="1" customHeight="1" x14ac:dyDescent="0.25">
      <c r="A572" s="16">
        <v>202210</v>
      </c>
      <c r="B572" s="14">
        <v>5540246187882</v>
      </c>
      <c r="C572" s="11">
        <v>42</v>
      </c>
      <c r="D572" s="11">
        <v>1602.0288</v>
      </c>
      <c r="E572" s="11">
        <v>3</v>
      </c>
      <c r="F572" s="11" t="str">
        <f>+VLOOKUP(Stock[[#This Row],[Codes Produits Achetes]],Tableau1[],4,FALSE)</f>
        <v>EMBALLAGES</v>
      </c>
      <c r="G572" s="11">
        <f>IFERROR(Stock[[#This Row],[Stock Moyen (PMP €)]]/Stock[[#This Row],[Stock Moyen (UVC)]],0)</f>
        <v>38.143542857142862</v>
      </c>
      <c r="H572" s="11" t="str">
        <f>+CONCATENATE(Stock[[#This Row],[Famille de produit]],Stock[[#This Row],[AnnéeMois]])</f>
        <v>EMBALLAGES202210</v>
      </c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</row>
    <row r="573" spans="1:21" ht="12.75" hidden="1" customHeight="1" x14ac:dyDescent="0.25">
      <c r="A573" s="16">
        <v>202210</v>
      </c>
      <c r="B573" s="12">
        <v>5540246187987</v>
      </c>
      <c r="C573" s="8">
        <v>5067</v>
      </c>
      <c r="D573" s="8">
        <v>2519.1215999999999</v>
      </c>
      <c r="E573" s="8">
        <v>56683</v>
      </c>
      <c r="F573" s="11" t="str">
        <f>+VLOOKUP(Stock[[#This Row],[Codes Produits Achetes]],Tableau1[],4,FALSE)</f>
        <v>CREMERIE</v>
      </c>
      <c r="G573" s="11">
        <f>IFERROR(Stock[[#This Row],[Stock Moyen (PMP €)]]/Stock[[#This Row],[Stock Moyen (UVC)]],0)</f>
        <v>0.49716234458259323</v>
      </c>
      <c r="H573" s="11" t="str">
        <f>+CONCATENATE(Stock[[#This Row],[Famille de produit]],Stock[[#This Row],[AnnéeMois]])</f>
        <v>CREMERIE202210</v>
      </c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</row>
    <row r="574" spans="1:21" ht="12.75" hidden="1" customHeight="1" x14ac:dyDescent="0.25">
      <c r="A574" s="16">
        <v>202210</v>
      </c>
      <c r="B574" s="14">
        <v>5540246187995</v>
      </c>
      <c r="C574" s="11">
        <v>2123</v>
      </c>
      <c r="D574" s="11">
        <v>186216.40800000002</v>
      </c>
      <c r="E574" s="11">
        <v>1406</v>
      </c>
      <c r="F574" s="11" t="str">
        <f>+VLOOKUP(Stock[[#This Row],[Codes Produits Achetes]],Tableau1[],4,FALSE)</f>
        <v>EMBALLAGES</v>
      </c>
      <c r="G574" s="11">
        <f>IFERROR(Stock[[#This Row],[Stock Moyen (PMP €)]]/Stock[[#This Row],[Stock Moyen (UVC)]],0)</f>
        <v>87.713804992934541</v>
      </c>
      <c r="H574" s="11" t="str">
        <f>+CONCATENATE(Stock[[#This Row],[Famille de produit]],Stock[[#This Row],[AnnéeMois]])</f>
        <v>EMBALLAGES202210</v>
      </c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</row>
    <row r="575" spans="1:21" ht="12.75" hidden="1" customHeight="1" x14ac:dyDescent="0.25">
      <c r="A575" s="16">
        <v>202210</v>
      </c>
      <c r="B575" s="12">
        <v>5540246187996</v>
      </c>
      <c r="C575" s="8">
        <v>295</v>
      </c>
      <c r="D575" s="8">
        <v>13622.7312</v>
      </c>
      <c r="E575" s="8">
        <v>24</v>
      </c>
      <c r="F575" s="11" t="str">
        <f>+VLOOKUP(Stock[[#This Row],[Codes Produits Achetes]],Tableau1[],4,FALSE)</f>
        <v>EMBALLAGES</v>
      </c>
      <c r="G575" s="11">
        <f>IFERROR(Stock[[#This Row],[Stock Moyen (PMP €)]]/Stock[[#This Row],[Stock Moyen (UVC)]],0)</f>
        <v>46.178749830508472</v>
      </c>
      <c r="H575" s="11" t="str">
        <f>+CONCATENATE(Stock[[#This Row],[Famille de produit]],Stock[[#This Row],[AnnéeMois]])</f>
        <v>EMBALLAGES202210</v>
      </c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</row>
    <row r="576" spans="1:21" ht="12.75" hidden="1" customHeight="1" x14ac:dyDescent="0.25">
      <c r="A576" s="16">
        <v>202210</v>
      </c>
      <c r="B576" s="14">
        <v>5540246187997</v>
      </c>
      <c r="C576" s="11">
        <v>31</v>
      </c>
      <c r="D576" s="11">
        <v>1506.7728000000002</v>
      </c>
      <c r="E576" s="11">
        <v>121</v>
      </c>
      <c r="F576" s="11" t="str">
        <f>+VLOOKUP(Stock[[#This Row],[Codes Produits Achetes]],Tableau1[],4,FALSE)</f>
        <v>EMBALLAGES</v>
      </c>
      <c r="G576" s="11">
        <f>IFERROR(Stock[[#This Row],[Stock Moyen (PMP €)]]/Stock[[#This Row],[Stock Moyen (UVC)]],0)</f>
        <v>48.605574193548392</v>
      </c>
      <c r="H576" s="11" t="str">
        <f>+CONCATENATE(Stock[[#This Row],[Famille de produit]],Stock[[#This Row],[AnnéeMois]])</f>
        <v>EMBALLAGES202210</v>
      </c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</row>
    <row r="577" spans="1:21" ht="12.75" hidden="1" customHeight="1" x14ac:dyDescent="0.25">
      <c r="A577" s="16">
        <v>202210</v>
      </c>
      <c r="B577" s="12">
        <v>5540246187998</v>
      </c>
      <c r="C577" s="8">
        <v>966</v>
      </c>
      <c r="D577" s="8">
        <v>49618.483200000002</v>
      </c>
      <c r="E577" s="8">
        <v>467</v>
      </c>
      <c r="F577" s="11" t="str">
        <f>+VLOOKUP(Stock[[#This Row],[Codes Produits Achetes]],Tableau1[],4,FALSE)</f>
        <v>EMBALLAGES</v>
      </c>
      <c r="G577" s="11">
        <f>IFERROR(Stock[[#This Row],[Stock Moyen (PMP €)]]/Stock[[#This Row],[Stock Moyen (UVC)]],0)</f>
        <v>51.364889440993792</v>
      </c>
      <c r="H577" s="11" t="str">
        <f>+CONCATENATE(Stock[[#This Row],[Famille de produit]],Stock[[#This Row],[AnnéeMois]])</f>
        <v>EMBALLAGES202210</v>
      </c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</row>
    <row r="578" spans="1:21" ht="12.75" hidden="1" customHeight="1" x14ac:dyDescent="0.25">
      <c r="A578" s="16">
        <v>202210</v>
      </c>
      <c r="B578" s="12">
        <v>5540246188047</v>
      </c>
      <c r="C578" s="8">
        <v>235</v>
      </c>
      <c r="D578" s="8">
        <v>28544.054400000001</v>
      </c>
      <c r="E578" s="8">
        <v>35</v>
      </c>
      <c r="F578" s="11" t="str">
        <f>+VLOOKUP(Stock[[#This Row],[Codes Produits Achetes]],Tableau1[],4,FALSE)</f>
        <v>EMBALLAGES</v>
      </c>
      <c r="G578" s="11">
        <f>IFERROR(Stock[[#This Row],[Stock Moyen (PMP €)]]/Stock[[#This Row],[Stock Moyen (UVC)]],0)</f>
        <v>121.46406127659574</v>
      </c>
      <c r="H578" s="11" t="str">
        <f>+CONCATENATE(Stock[[#This Row],[Famille de produit]],Stock[[#This Row],[AnnéeMois]])</f>
        <v>EMBALLAGES202210</v>
      </c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</row>
    <row r="579" spans="1:21" ht="12.75" hidden="1" customHeight="1" x14ac:dyDescent="0.25">
      <c r="A579" s="16">
        <v>202210</v>
      </c>
      <c r="B579" s="14">
        <v>5540246188175</v>
      </c>
      <c r="C579" s="11">
        <v>130</v>
      </c>
      <c r="D579" s="11">
        <v>3773.2175999999999</v>
      </c>
      <c r="E579" s="11">
        <v>632</v>
      </c>
      <c r="F579" s="11" t="str">
        <f>+VLOOKUP(Stock[[#This Row],[Codes Produits Achetes]],Tableau1[],4,FALSE)</f>
        <v>CREMERIE</v>
      </c>
      <c r="G579" s="11">
        <f>IFERROR(Stock[[#This Row],[Stock Moyen (PMP €)]]/Stock[[#This Row],[Stock Moyen (UVC)]],0)</f>
        <v>29.024750769230767</v>
      </c>
      <c r="H579" s="11" t="str">
        <f>+CONCATENATE(Stock[[#This Row],[Famille de produit]],Stock[[#This Row],[AnnéeMois]])</f>
        <v>CREMERIE202210</v>
      </c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</row>
    <row r="580" spans="1:21" ht="12.75" hidden="1" customHeight="1" x14ac:dyDescent="0.25">
      <c r="A580" s="16">
        <v>202210</v>
      </c>
      <c r="B580" s="14">
        <v>5540246188200</v>
      </c>
      <c r="C580" s="11">
        <v>75</v>
      </c>
      <c r="D580" s="11">
        <v>139.36320000000001</v>
      </c>
      <c r="E580" s="11">
        <v>18820</v>
      </c>
      <c r="F580" s="11" t="str">
        <f>+VLOOKUP(Stock[[#This Row],[Codes Produits Achetes]],Tableau1[],4,FALSE)</f>
        <v>CREMERIE</v>
      </c>
      <c r="G580" s="11">
        <f>IFERROR(Stock[[#This Row],[Stock Moyen (PMP €)]]/Stock[[#This Row],[Stock Moyen (UVC)]],0)</f>
        <v>1.858176</v>
      </c>
      <c r="H580" s="11" t="str">
        <f>+CONCATENATE(Stock[[#This Row],[Famille de produit]],Stock[[#This Row],[AnnéeMois]])</f>
        <v>CREMERIE202210</v>
      </c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</row>
    <row r="581" spans="1:21" ht="12.75" hidden="1" customHeight="1" x14ac:dyDescent="0.25">
      <c r="A581" s="16">
        <v>202210</v>
      </c>
      <c r="B581" s="14">
        <v>5540246188224</v>
      </c>
      <c r="C581" s="11">
        <v>8816</v>
      </c>
      <c r="D581" s="11">
        <v>10342.08</v>
      </c>
      <c r="E581" s="11">
        <v>57072</v>
      </c>
      <c r="F581" s="11" t="str">
        <f>+VLOOKUP(Stock[[#This Row],[Codes Produits Achetes]],Tableau1[],4,FALSE)</f>
        <v>VOLAILLE</v>
      </c>
      <c r="G581" s="11">
        <f>IFERROR(Stock[[#This Row],[Stock Moyen (PMP €)]]/Stock[[#This Row],[Stock Moyen (UVC)]],0)</f>
        <v>1.173103448275862</v>
      </c>
      <c r="H581" s="11" t="str">
        <f>+CONCATENATE(Stock[[#This Row],[Famille de produit]],Stock[[#This Row],[AnnéeMois]])</f>
        <v>VOLAILLE202210</v>
      </c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</row>
    <row r="582" spans="1:21" ht="12.75" hidden="1" customHeight="1" x14ac:dyDescent="0.25">
      <c r="A582" s="16">
        <v>202210</v>
      </c>
      <c r="B582" s="14">
        <v>5540246188512</v>
      </c>
      <c r="C582" s="11">
        <v>335</v>
      </c>
      <c r="D582" s="11">
        <v>45797.529600000009</v>
      </c>
      <c r="E582" s="11">
        <v>12</v>
      </c>
      <c r="F582" s="11" t="str">
        <f>+VLOOKUP(Stock[[#This Row],[Codes Produits Achetes]],Tableau1[],4,FALSE)</f>
        <v>EMBALLAGES</v>
      </c>
      <c r="G582" s="11">
        <f>IFERROR(Stock[[#This Row],[Stock Moyen (PMP €)]]/Stock[[#This Row],[Stock Moyen (UVC)]],0)</f>
        <v>136.70904358208958</v>
      </c>
      <c r="H582" s="11" t="str">
        <f>+CONCATENATE(Stock[[#This Row],[Famille de produit]],Stock[[#This Row],[AnnéeMois]])</f>
        <v>EMBALLAGES202210</v>
      </c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</row>
    <row r="583" spans="1:21" ht="12.75" hidden="1" customHeight="1" x14ac:dyDescent="0.25">
      <c r="A583" s="16">
        <v>202210</v>
      </c>
      <c r="B583" s="14">
        <v>5540246188647</v>
      </c>
      <c r="C583" s="11">
        <v>383</v>
      </c>
      <c r="D583" s="11">
        <v>5666.76</v>
      </c>
      <c r="E583" s="11">
        <v>383</v>
      </c>
      <c r="F583" s="11" t="str">
        <f>+VLOOKUP(Stock[[#This Row],[Codes Produits Achetes]],Tableau1[],4,FALSE)</f>
        <v>MIX LEGUMES</v>
      </c>
      <c r="G583" s="11">
        <f>IFERROR(Stock[[#This Row],[Stock Moyen (PMP €)]]/Stock[[#This Row],[Stock Moyen (UVC)]],0)</f>
        <v>14.795718015665797</v>
      </c>
      <c r="H583" s="11" t="str">
        <f>+CONCATENATE(Stock[[#This Row],[Famille de produit]],Stock[[#This Row],[AnnéeMois]])</f>
        <v>MIX LEGUMES202210</v>
      </c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</row>
    <row r="584" spans="1:21" ht="12.75" hidden="1" customHeight="1" x14ac:dyDescent="0.25">
      <c r="A584" s="16">
        <v>202210</v>
      </c>
      <c r="B584" s="14">
        <v>5540246190092</v>
      </c>
      <c r="C584" s="11">
        <v>119</v>
      </c>
      <c r="D584" s="11">
        <v>16374.182400000002</v>
      </c>
      <c r="E584" s="11">
        <v>42</v>
      </c>
      <c r="F584" s="11" t="str">
        <f>+VLOOKUP(Stock[[#This Row],[Codes Produits Achetes]],Tableau1[],4,FALSE)</f>
        <v>EMBALLAGES</v>
      </c>
      <c r="G584" s="11">
        <f>IFERROR(Stock[[#This Row],[Stock Moyen (PMP €)]]/Stock[[#This Row],[Stock Moyen (UVC)]],0)</f>
        <v>137.59817142857145</v>
      </c>
      <c r="H584" s="11" t="str">
        <f>+CONCATENATE(Stock[[#This Row],[Famille de produit]],Stock[[#This Row],[AnnéeMois]])</f>
        <v>EMBALLAGES202210</v>
      </c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</row>
    <row r="585" spans="1:21" ht="12.75" hidden="1" customHeight="1" x14ac:dyDescent="0.25">
      <c r="A585" s="16">
        <v>202210</v>
      </c>
      <c r="B585" s="12">
        <v>5540246190727</v>
      </c>
      <c r="C585" s="8">
        <v>1706</v>
      </c>
      <c r="D585" s="8">
        <v>19270.310400000002</v>
      </c>
      <c r="E585" s="8">
        <v>673</v>
      </c>
      <c r="F585" s="11" t="str">
        <f>+VLOOKUP(Stock[[#This Row],[Codes Produits Achetes]],Tableau1[],4,FALSE)</f>
        <v>BOULANGERIE</v>
      </c>
      <c r="G585" s="11">
        <f>IFERROR(Stock[[#This Row],[Stock Moyen (PMP €)]]/Stock[[#This Row],[Stock Moyen (UVC)]],0)</f>
        <v>11.295609847596719</v>
      </c>
      <c r="H585" s="11" t="str">
        <f>+CONCATENATE(Stock[[#This Row],[Famille de produit]],Stock[[#This Row],[AnnéeMois]])</f>
        <v>BOULANGERIE202210</v>
      </c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</row>
    <row r="586" spans="1:21" ht="12.75" hidden="1" customHeight="1" x14ac:dyDescent="0.25">
      <c r="A586" s="16">
        <v>202210</v>
      </c>
      <c r="B586" s="14">
        <v>5540246190743</v>
      </c>
      <c r="C586" s="11">
        <v>335</v>
      </c>
      <c r="D586" s="11">
        <v>2836.6848</v>
      </c>
      <c r="E586" s="11">
        <v>836</v>
      </c>
      <c r="F586" s="11" t="str">
        <f>+VLOOKUP(Stock[[#This Row],[Codes Produits Achetes]],Tableau1[],4,FALSE)</f>
        <v>CREMERIE</v>
      </c>
      <c r="G586" s="11">
        <f>IFERROR(Stock[[#This Row],[Stock Moyen (PMP €)]]/Stock[[#This Row],[Stock Moyen (UVC)]],0)</f>
        <v>8.4677158208955223</v>
      </c>
      <c r="H586" s="11" t="str">
        <f>+CONCATENATE(Stock[[#This Row],[Famille de produit]],Stock[[#This Row],[AnnéeMois]])</f>
        <v>CREMERIE202210</v>
      </c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</row>
    <row r="587" spans="1:21" ht="12.75" hidden="1" customHeight="1" x14ac:dyDescent="0.25">
      <c r="A587" s="16">
        <v>202210</v>
      </c>
      <c r="B587" s="14">
        <v>5540246190831</v>
      </c>
      <c r="C587" s="11">
        <v>743</v>
      </c>
      <c r="D587" s="11">
        <v>5586.2784000000001</v>
      </c>
      <c r="E587" s="11">
        <v>163</v>
      </c>
      <c r="F587" s="11" t="str">
        <f>+VLOOKUP(Stock[[#This Row],[Codes Produits Achetes]],Tableau1[],4,FALSE)</f>
        <v>MIX LEGUMES</v>
      </c>
      <c r="G587" s="11">
        <f>IFERROR(Stock[[#This Row],[Stock Moyen (PMP €)]]/Stock[[#This Row],[Stock Moyen (UVC)]],0)</f>
        <v>7.5185442799461644</v>
      </c>
      <c r="H587" s="11" t="str">
        <f>+CONCATENATE(Stock[[#This Row],[Famille de produit]],Stock[[#This Row],[AnnéeMois]])</f>
        <v>MIX LEGUMES202210</v>
      </c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</row>
    <row r="588" spans="1:21" ht="12.75" hidden="1" customHeight="1" x14ac:dyDescent="0.25">
      <c r="A588" s="16">
        <v>202210</v>
      </c>
      <c r="B588" s="12">
        <v>5540246190835</v>
      </c>
      <c r="C588" s="8">
        <v>112</v>
      </c>
      <c r="D588" s="8">
        <v>23539.5072</v>
      </c>
      <c r="E588" s="8">
        <v>33</v>
      </c>
      <c r="F588" s="11" t="str">
        <f>+VLOOKUP(Stock[[#This Row],[Codes Produits Achetes]],Tableau1[],4,FALSE)</f>
        <v>BOULANGERIE</v>
      </c>
      <c r="G588" s="11">
        <f>IFERROR(Stock[[#This Row],[Stock Moyen (PMP €)]]/Stock[[#This Row],[Stock Moyen (UVC)]],0)</f>
        <v>210.17417142857144</v>
      </c>
      <c r="H588" s="11" t="str">
        <f>+CONCATENATE(Stock[[#This Row],[Famille de produit]],Stock[[#This Row],[AnnéeMois]])</f>
        <v>BOULANGERIE202210</v>
      </c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</row>
    <row r="589" spans="1:21" ht="12.75" hidden="1" customHeight="1" x14ac:dyDescent="0.25">
      <c r="A589" s="16">
        <v>202210</v>
      </c>
      <c r="B589" s="14">
        <v>5540246191394</v>
      </c>
      <c r="C589" s="11">
        <v>1972</v>
      </c>
      <c r="D589" s="11">
        <v>10531.296000000002</v>
      </c>
      <c r="E589" s="11">
        <v>232</v>
      </c>
      <c r="F589" s="11" t="str">
        <f>+VLOOKUP(Stock[[#This Row],[Codes Produits Achetes]],Tableau1[],4,FALSE)</f>
        <v>CREMERIE</v>
      </c>
      <c r="G589" s="11">
        <f>IFERROR(Stock[[#This Row],[Stock Moyen (PMP €)]]/Stock[[#This Row],[Stock Moyen (UVC)]],0)</f>
        <v>5.3404137931034494</v>
      </c>
      <c r="H589" s="11" t="str">
        <f>+CONCATENATE(Stock[[#This Row],[Famille de produit]],Stock[[#This Row],[AnnéeMois]])</f>
        <v>CREMERIE202210</v>
      </c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</row>
    <row r="590" spans="1:21" ht="12.75" hidden="1" customHeight="1" x14ac:dyDescent="0.25">
      <c r="A590" s="16">
        <v>202210</v>
      </c>
      <c r="B590" s="14">
        <v>5540246191594</v>
      </c>
      <c r="C590" s="11">
        <v>808</v>
      </c>
      <c r="D590" s="11">
        <v>1449.2304000000001</v>
      </c>
      <c r="E590" s="11">
        <v>3815</v>
      </c>
      <c r="F590" s="11" t="str">
        <f>+VLOOKUP(Stock[[#This Row],[Codes Produits Achetes]],Tableau1[],4,FALSE)</f>
        <v>CREMERIE</v>
      </c>
      <c r="G590" s="11">
        <f>IFERROR(Stock[[#This Row],[Stock Moyen (PMP €)]]/Stock[[#This Row],[Stock Moyen (UVC)]],0)</f>
        <v>1.7936019801980201</v>
      </c>
      <c r="H590" s="11" t="str">
        <f>+CONCATENATE(Stock[[#This Row],[Famille de produit]],Stock[[#This Row],[AnnéeMois]])</f>
        <v>CREMERIE202210</v>
      </c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</row>
    <row r="591" spans="1:21" ht="12.75" hidden="1" customHeight="1" x14ac:dyDescent="0.25">
      <c r="A591" s="16">
        <v>202210</v>
      </c>
      <c r="B591" s="12">
        <v>5540246191596</v>
      </c>
      <c r="C591" s="8">
        <v>209</v>
      </c>
      <c r="D591" s="8">
        <v>11944.3248</v>
      </c>
      <c r="E591" s="8">
        <v>177</v>
      </c>
      <c r="F591" s="11" t="str">
        <f>+VLOOKUP(Stock[[#This Row],[Codes Produits Achetes]],Tableau1[],4,FALSE)</f>
        <v>BOULANGERIE</v>
      </c>
      <c r="G591" s="11">
        <f>IFERROR(Stock[[#This Row],[Stock Moyen (PMP €)]]/Stock[[#This Row],[Stock Moyen (UVC)]],0)</f>
        <v>57.14987942583732</v>
      </c>
      <c r="H591" s="11" t="str">
        <f>+CONCATENATE(Stock[[#This Row],[Famille de produit]],Stock[[#This Row],[AnnéeMois]])</f>
        <v>BOULANGERIE202210</v>
      </c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</row>
    <row r="592" spans="1:21" ht="12.75" hidden="1" customHeight="1" x14ac:dyDescent="0.25">
      <c r="A592" s="16">
        <v>202210</v>
      </c>
      <c r="B592" s="14">
        <v>5540246191598</v>
      </c>
      <c r="C592" s="11">
        <v>0</v>
      </c>
      <c r="D592" s="11">
        <v>0</v>
      </c>
      <c r="E592" s="11">
        <v>6404</v>
      </c>
      <c r="F592" s="11" t="str">
        <f>+VLOOKUP(Stock[[#This Row],[Codes Produits Achetes]],Tableau1[],4,FALSE)</f>
        <v>CREMERIE</v>
      </c>
      <c r="G592" s="11">
        <f>IFERROR(Stock[[#This Row],[Stock Moyen (PMP €)]]/Stock[[#This Row],[Stock Moyen (UVC)]],0)</f>
        <v>0</v>
      </c>
      <c r="H592" s="11" t="str">
        <f>+CONCATENATE(Stock[[#This Row],[Famille de produit]],Stock[[#This Row],[AnnéeMois]])</f>
        <v>CREMERIE202210</v>
      </c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</row>
    <row r="593" spans="1:21" ht="12.75" hidden="1" customHeight="1" x14ac:dyDescent="0.25">
      <c r="A593" s="16">
        <v>202210</v>
      </c>
      <c r="B593" s="12">
        <v>5540246191718</v>
      </c>
      <c r="C593" s="8">
        <v>1949</v>
      </c>
      <c r="D593" s="8">
        <v>5777.0496000000003</v>
      </c>
      <c r="E593" s="8">
        <v>195</v>
      </c>
      <c r="F593" s="11" t="str">
        <f>+VLOOKUP(Stock[[#This Row],[Codes Produits Achetes]],Tableau1[],4,FALSE)</f>
        <v>MIX LEGUMES</v>
      </c>
      <c r="G593" s="11">
        <f>IFERROR(Stock[[#This Row],[Stock Moyen (PMP €)]]/Stock[[#This Row],[Stock Moyen (UVC)]],0)</f>
        <v>2.9641095946639302</v>
      </c>
      <c r="H593" s="11" t="str">
        <f>+CONCATENATE(Stock[[#This Row],[Famille de produit]],Stock[[#This Row],[AnnéeMois]])</f>
        <v>MIX LEGUMES202210</v>
      </c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</row>
    <row r="594" spans="1:21" ht="12.75" hidden="1" customHeight="1" x14ac:dyDescent="0.25">
      <c r="A594" s="16">
        <v>202210</v>
      </c>
      <c r="B594" s="12">
        <v>5540246191736</v>
      </c>
      <c r="C594" s="8">
        <v>270</v>
      </c>
      <c r="D594" s="8">
        <v>8704.4544000000005</v>
      </c>
      <c r="E594" s="8">
        <v>21</v>
      </c>
      <c r="F594" s="11" t="str">
        <f>+VLOOKUP(Stock[[#This Row],[Codes Produits Achetes]],Tableau1[],4,FALSE)</f>
        <v>CREMERIE</v>
      </c>
      <c r="G594" s="11">
        <f>IFERROR(Stock[[#This Row],[Stock Moyen (PMP €)]]/Stock[[#This Row],[Stock Moyen (UVC)]],0)</f>
        <v>32.238720000000001</v>
      </c>
      <c r="H594" s="11" t="str">
        <f>+CONCATENATE(Stock[[#This Row],[Famille de produit]],Stock[[#This Row],[AnnéeMois]])</f>
        <v>CREMERIE202210</v>
      </c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</row>
    <row r="595" spans="1:21" ht="12.75" hidden="1" customHeight="1" x14ac:dyDescent="0.25">
      <c r="A595" s="16">
        <v>202210</v>
      </c>
      <c r="B595" s="14">
        <v>5540246192102</v>
      </c>
      <c r="C595" s="11">
        <v>6988</v>
      </c>
      <c r="D595" s="11">
        <v>8496.7487999999994</v>
      </c>
      <c r="E595" s="11">
        <v>11735</v>
      </c>
      <c r="F595" s="11" t="str">
        <f>+VLOOKUP(Stock[[#This Row],[Codes Produits Achetes]],Tableau1[],4,FALSE)</f>
        <v>CREMERIE</v>
      </c>
      <c r="G595" s="11">
        <f>IFERROR(Stock[[#This Row],[Stock Moyen (PMP €)]]/Stock[[#This Row],[Stock Moyen (UVC)]],0)</f>
        <v>1.2159056668574699</v>
      </c>
      <c r="H595" s="11" t="str">
        <f>+CONCATENATE(Stock[[#This Row],[Famille de produit]],Stock[[#This Row],[AnnéeMois]])</f>
        <v>CREMERIE202210</v>
      </c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</row>
    <row r="596" spans="1:21" ht="12.75" hidden="1" customHeight="1" x14ac:dyDescent="0.25">
      <c r="A596" s="16">
        <v>202210</v>
      </c>
      <c r="B596" s="14">
        <v>5540246192148</v>
      </c>
      <c r="C596" s="11">
        <v>7239</v>
      </c>
      <c r="D596" s="11">
        <v>26323.315200000001</v>
      </c>
      <c r="E596" s="11">
        <v>68475</v>
      </c>
      <c r="F596" s="11" t="str">
        <f>+VLOOKUP(Stock[[#This Row],[Codes Produits Achetes]],Tableau1[],4,FALSE)</f>
        <v>MIX LEGUMES</v>
      </c>
      <c r="G596" s="11">
        <f>IFERROR(Stock[[#This Row],[Stock Moyen (PMP €)]]/Stock[[#This Row],[Stock Moyen (UVC)]],0)</f>
        <v>3.6363192706174887</v>
      </c>
      <c r="H596" s="11" t="str">
        <f>+CONCATENATE(Stock[[#This Row],[Famille de produit]],Stock[[#This Row],[AnnéeMois]])</f>
        <v>MIX LEGUMES202210</v>
      </c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</row>
    <row r="597" spans="1:21" ht="12.75" hidden="1" customHeight="1" x14ac:dyDescent="0.25">
      <c r="A597" s="16">
        <v>202210</v>
      </c>
      <c r="B597" s="12">
        <v>5540246192209</v>
      </c>
      <c r="C597" s="8">
        <v>1142</v>
      </c>
      <c r="D597" s="8">
        <v>5738.688000000001</v>
      </c>
      <c r="E597" s="8">
        <v>2993</v>
      </c>
      <c r="F597" s="11" t="str">
        <f>+VLOOKUP(Stock[[#This Row],[Codes Produits Achetes]],Tableau1[],4,FALSE)</f>
        <v>MIX LEGUMES</v>
      </c>
      <c r="G597" s="11">
        <f>IFERROR(Stock[[#This Row],[Stock Moyen (PMP €)]]/Stock[[#This Row],[Stock Moyen (UVC)]],0)</f>
        <v>5.0251208406304739</v>
      </c>
      <c r="H597" s="11" t="str">
        <f>+CONCATENATE(Stock[[#This Row],[Famille de produit]],Stock[[#This Row],[AnnéeMois]])</f>
        <v>MIX LEGUMES202210</v>
      </c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</row>
    <row r="598" spans="1:21" ht="12.75" hidden="1" customHeight="1" x14ac:dyDescent="0.25">
      <c r="A598" s="16">
        <v>202210</v>
      </c>
      <c r="B598" s="14">
        <v>5540246192264</v>
      </c>
      <c r="C598" s="11">
        <v>1225</v>
      </c>
      <c r="D598" s="11">
        <v>17791.488000000001</v>
      </c>
      <c r="E598" s="11">
        <v>1225</v>
      </c>
      <c r="F598" s="11" t="str">
        <f>+VLOOKUP(Stock[[#This Row],[Codes Produits Achetes]],Tableau1[],4,FALSE)</f>
        <v>CREMERIE</v>
      </c>
      <c r="G598" s="11">
        <f>IFERROR(Stock[[#This Row],[Stock Moyen (PMP €)]]/Stock[[#This Row],[Stock Moyen (UVC)]],0)</f>
        <v>14.52366367346939</v>
      </c>
      <c r="H598" s="11" t="str">
        <f>+CONCATENATE(Stock[[#This Row],[Famille de produit]],Stock[[#This Row],[AnnéeMois]])</f>
        <v>CREMERIE202210</v>
      </c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</row>
    <row r="599" spans="1:21" ht="12.75" hidden="1" customHeight="1" x14ac:dyDescent="0.25">
      <c r="A599" s="16">
        <v>202210</v>
      </c>
      <c r="B599" s="12">
        <v>5540246192265</v>
      </c>
      <c r="C599" s="8">
        <v>687</v>
      </c>
      <c r="D599" s="8">
        <v>9193.996799999999</v>
      </c>
      <c r="E599" s="8">
        <v>819</v>
      </c>
      <c r="F599" s="11" t="str">
        <f>+VLOOKUP(Stock[[#This Row],[Codes Produits Achetes]],Tableau1[],4,FALSE)</f>
        <v>CREMERIE</v>
      </c>
      <c r="G599" s="11">
        <f>IFERROR(Stock[[#This Row],[Stock Moyen (PMP €)]]/Stock[[#This Row],[Stock Moyen (UVC)]],0)</f>
        <v>13.382819213973798</v>
      </c>
      <c r="H599" s="11" t="str">
        <f>+CONCATENATE(Stock[[#This Row],[Famille de produit]],Stock[[#This Row],[AnnéeMois]])</f>
        <v>CREMERIE202210</v>
      </c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</row>
    <row r="600" spans="1:21" ht="12.75" hidden="1" customHeight="1" x14ac:dyDescent="0.25">
      <c r="A600" s="16">
        <v>202210</v>
      </c>
      <c r="B600" s="14">
        <v>5540246192462</v>
      </c>
      <c r="C600" s="11">
        <v>251</v>
      </c>
      <c r="D600" s="11">
        <v>1779.9264000000001</v>
      </c>
      <c r="E600" s="11">
        <v>743</v>
      </c>
      <c r="F600" s="11" t="str">
        <f>+VLOOKUP(Stock[[#This Row],[Codes Produits Achetes]],Tableau1[],4,FALSE)</f>
        <v>MIX LEGUMES</v>
      </c>
      <c r="G600" s="11">
        <f>IFERROR(Stock[[#This Row],[Stock Moyen (PMP €)]]/Stock[[#This Row],[Stock Moyen (UVC)]],0)</f>
        <v>7.0913402390438245</v>
      </c>
      <c r="H600" s="11" t="str">
        <f>+CONCATENATE(Stock[[#This Row],[Famille de produit]],Stock[[#This Row],[AnnéeMois]])</f>
        <v>MIX LEGUMES202210</v>
      </c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</row>
    <row r="601" spans="1:21" ht="12.75" hidden="1" customHeight="1" x14ac:dyDescent="0.25">
      <c r="A601" s="16">
        <v>202210</v>
      </c>
      <c r="B601" s="14">
        <v>5540246192518</v>
      </c>
      <c r="C601" s="11">
        <v>3332</v>
      </c>
      <c r="D601" s="11">
        <v>23374.872000000003</v>
      </c>
      <c r="E601" s="11">
        <v>13447</v>
      </c>
      <c r="F601" s="11" t="str">
        <f>+VLOOKUP(Stock[[#This Row],[Codes Produits Achetes]],Tableau1[],4,FALSE)</f>
        <v>MIX LEGUMES</v>
      </c>
      <c r="G601" s="11">
        <f>IFERROR(Stock[[#This Row],[Stock Moyen (PMP €)]]/Stock[[#This Row],[Stock Moyen (UVC)]],0)</f>
        <v>7.0152677070828338</v>
      </c>
      <c r="H601" s="11" t="str">
        <f>+CONCATENATE(Stock[[#This Row],[Famille de produit]],Stock[[#This Row],[AnnéeMois]])</f>
        <v>MIX LEGUMES202210</v>
      </c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</row>
    <row r="602" spans="1:21" ht="12.75" hidden="1" customHeight="1" x14ac:dyDescent="0.25">
      <c r="A602" s="16">
        <v>202210</v>
      </c>
      <c r="B602" s="12">
        <v>5540246192571</v>
      </c>
      <c r="C602" s="8">
        <v>961</v>
      </c>
      <c r="D602" s="8">
        <v>4070.5632000000001</v>
      </c>
      <c r="E602" s="8">
        <v>1685</v>
      </c>
      <c r="F602" s="11" t="str">
        <f>+VLOOKUP(Stock[[#This Row],[Codes Produits Achetes]],Tableau1[],4,FALSE)</f>
        <v>MIX LEGUMES</v>
      </c>
      <c r="G602" s="11">
        <f>IFERROR(Stock[[#This Row],[Stock Moyen (PMP €)]]/Stock[[#This Row],[Stock Moyen (UVC)]],0)</f>
        <v>4.2357577523413115</v>
      </c>
      <c r="H602" s="11" t="str">
        <f>+CONCATENATE(Stock[[#This Row],[Famille de produit]],Stock[[#This Row],[AnnéeMois]])</f>
        <v>MIX LEGUMES202210</v>
      </c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</row>
    <row r="603" spans="1:21" ht="12.75" hidden="1" customHeight="1" x14ac:dyDescent="0.25">
      <c r="A603" s="16">
        <v>202210</v>
      </c>
      <c r="B603" s="14">
        <v>5540246192594</v>
      </c>
      <c r="C603" s="11">
        <v>112</v>
      </c>
      <c r="D603" s="11">
        <v>736.12800000000004</v>
      </c>
      <c r="E603" s="11">
        <v>214</v>
      </c>
      <c r="F603" s="11" t="str">
        <f>+VLOOKUP(Stock[[#This Row],[Codes Produits Achetes]],Tableau1[],4,FALSE)</f>
        <v>MIX LEGUMES</v>
      </c>
      <c r="G603" s="11">
        <f>IFERROR(Stock[[#This Row],[Stock Moyen (PMP €)]]/Stock[[#This Row],[Stock Moyen (UVC)]],0)</f>
        <v>6.572571428571429</v>
      </c>
      <c r="H603" s="11" t="str">
        <f>+CONCATENATE(Stock[[#This Row],[Famille de produit]],Stock[[#This Row],[AnnéeMois]])</f>
        <v>MIX LEGUMES202210</v>
      </c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</row>
    <row r="604" spans="1:21" ht="12.75" hidden="1" customHeight="1" x14ac:dyDescent="0.25">
      <c r="A604" s="16">
        <v>202210</v>
      </c>
      <c r="B604" s="12">
        <v>5540246192831</v>
      </c>
      <c r="C604" s="8">
        <v>372</v>
      </c>
      <c r="D604" s="8">
        <v>3290.1120000000005</v>
      </c>
      <c r="E604" s="8">
        <v>696</v>
      </c>
      <c r="F604" s="11" t="str">
        <f>+VLOOKUP(Stock[[#This Row],[Codes Produits Achetes]],Tableau1[],4,FALSE)</f>
        <v>MIX LEGUMES</v>
      </c>
      <c r="G604" s="11">
        <f>IFERROR(Stock[[#This Row],[Stock Moyen (PMP €)]]/Stock[[#This Row],[Stock Moyen (UVC)]],0)</f>
        <v>8.8443870967741951</v>
      </c>
      <c r="H604" s="11" t="str">
        <f>+CONCATENATE(Stock[[#This Row],[Famille de produit]],Stock[[#This Row],[AnnéeMois]])</f>
        <v>MIX LEGUMES202210</v>
      </c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</row>
    <row r="605" spans="1:21" ht="12.75" hidden="1" customHeight="1" x14ac:dyDescent="0.25">
      <c r="A605" s="16">
        <v>202210</v>
      </c>
      <c r="B605" s="12">
        <v>5540246192907</v>
      </c>
      <c r="C605" s="8">
        <v>1365</v>
      </c>
      <c r="D605" s="8">
        <v>38292.912000000004</v>
      </c>
      <c r="E605" s="8">
        <v>4529</v>
      </c>
      <c r="F605" s="11" t="str">
        <f>+VLOOKUP(Stock[[#This Row],[Codes Produits Achetes]],Tableau1[],4,FALSE)</f>
        <v>VOLAILLE</v>
      </c>
      <c r="G605" s="11">
        <f>IFERROR(Stock[[#This Row],[Stock Moyen (PMP €)]]/Stock[[#This Row],[Stock Moyen (UVC)]],0)</f>
        <v>28.053415384615388</v>
      </c>
      <c r="H605" s="11" t="str">
        <f>+CONCATENATE(Stock[[#This Row],[Famille de produit]],Stock[[#This Row],[AnnéeMois]])</f>
        <v>VOLAILLE202210</v>
      </c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</row>
    <row r="606" spans="1:21" ht="12.75" hidden="1" customHeight="1" x14ac:dyDescent="0.25">
      <c r="A606" s="16">
        <v>202210</v>
      </c>
      <c r="B606" s="14">
        <v>5540246193316</v>
      </c>
      <c r="C606" s="11">
        <v>469</v>
      </c>
      <c r="D606" s="11">
        <v>15875.049600000002</v>
      </c>
      <c r="E606" s="11">
        <v>539</v>
      </c>
      <c r="F606" s="11" t="str">
        <f>+VLOOKUP(Stock[[#This Row],[Codes Produits Achetes]],Tableau1[],4,FALSE)</f>
        <v>BOULANGERIE</v>
      </c>
      <c r="G606" s="11">
        <f>IFERROR(Stock[[#This Row],[Stock Moyen (PMP €)]]/Stock[[#This Row],[Stock Moyen (UVC)]],0)</f>
        <v>33.848719829424311</v>
      </c>
      <c r="H606" s="11" t="str">
        <f>+CONCATENATE(Stock[[#This Row],[Famille de produit]],Stock[[#This Row],[AnnéeMois]])</f>
        <v>BOULANGERIE202210</v>
      </c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</row>
    <row r="607" spans="1:21" ht="12.75" hidden="1" customHeight="1" x14ac:dyDescent="0.25">
      <c r="A607" s="16">
        <v>202210</v>
      </c>
      <c r="B607" s="12">
        <v>5540246193409</v>
      </c>
      <c r="C607" s="8">
        <v>100</v>
      </c>
      <c r="D607" s="8">
        <v>5126.9760000000006</v>
      </c>
      <c r="E607" s="8">
        <v>19</v>
      </c>
      <c r="F607" s="11" t="str">
        <f>+VLOOKUP(Stock[[#This Row],[Codes Produits Achetes]],Tableau1[],4,FALSE)</f>
        <v>BOULANGERIE</v>
      </c>
      <c r="G607" s="11">
        <f>IFERROR(Stock[[#This Row],[Stock Moyen (PMP €)]]/Stock[[#This Row],[Stock Moyen (UVC)]],0)</f>
        <v>51.269760000000005</v>
      </c>
      <c r="H607" s="11" t="str">
        <f>+CONCATENATE(Stock[[#This Row],[Famille de produit]],Stock[[#This Row],[AnnéeMois]])</f>
        <v>BOULANGERIE202210</v>
      </c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</row>
    <row r="608" spans="1:21" ht="12.75" hidden="1" customHeight="1" x14ac:dyDescent="0.25">
      <c r="A608" s="16">
        <v>202210</v>
      </c>
      <c r="B608" s="12">
        <v>5540246193878</v>
      </c>
      <c r="C608" s="8">
        <v>12842</v>
      </c>
      <c r="D608" s="8">
        <v>90862.560000000012</v>
      </c>
      <c r="E608" s="8">
        <v>9106</v>
      </c>
      <c r="F608" s="11" t="str">
        <f>+VLOOKUP(Stock[[#This Row],[Codes Produits Achetes]],Tableau1[],4,FALSE)</f>
        <v>VOLAILLE</v>
      </c>
      <c r="G608" s="11">
        <f>IFERROR(Stock[[#This Row],[Stock Moyen (PMP €)]]/Stock[[#This Row],[Stock Moyen (UVC)]],0)</f>
        <v>7.075421273944869</v>
      </c>
      <c r="H608" s="11" t="str">
        <f>+CONCATENATE(Stock[[#This Row],[Famille de produit]],Stock[[#This Row],[AnnéeMois]])</f>
        <v>VOLAILLE202210</v>
      </c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</row>
    <row r="609" spans="1:21" ht="12.75" hidden="1" customHeight="1" x14ac:dyDescent="0.25">
      <c r="A609" s="16">
        <v>202210</v>
      </c>
      <c r="B609" s="12">
        <v>5540246194467</v>
      </c>
      <c r="C609" s="8">
        <v>40536</v>
      </c>
      <c r="D609" s="8">
        <v>40834.152000000002</v>
      </c>
      <c r="E609" s="8">
        <v>51226</v>
      </c>
      <c r="F609" s="11" t="str">
        <f>+VLOOKUP(Stock[[#This Row],[Codes Produits Achetes]],Tableau1[],4,FALSE)</f>
        <v>BOULANGERIE</v>
      </c>
      <c r="G609" s="11">
        <f>IFERROR(Stock[[#This Row],[Stock Moyen (PMP €)]]/Stock[[#This Row],[Stock Moyen (UVC)]],0)</f>
        <v>1.0073552397868561</v>
      </c>
      <c r="H609" s="11" t="str">
        <f>+CONCATENATE(Stock[[#This Row],[Famille de produit]],Stock[[#This Row],[AnnéeMois]])</f>
        <v>BOULANGERIE202210</v>
      </c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</row>
    <row r="610" spans="1:21" ht="12.75" hidden="1" customHeight="1" x14ac:dyDescent="0.25">
      <c r="A610" s="16">
        <v>202210</v>
      </c>
      <c r="B610" s="12">
        <v>5540246194478</v>
      </c>
      <c r="C610" s="8">
        <v>1341</v>
      </c>
      <c r="D610" s="8">
        <v>58353.955200000004</v>
      </c>
      <c r="E610" s="8">
        <v>722</v>
      </c>
      <c r="F610" s="11" t="str">
        <f>+VLOOKUP(Stock[[#This Row],[Codes Produits Achetes]],Tableau1[],4,FALSE)</f>
        <v>EMBALLAGES</v>
      </c>
      <c r="G610" s="11">
        <f>IFERROR(Stock[[#This Row],[Stock Moyen (PMP €)]]/Stock[[#This Row],[Stock Moyen (UVC)]],0)</f>
        <v>43.51525369127517</v>
      </c>
      <c r="H610" s="11" t="str">
        <f>+CONCATENATE(Stock[[#This Row],[Famille de produit]],Stock[[#This Row],[AnnéeMois]])</f>
        <v>EMBALLAGES202210</v>
      </c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</row>
    <row r="611" spans="1:21" ht="12.75" hidden="1" customHeight="1" x14ac:dyDescent="0.25">
      <c r="A611" s="16">
        <v>202210</v>
      </c>
      <c r="B611" s="12">
        <v>5540246194632</v>
      </c>
      <c r="C611" s="8">
        <v>2140</v>
      </c>
      <c r="D611" s="8">
        <v>27642.297600000002</v>
      </c>
      <c r="E611" s="8">
        <v>10311</v>
      </c>
      <c r="F611" s="11" t="str">
        <f>+VLOOKUP(Stock[[#This Row],[Codes Produits Achetes]],Tableau1[],4,FALSE)</f>
        <v>BOULANGERIE</v>
      </c>
      <c r="G611" s="11">
        <f>IFERROR(Stock[[#This Row],[Stock Moyen (PMP €)]]/Stock[[#This Row],[Stock Moyen (UVC)]],0)</f>
        <v>12.916961495327104</v>
      </c>
      <c r="H611" s="11" t="str">
        <f>+CONCATENATE(Stock[[#This Row],[Famille de produit]],Stock[[#This Row],[AnnéeMois]])</f>
        <v>BOULANGERIE202210</v>
      </c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</row>
    <row r="612" spans="1:21" ht="12.75" hidden="1" customHeight="1" x14ac:dyDescent="0.25">
      <c r="A612" s="16">
        <v>202210</v>
      </c>
      <c r="B612" s="14">
        <v>5540246194790</v>
      </c>
      <c r="C612" s="11">
        <v>1984</v>
      </c>
      <c r="D612" s="11">
        <v>22900.32</v>
      </c>
      <c r="E612" s="11">
        <v>2276</v>
      </c>
      <c r="F612" s="11" t="str">
        <f>+VLOOKUP(Stock[[#This Row],[Codes Produits Achetes]],Tableau1[],4,FALSE)</f>
        <v>MIX LEGUMES</v>
      </c>
      <c r="G612" s="11">
        <f>IFERROR(Stock[[#This Row],[Stock Moyen (PMP €)]]/Stock[[#This Row],[Stock Moyen (UVC)]],0)</f>
        <v>11.5425</v>
      </c>
      <c r="H612" s="11" t="str">
        <f>+CONCATENATE(Stock[[#This Row],[Famille de produit]],Stock[[#This Row],[AnnéeMois]])</f>
        <v>MIX LEGUMES202210</v>
      </c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</row>
    <row r="613" spans="1:21" ht="12.75" hidden="1" customHeight="1" x14ac:dyDescent="0.25">
      <c r="A613" s="16">
        <v>202210</v>
      </c>
      <c r="B613" s="12">
        <v>5540246194947</v>
      </c>
      <c r="C613" s="8">
        <v>0</v>
      </c>
      <c r="D613" s="8">
        <v>0</v>
      </c>
      <c r="E613" s="8">
        <v>24</v>
      </c>
      <c r="F613" s="11" t="str">
        <f>+VLOOKUP(Stock[[#This Row],[Codes Produits Achetes]],Tableau1[],4,FALSE)</f>
        <v>EMBALLAGES</v>
      </c>
      <c r="G613" s="11">
        <f>IFERROR(Stock[[#This Row],[Stock Moyen (PMP €)]]/Stock[[#This Row],[Stock Moyen (UVC)]],0)</f>
        <v>0</v>
      </c>
      <c r="H613" s="11" t="str">
        <f>+CONCATENATE(Stock[[#This Row],[Famille de produit]],Stock[[#This Row],[AnnéeMois]])</f>
        <v>EMBALLAGES202210</v>
      </c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</row>
    <row r="614" spans="1:21" ht="12.75" hidden="1" customHeight="1" x14ac:dyDescent="0.25">
      <c r="A614" s="16">
        <v>202210</v>
      </c>
      <c r="B614" s="14">
        <v>5540246195096</v>
      </c>
      <c r="C614" s="11">
        <v>1699</v>
      </c>
      <c r="D614" s="11">
        <v>10103.3568</v>
      </c>
      <c r="E614" s="11">
        <v>140</v>
      </c>
      <c r="F614" s="11" t="str">
        <f>+VLOOKUP(Stock[[#This Row],[Codes Produits Achetes]],Tableau1[],4,FALSE)</f>
        <v>MIX LEGUMES</v>
      </c>
      <c r="G614" s="11">
        <f>IFERROR(Stock[[#This Row],[Stock Moyen (PMP €)]]/Stock[[#This Row],[Stock Moyen (UVC)]],0)</f>
        <v>5.9466490876986464</v>
      </c>
      <c r="H614" s="11" t="str">
        <f>+CONCATENATE(Stock[[#This Row],[Famille de produit]],Stock[[#This Row],[AnnéeMois]])</f>
        <v>MIX LEGUMES202210</v>
      </c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</row>
    <row r="615" spans="1:21" ht="12.75" hidden="1" customHeight="1" x14ac:dyDescent="0.25">
      <c r="A615" s="16">
        <v>202210</v>
      </c>
      <c r="B615" s="14">
        <v>5540246195195</v>
      </c>
      <c r="C615" s="11">
        <v>0</v>
      </c>
      <c r="D615" s="11">
        <v>0</v>
      </c>
      <c r="E615" s="11">
        <v>0</v>
      </c>
      <c r="F615" s="11" t="str">
        <f>+VLOOKUP(Stock[[#This Row],[Codes Produits Achetes]],Tableau1[],4,FALSE)</f>
        <v>EMBALLAGES</v>
      </c>
      <c r="G615" s="11">
        <f>IFERROR(Stock[[#This Row],[Stock Moyen (PMP €)]]/Stock[[#This Row],[Stock Moyen (UVC)]],0)</f>
        <v>0</v>
      </c>
      <c r="H615" s="11" t="str">
        <f>+CONCATENATE(Stock[[#This Row],[Famille de produit]],Stock[[#This Row],[AnnéeMois]])</f>
        <v>EMBALLAGES202210</v>
      </c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</row>
    <row r="616" spans="1:21" ht="12.75" hidden="1" customHeight="1" x14ac:dyDescent="0.25">
      <c r="A616" s="16">
        <v>202210</v>
      </c>
      <c r="B616" s="12">
        <v>5540246195241</v>
      </c>
      <c r="C616" s="8">
        <v>395</v>
      </c>
      <c r="D616" s="8">
        <v>11787.12</v>
      </c>
      <c r="E616" s="8">
        <v>720</v>
      </c>
      <c r="F616" s="11" t="str">
        <f>+VLOOKUP(Stock[[#This Row],[Codes Produits Achetes]],Tableau1[],4,FALSE)</f>
        <v>MIX LEGUMES</v>
      </c>
      <c r="G616" s="11">
        <f>IFERROR(Stock[[#This Row],[Stock Moyen (PMP €)]]/Stock[[#This Row],[Stock Moyen (UVC)]],0)</f>
        <v>29.84081012658228</v>
      </c>
      <c r="H616" s="11" t="str">
        <f>+CONCATENATE(Stock[[#This Row],[Famille de produit]],Stock[[#This Row],[AnnéeMois]])</f>
        <v>MIX LEGUMES202210</v>
      </c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</row>
    <row r="617" spans="1:21" ht="12.75" hidden="1" customHeight="1" x14ac:dyDescent="0.25">
      <c r="A617" s="16">
        <v>202210</v>
      </c>
      <c r="B617" s="14">
        <v>5540246195242</v>
      </c>
      <c r="C617" s="11">
        <v>996</v>
      </c>
      <c r="D617" s="11">
        <v>34378.344000000005</v>
      </c>
      <c r="E617" s="11">
        <v>720</v>
      </c>
      <c r="F617" s="11" t="str">
        <f>+VLOOKUP(Stock[[#This Row],[Codes Produits Achetes]],Tableau1[],4,FALSE)</f>
        <v>MIX LEGUMES</v>
      </c>
      <c r="G617" s="11">
        <f>IFERROR(Stock[[#This Row],[Stock Moyen (PMP €)]]/Stock[[#This Row],[Stock Moyen (UVC)]],0)</f>
        <v>34.516409638554222</v>
      </c>
      <c r="H617" s="11" t="str">
        <f>+CONCATENATE(Stock[[#This Row],[Famille de produit]],Stock[[#This Row],[AnnéeMois]])</f>
        <v>MIX LEGUMES202210</v>
      </c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</row>
    <row r="618" spans="1:21" ht="12.75" hidden="1" customHeight="1" x14ac:dyDescent="0.25">
      <c r="A618" s="16">
        <v>202210</v>
      </c>
      <c r="B618" s="14">
        <v>5540246195250</v>
      </c>
      <c r="C618" s="11">
        <v>242</v>
      </c>
      <c r="D618" s="11">
        <v>9466.3296000000009</v>
      </c>
      <c r="E618" s="11">
        <v>729</v>
      </c>
      <c r="F618" s="11" t="str">
        <f>+VLOOKUP(Stock[[#This Row],[Codes Produits Achetes]],Tableau1[],4,FALSE)</f>
        <v>BOULANGERIE</v>
      </c>
      <c r="G618" s="11">
        <f>IFERROR(Stock[[#This Row],[Stock Moyen (PMP €)]]/Stock[[#This Row],[Stock Moyen (UVC)]],0)</f>
        <v>39.117064462809921</v>
      </c>
      <c r="H618" s="11" t="str">
        <f>+CONCATENATE(Stock[[#This Row],[Famille de produit]],Stock[[#This Row],[AnnéeMois]])</f>
        <v>BOULANGERIE202210</v>
      </c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</row>
    <row r="619" spans="1:21" ht="12.75" hidden="1" customHeight="1" x14ac:dyDescent="0.25">
      <c r="A619" s="16">
        <v>202210</v>
      </c>
      <c r="B619" s="14">
        <v>5540246195653</v>
      </c>
      <c r="C619" s="11">
        <v>404</v>
      </c>
      <c r="D619" s="11">
        <v>13815.8784</v>
      </c>
      <c r="E619" s="11">
        <v>200</v>
      </c>
      <c r="F619" s="11" t="str">
        <f>+VLOOKUP(Stock[[#This Row],[Codes Produits Achetes]],Tableau1[],4,FALSE)</f>
        <v>EMBALLAGES</v>
      </c>
      <c r="G619" s="11">
        <f>IFERROR(Stock[[#This Row],[Stock Moyen (PMP €)]]/Stock[[#This Row],[Stock Moyen (UVC)]],0)</f>
        <v>34.197718811881188</v>
      </c>
      <c r="H619" s="11" t="str">
        <f>+CONCATENATE(Stock[[#This Row],[Famille de produit]],Stock[[#This Row],[AnnéeMois]])</f>
        <v>EMBALLAGES202210</v>
      </c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</row>
    <row r="620" spans="1:21" ht="12.75" hidden="1" customHeight="1" x14ac:dyDescent="0.25">
      <c r="A620" s="16">
        <v>202210</v>
      </c>
      <c r="B620" s="12">
        <v>5540246195943</v>
      </c>
      <c r="C620" s="8">
        <v>0</v>
      </c>
      <c r="D620" s="8">
        <v>0</v>
      </c>
      <c r="E620" s="8">
        <v>232</v>
      </c>
      <c r="F620" s="11" t="str">
        <f>+VLOOKUP(Stock[[#This Row],[Codes Produits Achetes]],Tableau1[],4,FALSE)</f>
        <v>CREMERIE</v>
      </c>
      <c r="G620" s="11">
        <f>IFERROR(Stock[[#This Row],[Stock Moyen (PMP €)]]/Stock[[#This Row],[Stock Moyen (UVC)]],0)</f>
        <v>0</v>
      </c>
      <c r="H620" s="11" t="str">
        <f>+CONCATENATE(Stock[[#This Row],[Famille de produit]],Stock[[#This Row],[AnnéeMois]])</f>
        <v>CREMERIE202210</v>
      </c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</row>
    <row r="621" spans="1:21" ht="12.75" hidden="1" customHeight="1" x14ac:dyDescent="0.25">
      <c r="A621" s="16">
        <v>202210</v>
      </c>
      <c r="B621" s="14">
        <v>5540246195944</v>
      </c>
      <c r="C621" s="11">
        <v>0</v>
      </c>
      <c r="D621" s="11">
        <v>0</v>
      </c>
      <c r="E621" s="11">
        <v>116</v>
      </c>
      <c r="F621" s="11" t="str">
        <f>+VLOOKUP(Stock[[#This Row],[Codes Produits Achetes]],Tableau1[],4,FALSE)</f>
        <v>CREMERIE</v>
      </c>
      <c r="G621" s="11">
        <f>IFERROR(Stock[[#This Row],[Stock Moyen (PMP €)]]/Stock[[#This Row],[Stock Moyen (UVC)]],0)</f>
        <v>0</v>
      </c>
      <c r="H621" s="11" t="str">
        <f>+CONCATENATE(Stock[[#This Row],[Famille de produit]],Stock[[#This Row],[AnnéeMois]])</f>
        <v>CREMERIE202210</v>
      </c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</row>
    <row r="622" spans="1:21" ht="12.75" hidden="1" customHeight="1" x14ac:dyDescent="0.25">
      <c r="A622" s="16">
        <v>202210</v>
      </c>
      <c r="B622" s="12">
        <v>5540246196046</v>
      </c>
      <c r="C622" s="8">
        <v>0</v>
      </c>
      <c r="D622" s="8">
        <v>0</v>
      </c>
      <c r="E622" s="8">
        <v>89</v>
      </c>
      <c r="F622" s="11" t="str">
        <f>+VLOOKUP(Stock[[#This Row],[Codes Produits Achetes]],Tableau1[],4,FALSE)</f>
        <v>BOULANGERIE</v>
      </c>
      <c r="G622" s="11">
        <f>IFERROR(Stock[[#This Row],[Stock Moyen (PMP €)]]/Stock[[#This Row],[Stock Moyen (UVC)]],0)</f>
        <v>0</v>
      </c>
      <c r="H622" s="11" t="str">
        <f>+CONCATENATE(Stock[[#This Row],[Famille de produit]],Stock[[#This Row],[AnnéeMois]])</f>
        <v>BOULANGERIE202210</v>
      </c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</row>
    <row r="623" spans="1:21" ht="12.75" hidden="1" customHeight="1" x14ac:dyDescent="0.25">
      <c r="A623" s="16">
        <v>202210</v>
      </c>
      <c r="B623" s="14">
        <v>5540246196092</v>
      </c>
      <c r="C623" s="11">
        <v>0</v>
      </c>
      <c r="D623" s="11">
        <v>0</v>
      </c>
      <c r="E623" s="11">
        <v>353</v>
      </c>
      <c r="F623" s="11" t="str">
        <f>+VLOOKUP(Stock[[#This Row],[Codes Produits Achetes]],Tableau1[],4,FALSE)</f>
        <v>VOLAILLE</v>
      </c>
      <c r="G623" s="11">
        <f>IFERROR(Stock[[#This Row],[Stock Moyen (PMP €)]]/Stock[[#This Row],[Stock Moyen (UVC)]],0)</f>
        <v>0</v>
      </c>
      <c r="H623" s="11" t="str">
        <f>+CONCATENATE(Stock[[#This Row],[Famille de produit]],Stock[[#This Row],[AnnéeMois]])</f>
        <v>VOLAILLE202210</v>
      </c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</row>
    <row r="624" spans="1:21" ht="12.75" hidden="1" customHeight="1" x14ac:dyDescent="0.25">
      <c r="A624" s="16">
        <v>202211</v>
      </c>
      <c r="B624" s="12">
        <v>5540246170256</v>
      </c>
      <c r="C624" s="8">
        <v>3951</v>
      </c>
      <c r="D624" s="8">
        <v>26558.625600000003</v>
      </c>
      <c r="E624" s="8">
        <v>10366</v>
      </c>
      <c r="F624" s="11" t="str">
        <f>+VLOOKUP(Stock[[#This Row],[Codes Produits Achetes]],Tableau1[],4,FALSE)</f>
        <v>BOULANGERIE</v>
      </c>
      <c r="G624" s="11">
        <f>IFERROR(Stock[[#This Row],[Stock Moyen (PMP €)]]/Stock[[#This Row],[Stock Moyen (UVC)]],0)</f>
        <v>6.7220009111617323</v>
      </c>
      <c r="H624" s="11" t="str">
        <f>+CONCATENATE(Stock[[#This Row],[Famille de produit]],Stock[[#This Row],[AnnéeMois]])</f>
        <v>BOULANGERIE202211</v>
      </c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</row>
    <row r="625" spans="1:21" ht="12.75" hidden="1" customHeight="1" x14ac:dyDescent="0.25">
      <c r="A625" s="16">
        <v>202211</v>
      </c>
      <c r="B625" s="14">
        <v>5540246171759</v>
      </c>
      <c r="C625" s="11">
        <v>5188</v>
      </c>
      <c r="D625" s="11">
        <v>28495.584000000003</v>
      </c>
      <c r="E625" s="11">
        <v>6415</v>
      </c>
      <c r="F625" s="11" t="str">
        <f>+VLOOKUP(Stock[[#This Row],[Codes Produits Achetes]],Tableau1[],4,FALSE)</f>
        <v>MIX LEGUMES</v>
      </c>
      <c r="G625" s="11">
        <f>IFERROR(Stock[[#This Row],[Stock Moyen (PMP €)]]/Stock[[#This Row],[Stock Moyen (UVC)]],0)</f>
        <v>5.4925952197378569</v>
      </c>
      <c r="H625" s="11" t="str">
        <f>+CONCATENATE(Stock[[#This Row],[Famille de produit]],Stock[[#This Row],[AnnéeMois]])</f>
        <v>MIX LEGUMES202211</v>
      </c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</row>
    <row r="626" spans="1:21" ht="12.75" hidden="1" customHeight="1" x14ac:dyDescent="0.25">
      <c r="A626" s="16">
        <v>202211</v>
      </c>
      <c r="B626" s="14">
        <v>5540246171888</v>
      </c>
      <c r="C626" s="11">
        <v>1293</v>
      </c>
      <c r="D626" s="11">
        <v>21776.472000000002</v>
      </c>
      <c r="E626" s="11">
        <v>2383</v>
      </c>
      <c r="F626" s="11" t="str">
        <f>+VLOOKUP(Stock[[#This Row],[Codes Produits Achetes]],Tableau1[],4,FALSE)</f>
        <v>BOULANGERIE</v>
      </c>
      <c r="G626" s="11">
        <f>IFERROR(Stock[[#This Row],[Stock Moyen (PMP €)]]/Stock[[#This Row],[Stock Moyen (UVC)]],0)</f>
        <v>16.841819025522042</v>
      </c>
      <c r="H626" s="11" t="str">
        <f>+CONCATENATE(Stock[[#This Row],[Famille de produit]],Stock[[#This Row],[AnnéeMois]])</f>
        <v>BOULANGERIE202211</v>
      </c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</row>
    <row r="627" spans="1:21" ht="12.75" hidden="1" customHeight="1" x14ac:dyDescent="0.25">
      <c r="A627" s="16">
        <v>202211</v>
      </c>
      <c r="B627" s="12">
        <v>5540246171933</v>
      </c>
      <c r="C627" s="8">
        <v>0</v>
      </c>
      <c r="D627" s="8">
        <v>0</v>
      </c>
      <c r="E627" s="8">
        <v>13141</v>
      </c>
      <c r="F627" s="11" t="str">
        <f>+VLOOKUP(Stock[[#This Row],[Codes Produits Achetes]],Tableau1[],4,FALSE)</f>
        <v>CREMERIE</v>
      </c>
      <c r="G627" s="11">
        <f>IFERROR(Stock[[#This Row],[Stock Moyen (PMP €)]]/Stock[[#This Row],[Stock Moyen (UVC)]],0)</f>
        <v>0</v>
      </c>
      <c r="H627" s="11" t="str">
        <f>+CONCATENATE(Stock[[#This Row],[Famille de produit]],Stock[[#This Row],[AnnéeMois]])</f>
        <v>CREMERIE202211</v>
      </c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</row>
    <row r="628" spans="1:21" ht="12.75" hidden="1" customHeight="1" x14ac:dyDescent="0.25">
      <c r="A628" s="16">
        <v>202211</v>
      </c>
      <c r="B628" s="12">
        <v>5540246172539</v>
      </c>
      <c r="C628" s="8">
        <v>75</v>
      </c>
      <c r="D628" s="8">
        <v>1621.8144000000002</v>
      </c>
      <c r="E628" s="8">
        <v>158</v>
      </c>
      <c r="F628" s="11" t="str">
        <f>+VLOOKUP(Stock[[#This Row],[Codes Produits Achetes]],Tableau1[],4,FALSE)</f>
        <v>CREMERIE</v>
      </c>
      <c r="G628" s="11">
        <f>IFERROR(Stock[[#This Row],[Stock Moyen (PMP €)]]/Stock[[#This Row],[Stock Moyen (UVC)]],0)</f>
        <v>21.624192000000004</v>
      </c>
      <c r="H628" s="11" t="str">
        <f>+CONCATENATE(Stock[[#This Row],[Famille de produit]],Stock[[#This Row],[AnnéeMois]])</f>
        <v>CREMERIE202211</v>
      </c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</row>
    <row r="629" spans="1:21" ht="12.75" hidden="1" customHeight="1" x14ac:dyDescent="0.25">
      <c r="A629" s="16">
        <v>202211</v>
      </c>
      <c r="B629" s="14">
        <v>5540246172669</v>
      </c>
      <c r="C629" s="11">
        <v>251</v>
      </c>
      <c r="D629" s="11">
        <v>3511.8144000000002</v>
      </c>
      <c r="E629" s="11">
        <v>1337</v>
      </c>
      <c r="F629" s="11" t="str">
        <f>+VLOOKUP(Stock[[#This Row],[Codes Produits Achetes]],Tableau1[],4,FALSE)</f>
        <v>CREMERIE</v>
      </c>
      <c r="G629" s="11">
        <f>IFERROR(Stock[[#This Row],[Stock Moyen (PMP €)]]/Stock[[#This Row],[Stock Moyen (UVC)]],0)</f>
        <v>13.991292430278886</v>
      </c>
      <c r="H629" s="11" t="str">
        <f>+CONCATENATE(Stock[[#This Row],[Famille de produit]],Stock[[#This Row],[AnnéeMois]])</f>
        <v>CREMERIE202211</v>
      </c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</row>
    <row r="630" spans="1:21" ht="12.75" hidden="1" customHeight="1" x14ac:dyDescent="0.25">
      <c r="A630" s="16">
        <v>202211</v>
      </c>
      <c r="B630" s="12">
        <v>5540246172978</v>
      </c>
      <c r="C630" s="8">
        <v>335</v>
      </c>
      <c r="D630" s="8">
        <v>269.35200000000003</v>
      </c>
      <c r="E630" s="8">
        <v>16120</v>
      </c>
      <c r="F630" s="11" t="str">
        <f>+VLOOKUP(Stock[[#This Row],[Codes Produits Achetes]],Tableau1[],4,FALSE)</f>
        <v>CREMERIE</v>
      </c>
      <c r="G630" s="11">
        <f>IFERROR(Stock[[#This Row],[Stock Moyen (PMP €)]]/Stock[[#This Row],[Stock Moyen (UVC)]],0)</f>
        <v>0.8040358208955225</v>
      </c>
      <c r="H630" s="11" t="str">
        <f>+CONCATENATE(Stock[[#This Row],[Famille de produit]],Stock[[#This Row],[AnnéeMois]])</f>
        <v>CREMERIE202211</v>
      </c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</row>
    <row r="631" spans="1:21" ht="12.75" hidden="1" customHeight="1" x14ac:dyDescent="0.25">
      <c r="A631" s="16">
        <v>202211</v>
      </c>
      <c r="B631" s="14">
        <v>5540246173472</v>
      </c>
      <c r="C631" s="11">
        <v>307</v>
      </c>
      <c r="D631" s="11">
        <v>7070.9760000000006</v>
      </c>
      <c r="E631" s="11">
        <v>696</v>
      </c>
      <c r="F631" s="11" t="str">
        <f>+VLOOKUP(Stock[[#This Row],[Codes Produits Achetes]],Tableau1[],4,FALSE)</f>
        <v>CREMERIE</v>
      </c>
      <c r="G631" s="11">
        <f>IFERROR(Stock[[#This Row],[Stock Moyen (PMP €)]]/Stock[[#This Row],[Stock Moyen (UVC)]],0)</f>
        <v>23.032495114006515</v>
      </c>
      <c r="H631" s="11" t="str">
        <f>+CONCATENATE(Stock[[#This Row],[Famille de produit]],Stock[[#This Row],[AnnéeMois]])</f>
        <v>CREMERIE202211</v>
      </c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</row>
    <row r="632" spans="1:21" ht="12.75" hidden="1" customHeight="1" x14ac:dyDescent="0.25">
      <c r="A632" s="16">
        <v>202211</v>
      </c>
      <c r="B632" s="12">
        <v>5540246173492</v>
      </c>
      <c r="C632" s="8">
        <v>3675</v>
      </c>
      <c r="D632" s="8">
        <v>57309.120000000003</v>
      </c>
      <c r="E632" s="8">
        <v>1448</v>
      </c>
      <c r="F632" s="11" t="str">
        <f>+VLOOKUP(Stock[[#This Row],[Codes Produits Achetes]],Tableau1[],4,FALSE)</f>
        <v>VOLAILLE</v>
      </c>
      <c r="G632" s="11">
        <f>IFERROR(Stock[[#This Row],[Stock Moyen (PMP €)]]/Stock[[#This Row],[Stock Moyen (UVC)]],0)</f>
        <v>15.59431836734694</v>
      </c>
      <c r="H632" s="11" t="str">
        <f>+CONCATENATE(Stock[[#This Row],[Famille de produit]],Stock[[#This Row],[AnnéeMois]])</f>
        <v>VOLAILLE202211</v>
      </c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</row>
    <row r="633" spans="1:21" ht="12.75" hidden="1" customHeight="1" x14ac:dyDescent="0.25">
      <c r="A633" s="16">
        <v>202211</v>
      </c>
      <c r="B633" s="14">
        <v>5540246173685</v>
      </c>
      <c r="C633" s="11">
        <v>49</v>
      </c>
      <c r="D633" s="11">
        <v>1270.7280000000001</v>
      </c>
      <c r="E633" s="11">
        <v>49</v>
      </c>
      <c r="F633" s="11" t="str">
        <f>+VLOOKUP(Stock[[#This Row],[Codes Produits Achetes]],Tableau1[],4,FALSE)</f>
        <v>EMBALLAGES</v>
      </c>
      <c r="G633" s="11">
        <f>IFERROR(Stock[[#This Row],[Stock Moyen (PMP €)]]/Stock[[#This Row],[Stock Moyen (UVC)]],0)</f>
        <v>25.933224489795919</v>
      </c>
      <c r="H633" s="11" t="str">
        <f>+CONCATENATE(Stock[[#This Row],[Famille de produit]],Stock[[#This Row],[AnnéeMois]])</f>
        <v>EMBALLAGES202211</v>
      </c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</row>
    <row r="634" spans="1:21" ht="12.75" hidden="1" customHeight="1" x14ac:dyDescent="0.25">
      <c r="A634" s="16">
        <v>202211</v>
      </c>
      <c r="B634" s="12">
        <v>5540246173686</v>
      </c>
      <c r="C634" s="8">
        <v>151</v>
      </c>
      <c r="D634" s="8">
        <v>3903.9840000000004</v>
      </c>
      <c r="E634" s="8">
        <v>154</v>
      </c>
      <c r="F634" s="11" t="str">
        <f>+VLOOKUP(Stock[[#This Row],[Codes Produits Achetes]],Tableau1[],4,FALSE)</f>
        <v>EMBALLAGES</v>
      </c>
      <c r="G634" s="11">
        <f>IFERROR(Stock[[#This Row],[Stock Moyen (PMP €)]]/Stock[[#This Row],[Stock Moyen (UVC)]],0)</f>
        <v>25.85419867549669</v>
      </c>
      <c r="H634" s="11" t="str">
        <f>+CONCATENATE(Stock[[#This Row],[Famille de produit]],Stock[[#This Row],[AnnéeMois]])</f>
        <v>EMBALLAGES202211</v>
      </c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</row>
    <row r="635" spans="1:21" ht="12.75" hidden="1" customHeight="1" x14ac:dyDescent="0.25">
      <c r="A635" s="16">
        <v>202211</v>
      </c>
      <c r="B635" s="12">
        <v>5540246173906</v>
      </c>
      <c r="C635" s="8">
        <v>3429</v>
      </c>
      <c r="D635" s="8">
        <v>67527.345600000001</v>
      </c>
      <c r="E635" s="8">
        <v>2896</v>
      </c>
      <c r="F635" s="11" t="str">
        <f>+VLOOKUP(Stock[[#This Row],[Codes Produits Achetes]],Tableau1[],4,FALSE)</f>
        <v>VOLAILLE</v>
      </c>
      <c r="G635" s="11">
        <f>IFERROR(Stock[[#This Row],[Stock Moyen (PMP €)]]/Stock[[#This Row],[Stock Moyen (UVC)]],0)</f>
        <v>19.693014173228345</v>
      </c>
      <c r="H635" s="11" t="str">
        <f>+CONCATENATE(Stock[[#This Row],[Famille de produit]],Stock[[#This Row],[AnnéeMois]])</f>
        <v>VOLAILLE202211</v>
      </c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</row>
    <row r="636" spans="1:21" ht="12.75" hidden="1" customHeight="1" x14ac:dyDescent="0.25">
      <c r="A636" s="16">
        <v>202211</v>
      </c>
      <c r="B636" s="14">
        <v>5540246174095</v>
      </c>
      <c r="C636" s="11">
        <v>98</v>
      </c>
      <c r="D636" s="11">
        <v>3040.9344000000001</v>
      </c>
      <c r="E636" s="11">
        <v>181</v>
      </c>
      <c r="F636" s="11" t="str">
        <f>+VLOOKUP(Stock[[#This Row],[Codes Produits Achetes]],Tableau1[],4,FALSE)</f>
        <v>CREMERIE</v>
      </c>
      <c r="G636" s="11">
        <f>IFERROR(Stock[[#This Row],[Stock Moyen (PMP €)]]/Stock[[#This Row],[Stock Moyen (UVC)]],0)</f>
        <v>31.029942857142856</v>
      </c>
      <c r="H636" s="11" t="str">
        <f>+CONCATENATE(Stock[[#This Row],[Famille de produit]],Stock[[#This Row],[AnnéeMois]])</f>
        <v>CREMERIE202211</v>
      </c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</row>
    <row r="637" spans="1:21" ht="12.75" hidden="1" customHeight="1" x14ac:dyDescent="0.25">
      <c r="A637" s="16">
        <v>202211</v>
      </c>
      <c r="B637" s="12">
        <v>5540246174174</v>
      </c>
      <c r="C637" s="8">
        <v>137</v>
      </c>
      <c r="D637" s="8">
        <v>1893.7584000000002</v>
      </c>
      <c r="E637" s="8">
        <v>752</v>
      </c>
      <c r="F637" s="11" t="str">
        <f>+VLOOKUP(Stock[[#This Row],[Codes Produits Achetes]],Tableau1[],4,FALSE)</f>
        <v>CREMERIE</v>
      </c>
      <c r="G637" s="11">
        <f>IFERROR(Stock[[#This Row],[Stock Moyen (PMP €)]]/Stock[[#This Row],[Stock Moyen (UVC)]],0)</f>
        <v>13.823054014598542</v>
      </c>
      <c r="H637" s="11" t="str">
        <f>+CONCATENATE(Stock[[#This Row],[Famille de produit]],Stock[[#This Row],[AnnéeMois]])</f>
        <v>CREMERIE202211</v>
      </c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</row>
    <row r="638" spans="1:21" ht="12.75" hidden="1" customHeight="1" x14ac:dyDescent="0.25">
      <c r="A638" s="16">
        <v>202211</v>
      </c>
      <c r="B638" s="14">
        <v>5540246175047</v>
      </c>
      <c r="C638" s="11">
        <v>529</v>
      </c>
      <c r="D638" s="11">
        <v>5604.4224000000004</v>
      </c>
      <c r="E638" s="11">
        <v>947</v>
      </c>
      <c r="F638" s="11" t="str">
        <f>+VLOOKUP(Stock[[#This Row],[Codes Produits Achetes]],Tableau1[],4,FALSE)</f>
        <v>CREMERIE</v>
      </c>
      <c r="G638" s="11">
        <f>IFERROR(Stock[[#This Row],[Stock Moyen (PMP €)]]/Stock[[#This Row],[Stock Moyen (UVC)]],0)</f>
        <v>10.594371266540643</v>
      </c>
      <c r="H638" s="11" t="str">
        <f>+CONCATENATE(Stock[[#This Row],[Famille de produit]],Stock[[#This Row],[AnnéeMois]])</f>
        <v>CREMERIE202211</v>
      </c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</row>
    <row r="639" spans="1:21" ht="12.75" hidden="1" customHeight="1" x14ac:dyDescent="0.25">
      <c r="A639" s="16">
        <v>202211</v>
      </c>
      <c r="B639" s="12">
        <v>5540246175049</v>
      </c>
      <c r="C639" s="8">
        <v>947</v>
      </c>
      <c r="D639" s="8">
        <v>9852.7103999999999</v>
      </c>
      <c r="E639" s="8">
        <v>5095</v>
      </c>
      <c r="F639" s="11" t="str">
        <f>+VLOOKUP(Stock[[#This Row],[Codes Produits Achetes]],Tableau1[],4,FALSE)</f>
        <v>CREMERIE</v>
      </c>
      <c r="G639" s="11">
        <f>IFERROR(Stock[[#This Row],[Stock Moyen (PMP €)]]/Stock[[#This Row],[Stock Moyen (UVC)]],0)</f>
        <v>10.404129250263992</v>
      </c>
      <c r="H639" s="11" t="str">
        <f>+CONCATENATE(Stock[[#This Row],[Famille de produit]],Stock[[#This Row],[AnnéeMois]])</f>
        <v>CREMERIE202211</v>
      </c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</row>
    <row r="640" spans="1:21" ht="12.75" hidden="1" customHeight="1" x14ac:dyDescent="0.25">
      <c r="A640" s="16">
        <v>202211</v>
      </c>
      <c r="B640" s="14">
        <v>5540246175050</v>
      </c>
      <c r="C640" s="11">
        <v>1379</v>
      </c>
      <c r="D640" s="11">
        <v>15961.017600000001</v>
      </c>
      <c r="E640" s="11">
        <v>3494</v>
      </c>
      <c r="F640" s="11" t="str">
        <f>+VLOOKUP(Stock[[#This Row],[Codes Produits Achetes]],Tableau1[],4,FALSE)</f>
        <v>CREMERIE</v>
      </c>
      <c r="G640" s="11">
        <f>IFERROR(Stock[[#This Row],[Stock Moyen (PMP €)]]/Stock[[#This Row],[Stock Moyen (UVC)]],0)</f>
        <v>11.574341986947063</v>
      </c>
      <c r="H640" s="11" t="str">
        <f>+CONCATENATE(Stock[[#This Row],[Famille de produit]],Stock[[#This Row],[AnnéeMois]])</f>
        <v>CREMERIE202211</v>
      </c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</row>
    <row r="641" spans="1:21" ht="12.75" hidden="1" customHeight="1" x14ac:dyDescent="0.25">
      <c r="A641" s="16">
        <v>202211</v>
      </c>
      <c r="B641" s="14">
        <v>5540246175372</v>
      </c>
      <c r="C641" s="11">
        <v>1462</v>
      </c>
      <c r="D641" s="11">
        <v>5715.3600000000006</v>
      </c>
      <c r="E641" s="11">
        <v>140</v>
      </c>
      <c r="F641" s="11" t="str">
        <f>+VLOOKUP(Stock[[#This Row],[Codes Produits Achetes]],Tableau1[],4,FALSE)</f>
        <v>BOULANGERIE</v>
      </c>
      <c r="G641" s="11">
        <f>IFERROR(Stock[[#This Row],[Stock Moyen (PMP €)]]/Stock[[#This Row],[Stock Moyen (UVC)]],0)</f>
        <v>3.9092749658002739</v>
      </c>
      <c r="H641" s="11" t="str">
        <f>+CONCATENATE(Stock[[#This Row],[Famille de produit]],Stock[[#This Row],[AnnéeMois]])</f>
        <v>BOULANGERIE202211</v>
      </c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</row>
    <row r="642" spans="1:21" ht="12.75" hidden="1" customHeight="1" x14ac:dyDescent="0.25">
      <c r="A642" s="16">
        <v>202211</v>
      </c>
      <c r="B642" s="12">
        <v>5540246176294</v>
      </c>
      <c r="C642" s="8">
        <v>483</v>
      </c>
      <c r="D642" s="8">
        <v>457.35840000000007</v>
      </c>
      <c r="E642" s="8">
        <v>10691</v>
      </c>
      <c r="F642" s="11" t="str">
        <f>+VLOOKUP(Stock[[#This Row],[Codes Produits Achetes]],Tableau1[],4,FALSE)</f>
        <v>CREMERIE</v>
      </c>
      <c r="G642" s="11">
        <f>IFERROR(Stock[[#This Row],[Stock Moyen (PMP €)]]/Stock[[#This Row],[Stock Moyen (UVC)]],0)</f>
        <v>0.94691180124223617</v>
      </c>
      <c r="H642" s="11" t="str">
        <f>+CONCATENATE(Stock[[#This Row],[Famille de produit]],Stock[[#This Row],[AnnéeMois]])</f>
        <v>CREMERIE202211</v>
      </c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</row>
    <row r="643" spans="1:21" ht="12.75" hidden="1" customHeight="1" x14ac:dyDescent="0.25">
      <c r="A643" s="16">
        <v>202211</v>
      </c>
      <c r="B643" s="14">
        <v>5540246176295</v>
      </c>
      <c r="C643" s="11">
        <v>6905</v>
      </c>
      <c r="D643" s="11">
        <v>6543.8496000000005</v>
      </c>
      <c r="E643" s="11">
        <v>89200</v>
      </c>
      <c r="F643" s="11" t="str">
        <f>+VLOOKUP(Stock[[#This Row],[Codes Produits Achetes]],Tableau1[],4,FALSE)</f>
        <v>CREMERIE</v>
      </c>
      <c r="G643" s="11">
        <f>IFERROR(Stock[[#This Row],[Stock Moyen (PMP €)]]/Stock[[#This Row],[Stock Moyen (UVC)]],0)</f>
        <v>0.94769726285300515</v>
      </c>
      <c r="H643" s="11" t="str">
        <f>+CONCATENATE(Stock[[#This Row],[Famille de produit]],Stock[[#This Row],[AnnéeMois]])</f>
        <v>CREMERIE202211</v>
      </c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</row>
    <row r="644" spans="1:21" ht="12.75" hidden="1" customHeight="1" x14ac:dyDescent="0.25">
      <c r="A644" s="16">
        <v>202211</v>
      </c>
      <c r="B644" s="14">
        <v>5540246176699</v>
      </c>
      <c r="C644" s="11">
        <v>7517</v>
      </c>
      <c r="D644" s="11">
        <v>3835.1232</v>
      </c>
      <c r="E644" s="11">
        <v>72245</v>
      </c>
      <c r="F644" s="11" t="str">
        <f>+VLOOKUP(Stock[[#This Row],[Codes Produits Achetes]],Tableau1[],4,FALSE)</f>
        <v>CREMERIE</v>
      </c>
      <c r="G644" s="11">
        <f>IFERROR(Stock[[#This Row],[Stock Moyen (PMP €)]]/Stock[[#This Row],[Stock Moyen (UVC)]],0)</f>
        <v>0.51019332180391108</v>
      </c>
      <c r="H644" s="11" t="str">
        <f>+CONCATENATE(Stock[[#This Row],[Famille de produit]],Stock[[#This Row],[AnnéeMois]])</f>
        <v>CREMERIE202211</v>
      </c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</row>
    <row r="645" spans="1:21" ht="12.75" hidden="1" customHeight="1" x14ac:dyDescent="0.25">
      <c r="A645" s="16">
        <v>202211</v>
      </c>
      <c r="B645" s="14">
        <v>5540246177133</v>
      </c>
      <c r="C645" s="11">
        <v>10707</v>
      </c>
      <c r="D645" s="11">
        <v>38876.76</v>
      </c>
      <c r="E645" s="11">
        <v>34313</v>
      </c>
      <c r="F645" s="11" t="str">
        <f>+VLOOKUP(Stock[[#This Row],[Codes Produits Achetes]],Tableau1[],4,FALSE)</f>
        <v>MIX LEGUMES</v>
      </c>
      <c r="G645" s="11">
        <f>IFERROR(Stock[[#This Row],[Stock Moyen (PMP €)]]/Stock[[#This Row],[Stock Moyen (UVC)]],0)</f>
        <v>3.6309666573269825</v>
      </c>
      <c r="H645" s="11" t="str">
        <f>+CONCATENATE(Stock[[#This Row],[Famille de produit]],Stock[[#This Row],[AnnéeMois]])</f>
        <v>MIX LEGUMES202211</v>
      </c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</row>
    <row r="646" spans="1:21" ht="12.75" hidden="1" customHeight="1" x14ac:dyDescent="0.25">
      <c r="A646" s="16">
        <v>202211</v>
      </c>
      <c r="B646" s="14">
        <v>5540246177376</v>
      </c>
      <c r="C646" s="11">
        <v>1692</v>
      </c>
      <c r="D646" s="11">
        <v>67936.276800000007</v>
      </c>
      <c r="E646" s="11">
        <v>1167</v>
      </c>
      <c r="F646" s="11" t="str">
        <f>+VLOOKUP(Stock[[#This Row],[Codes Produits Achetes]],Tableau1[],4,FALSE)</f>
        <v>BOULANGERIE</v>
      </c>
      <c r="G646" s="11">
        <f>IFERROR(Stock[[#This Row],[Stock Moyen (PMP €)]]/Stock[[#This Row],[Stock Moyen (UVC)]],0)</f>
        <v>40.151463829787239</v>
      </c>
      <c r="H646" s="11" t="str">
        <f>+CONCATENATE(Stock[[#This Row],[Famille de produit]],Stock[[#This Row],[AnnéeMois]])</f>
        <v>BOULANGERIE202211</v>
      </c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</row>
    <row r="647" spans="1:21" ht="12.75" hidden="1" customHeight="1" x14ac:dyDescent="0.25">
      <c r="A647" s="16">
        <v>202211</v>
      </c>
      <c r="B647" s="14">
        <v>5540246180522</v>
      </c>
      <c r="C647" s="11">
        <v>1337</v>
      </c>
      <c r="D647" s="11">
        <v>25241.500800000002</v>
      </c>
      <c r="E647" s="11">
        <v>1722</v>
      </c>
      <c r="F647" s="11" t="str">
        <f>+VLOOKUP(Stock[[#This Row],[Codes Produits Achetes]],Tableau1[],4,FALSE)</f>
        <v>BOULANGERIE</v>
      </c>
      <c r="G647" s="11">
        <f>IFERROR(Stock[[#This Row],[Stock Moyen (PMP €)]]/Stock[[#This Row],[Stock Moyen (UVC)]],0)</f>
        <v>18.879207778608826</v>
      </c>
      <c r="H647" s="11" t="str">
        <f>+CONCATENATE(Stock[[#This Row],[Famille de produit]],Stock[[#This Row],[AnnéeMois]])</f>
        <v>BOULANGERIE202211</v>
      </c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</row>
    <row r="648" spans="1:21" ht="12.75" hidden="1" customHeight="1" x14ac:dyDescent="0.25">
      <c r="A648" s="16">
        <v>202211</v>
      </c>
      <c r="B648" s="12">
        <v>5540246181016</v>
      </c>
      <c r="C648" s="8">
        <v>16788</v>
      </c>
      <c r="D648" s="8">
        <v>144075.11040000001</v>
      </c>
      <c r="E648" s="8">
        <v>24110</v>
      </c>
      <c r="F648" s="11" t="str">
        <f>+VLOOKUP(Stock[[#This Row],[Codes Produits Achetes]],Tableau1[],4,FALSE)</f>
        <v>VOLAILLE</v>
      </c>
      <c r="G648" s="11">
        <f>IFERROR(Stock[[#This Row],[Stock Moyen (PMP €)]]/Stock[[#This Row],[Stock Moyen (UVC)]],0)</f>
        <v>8.5820294496068623</v>
      </c>
      <c r="H648" s="11" t="str">
        <f>+CONCATENATE(Stock[[#This Row],[Famille de produit]],Stock[[#This Row],[AnnéeMois]])</f>
        <v>VOLAILLE202211</v>
      </c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</row>
    <row r="649" spans="1:21" ht="12.75" hidden="1" customHeight="1" x14ac:dyDescent="0.25">
      <c r="A649" s="16">
        <v>202211</v>
      </c>
      <c r="B649" s="14">
        <v>5540246181061</v>
      </c>
      <c r="C649" s="11">
        <v>76839</v>
      </c>
      <c r="D649" s="11">
        <v>108596.50560000002</v>
      </c>
      <c r="E649" s="11">
        <v>87905</v>
      </c>
      <c r="F649" s="11" t="str">
        <f>+VLOOKUP(Stock[[#This Row],[Codes Produits Achetes]],Tableau1[],4,FALSE)</f>
        <v>VOLAILLE</v>
      </c>
      <c r="G649" s="11">
        <f>IFERROR(Stock[[#This Row],[Stock Moyen (PMP €)]]/Stock[[#This Row],[Stock Moyen (UVC)]],0)</f>
        <v>1.4132993089446768</v>
      </c>
      <c r="H649" s="11" t="str">
        <f>+CONCATENATE(Stock[[#This Row],[Famille de produit]],Stock[[#This Row],[AnnéeMois]])</f>
        <v>VOLAILLE202211</v>
      </c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</row>
    <row r="650" spans="1:21" ht="12.75" hidden="1" customHeight="1" x14ac:dyDescent="0.25">
      <c r="A650" s="16">
        <v>202211</v>
      </c>
      <c r="B650" s="14">
        <v>5540246182684</v>
      </c>
      <c r="C650" s="11">
        <v>455</v>
      </c>
      <c r="D650" s="11">
        <v>22819.103999999999</v>
      </c>
      <c r="E650" s="11">
        <v>557</v>
      </c>
      <c r="F650" s="11" t="str">
        <f>+VLOOKUP(Stock[[#This Row],[Codes Produits Achetes]],Tableau1[],4,FALSE)</f>
        <v>BOULANGERIE</v>
      </c>
      <c r="G650" s="11">
        <f>IFERROR(Stock[[#This Row],[Stock Moyen (PMP €)]]/Stock[[#This Row],[Stock Moyen (UVC)]],0)</f>
        <v>50.151876923076919</v>
      </c>
      <c r="H650" s="11" t="str">
        <f>+CONCATENATE(Stock[[#This Row],[Famille de produit]],Stock[[#This Row],[AnnéeMois]])</f>
        <v>BOULANGERIE202211</v>
      </c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</row>
    <row r="651" spans="1:21" ht="12.75" hidden="1" customHeight="1" x14ac:dyDescent="0.25">
      <c r="A651" s="16">
        <v>202211</v>
      </c>
      <c r="B651" s="14">
        <v>5540246183130</v>
      </c>
      <c r="C651" s="11">
        <v>5680</v>
      </c>
      <c r="D651" s="11">
        <v>24048.36</v>
      </c>
      <c r="E651" s="11">
        <v>8666</v>
      </c>
      <c r="F651" s="11" t="str">
        <f>+VLOOKUP(Stock[[#This Row],[Codes Produits Achetes]],Tableau1[],4,FALSE)</f>
        <v>MIX LEGUMES</v>
      </c>
      <c r="G651" s="11">
        <f>IFERROR(Stock[[#This Row],[Stock Moyen (PMP €)]]/Stock[[#This Row],[Stock Moyen (UVC)]],0)</f>
        <v>4.2338661971830991</v>
      </c>
      <c r="H651" s="11" t="str">
        <f>+CONCATENATE(Stock[[#This Row],[Famille de produit]],Stock[[#This Row],[AnnéeMois]])</f>
        <v>MIX LEGUMES202211</v>
      </c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</row>
    <row r="652" spans="1:21" ht="12.75" hidden="1" customHeight="1" x14ac:dyDescent="0.25">
      <c r="A652" s="16">
        <v>202211</v>
      </c>
      <c r="B652" s="14">
        <v>5540246183455</v>
      </c>
      <c r="C652" s="11">
        <v>1044</v>
      </c>
      <c r="D652" s="11">
        <v>8353.3680000000004</v>
      </c>
      <c r="E652" s="11">
        <v>627</v>
      </c>
      <c r="F652" s="11" t="str">
        <f>+VLOOKUP(Stock[[#This Row],[Codes Produits Achetes]],Tableau1[],4,FALSE)</f>
        <v>MIX LEGUMES</v>
      </c>
      <c r="G652" s="11">
        <f>IFERROR(Stock[[#This Row],[Stock Moyen (PMP €)]]/Stock[[#This Row],[Stock Moyen (UVC)]],0)</f>
        <v>8.0013103448275871</v>
      </c>
      <c r="H652" s="11" t="str">
        <f>+CONCATENATE(Stock[[#This Row],[Famille de produit]],Stock[[#This Row],[AnnéeMois]])</f>
        <v>MIX LEGUMES202211</v>
      </c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</row>
    <row r="653" spans="1:21" ht="12.75" hidden="1" customHeight="1" x14ac:dyDescent="0.25">
      <c r="A653" s="16">
        <v>202211</v>
      </c>
      <c r="B653" s="14">
        <v>5540246183537</v>
      </c>
      <c r="C653" s="11">
        <v>6478</v>
      </c>
      <c r="D653" s="11">
        <v>9106.387200000001</v>
      </c>
      <c r="E653" s="11">
        <v>3731</v>
      </c>
      <c r="F653" s="11" t="str">
        <f>+VLOOKUP(Stock[[#This Row],[Codes Produits Achetes]],Tableau1[],4,FALSE)</f>
        <v>MIX LEGUMES</v>
      </c>
      <c r="G653" s="11">
        <f>IFERROR(Stock[[#This Row],[Stock Moyen (PMP €)]]/Stock[[#This Row],[Stock Moyen (UVC)]],0)</f>
        <v>1.4057405372028406</v>
      </c>
      <c r="H653" s="11" t="str">
        <f>+CONCATENATE(Stock[[#This Row],[Famille de produit]],Stock[[#This Row],[AnnéeMois]])</f>
        <v>MIX LEGUMES202211</v>
      </c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</row>
    <row r="654" spans="1:21" ht="12.75" hidden="1" customHeight="1" x14ac:dyDescent="0.25">
      <c r="A654" s="16">
        <v>202211</v>
      </c>
      <c r="B654" s="12">
        <v>5540246183538</v>
      </c>
      <c r="C654" s="8">
        <v>5160</v>
      </c>
      <c r="D654" s="8">
        <v>7686.1440000000011</v>
      </c>
      <c r="E654" s="8">
        <v>4288</v>
      </c>
      <c r="F654" s="11" t="str">
        <f>+VLOOKUP(Stock[[#This Row],[Codes Produits Achetes]],Tableau1[],4,FALSE)</f>
        <v>MIX LEGUMES</v>
      </c>
      <c r="G654" s="11">
        <f>IFERROR(Stock[[#This Row],[Stock Moyen (PMP €)]]/Stock[[#This Row],[Stock Moyen (UVC)]],0)</f>
        <v>1.4895627906976747</v>
      </c>
      <c r="H654" s="11" t="str">
        <f>+CONCATENATE(Stock[[#This Row],[Famille de produit]],Stock[[#This Row],[AnnéeMois]])</f>
        <v>MIX LEGUMES202211</v>
      </c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</row>
    <row r="655" spans="1:21" ht="12.75" hidden="1" customHeight="1" x14ac:dyDescent="0.25">
      <c r="A655" s="16">
        <v>202211</v>
      </c>
      <c r="B655" s="14">
        <v>5540246183541</v>
      </c>
      <c r="C655" s="11">
        <v>766</v>
      </c>
      <c r="D655" s="11">
        <v>6899.9040000000005</v>
      </c>
      <c r="E655" s="11">
        <v>1439</v>
      </c>
      <c r="F655" s="11" t="str">
        <f>+VLOOKUP(Stock[[#This Row],[Codes Produits Achetes]],Tableau1[],4,FALSE)</f>
        <v>MIX LEGUMES</v>
      </c>
      <c r="G655" s="11">
        <f>IFERROR(Stock[[#This Row],[Stock Moyen (PMP €)]]/Stock[[#This Row],[Stock Moyen (UVC)]],0)</f>
        <v>9.0077075718015678</v>
      </c>
      <c r="H655" s="11" t="str">
        <f>+CONCATENATE(Stock[[#This Row],[Famille de produit]],Stock[[#This Row],[AnnéeMois]])</f>
        <v>MIX LEGUMES202211</v>
      </c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</row>
    <row r="656" spans="1:21" ht="12.75" hidden="1" customHeight="1" x14ac:dyDescent="0.25">
      <c r="A656" s="16">
        <v>202211</v>
      </c>
      <c r="B656" s="12">
        <v>5540246183542</v>
      </c>
      <c r="C656" s="8">
        <v>1972</v>
      </c>
      <c r="D656" s="8">
        <v>5544.72</v>
      </c>
      <c r="E656" s="8">
        <v>859</v>
      </c>
      <c r="F656" s="11" t="str">
        <f>+VLOOKUP(Stock[[#This Row],[Codes Produits Achetes]],Tableau1[],4,FALSE)</f>
        <v>MIX LEGUMES</v>
      </c>
      <c r="G656" s="11">
        <f>IFERROR(Stock[[#This Row],[Stock Moyen (PMP €)]]/Stock[[#This Row],[Stock Moyen (UVC)]],0)</f>
        <v>2.8117241379310345</v>
      </c>
      <c r="H656" s="11" t="str">
        <f>+CONCATENATE(Stock[[#This Row],[Famille de produit]],Stock[[#This Row],[AnnéeMois]])</f>
        <v>MIX LEGUMES202211</v>
      </c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</row>
    <row r="657" spans="1:21" ht="12.75" hidden="1" customHeight="1" x14ac:dyDescent="0.25">
      <c r="A657" s="16">
        <v>202211</v>
      </c>
      <c r="B657" s="12">
        <v>5540246183547</v>
      </c>
      <c r="C657" s="8">
        <v>0</v>
      </c>
      <c r="D657" s="8">
        <v>0</v>
      </c>
      <c r="E657" s="8">
        <v>14814</v>
      </c>
      <c r="F657" s="11" t="str">
        <f>+VLOOKUP(Stock[[#This Row],[Codes Produits Achetes]],Tableau1[],4,FALSE)</f>
        <v>VOLAILLE</v>
      </c>
      <c r="G657" s="11">
        <f>IFERROR(Stock[[#This Row],[Stock Moyen (PMP €)]]/Stock[[#This Row],[Stock Moyen (UVC)]],0)</f>
        <v>0</v>
      </c>
      <c r="H657" s="11" t="str">
        <f>+CONCATENATE(Stock[[#This Row],[Famille de produit]],Stock[[#This Row],[AnnéeMois]])</f>
        <v>VOLAILLE202211</v>
      </c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</row>
    <row r="658" spans="1:21" ht="12.75" hidden="1" customHeight="1" x14ac:dyDescent="0.25">
      <c r="A658" s="16">
        <v>202211</v>
      </c>
      <c r="B658" s="12">
        <v>5540246183552</v>
      </c>
      <c r="C658" s="8">
        <v>1541</v>
      </c>
      <c r="D658" s="8">
        <v>2839.7952</v>
      </c>
      <c r="E658" s="8">
        <v>223</v>
      </c>
      <c r="F658" s="11" t="str">
        <f>+VLOOKUP(Stock[[#This Row],[Codes Produits Achetes]],Tableau1[],4,FALSE)</f>
        <v>MIX LEGUMES</v>
      </c>
      <c r="G658" s="11">
        <f>IFERROR(Stock[[#This Row],[Stock Moyen (PMP €)]]/Stock[[#This Row],[Stock Moyen (UVC)]],0)</f>
        <v>1.842826216742375</v>
      </c>
      <c r="H658" s="11" t="str">
        <f>+CONCATENATE(Stock[[#This Row],[Famille de produit]],Stock[[#This Row],[AnnéeMois]])</f>
        <v>MIX LEGUMES202211</v>
      </c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</row>
    <row r="659" spans="1:21" ht="12.75" hidden="1" customHeight="1" x14ac:dyDescent="0.25">
      <c r="A659" s="16">
        <v>202211</v>
      </c>
      <c r="B659" s="14">
        <v>5540246183554</v>
      </c>
      <c r="C659" s="11">
        <v>1490</v>
      </c>
      <c r="D659" s="11">
        <v>11193.595200000002</v>
      </c>
      <c r="E659" s="11">
        <v>84</v>
      </c>
      <c r="F659" s="11" t="str">
        <f>+VLOOKUP(Stock[[#This Row],[Codes Produits Achetes]],Tableau1[],4,FALSE)</f>
        <v>MIX LEGUMES</v>
      </c>
      <c r="G659" s="11">
        <f>IFERROR(Stock[[#This Row],[Stock Moyen (PMP €)]]/Stock[[#This Row],[Stock Moyen (UVC)]],0)</f>
        <v>7.5124800000000009</v>
      </c>
      <c r="H659" s="11" t="str">
        <f>+CONCATENATE(Stock[[#This Row],[Famille de produit]],Stock[[#This Row],[AnnéeMois]])</f>
        <v>MIX LEGUMES202211</v>
      </c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</row>
    <row r="660" spans="1:21" ht="12.75" hidden="1" customHeight="1" x14ac:dyDescent="0.25">
      <c r="A660" s="16">
        <v>202211</v>
      </c>
      <c r="B660" s="12">
        <v>5540246183555</v>
      </c>
      <c r="C660" s="8">
        <v>2098</v>
      </c>
      <c r="D660" s="8">
        <v>2803.9824000000003</v>
      </c>
      <c r="E660" s="8">
        <v>1522</v>
      </c>
      <c r="F660" s="11" t="str">
        <f>+VLOOKUP(Stock[[#This Row],[Codes Produits Achetes]],Tableau1[],4,FALSE)</f>
        <v>MIX LEGUMES</v>
      </c>
      <c r="G660" s="11">
        <f>IFERROR(Stock[[#This Row],[Stock Moyen (PMP €)]]/Stock[[#This Row],[Stock Moyen (UVC)]],0)</f>
        <v>1.3365025738798857</v>
      </c>
      <c r="H660" s="11" t="str">
        <f>+CONCATENATE(Stock[[#This Row],[Famille de produit]],Stock[[#This Row],[AnnéeMois]])</f>
        <v>MIX LEGUMES202211</v>
      </c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</row>
    <row r="661" spans="1:21" ht="12.75" hidden="1" customHeight="1" x14ac:dyDescent="0.25">
      <c r="A661" s="16">
        <v>202211</v>
      </c>
      <c r="B661" s="14">
        <v>5540246183558</v>
      </c>
      <c r="C661" s="11">
        <v>4190</v>
      </c>
      <c r="D661" s="11">
        <v>23093.683200000003</v>
      </c>
      <c r="E661" s="11">
        <v>6496</v>
      </c>
      <c r="F661" s="11" t="str">
        <f>+VLOOKUP(Stock[[#This Row],[Codes Produits Achetes]],Tableau1[],4,FALSE)</f>
        <v>MIX LEGUMES</v>
      </c>
      <c r="G661" s="11">
        <f>IFERROR(Stock[[#This Row],[Stock Moyen (PMP €)]]/Stock[[#This Row],[Stock Moyen (UVC)]],0)</f>
        <v>5.5116189021479718</v>
      </c>
      <c r="H661" s="11" t="str">
        <f>+CONCATENATE(Stock[[#This Row],[Famille de produit]],Stock[[#This Row],[AnnéeMois]])</f>
        <v>MIX LEGUMES202211</v>
      </c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</row>
    <row r="662" spans="1:21" ht="12.75" hidden="1" customHeight="1" x14ac:dyDescent="0.25">
      <c r="A662" s="16">
        <v>202211</v>
      </c>
      <c r="B662" s="12">
        <v>5540246183560</v>
      </c>
      <c r="C662" s="8">
        <v>290</v>
      </c>
      <c r="D662" s="8">
        <v>7074.0000000000009</v>
      </c>
      <c r="E662" s="8">
        <v>288</v>
      </c>
      <c r="F662" s="11" t="str">
        <f>+VLOOKUP(Stock[[#This Row],[Codes Produits Achetes]],Tableau1[],4,FALSE)</f>
        <v>MIX LEGUMES</v>
      </c>
      <c r="G662" s="11">
        <f>IFERROR(Stock[[#This Row],[Stock Moyen (PMP €)]]/Stock[[#This Row],[Stock Moyen (UVC)]],0)</f>
        <v>24.393103448275866</v>
      </c>
      <c r="H662" s="11" t="str">
        <f>+CONCATENATE(Stock[[#This Row],[Famille de produit]],Stock[[#This Row],[AnnéeMois]])</f>
        <v>MIX LEGUMES202211</v>
      </c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</row>
    <row r="663" spans="1:21" ht="12.75" hidden="1" customHeight="1" x14ac:dyDescent="0.25">
      <c r="A663" s="16">
        <v>202211</v>
      </c>
      <c r="B663" s="14">
        <v>5540246183587</v>
      </c>
      <c r="C663" s="11">
        <v>926</v>
      </c>
      <c r="D663" s="11">
        <v>19494.820800000001</v>
      </c>
      <c r="E663" s="11">
        <v>759</v>
      </c>
      <c r="F663" s="11" t="str">
        <f>+VLOOKUP(Stock[[#This Row],[Codes Produits Achetes]],Tableau1[],4,FALSE)</f>
        <v>MIX LEGUMES</v>
      </c>
      <c r="G663" s="11">
        <f>IFERROR(Stock[[#This Row],[Stock Moyen (PMP €)]]/Stock[[#This Row],[Stock Moyen (UVC)]],0)</f>
        <v>21.052722246220302</v>
      </c>
      <c r="H663" s="11" t="str">
        <f>+CONCATENATE(Stock[[#This Row],[Famille de produit]],Stock[[#This Row],[AnnéeMois]])</f>
        <v>MIX LEGUMES202211</v>
      </c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</row>
    <row r="664" spans="1:21" ht="12.75" hidden="1" customHeight="1" x14ac:dyDescent="0.25">
      <c r="A664" s="16">
        <v>202211</v>
      </c>
      <c r="B664" s="12">
        <v>5540246183589</v>
      </c>
      <c r="C664" s="8">
        <v>882</v>
      </c>
      <c r="D664" s="8">
        <v>11622.528000000002</v>
      </c>
      <c r="E664" s="8">
        <v>1764</v>
      </c>
      <c r="F664" s="11" t="str">
        <f>+VLOOKUP(Stock[[#This Row],[Codes Produits Achetes]],Tableau1[],4,FALSE)</f>
        <v>MIX LEGUMES</v>
      </c>
      <c r="G664" s="11">
        <f>IFERROR(Stock[[#This Row],[Stock Moyen (PMP €)]]/Stock[[#This Row],[Stock Moyen (UVC)]],0)</f>
        <v>13.177469387755105</v>
      </c>
      <c r="H664" s="11" t="str">
        <f>+CONCATENATE(Stock[[#This Row],[Famille de produit]],Stock[[#This Row],[AnnéeMois]])</f>
        <v>MIX LEGUMES202211</v>
      </c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</row>
    <row r="665" spans="1:21" ht="12.75" hidden="1" customHeight="1" x14ac:dyDescent="0.25">
      <c r="A665" s="16">
        <v>202211</v>
      </c>
      <c r="B665" s="14">
        <v>5540246183844</v>
      </c>
      <c r="C665" s="11">
        <v>471</v>
      </c>
      <c r="D665" s="11">
        <v>13592.880000000001</v>
      </c>
      <c r="E665" s="11">
        <v>455</v>
      </c>
      <c r="F665" s="11" t="str">
        <f>+VLOOKUP(Stock[[#This Row],[Codes Produits Achetes]],Tableau1[],4,FALSE)</f>
        <v>BOULANGERIE</v>
      </c>
      <c r="G665" s="11">
        <f>IFERROR(Stock[[#This Row],[Stock Moyen (PMP €)]]/Stock[[#This Row],[Stock Moyen (UVC)]],0)</f>
        <v>28.859617834394907</v>
      </c>
      <c r="H665" s="11" t="str">
        <f>+CONCATENATE(Stock[[#This Row],[Famille de produit]],Stock[[#This Row],[AnnéeMois]])</f>
        <v>BOULANGERIE202211</v>
      </c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</row>
    <row r="666" spans="1:21" ht="12.75" hidden="1" customHeight="1" x14ac:dyDescent="0.25">
      <c r="A666" s="16">
        <v>202211</v>
      </c>
      <c r="B666" s="14">
        <v>5540246184036</v>
      </c>
      <c r="C666" s="11">
        <v>72</v>
      </c>
      <c r="D666" s="11">
        <v>1348.3152000000002</v>
      </c>
      <c r="E666" s="11">
        <v>65</v>
      </c>
      <c r="F666" s="11" t="str">
        <f>+VLOOKUP(Stock[[#This Row],[Codes Produits Achetes]],Tableau1[],4,FALSE)</f>
        <v>BOULANGERIE</v>
      </c>
      <c r="G666" s="11">
        <f>IFERROR(Stock[[#This Row],[Stock Moyen (PMP €)]]/Stock[[#This Row],[Stock Moyen (UVC)]],0)</f>
        <v>18.726600000000005</v>
      </c>
      <c r="H666" s="11" t="str">
        <f>+CONCATENATE(Stock[[#This Row],[Famille de produit]],Stock[[#This Row],[AnnéeMois]])</f>
        <v>BOULANGERIE202211</v>
      </c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</row>
    <row r="667" spans="1:21" ht="12.75" hidden="1" customHeight="1" x14ac:dyDescent="0.25">
      <c r="A667" s="16">
        <v>202211</v>
      </c>
      <c r="B667" s="12">
        <v>5540246185278</v>
      </c>
      <c r="C667" s="8">
        <v>78498</v>
      </c>
      <c r="D667" s="8">
        <v>109479.25440000001</v>
      </c>
      <c r="E667" s="8">
        <v>82073</v>
      </c>
      <c r="F667" s="11" t="str">
        <f>+VLOOKUP(Stock[[#This Row],[Codes Produits Achetes]],Tableau1[],4,FALSE)</f>
        <v>VOLAILLE</v>
      </c>
      <c r="G667" s="11">
        <f>IFERROR(Stock[[#This Row],[Stock Moyen (PMP €)]]/Stock[[#This Row],[Stock Moyen (UVC)]],0)</f>
        <v>1.3946757165787664</v>
      </c>
      <c r="H667" s="11" t="str">
        <f>+CONCATENATE(Stock[[#This Row],[Famille de produit]],Stock[[#This Row],[AnnéeMois]])</f>
        <v>VOLAILLE202211</v>
      </c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</row>
    <row r="668" spans="1:21" ht="12.75" hidden="1" customHeight="1" x14ac:dyDescent="0.25">
      <c r="A668" s="16">
        <v>202211</v>
      </c>
      <c r="B668" s="14">
        <v>5540246185429</v>
      </c>
      <c r="C668" s="11">
        <v>56</v>
      </c>
      <c r="D668" s="11">
        <v>294.45120000000003</v>
      </c>
      <c r="E668" s="11">
        <v>307</v>
      </c>
      <c r="F668" s="11" t="str">
        <f>+VLOOKUP(Stock[[#This Row],[Codes Produits Achetes]],Tableau1[],4,FALSE)</f>
        <v>CREMERIE</v>
      </c>
      <c r="G668" s="11">
        <f>IFERROR(Stock[[#This Row],[Stock Moyen (PMP €)]]/Stock[[#This Row],[Stock Moyen (UVC)]],0)</f>
        <v>5.258057142857143</v>
      </c>
      <c r="H668" s="11" t="str">
        <f>+CONCATENATE(Stock[[#This Row],[Famille de produit]],Stock[[#This Row],[AnnéeMois]])</f>
        <v>CREMERIE202211</v>
      </c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</row>
    <row r="669" spans="1:21" ht="12.75" hidden="1" customHeight="1" x14ac:dyDescent="0.25">
      <c r="A669" s="16">
        <v>202211</v>
      </c>
      <c r="B669" s="14">
        <v>5540246185562</v>
      </c>
      <c r="C669" s="11">
        <v>265</v>
      </c>
      <c r="D669" s="11">
        <v>768.26880000000006</v>
      </c>
      <c r="E669" s="11">
        <v>362</v>
      </c>
      <c r="F669" s="11" t="str">
        <f>+VLOOKUP(Stock[[#This Row],[Codes Produits Achetes]],Tableau1[],4,FALSE)</f>
        <v>CREMERIE</v>
      </c>
      <c r="G669" s="11">
        <f>IFERROR(Stock[[#This Row],[Stock Moyen (PMP €)]]/Stock[[#This Row],[Stock Moyen (UVC)]],0)</f>
        <v>2.8991275471698117</v>
      </c>
      <c r="H669" s="11" t="str">
        <f>+CONCATENATE(Stock[[#This Row],[Famille de produit]],Stock[[#This Row],[AnnéeMois]])</f>
        <v>CREMERIE202211</v>
      </c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</row>
    <row r="670" spans="1:21" ht="12.75" hidden="1" customHeight="1" x14ac:dyDescent="0.25">
      <c r="A670" s="16">
        <v>202211</v>
      </c>
      <c r="B670" s="12">
        <v>5540246186010</v>
      </c>
      <c r="C670" s="8">
        <v>86</v>
      </c>
      <c r="D670" s="8">
        <v>12644.942400000002</v>
      </c>
      <c r="E670" s="8">
        <v>17</v>
      </c>
      <c r="F670" s="11" t="str">
        <f>+VLOOKUP(Stock[[#This Row],[Codes Produits Achetes]],Tableau1[],4,FALSE)</f>
        <v>EMBALLAGES</v>
      </c>
      <c r="G670" s="11">
        <f>IFERROR(Stock[[#This Row],[Stock Moyen (PMP €)]]/Stock[[#This Row],[Stock Moyen (UVC)]],0)</f>
        <v>147.0342139534884</v>
      </c>
      <c r="H670" s="11" t="str">
        <f>+CONCATENATE(Stock[[#This Row],[Famille de produit]],Stock[[#This Row],[AnnéeMois]])</f>
        <v>EMBALLAGES202211</v>
      </c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</row>
    <row r="671" spans="1:21" ht="12.75" hidden="1" customHeight="1" x14ac:dyDescent="0.25">
      <c r="A671" s="16">
        <v>202211</v>
      </c>
      <c r="B671" s="14">
        <v>5540246186011</v>
      </c>
      <c r="C671" s="11">
        <v>79</v>
      </c>
      <c r="D671" s="11">
        <v>4491.5904</v>
      </c>
      <c r="E671" s="11">
        <v>17</v>
      </c>
      <c r="F671" s="11" t="str">
        <f>+VLOOKUP(Stock[[#This Row],[Codes Produits Achetes]],Tableau1[],4,FALSE)</f>
        <v>EMBALLAGES</v>
      </c>
      <c r="G671" s="11">
        <f>IFERROR(Stock[[#This Row],[Stock Moyen (PMP €)]]/Stock[[#This Row],[Stock Moyen (UVC)]],0)</f>
        <v>56.855574683544305</v>
      </c>
      <c r="H671" s="11" t="str">
        <f>+CONCATENATE(Stock[[#This Row],[Famille de produit]],Stock[[#This Row],[AnnéeMois]])</f>
        <v>EMBALLAGES202211</v>
      </c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</row>
    <row r="672" spans="1:21" ht="12.75" hidden="1" customHeight="1" x14ac:dyDescent="0.25">
      <c r="A672" s="16">
        <v>202211</v>
      </c>
      <c r="B672" s="12">
        <v>5540246186017</v>
      </c>
      <c r="C672" s="8">
        <v>52</v>
      </c>
      <c r="D672" s="8">
        <v>5403.974400000001</v>
      </c>
      <c r="E672" s="8">
        <v>7</v>
      </c>
      <c r="F672" s="11" t="str">
        <f>+VLOOKUP(Stock[[#This Row],[Codes Produits Achetes]],Tableau1[],4,FALSE)</f>
        <v>EMBALLAGES</v>
      </c>
      <c r="G672" s="11">
        <f>IFERROR(Stock[[#This Row],[Stock Moyen (PMP €)]]/Stock[[#This Row],[Stock Moyen (UVC)]],0)</f>
        <v>103.92258461538464</v>
      </c>
      <c r="H672" s="11" t="str">
        <f>+CONCATENATE(Stock[[#This Row],[Famille de produit]],Stock[[#This Row],[AnnéeMois]])</f>
        <v>EMBALLAGES202211</v>
      </c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</row>
    <row r="673" spans="1:21" ht="12.75" hidden="1" customHeight="1" x14ac:dyDescent="0.25">
      <c r="A673" s="16">
        <v>202211</v>
      </c>
      <c r="B673" s="14">
        <v>5540246186325</v>
      </c>
      <c r="C673" s="11">
        <v>279</v>
      </c>
      <c r="D673" s="11">
        <v>684.28800000000012</v>
      </c>
      <c r="E673" s="11">
        <v>655</v>
      </c>
      <c r="F673" s="11" t="str">
        <f>+VLOOKUP(Stock[[#This Row],[Codes Produits Achetes]],Tableau1[],4,FALSE)</f>
        <v>CREMERIE</v>
      </c>
      <c r="G673" s="11">
        <f>IFERROR(Stock[[#This Row],[Stock Moyen (PMP €)]]/Stock[[#This Row],[Stock Moyen (UVC)]],0)</f>
        <v>2.4526451612903228</v>
      </c>
      <c r="H673" s="11" t="str">
        <f>+CONCATENATE(Stock[[#This Row],[Famille de produit]],Stock[[#This Row],[AnnéeMois]])</f>
        <v>CREMERIE202211</v>
      </c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</row>
    <row r="674" spans="1:21" ht="12.75" hidden="1" customHeight="1" x14ac:dyDescent="0.25">
      <c r="A674" s="16">
        <v>202211</v>
      </c>
      <c r="B674" s="12">
        <v>5540246186351</v>
      </c>
      <c r="C674" s="8">
        <v>1107</v>
      </c>
      <c r="D674" s="8">
        <v>65590.171199999997</v>
      </c>
      <c r="E674" s="8">
        <v>188</v>
      </c>
      <c r="F674" s="11" t="str">
        <f>+VLOOKUP(Stock[[#This Row],[Codes Produits Achetes]],Tableau1[],4,FALSE)</f>
        <v>MIX LEGUMES</v>
      </c>
      <c r="G674" s="11">
        <f>IFERROR(Stock[[#This Row],[Stock Moyen (PMP €)]]/Stock[[#This Row],[Stock Moyen (UVC)]],0)</f>
        <v>59.250380487804875</v>
      </c>
      <c r="H674" s="11" t="str">
        <f>+CONCATENATE(Stock[[#This Row],[Famille de produit]],Stock[[#This Row],[AnnéeMois]])</f>
        <v>MIX LEGUMES202211</v>
      </c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</row>
    <row r="675" spans="1:21" ht="12.75" hidden="1" customHeight="1" x14ac:dyDescent="0.25">
      <c r="A675" s="16">
        <v>202211</v>
      </c>
      <c r="B675" s="14">
        <v>5540246186352</v>
      </c>
      <c r="C675" s="11">
        <v>4037</v>
      </c>
      <c r="D675" s="11">
        <v>42469.920000000006</v>
      </c>
      <c r="E675" s="11">
        <v>1996</v>
      </c>
      <c r="F675" s="11" t="str">
        <f>+VLOOKUP(Stock[[#This Row],[Codes Produits Achetes]],Tableau1[],4,FALSE)</f>
        <v>MIX LEGUMES</v>
      </c>
      <c r="G675" s="11">
        <f>IFERROR(Stock[[#This Row],[Stock Moyen (PMP €)]]/Stock[[#This Row],[Stock Moyen (UVC)]],0)</f>
        <v>10.520168441912313</v>
      </c>
      <c r="H675" s="11" t="str">
        <f>+CONCATENATE(Stock[[#This Row],[Famille de produit]],Stock[[#This Row],[AnnéeMois]])</f>
        <v>MIX LEGUMES202211</v>
      </c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</row>
    <row r="676" spans="1:21" ht="12.75" hidden="1" customHeight="1" x14ac:dyDescent="0.25">
      <c r="A676" s="16">
        <v>202211</v>
      </c>
      <c r="B676" s="12">
        <v>5540246187882</v>
      </c>
      <c r="C676" s="8">
        <v>40</v>
      </c>
      <c r="D676" s="8">
        <v>1512.9936000000002</v>
      </c>
      <c r="E676" s="8">
        <v>7</v>
      </c>
      <c r="F676" s="11" t="str">
        <f>+VLOOKUP(Stock[[#This Row],[Codes Produits Achetes]],Tableau1[],4,FALSE)</f>
        <v>EMBALLAGES</v>
      </c>
      <c r="G676" s="11">
        <f>IFERROR(Stock[[#This Row],[Stock Moyen (PMP €)]]/Stock[[#This Row],[Stock Moyen (UVC)]],0)</f>
        <v>37.824840000000009</v>
      </c>
      <c r="H676" s="11" t="str">
        <f>+CONCATENATE(Stock[[#This Row],[Famille de produit]],Stock[[#This Row],[AnnéeMois]])</f>
        <v>EMBALLAGES202211</v>
      </c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</row>
    <row r="677" spans="1:21" ht="12.75" hidden="1" customHeight="1" x14ac:dyDescent="0.25">
      <c r="A677" s="16">
        <v>202211</v>
      </c>
      <c r="B677" s="14">
        <v>5540246187987</v>
      </c>
      <c r="C677" s="11">
        <v>2395</v>
      </c>
      <c r="D677" s="11">
        <v>1190.3328000000001</v>
      </c>
      <c r="E677" s="11">
        <v>60859</v>
      </c>
      <c r="F677" s="11" t="str">
        <f>+VLOOKUP(Stock[[#This Row],[Codes Produits Achetes]],Tableau1[],4,FALSE)</f>
        <v>CREMERIE</v>
      </c>
      <c r="G677" s="11">
        <f>IFERROR(Stock[[#This Row],[Stock Moyen (PMP €)]]/Stock[[#This Row],[Stock Moyen (UVC)]],0)</f>
        <v>0.49700743215031323</v>
      </c>
      <c r="H677" s="11" t="str">
        <f>+CONCATENATE(Stock[[#This Row],[Famille de produit]],Stock[[#This Row],[AnnéeMois]])</f>
        <v>CREMERIE202211</v>
      </c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</row>
    <row r="678" spans="1:21" ht="12.75" hidden="1" customHeight="1" x14ac:dyDescent="0.25">
      <c r="A678" s="16">
        <v>202211</v>
      </c>
      <c r="B678" s="12">
        <v>5540246187995</v>
      </c>
      <c r="C678" s="8">
        <v>1889</v>
      </c>
      <c r="D678" s="8">
        <v>165661.37280000001</v>
      </c>
      <c r="E678" s="8">
        <v>1469</v>
      </c>
      <c r="F678" s="11" t="str">
        <f>+VLOOKUP(Stock[[#This Row],[Codes Produits Achetes]],Tableau1[],4,FALSE)</f>
        <v>EMBALLAGES</v>
      </c>
      <c r="G678" s="11">
        <f>IFERROR(Stock[[#This Row],[Stock Moyen (PMP €)]]/Stock[[#This Row],[Stock Moyen (UVC)]],0)</f>
        <v>87.697921016410803</v>
      </c>
      <c r="H678" s="11" t="str">
        <f>+CONCATENATE(Stock[[#This Row],[Famille de produit]],Stock[[#This Row],[AnnéeMois]])</f>
        <v>EMBALLAGES202211</v>
      </c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</row>
    <row r="679" spans="1:21" ht="12.75" hidden="1" customHeight="1" x14ac:dyDescent="0.25">
      <c r="A679" s="16">
        <v>202211</v>
      </c>
      <c r="B679" s="14">
        <v>5540246187996</v>
      </c>
      <c r="C679" s="11">
        <v>272</v>
      </c>
      <c r="D679" s="11">
        <v>12550.075200000001</v>
      </c>
      <c r="E679" s="11">
        <v>24</v>
      </c>
      <c r="F679" s="11" t="str">
        <f>+VLOOKUP(Stock[[#This Row],[Codes Produits Achetes]],Tableau1[],4,FALSE)</f>
        <v>EMBALLAGES</v>
      </c>
      <c r="G679" s="11">
        <f>IFERROR(Stock[[#This Row],[Stock Moyen (PMP €)]]/Stock[[#This Row],[Stock Moyen (UVC)]],0)</f>
        <v>46.139982352941182</v>
      </c>
      <c r="H679" s="11" t="str">
        <f>+CONCATENATE(Stock[[#This Row],[Famille de produit]],Stock[[#This Row],[AnnéeMois]])</f>
        <v>EMBALLAGES202211</v>
      </c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</row>
    <row r="680" spans="1:21" ht="12.75" hidden="1" customHeight="1" x14ac:dyDescent="0.25">
      <c r="A680" s="16">
        <v>202211</v>
      </c>
      <c r="B680" s="12">
        <v>5540246187997</v>
      </c>
      <c r="C680" s="8">
        <v>286</v>
      </c>
      <c r="D680" s="8">
        <v>14256.388800000002</v>
      </c>
      <c r="E680" s="8">
        <v>128</v>
      </c>
      <c r="F680" s="11" t="str">
        <f>+VLOOKUP(Stock[[#This Row],[Codes Produits Achetes]],Tableau1[],4,FALSE)</f>
        <v>EMBALLAGES</v>
      </c>
      <c r="G680" s="11">
        <f>IFERROR(Stock[[#This Row],[Stock Moyen (PMP €)]]/Stock[[#This Row],[Stock Moyen (UVC)]],0)</f>
        <v>49.847513286713294</v>
      </c>
      <c r="H680" s="11" t="str">
        <f>+CONCATENATE(Stock[[#This Row],[Famille de produit]],Stock[[#This Row],[AnnéeMois]])</f>
        <v>EMBALLAGES202211</v>
      </c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</row>
    <row r="681" spans="1:21" ht="12.75" hidden="1" customHeight="1" x14ac:dyDescent="0.25">
      <c r="A681" s="16">
        <v>202211</v>
      </c>
      <c r="B681" s="14">
        <v>5540246187998</v>
      </c>
      <c r="C681" s="11">
        <v>1126</v>
      </c>
      <c r="D681" s="11">
        <v>57848.472000000009</v>
      </c>
      <c r="E681" s="11">
        <v>462</v>
      </c>
      <c r="F681" s="11" t="str">
        <f>+VLOOKUP(Stock[[#This Row],[Codes Produits Achetes]],Tableau1[],4,FALSE)</f>
        <v>EMBALLAGES</v>
      </c>
      <c r="G681" s="11">
        <f>IFERROR(Stock[[#This Row],[Stock Moyen (PMP €)]]/Stock[[#This Row],[Stock Moyen (UVC)]],0)</f>
        <v>51.375197158081711</v>
      </c>
      <c r="H681" s="11" t="str">
        <f>+CONCATENATE(Stock[[#This Row],[Famille de produit]],Stock[[#This Row],[AnnéeMois]])</f>
        <v>EMBALLAGES202211</v>
      </c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</row>
    <row r="682" spans="1:21" ht="12.75" hidden="1" customHeight="1" x14ac:dyDescent="0.25">
      <c r="A682" s="16">
        <v>202211</v>
      </c>
      <c r="B682" s="14">
        <v>5540246188047</v>
      </c>
      <c r="C682" s="11">
        <v>195</v>
      </c>
      <c r="D682" s="11">
        <v>23739.6096</v>
      </c>
      <c r="E682" s="11">
        <v>38</v>
      </c>
      <c r="F682" s="11" t="str">
        <f>+VLOOKUP(Stock[[#This Row],[Codes Produits Achetes]],Tableau1[],4,FALSE)</f>
        <v>EMBALLAGES</v>
      </c>
      <c r="G682" s="11">
        <f>IFERROR(Stock[[#This Row],[Stock Moyen (PMP €)]]/Stock[[#This Row],[Stock Moyen (UVC)]],0)</f>
        <v>121.74158769230769</v>
      </c>
      <c r="H682" s="11" t="str">
        <f>+CONCATENATE(Stock[[#This Row],[Famille de produit]],Stock[[#This Row],[AnnéeMois]])</f>
        <v>EMBALLAGES202211</v>
      </c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</row>
    <row r="683" spans="1:21" ht="12.75" hidden="1" customHeight="1" x14ac:dyDescent="0.25">
      <c r="A683" s="16">
        <v>202211</v>
      </c>
      <c r="B683" s="12">
        <v>5540246188175</v>
      </c>
      <c r="C683" s="8">
        <v>93</v>
      </c>
      <c r="D683" s="8">
        <v>2697.7536000000005</v>
      </c>
      <c r="E683" s="8">
        <v>632</v>
      </c>
      <c r="F683" s="11" t="str">
        <f>+VLOOKUP(Stock[[#This Row],[Codes Produits Achetes]],Tableau1[],4,FALSE)</f>
        <v>CREMERIE</v>
      </c>
      <c r="G683" s="11">
        <f>IFERROR(Stock[[#This Row],[Stock Moyen (PMP €)]]/Stock[[#This Row],[Stock Moyen (UVC)]],0)</f>
        <v>29.008103225806458</v>
      </c>
      <c r="H683" s="11" t="str">
        <f>+CONCATENATE(Stock[[#This Row],[Famille de produit]],Stock[[#This Row],[AnnéeMois]])</f>
        <v>CREMERIE202211</v>
      </c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</row>
    <row r="684" spans="1:21" ht="12.75" hidden="1" customHeight="1" x14ac:dyDescent="0.25">
      <c r="A684" s="16">
        <v>202211</v>
      </c>
      <c r="B684" s="12">
        <v>5540246188200</v>
      </c>
      <c r="C684" s="8">
        <v>2265</v>
      </c>
      <c r="D684" s="8">
        <v>4250.0591999999997</v>
      </c>
      <c r="E684" s="8">
        <v>20194</v>
      </c>
      <c r="F684" s="11" t="str">
        <f>+VLOOKUP(Stock[[#This Row],[Codes Produits Achetes]],Tableau1[],4,FALSE)</f>
        <v>CREMERIE</v>
      </c>
      <c r="G684" s="11">
        <f>IFERROR(Stock[[#This Row],[Stock Moyen (PMP €)]]/Stock[[#This Row],[Stock Moyen (UVC)]],0)</f>
        <v>1.8764058278145694</v>
      </c>
      <c r="H684" s="11" t="str">
        <f>+CONCATENATE(Stock[[#This Row],[Famille de produit]],Stock[[#This Row],[AnnéeMois]])</f>
        <v>CREMERIE202211</v>
      </c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</row>
    <row r="685" spans="1:21" ht="12.75" hidden="1" customHeight="1" x14ac:dyDescent="0.25">
      <c r="A685" s="16">
        <v>202211</v>
      </c>
      <c r="B685" s="14">
        <v>5540246188512</v>
      </c>
      <c r="C685" s="11">
        <v>323</v>
      </c>
      <c r="D685" s="11">
        <v>44207.337600000006</v>
      </c>
      <c r="E685" s="11">
        <v>0</v>
      </c>
      <c r="F685" s="11" t="str">
        <f>+VLOOKUP(Stock[[#This Row],[Codes Produits Achetes]],Tableau1[],4,FALSE)</f>
        <v>EMBALLAGES</v>
      </c>
      <c r="G685" s="11">
        <f>IFERROR(Stock[[#This Row],[Stock Moyen (PMP €)]]/Stock[[#This Row],[Stock Moyen (UVC)]],0)</f>
        <v>136.86482229102168</v>
      </c>
      <c r="H685" s="11" t="str">
        <f>+CONCATENATE(Stock[[#This Row],[Famille de produit]],Stock[[#This Row],[AnnéeMois]])</f>
        <v>EMBALLAGES202211</v>
      </c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</row>
    <row r="686" spans="1:21" ht="12.75" hidden="1" customHeight="1" x14ac:dyDescent="0.25">
      <c r="A686" s="16">
        <v>202211</v>
      </c>
      <c r="B686" s="12">
        <v>5540246190092</v>
      </c>
      <c r="C686" s="8">
        <v>307</v>
      </c>
      <c r="D686" s="8">
        <v>40035.988800000006</v>
      </c>
      <c r="E686" s="8">
        <v>35</v>
      </c>
      <c r="F686" s="11" t="str">
        <f>+VLOOKUP(Stock[[#This Row],[Codes Produits Achetes]],Tableau1[],4,FALSE)</f>
        <v>EMBALLAGES</v>
      </c>
      <c r="G686" s="11">
        <f>IFERROR(Stock[[#This Row],[Stock Moyen (PMP €)]]/Stock[[#This Row],[Stock Moyen (UVC)]],0)</f>
        <v>130.41038697068407</v>
      </c>
      <c r="H686" s="11" t="str">
        <f>+CONCATENATE(Stock[[#This Row],[Famille de produit]],Stock[[#This Row],[AnnéeMois]])</f>
        <v>EMBALLAGES202211</v>
      </c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</row>
    <row r="687" spans="1:21" ht="12.75" hidden="1" customHeight="1" x14ac:dyDescent="0.25">
      <c r="A687" s="16">
        <v>202211</v>
      </c>
      <c r="B687" s="14">
        <v>5540246190727</v>
      </c>
      <c r="C687" s="11">
        <v>1033</v>
      </c>
      <c r="D687" s="11">
        <v>11667.067200000001</v>
      </c>
      <c r="E687" s="11">
        <v>952</v>
      </c>
      <c r="F687" s="11" t="str">
        <f>+VLOOKUP(Stock[[#This Row],[Codes Produits Achetes]],Tableau1[],4,FALSE)</f>
        <v>BOULANGERIE</v>
      </c>
      <c r="G687" s="11">
        <f>IFERROR(Stock[[#This Row],[Stock Moyen (PMP €)]]/Stock[[#This Row],[Stock Moyen (UVC)]],0)</f>
        <v>11.294353533397871</v>
      </c>
      <c r="H687" s="11" t="str">
        <f>+CONCATENATE(Stock[[#This Row],[Famille de produit]],Stock[[#This Row],[AnnéeMois]])</f>
        <v>BOULANGERIE202211</v>
      </c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</row>
    <row r="688" spans="1:21" ht="12.75" hidden="1" customHeight="1" x14ac:dyDescent="0.25">
      <c r="A688" s="16">
        <v>202211</v>
      </c>
      <c r="B688" s="14">
        <v>5540246190743</v>
      </c>
      <c r="C688" s="11">
        <v>335</v>
      </c>
      <c r="D688" s="11">
        <v>2836.6848</v>
      </c>
      <c r="E688" s="11">
        <v>543</v>
      </c>
      <c r="F688" s="11" t="str">
        <f>+VLOOKUP(Stock[[#This Row],[Codes Produits Achetes]],Tableau1[],4,FALSE)</f>
        <v>CREMERIE</v>
      </c>
      <c r="G688" s="11">
        <f>IFERROR(Stock[[#This Row],[Stock Moyen (PMP €)]]/Stock[[#This Row],[Stock Moyen (UVC)]],0)</f>
        <v>8.4677158208955223</v>
      </c>
      <c r="H688" s="11" t="str">
        <f>+CONCATENATE(Stock[[#This Row],[Famille de produit]],Stock[[#This Row],[AnnéeMois]])</f>
        <v>CREMERIE202211</v>
      </c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</row>
    <row r="689" spans="1:21" ht="12.75" hidden="1" customHeight="1" x14ac:dyDescent="0.25">
      <c r="A689" s="16">
        <v>202211</v>
      </c>
      <c r="B689" s="14">
        <v>5540246190831</v>
      </c>
      <c r="C689" s="11">
        <v>580</v>
      </c>
      <c r="D689" s="11">
        <v>4364.2800000000007</v>
      </c>
      <c r="E689" s="11">
        <v>0</v>
      </c>
      <c r="F689" s="11" t="str">
        <f>+VLOOKUP(Stock[[#This Row],[Codes Produits Achetes]],Tableau1[],4,FALSE)</f>
        <v>MIX LEGUMES</v>
      </c>
      <c r="G689" s="11">
        <f>IFERROR(Stock[[#This Row],[Stock Moyen (PMP €)]]/Stock[[#This Row],[Stock Moyen (UVC)]],0)</f>
        <v>7.5246206896551735</v>
      </c>
      <c r="H689" s="11" t="str">
        <f>+CONCATENATE(Stock[[#This Row],[Famille de produit]],Stock[[#This Row],[AnnéeMois]])</f>
        <v>MIX LEGUMES202211</v>
      </c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</row>
    <row r="690" spans="1:21" ht="12.75" hidden="1" customHeight="1" x14ac:dyDescent="0.25">
      <c r="A690" s="16">
        <v>202211</v>
      </c>
      <c r="B690" s="12">
        <v>5540246190835</v>
      </c>
      <c r="C690" s="8">
        <v>79</v>
      </c>
      <c r="D690" s="8">
        <v>16673.817600000002</v>
      </c>
      <c r="E690" s="8">
        <v>28</v>
      </c>
      <c r="F690" s="11" t="str">
        <f>+VLOOKUP(Stock[[#This Row],[Codes Produits Achetes]],Tableau1[],4,FALSE)</f>
        <v>BOULANGERIE</v>
      </c>
      <c r="G690" s="11">
        <f>IFERROR(Stock[[#This Row],[Stock Moyen (PMP €)]]/Stock[[#This Row],[Stock Moyen (UVC)]],0)</f>
        <v>211.06098227848105</v>
      </c>
      <c r="H690" s="11" t="str">
        <f>+CONCATENATE(Stock[[#This Row],[Famille de produit]],Stock[[#This Row],[AnnéeMois]])</f>
        <v>BOULANGERIE202211</v>
      </c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</row>
    <row r="691" spans="1:21" ht="12.75" hidden="1" customHeight="1" x14ac:dyDescent="0.25">
      <c r="A691" s="16">
        <v>202211</v>
      </c>
      <c r="B691" s="14">
        <v>5540246191394</v>
      </c>
      <c r="C691" s="11">
        <v>1740</v>
      </c>
      <c r="D691" s="11">
        <v>9292.32</v>
      </c>
      <c r="E691" s="11">
        <v>232</v>
      </c>
      <c r="F691" s="11" t="str">
        <f>+VLOOKUP(Stock[[#This Row],[Codes Produits Achetes]],Tableau1[],4,FALSE)</f>
        <v>CREMERIE</v>
      </c>
      <c r="G691" s="11">
        <f>IFERROR(Stock[[#This Row],[Stock Moyen (PMP €)]]/Stock[[#This Row],[Stock Moyen (UVC)]],0)</f>
        <v>5.3404137931034485</v>
      </c>
      <c r="H691" s="11" t="str">
        <f>+CONCATENATE(Stock[[#This Row],[Famille de produit]],Stock[[#This Row],[AnnéeMois]])</f>
        <v>CREMERIE202211</v>
      </c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</row>
    <row r="692" spans="1:21" ht="12.75" hidden="1" customHeight="1" x14ac:dyDescent="0.25">
      <c r="A692" s="16">
        <v>202211</v>
      </c>
      <c r="B692" s="14">
        <v>5540246191594</v>
      </c>
      <c r="C692" s="11">
        <v>1504</v>
      </c>
      <c r="D692" s="11">
        <v>2698.5744</v>
      </c>
      <c r="E692" s="11">
        <v>3007</v>
      </c>
      <c r="F692" s="11" t="str">
        <f>+VLOOKUP(Stock[[#This Row],[Codes Produits Achetes]],Tableau1[],4,FALSE)</f>
        <v>CREMERIE</v>
      </c>
      <c r="G692" s="11">
        <f>IFERROR(Stock[[#This Row],[Stock Moyen (PMP €)]]/Stock[[#This Row],[Stock Moyen (UVC)]],0)</f>
        <v>1.7942648936170214</v>
      </c>
      <c r="H692" s="11" t="str">
        <f>+CONCATENATE(Stock[[#This Row],[Famille de produit]],Stock[[#This Row],[AnnéeMois]])</f>
        <v>CREMERIE202211</v>
      </c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</row>
    <row r="693" spans="1:21" ht="12.75" hidden="1" customHeight="1" x14ac:dyDescent="0.25">
      <c r="A693" s="16">
        <v>202211</v>
      </c>
      <c r="B693" s="12">
        <v>5540246191596</v>
      </c>
      <c r="C693" s="8">
        <v>330</v>
      </c>
      <c r="D693" s="8">
        <v>20022.681600000004</v>
      </c>
      <c r="E693" s="8">
        <v>184</v>
      </c>
      <c r="F693" s="11" t="str">
        <f>+VLOOKUP(Stock[[#This Row],[Codes Produits Achetes]],Tableau1[],4,FALSE)</f>
        <v>BOULANGERIE</v>
      </c>
      <c r="G693" s="11">
        <f>IFERROR(Stock[[#This Row],[Stock Moyen (PMP €)]]/Stock[[#This Row],[Stock Moyen (UVC)]],0)</f>
        <v>60.674792727272738</v>
      </c>
      <c r="H693" s="11" t="str">
        <f>+CONCATENATE(Stock[[#This Row],[Famille de produit]],Stock[[#This Row],[AnnéeMois]])</f>
        <v>BOULANGERIE202211</v>
      </c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</row>
    <row r="694" spans="1:21" ht="12.75" hidden="1" customHeight="1" x14ac:dyDescent="0.25">
      <c r="A694" s="16">
        <v>202211</v>
      </c>
      <c r="B694" s="14">
        <v>5540246191598</v>
      </c>
      <c r="C694" s="11">
        <v>1601</v>
      </c>
      <c r="D694" s="11">
        <v>3061.2816000000003</v>
      </c>
      <c r="E694" s="11">
        <v>6404</v>
      </c>
      <c r="F694" s="11" t="str">
        <f>+VLOOKUP(Stock[[#This Row],[Codes Produits Achetes]],Tableau1[],4,FALSE)</f>
        <v>CREMERIE</v>
      </c>
      <c r="G694" s="11">
        <f>IFERROR(Stock[[#This Row],[Stock Moyen (PMP €)]]/Stock[[#This Row],[Stock Moyen (UVC)]],0)</f>
        <v>1.9121059337913806</v>
      </c>
      <c r="H694" s="11" t="str">
        <f>+CONCATENATE(Stock[[#This Row],[Famille de produit]],Stock[[#This Row],[AnnéeMois]])</f>
        <v>CREMERIE202211</v>
      </c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</row>
    <row r="695" spans="1:21" ht="12.75" hidden="1" customHeight="1" x14ac:dyDescent="0.25">
      <c r="A695" s="16">
        <v>202211</v>
      </c>
      <c r="B695" s="12">
        <v>5540246191718</v>
      </c>
      <c r="C695" s="8">
        <v>1754</v>
      </c>
      <c r="D695" s="8">
        <v>5199.3360000000002</v>
      </c>
      <c r="E695" s="8">
        <v>0</v>
      </c>
      <c r="F695" s="11" t="str">
        <f>+VLOOKUP(Stock[[#This Row],[Codes Produits Achetes]],Tableau1[],4,FALSE)</f>
        <v>MIX LEGUMES</v>
      </c>
      <c r="G695" s="11">
        <f>IFERROR(Stock[[#This Row],[Stock Moyen (PMP €)]]/Stock[[#This Row],[Stock Moyen (UVC)]],0)</f>
        <v>2.9642736602052451</v>
      </c>
      <c r="H695" s="11" t="str">
        <f>+CONCATENATE(Stock[[#This Row],[Famille de produit]],Stock[[#This Row],[AnnéeMois]])</f>
        <v>MIX LEGUMES202211</v>
      </c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</row>
    <row r="696" spans="1:21" ht="12.75" hidden="1" customHeight="1" x14ac:dyDescent="0.25">
      <c r="A696" s="16">
        <v>202211</v>
      </c>
      <c r="B696" s="12">
        <v>5540246191736</v>
      </c>
      <c r="C696" s="8">
        <v>249</v>
      </c>
      <c r="D696" s="8">
        <v>8029.1088</v>
      </c>
      <c r="E696" s="8">
        <v>0</v>
      </c>
      <c r="F696" s="11" t="str">
        <f>+VLOOKUP(Stock[[#This Row],[Codes Produits Achetes]],Tableau1[],4,FALSE)</f>
        <v>CREMERIE</v>
      </c>
      <c r="G696" s="11">
        <f>IFERROR(Stock[[#This Row],[Stock Moyen (PMP €)]]/Stock[[#This Row],[Stock Moyen (UVC)]],0)</f>
        <v>32.245416867469878</v>
      </c>
      <c r="H696" s="11" t="str">
        <f>+CONCATENATE(Stock[[#This Row],[Famille de produit]],Stock[[#This Row],[AnnéeMois]])</f>
        <v>CREMERIE202211</v>
      </c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</row>
    <row r="697" spans="1:21" ht="12.75" hidden="1" customHeight="1" x14ac:dyDescent="0.25">
      <c r="A697" s="16">
        <v>202211</v>
      </c>
      <c r="B697" s="12">
        <v>5540246192102</v>
      </c>
      <c r="C697" s="8">
        <v>7237</v>
      </c>
      <c r="D697" s="8">
        <v>8879.4144000000015</v>
      </c>
      <c r="E697" s="8">
        <v>11921</v>
      </c>
      <c r="F697" s="11" t="str">
        <f>+VLOOKUP(Stock[[#This Row],[Codes Produits Achetes]],Tableau1[],4,FALSE)</f>
        <v>CREMERIE</v>
      </c>
      <c r="G697" s="11">
        <f>IFERROR(Stock[[#This Row],[Stock Moyen (PMP €)]]/Stock[[#This Row],[Stock Moyen (UVC)]],0)</f>
        <v>1.2269468564322235</v>
      </c>
      <c r="H697" s="11" t="str">
        <f>+CONCATENATE(Stock[[#This Row],[Famille de produit]],Stock[[#This Row],[AnnéeMois]])</f>
        <v>CREMERIE202211</v>
      </c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</row>
    <row r="698" spans="1:21" ht="12.75" hidden="1" customHeight="1" x14ac:dyDescent="0.25">
      <c r="A698" s="16">
        <v>202211</v>
      </c>
      <c r="B698" s="12">
        <v>5540246192148</v>
      </c>
      <c r="C698" s="8">
        <v>20045</v>
      </c>
      <c r="D698" s="8">
        <v>72895.334399999992</v>
      </c>
      <c r="E698" s="8">
        <v>65703</v>
      </c>
      <c r="F698" s="11" t="str">
        <f>+VLOOKUP(Stock[[#This Row],[Codes Produits Achetes]],Tableau1[],4,FALSE)</f>
        <v>MIX LEGUMES</v>
      </c>
      <c r="G698" s="11">
        <f>IFERROR(Stock[[#This Row],[Stock Moyen (PMP €)]]/Stock[[#This Row],[Stock Moyen (UVC)]],0)</f>
        <v>3.6365844050885503</v>
      </c>
      <c r="H698" s="11" t="str">
        <f>+CONCATENATE(Stock[[#This Row],[Famille de produit]],Stock[[#This Row],[AnnéeMois]])</f>
        <v>MIX LEGUMES202211</v>
      </c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</row>
    <row r="699" spans="1:21" ht="12.75" hidden="1" customHeight="1" x14ac:dyDescent="0.25">
      <c r="A699" s="16">
        <v>202211</v>
      </c>
      <c r="B699" s="14">
        <v>5540246192209</v>
      </c>
      <c r="C699" s="11">
        <v>2604</v>
      </c>
      <c r="D699" s="11">
        <v>13087.008000000002</v>
      </c>
      <c r="E699" s="11">
        <v>3425</v>
      </c>
      <c r="F699" s="11" t="str">
        <f>+VLOOKUP(Stock[[#This Row],[Codes Produits Achetes]],Tableau1[],4,FALSE)</f>
        <v>MIX LEGUMES</v>
      </c>
      <c r="G699" s="11">
        <f>IFERROR(Stock[[#This Row],[Stock Moyen (PMP €)]]/Stock[[#This Row],[Stock Moyen (UVC)]],0)</f>
        <v>5.0257327188940097</v>
      </c>
      <c r="H699" s="11" t="str">
        <f>+CONCATENATE(Stock[[#This Row],[Famille de produit]],Stock[[#This Row],[AnnéeMois]])</f>
        <v>MIX LEGUMES202211</v>
      </c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</row>
    <row r="700" spans="1:21" ht="12.75" hidden="1" customHeight="1" x14ac:dyDescent="0.25">
      <c r="A700" s="16">
        <v>202211</v>
      </c>
      <c r="B700" s="12">
        <v>5540246192264</v>
      </c>
      <c r="C700" s="8">
        <v>0</v>
      </c>
      <c r="D700" s="8">
        <v>0</v>
      </c>
      <c r="E700" s="8">
        <v>0</v>
      </c>
      <c r="F700" s="11" t="str">
        <f>+VLOOKUP(Stock[[#This Row],[Codes Produits Achetes]],Tableau1[],4,FALSE)</f>
        <v>CREMERIE</v>
      </c>
      <c r="G700" s="11">
        <f>IFERROR(Stock[[#This Row],[Stock Moyen (PMP €)]]/Stock[[#This Row],[Stock Moyen (UVC)]],0)</f>
        <v>0</v>
      </c>
      <c r="H700" s="11" t="str">
        <f>+CONCATENATE(Stock[[#This Row],[Famille de produit]],Stock[[#This Row],[AnnéeMois]])</f>
        <v>CREMERIE202211</v>
      </c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</row>
    <row r="701" spans="1:21" ht="12.75" hidden="1" customHeight="1" x14ac:dyDescent="0.25">
      <c r="A701" s="16">
        <v>202211</v>
      </c>
      <c r="B701" s="14">
        <v>5540246192265</v>
      </c>
      <c r="C701" s="11">
        <v>0</v>
      </c>
      <c r="D701" s="11">
        <v>0</v>
      </c>
      <c r="E701" s="11">
        <v>0</v>
      </c>
      <c r="F701" s="11" t="str">
        <f>+VLOOKUP(Stock[[#This Row],[Codes Produits Achetes]],Tableau1[],4,FALSE)</f>
        <v>CREMERIE</v>
      </c>
      <c r="G701" s="11">
        <f>IFERROR(Stock[[#This Row],[Stock Moyen (PMP €)]]/Stock[[#This Row],[Stock Moyen (UVC)]],0)</f>
        <v>0</v>
      </c>
      <c r="H701" s="11" t="str">
        <f>+CONCATENATE(Stock[[#This Row],[Famille de produit]],Stock[[#This Row],[AnnéeMois]])</f>
        <v>CREMERIE202211</v>
      </c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</row>
    <row r="702" spans="1:21" ht="12.75" hidden="1" customHeight="1" x14ac:dyDescent="0.25">
      <c r="A702" s="16">
        <v>202211</v>
      </c>
      <c r="B702" s="14">
        <v>5540246192462</v>
      </c>
      <c r="C702" s="11">
        <v>1068</v>
      </c>
      <c r="D702" s="11">
        <v>7626.8736000000008</v>
      </c>
      <c r="E702" s="11">
        <v>632</v>
      </c>
      <c r="F702" s="11" t="str">
        <f>+VLOOKUP(Stock[[#This Row],[Codes Produits Achetes]],Tableau1[],4,FALSE)</f>
        <v>MIX LEGUMES</v>
      </c>
      <c r="G702" s="11">
        <f>IFERROR(Stock[[#This Row],[Stock Moyen (PMP €)]]/Stock[[#This Row],[Stock Moyen (UVC)]],0)</f>
        <v>7.1412674157303382</v>
      </c>
      <c r="H702" s="11" t="str">
        <f>+CONCATENATE(Stock[[#This Row],[Famille de produit]],Stock[[#This Row],[AnnéeMois]])</f>
        <v>MIX LEGUMES202211</v>
      </c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</row>
    <row r="703" spans="1:21" ht="12.75" hidden="1" customHeight="1" x14ac:dyDescent="0.25">
      <c r="A703" s="16">
        <v>202211</v>
      </c>
      <c r="B703" s="14">
        <v>5540246192518</v>
      </c>
      <c r="C703" s="11">
        <v>1253</v>
      </c>
      <c r="D703" s="11">
        <v>8799.3216000000011</v>
      </c>
      <c r="E703" s="11">
        <v>10942</v>
      </c>
      <c r="F703" s="11" t="str">
        <f>+VLOOKUP(Stock[[#This Row],[Codes Produits Achetes]],Tableau1[],4,FALSE)</f>
        <v>MIX LEGUMES</v>
      </c>
      <c r="G703" s="11">
        <f>IFERROR(Stock[[#This Row],[Stock Moyen (PMP €)]]/Stock[[#This Row],[Stock Moyen (UVC)]],0)</f>
        <v>7.0226030327214692</v>
      </c>
      <c r="H703" s="11" t="str">
        <f>+CONCATENATE(Stock[[#This Row],[Famille de produit]],Stock[[#This Row],[AnnéeMois]])</f>
        <v>MIX LEGUMES202211</v>
      </c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</row>
    <row r="704" spans="1:21" ht="12.75" hidden="1" customHeight="1" x14ac:dyDescent="0.25">
      <c r="A704" s="16">
        <v>202211</v>
      </c>
      <c r="B704" s="12">
        <v>5540246192571</v>
      </c>
      <c r="C704" s="8">
        <v>2534</v>
      </c>
      <c r="D704" s="8">
        <v>11293.560000000001</v>
      </c>
      <c r="E704" s="8">
        <v>1657</v>
      </c>
      <c r="F704" s="11" t="str">
        <f>+VLOOKUP(Stock[[#This Row],[Codes Produits Achetes]],Tableau1[],4,FALSE)</f>
        <v>MIX LEGUMES</v>
      </c>
      <c r="G704" s="11">
        <f>IFERROR(Stock[[#This Row],[Stock Moyen (PMP €)]]/Stock[[#This Row],[Stock Moyen (UVC)]],0)</f>
        <v>4.4568113654301502</v>
      </c>
      <c r="H704" s="11" t="str">
        <f>+CONCATENATE(Stock[[#This Row],[Famille de produit]],Stock[[#This Row],[AnnéeMois]])</f>
        <v>MIX LEGUMES202211</v>
      </c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</row>
    <row r="705" spans="1:21" ht="12.75" hidden="1" customHeight="1" x14ac:dyDescent="0.25">
      <c r="A705" s="16">
        <v>202211</v>
      </c>
      <c r="B705" s="14">
        <v>5540246192594</v>
      </c>
      <c r="C705" s="11">
        <v>195</v>
      </c>
      <c r="D705" s="11">
        <v>1398.5568000000001</v>
      </c>
      <c r="E705" s="11">
        <v>242</v>
      </c>
      <c r="F705" s="11" t="str">
        <f>+VLOOKUP(Stock[[#This Row],[Codes Produits Achetes]],Tableau1[],4,FALSE)</f>
        <v>MIX LEGUMES</v>
      </c>
      <c r="G705" s="11">
        <f>IFERROR(Stock[[#This Row],[Stock Moyen (PMP €)]]/Stock[[#This Row],[Stock Moyen (UVC)]],0)</f>
        <v>7.1720861538461538</v>
      </c>
      <c r="H705" s="11" t="str">
        <f>+CONCATENATE(Stock[[#This Row],[Famille de produit]],Stock[[#This Row],[AnnéeMois]])</f>
        <v>MIX LEGUMES202211</v>
      </c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</row>
    <row r="706" spans="1:21" ht="12.75" hidden="1" customHeight="1" x14ac:dyDescent="0.25">
      <c r="A706" s="16">
        <v>202211</v>
      </c>
      <c r="B706" s="12">
        <v>5540246192831</v>
      </c>
      <c r="C706" s="8">
        <v>1235</v>
      </c>
      <c r="D706" s="8">
        <v>10939.622400000002</v>
      </c>
      <c r="E706" s="8">
        <v>659</v>
      </c>
      <c r="F706" s="11" t="str">
        <f>+VLOOKUP(Stock[[#This Row],[Codes Produits Achetes]],Tableau1[],4,FALSE)</f>
        <v>MIX LEGUMES</v>
      </c>
      <c r="G706" s="11">
        <f>IFERROR(Stock[[#This Row],[Stock Moyen (PMP €)]]/Stock[[#This Row],[Stock Moyen (UVC)]],0)</f>
        <v>8.8579938461538479</v>
      </c>
      <c r="H706" s="11" t="str">
        <f>+CONCATENATE(Stock[[#This Row],[Famille de produit]],Stock[[#This Row],[AnnéeMois]])</f>
        <v>MIX LEGUMES202211</v>
      </c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</row>
    <row r="707" spans="1:21" ht="12.75" hidden="1" customHeight="1" x14ac:dyDescent="0.25">
      <c r="A707" s="16">
        <v>202211</v>
      </c>
      <c r="B707" s="12">
        <v>5540246192907</v>
      </c>
      <c r="C707" s="8">
        <v>1300</v>
      </c>
      <c r="D707" s="8">
        <v>36469.440000000002</v>
      </c>
      <c r="E707" s="8">
        <v>3351</v>
      </c>
      <c r="F707" s="11" t="str">
        <f>+VLOOKUP(Stock[[#This Row],[Codes Produits Achetes]],Tableau1[],4,FALSE)</f>
        <v>VOLAILLE</v>
      </c>
      <c r="G707" s="11">
        <f>IFERROR(Stock[[#This Row],[Stock Moyen (PMP €)]]/Stock[[#This Row],[Stock Moyen (UVC)]],0)</f>
        <v>28.053415384615388</v>
      </c>
      <c r="H707" s="11" t="str">
        <f>+CONCATENATE(Stock[[#This Row],[Famille de produit]],Stock[[#This Row],[AnnéeMois]])</f>
        <v>VOLAILLE202211</v>
      </c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</row>
    <row r="708" spans="1:21" ht="12.75" hidden="1" customHeight="1" x14ac:dyDescent="0.25">
      <c r="A708" s="16">
        <v>202211</v>
      </c>
      <c r="B708" s="14">
        <v>5540246193316</v>
      </c>
      <c r="C708" s="11">
        <v>265</v>
      </c>
      <c r="D708" s="11">
        <v>8992.6848000000009</v>
      </c>
      <c r="E708" s="11">
        <v>516</v>
      </c>
      <c r="F708" s="11" t="str">
        <f>+VLOOKUP(Stock[[#This Row],[Codes Produits Achetes]],Tableau1[],4,FALSE)</f>
        <v>BOULANGERIE</v>
      </c>
      <c r="G708" s="11">
        <f>IFERROR(Stock[[#This Row],[Stock Moyen (PMP €)]]/Stock[[#This Row],[Stock Moyen (UVC)]],0)</f>
        <v>33.934659622641512</v>
      </c>
      <c r="H708" s="11" t="str">
        <f>+CONCATENATE(Stock[[#This Row],[Famille de produit]],Stock[[#This Row],[AnnéeMois]])</f>
        <v>BOULANGERIE202211</v>
      </c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</row>
    <row r="709" spans="1:21" ht="12.75" hidden="1" customHeight="1" x14ac:dyDescent="0.25">
      <c r="A709" s="16">
        <v>202211</v>
      </c>
      <c r="B709" s="12">
        <v>5540246193409</v>
      </c>
      <c r="C709" s="8">
        <v>82</v>
      </c>
      <c r="D709" s="8">
        <v>4173.12</v>
      </c>
      <c r="E709" s="8">
        <v>5</v>
      </c>
      <c r="F709" s="11" t="str">
        <f>+VLOOKUP(Stock[[#This Row],[Codes Produits Achetes]],Tableau1[],4,FALSE)</f>
        <v>BOULANGERIE</v>
      </c>
      <c r="G709" s="11">
        <f>IFERROR(Stock[[#This Row],[Stock Moyen (PMP €)]]/Stock[[#This Row],[Stock Moyen (UVC)]],0)</f>
        <v>50.89170731707317</v>
      </c>
      <c r="H709" s="11" t="str">
        <f>+CONCATENATE(Stock[[#This Row],[Famille de produit]],Stock[[#This Row],[AnnéeMois]])</f>
        <v>BOULANGERIE202211</v>
      </c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</row>
    <row r="710" spans="1:21" ht="12.75" hidden="1" customHeight="1" x14ac:dyDescent="0.25">
      <c r="A710" s="16">
        <v>202211</v>
      </c>
      <c r="B710" s="14">
        <v>5540246193878</v>
      </c>
      <c r="C710" s="11">
        <v>3736</v>
      </c>
      <c r="D710" s="11">
        <v>26429.760000000002</v>
      </c>
      <c r="E710" s="11">
        <v>6682</v>
      </c>
      <c r="F710" s="11" t="str">
        <f>+VLOOKUP(Stock[[#This Row],[Codes Produits Achetes]],Tableau1[],4,FALSE)</f>
        <v>VOLAILLE</v>
      </c>
      <c r="G710" s="11">
        <f>IFERROR(Stock[[#This Row],[Stock Moyen (PMP €)]]/Stock[[#This Row],[Stock Moyen (UVC)]],0)</f>
        <v>7.0743468950749469</v>
      </c>
      <c r="H710" s="11" t="str">
        <f>+CONCATENATE(Stock[[#This Row],[Famille de produit]],Stock[[#This Row],[AnnéeMois]])</f>
        <v>VOLAILLE202211</v>
      </c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</row>
    <row r="711" spans="1:21" ht="12.75" hidden="1" customHeight="1" x14ac:dyDescent="0.25">
      <c r="A711" s="16">
        <v>202211</v>
      </c>
      <c r="B711" s="12">
        <v>5540246194467</v>
      </c>
      <c r="C711" s="8">
        <v>61694</v>
      </c>
      <c r="D711" s="8">
        <v>62148.686400000006</v>
      </c>
      <c r="E711" s="8">
        <v>55848</v>
      </c>
      <c r="F711" s="11" t="str">
        <f>+VLOOKUP(Stock[[#This Row],[Codes Produits Achetes]],Tableau1[],4,FALSE)</f>
        <v>BOULANGERIE</v>
      </c>
      <c r="G711" s="11">
        <f>IFERROR(Stock[[#This Row],[Stock Moyen (PMP €)]]/Stock[[#This Row],[Stock Moyen (UVC)]],0)</f>
        <v>1.0073700262586314</v>
      </c>
      <c r="H711" s="11" t="str">
        <f>+CONCATENATE(Stock[[#This Row],[Famille de produit]],Stock[[#This Row],[AnnéeMois]])</f>
        <v>BOULANGERIE202211</v>
      </c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</row>
    <row r="712" spans="1:21" ht="12.75" hidden="1" customHeight="1" x14ac:dyDescent="0.25">
      <c r="A712" s="16">
        <v>202211</v>
      </c>
      <c r="B712" s="12">
        <v>5540246194478</v>
      </c>
      <c r="C712" s="8">
        <v>615</v>
      </c>
      <c r="D712" s="8">
        <v>26753.976000000002</v>
      </c>
      <c r="E712" s="8">
        <v>701</v>
      </c>
      <c r="F712" s="11" t="str">
        <f>+VLOOKUP(Stock[[#This Row],[Codes Produits Achetes]],Tableau1[],4,FALSE)</f>
        <v>EMBALLAGES</v>
      </c>
      <c r="G712" s="11">
        <f>IFERROR(Stock[[#This Row],[Stock Moyen (PMP €)]]/Stock[[#This Row],[Stock Moyen (UVC)]],0)</f>
        <v>43.502400000000002</v>
      </c>
      <c r="H712" s="11" t="str">
        <f>+CONCATENATE(Stock[[#This Row],[Famille de produit]],Stock[[#This Row],[AnnéeMois]])</f>
        <v>EMBALLAGES202211</v>
      </c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</row>
    <row r="713" spans="1:21" ht="12.75" hidden="1" customHeight="1" x14ac:dyDescent="0.25">
      <c r="A713" s="16">
        <v>202211</v>
      </c>
      <c r="B713" s="14">
        <v>5540246194632</v>
      </c>
      <c r="C713" s="11">
        <v>2963</v>
      </c>
      <c r="D713" s="11">
        <v>38285.481599999999</v>
      </c>
      <c r="E713" s="11">
        <v>10656</v>
      </c>
      <c r="F713" s="11" t="str">
        <f>+VLOOKUP(Stock[[#This Row],[Codes Produits Achetes]],Tableau1[],4,FALSE)</f>
        <v>BOULANGERIE</v>
      </c>
      <c r="G713" s="11">
        <f>IFERROR(Stock[[#This Row],[Stock Moyen (PMP €)]]/Stock[[#This Row],[Stock Moyen (UVC)]],0)</f>
        <v>12.921188525143435</v>
      </c>
      <c r="H713" s="11" t="str">
        <f>+CONCATENATE(Stock[[#This Row],[Famille de produit]],Stock[[#This Row],[AnnéeMois]])</f>
        <v>BOULANGERIE202211</v>
      </c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</row>
    <row r="714" spans="1:21" ht="12.75" hidden="1" customHeight="1" x14ac:dyDescent="0.25">
      <c r="A714" s="16">
        <v>202211</v>
      </c>
      <c r="B714" s="14">
        <v>5540246194790</v>
      </c>
      <c r="C714" s="11">
        <v>4970</v>
      </c>
      <c r="D714" s="11">
        <v>57371.328000000001</v>
      </c>
      <c r="E714" s="11">
        <v>1775</v>
      </c>
      <c r="F714" s="11" t="str">
        <f>+VLOOKUP(Stock[[#This Row],[Codes Produits Achetes]],Tableau1[],4,FALSE)</f>
        <v>MIX LEGUMES</v>
      </c>
      <c r="G714" s="11">
        <f>IFERROR(Stock[[#This Row],[Stock Moyen (PMP €)]]/Stock[[#This Row],[Stock Moyen (UVC)]],0)</f>
        <v>11.543526760563381</v>
      </c>
      <c r="H714" s="11" t="str">
        <f>+CONCATENATE(Stock[[#This Row],[Famille de produit]],Stock[[#This Row],[AnnéeMois]])</f>
        <v>MIX LEGUMES202211</v>
      </c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</row>
    <row r="715" spans="1:21" ht="12.75" hidden="1" customHeight="1" x14ac:dyDescent="0.25">
      <c r="A715" s="16">
        <v>202211</v>
      </c>
      <c r="B715" s="12">
        <v>5540246194947</v>
      </c>
      <c r="C715" s="8">
        <v>209</v>
      </c>
      <c r="D715" s="8">
        <v>5579.2800000000007</v>
      </c>
      <c r="E715" s="8">
        <v>142</v>
      </c>
      <c r="F715" s="11" t="str">
        <f>+VLOOKUP(Stock[[#This Row],[Codes Produits Achetes]],Tableau1[],4,FALSE)</f>
        <v>EMBALLAGES</v>
      </c>
      <c r="G715" s="11">
        <f>IFERROR(Stock[[#This Row],[Stock Moyen (PMP €)]]/Stock[[#This Row],[Stock Moyen (UVC)]],0)</f>
        <v>26.695119617224883</v>
      </c>
      <c r="H715" s="11" t="str">
        <f>+CONCATENATE(Stock[[#This Row],[Famille de produit]],Stock[[#This Row],[AnnéeMois]])</f>
        <v>EMBALLAGES202211</v>
      </c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</row>
    <row r="716" spans="1:21" ht="12.75" hidden="1" customHeight="1" x14ac:dyDescent="0.25">
      <c r="A716" s="16">
        <v>202211</v>
      </c>
      <c r="B716" s="14">
        <v>5540246195096</v>
      </c>
      <c r="C716" s="11">
        <v>1560</v>
      </c>
      <c r="D716" s="11">
        <v>9275.2128000000012</v>
      </c>
      <c r="E716" s="11">
        <v>186</v>
      </c>
      <c r="F716" s="11" t="str">
        <f>+VLOOKUP(Stock[[#This Row],[Codes Produits Achetes]],Tableau1[],4,FALSE)</f>
        <v>MIX LEGUMES</v>
      </c>
      <c r="G716" s="11">
        <f>IFERROR(Stock[[#This Row],[Stock Moyen (PMP €)]]/Stock[[#This Row],[Stock Moyen (UVC)]],0)</f>
        <v>5.9456492307692317</v>
      </c>
      <c r="H716" s="11" t="str">
        <f>+CONCATENATE(Stock[[#This Row],[Famille de produit]],Stock[[#This Row],[AnnéeMois]])</f>
        <v>MIX LEGUMES202211</v>
      </c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</row>
    <row r="717" spans="1:21" ht="12.75" hidden="1" customHeight="1" x14ac:dyDescent="0.25">
      <c r="A717" s="16">
        <v>202211</v>
      </c>
      <c r="B717" s="14">
        <v>5540246195195</v>
      </c>
      <c r="C717" s="11">
        <v>54</v>
      </c>
      <c r="D717" s="11">
        <v>5010.7248000000009</v>
      </c>
      <c r="E717" s="11">
        <v>0</v>
      </c>
      <c r="F717" s="11" t="str">
        <f>+VLOOKUP(Stock[[#This Row],[Codes Produits Achetes]],Tableau1[],4,FALSE)</f>
        <v>EMBALLAGES</v>
      </c>
      <c r="G717" s="11">
        <f>IFERROR(Stock[[#This Row],[Stock Moyen (PMP €)]]/Stock[[#This Row],[Stock Moyen (UVC)]],0)</f>
        <v>92.791200000000018</v>
      </c>
      <c r="H717" s="11" t="str">
        <f>+CONCATENATE(Stock[[#This Row],[Famille de produit]],Stock[[#This Row],[AnnéeMois]])</f>
        <v>EMBALLAGES202211</v>
      </c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</row>
    <row r="718" spans="1:21" ht="12.75" hidden="1" customHeight="1" x14ac:dyDescent="0.25">
      <c r="A718" s="16">
        <v>202211</v>
      </c>
      <c r="B718" s="12">
        <v>5540246195241</v>
      </c>
      <c r="C718" s="8">
        <v>1160</v>
      </c>
      <c r="D718" s="8">
        <v>34668</v>
      </c>
      <c r="E718" s="8">
        <v>743</v>
      </c>
      <c r="F718" s="11" t="str">
        <f>+VLOOKUP(Stock[[#This Row],[Codes Produits Achetes]],Tableau1[],4,FALSE)</f>
        <v>MIX LEGUMES</v>
      </c>
      <c r="G718" s="11">
        <f>IFERROR(Stock[[#This Row],[Stock Moyen (PMP €)]]/Stock[[#This Row],[Stock Moyen (UVC)]],0)</f>
        <v>29.886206896551723</v>
      </c>
      <c r="H718" s="11" t="str">
        <f>+CONCATENATE(Stock[[#This Row],[Famille de produit]],Stock[[#This Row],[AnnéeMois]])</f>
        <v>MIX LEGUMES202211</v>
      </c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</row>
    <row r="719" spans="1:21" ht="12.75" hidden="1" customHeight="1" x14ac:dyDescent="0.25">
      <c r="A719" s="16">
        <v>202211</v>
      </c>
      <c r="B719" s="14">
        <v>5540246195242</v>
      </c>
      <c r="C719" s="11">
        <v>1506</v>
      </c>
      <c r="D719" s="11">
        <v>52569</v>
      </c>
      <c r="E719" s="11">
        <v>696</v>
      </c>
      <c r="F719" s="11" t="str">
        <f>+VLOOKUP(Stock[[#This Row],[Codes Produits Achetes]],Tableau1[],4,FALSE)</f>
        <v>MIX LEGUMES</v>
      </c>
      <c r="G719" s="11">
        <f>IFERROR(Stock[[#This Row],[Stock Moyen (PMP €)]]/Stock[[#This Row],[Stock Moyen (UVC)]],0)</f>
        <v>34.906374501992033</v>
      </c>
      <c r="H719" s="11" t="str">
        <f>+CONCATENATE(Stock[[#This Row],[Famille de produit]],Stock[[#This Row],[AnnéeMois]])</f>
        <v>MIX LEGUMES202211</v>
      </c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</row>
    <row r="720" spans="1:21" ht="12.75" hidden="1" customHeight="1" x14ac:dyDescent="0.25">
      <c r="A720" s="16">
        <v>202211</v>
      </c>
      <c r="B720" s="14">
        <v>5540246195250</v>
      </c>
      <c r="C720" s="11">
        <v>516</v>
      </c>
      <c r="D720" s="11">
        <v>20206.9728</v>
      </c>
      <c r="E720" s="11">
        <v>613</v>
      </c>
      <c r="F720" s="11" t="str">
        <f>+VLOOKUP(Stock[[#This Row],[Codes Produits Achetes]],Tableau1[],4,FALSE)</f>
        <v>BOULANGERIE</v>
      </c>
      <c r="G720" s="11">
        <f>IFERROR(Stock[[#This Row],[Stock Moyen (PMP €)]]/Stock[[#This Row],[Stock Moyen (UVC)]],0)</f>
        <v>39.160800000000002</v>
      </c>
      <c r="H720" s="11" t="str">
        <f>+CONCATENATE(Stock[[#This Row],[Famille de produit]],Stock[[#This Row],[AnnéeMois]])</f>
        <v>BOULANGERIE202211</v>
      </c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</row>
    <row r="721" spans="1:21" ht="12.75" hidden="1" customHeight="1" x14ac:dyDescent="0.25">
      <c r="A721" s="16">
        <v>202211</v>
      </c>
      <c r="B721" s="12">
        <v>5540246195653</v>
      </c>
      <c r="C721" s="8">
        <v>205</v>
      </c>
      <c r="D721" s="8">
        <v>6987.3408000000009</v>
      </c>
      <c r="E721" s="8">
        <v>151</v>
      </c>
      <c r="F721" s="11" t="str">
        <f>+VLOOKUP(Stock[[#This Row],[Codes Produits Achetes]],Tableau1[],4,FALSE)</f>
        <v>EMBALLAGES</v>
      </c>
      <c r="G721" s="11">
        <f>IFERROR(Stock[[#This Row],[Stock Moyen (PMP €)]]/Stock[[#This Row],[Stock Moyen (UVC)]],0)</f>
        <v>34.084589268292689</v>
      </c>
      <c r="H721" s="11" t="str">
        <f>+CONCATENATE(Stock[[#This Row],[Famille de produit]],Stock[[#This Row],[AnnéeMois]])</f>
        <v>EMBALLAGES202211</v>
      </c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</row>
    <row r="722" spans="1:21" ht="12.75" hidden="1" customHeight="1" x14ac:dyDescent="0.25">
      <c r="A722" s="16">
        <v>202211</v>
      </c>
      <c r="B722" s="14">
        <v>5540246195943</v>
      </c>
      <c r="C722" s="11">
        <v>0</v>
      </c>
      <c r="D722" s="11">
        <v>0</v>
      </c>
      <c r="E722" s="11">
        <v>1369</v>
      </c>
      <c r="F722" s="11" t="str">
        <f>+VLOOKUP(Stock[[#This Row],[Codes Produits Achetes]],Tableau1[],4,FALSE)</f>
        <v>CREMERIE</v>
      </c>
      <c r="G722" s="11">
        <f>IFERROR(Stock[[#This Row],[Stock Moyen (PMP €)]]/Stock[[#This Row],[Stock Moyen (UVC)]],0)</f>
        <v>0</v>
      </c>
      <c r="H722" s="11" t="str">
        <f>+CONCATENATE(Stock[[#This Row],[Famille de produit]],Stock[[#This Row],[AnnéeMois]])</f>
        <v>CREMERIE202211</v>
      </c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</row>
    <row r="723" spans="1:21" ht="12.75" hidden="1" customHeight="1" x14ac:dyDescent="0.25">
      <c r="A723" s="16">
        <v>202211</v>
      </c>
      <c r="B723" s="12">
        <v>5540246195944</v>
      </c>
      <c r="C723" s="8">
        <v>812</v>
      </c>
      <c r="D723" s="8">
        <v>22271.760000000002</v>
      </c>
      <c r="E723" s="8">
        <v>1137</v>
      </c>
      <c r="F723" s="11" t="str">
        <f>+VLOOKUP(Stock[[#This Row],[Codes Produits Achetes]],Tableau1[],4,FALSE)</f>
        <v>CREMERIE</v>
      </c>
      <c r="G723" s="11">
        <f>IFERROR(Stock[[#This Row],[Stock Moyen (PMP €)]]/Stock[[#This Row],[Stock Moyen (UVC)]],0)</f>
        <v>27.428275862068968</v>
      </c>
      <c r="H723" s="11" t="str">
        <f>+CONCATENATE(Stock[[#This Row],[Famille de produit]],Stock[[#This Row],[AnnéeMois]])</f>
        <v>CREMERIE202211</v>
      </c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</row>
    <row r="724" spans="1:21" ht="12.75" hidden="1" customHeight="1" x14ac:dyDescent="0.25">
      <c r="A724" s="16">
        <v>202211</v>
      </c>
      <c r="B724" s="12">
        <v>5540246195999</v>
      </c>
      <c r="C724" s="8">
        <v>0</v>
      </c>
      <c r="D724" s="8">
        <v>0</v>
      </c>
      <c r="E724" s="8">
        <v>0</v>
      </c>
      <c r="F724" s="11" t="str">
        <f>+VLOOKUP(Stock[[#This Row],[Codes Produits Achetes]],Tableau1[],4,FALSE)</f>
        <v>MIX LEGUMES</v>
      </c>
      <c r="G724" s="11">
        <f>IFERROR(Stock[[#This Row],[Stock Moyen (PMP €)]]/Stock[[#This Row],[Stock Moyen (UVC)]],0)</f>
        <v>0</v>
      </c>
      <c r="H724" s="11" t="str">
        <f>+CONCATENATE(Stock[[#This Row],[Famille de produit]],Stock[[#This Row],[AnnéeMois]])</f>
        <v>MIX LEGUMES202211</v>
      </c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</row>
    <row r="725" spans="1:21" ht="12.75" hidden="1" customHeight="1" x14ac:dyDescent="0.25">
      <c r="A725" s="16">
        <v>202211</v>
      </c>
      <c r="B725" s="14">
        <v>5540246196002</v>
      </c>
      <c r="C725" s="11">
        <v>0</v>
      </c>
      <c r="D725" s="11">
        <v>0</v>
      </c>
      <c r="E725" s="11">
        <v>0</v>
      </c>
      <c r="F725" s="11" t="str">
        <f>+VLOOKUP(Stock[[#This Row],[Codes Produits Achetes]],Tableau1[],4,FALSE)</f>
        <v>CREMERIE</v>
      </c>
      <c r="G725" s="11">
        <f>IFERROR(Stock[[#This Row],[Stock Moyen (PMP €)]]/Stock[[#This Row],[Stock Moyen (UVC)]],0)</f>
        <v>0</v>
      </c>
      <c r="H725" s="11" t="str">
        <f>+CONCATENATE(Stock[[#This Row],[Famille de produit]],Stock[[#This Row],[AnnéeMois]])</f>
        <v>CREMERIE202211</v>
      </c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</row>
    <row r="726" spans="1:21" ht="12.75" hidden="1" customHeight="1" x14ac:dyDescent="0.25">
      <c r="A726" s="16">
        <v>202211</v>
      </c>
      <c r="B726" s="14">
        <v>5540246196046</v>
      </c>
      <c r="C726" s="11">
        <v>239</v>
      </c>
      <c r="D726" s="11">
        <v>4341.0384000000004</v>
      </c>
      <c r="E726" s="11">
        <v>799</v>
      </c>
      <c r="F726" s="11" t="str">
        <f>+VLOOKUP(Stock[[#This Row],[Codes Produits Achetes]],Tableau1[],4,FALSE)</f>
        <v>BOULANGERIE</v>
      </c>
      <c r="G726" s="11">
        <f>IFERROR(Stock[[#This Row],[Stock Moyen (PMP €)]]/Stock[[#This Row],[Stock Moyen (UVC)]],0)</f>
        <v>18.163340585774058</v>
      </c>
      <c r="H726" s="11" t="str">
        <f>+CONCATENATE(Stock[[#This Row],[Famille de produit]],Stock[[#This Row],[AnnéeMois]])</f>
        <v>BOULANGERIE202211</v>
      </c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</row>
    <row r="727" spans="1:21" ht="12.75" hidden="1" customHeight="1" x14ac:dyDescent="0.25">
      <c r="A727" s="16">
        <v>202211</v>
      </c>
      <c r="B727" s="14">
        <v>5540246196065</v>
      </c>
      <c r="C727" s="11">
        <v>0</v>
      </c>
      <c r="D727" s="11">
        <v>0</v>
      </c>
      <c r="E727" s="11">
        <v>0</v>
      </c>
      <c r="F727" s="11" t="str">
        <f>+VLOOKUP(Stock[[#This Row],[Codes Produits Achetes]],Tableau1[],4,FALSE)</f>
        <v>BOULANGERIE</v>
      </c>
      <c r="G727" s="11">
        <f>IFERROR(Stock[[#This Row],[Stock Moyen (PMP €)]]/Stock[[#This Row],[Stock Moyen (UVC)]],0)</f>
        <v>0</v>
      </c>
      <c r="H727" s="11" t="str">
        <f>+CONCATENATE(Stock[[#This Row],[Famille de produit]],Stock[[#This Row],[AnnéeMois]])</f>
        <v>BOULANGERIE202211</v>
      </c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</row>
    <row r="728" spans="1:21" ht="12.75" hidden="1" customHeight="1" x14ac:dyDescent="0.25">
      <c r="A728" s="16">
        <v>202211</v>
      </c>
      <c r="B728" s="14">
        <v>5540246196092</v>
      </c>
      <c r="C728" s="11">
        <v>1096</v>
      </c>
      <c r="D728" s="11">
        <v>47254.752000000008</v>
      </c>
      <c r="E728" s="11">
        <v>1244</v>
      </c>
      <c r="F728" s="11" t="str">
        <f>+VLOOKUP(Stock[[#This Row],[Codes Produits Achetes]],Tableau1[],4,FALSE)</f>
        <v>VOLAILLE</v>
      </c>
      <c r="G728" s="11">
        <f>IFERROR(Stock[[#This Row],[Stock Moyen (PMP €)]]/Stock[[#This Row],[Stock Moyen (UVC)]],0)</f>
        <v>43.115649635036505</v>
      </c>
      <c r="H728" s="11" t="str">
        <f>+CONCATENATE(Stock[[#This Row],[Famille de produit]],Stock[[#This Row],[AnnéeMois]])</f>
        <v>VOLAILLE202211</v>
      </c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</row>
    <row r="729" spans="1:21" ht="12.75" hidden="1" customHeight="1" x14ac:dyDescent="0.25">
      <c r="A729" s="16">
        <v>202211</v>
      </c>
      <c r="B729" s="12">
        <v>5540246196148</v>
      </c>
      <c r="C729" s="8">
        <v>0</v>
      </c>
      <c r="D729" s="8">
        <v>0</v>
      </c>
      <c r="E729" s="8">
        <v>418</v>
      </c>
      <c r="F729" s="11" t="str">
        <f>+VLOOKUP(Stock[[#This Row],[Codes Produits Achetes]],Tableau1[],4,FALSE)</f>
        <v>EMBALLAGES</v>
      </c>
      <c r="G729" s="11">
        <f>IFERROR(Stock[[#This Row],[Stock Moyen (PMP €)]]/Stock[[#This Row],[Stock Moyen (UVC)]],0)</f>
        <v>0</v>
      </c>
      <c r="H729" s="11" t="str">
        <f>+CONCATENATE(Stock[[#This Row],[Famille de produit]],Stock[[#This Row],[AnnéeMois]])</f>
        <v>EMBALLAGES202211</v>
      </c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</row>
    <row r="730" spans="1:21" ht="12.75" hidden="1" customHeight="1" x14ac:dyDescent="0.25">
      <c r="A730" s="16">
        <v>202212</v>
      </c>
      <c r="B730" s="14">
        <v>5540246170256</v>
      </c>
      <c r="C730" s="11">
        <v>5390</v>
      </c>
      <c r="D730" s="11">
        <v>38746.512000000002</v>
      </c>
      <c r="E730" s="11">
        <v>9691</v>
      </c>
      <c r="F730" s="11" t="str">
        <f>+VLOOKUP(Stock[[#This Row],[Codes Produits Achetes]],Tableau1[],4,FALSE)</f>
        <v>BOULANGERIE</v>
      </c>
      <c r="G730" s="11">
        <f>IFERROR(Stock[[#This Row],[Stock Moyen (PMP €)]]/Stock[[#This Row],[Stock Moyen (UVC)]],0)</f>
        <v>7.1885922077922082</v>
      </c>
      <c r="H730" s="11" t="str">
        <f>+CONCATENATE(Stock[[#This Row],[Famille de produit]],Stock[[#This Row],[AnnéeMois]])</f>
        <v>BOULANGERIE202212</v>
      </c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</row>
    <row r="731" spans="1:21" ht="12.75" hidden="1" customHeight="1" x14ac:dyDescent="0.25">
      <c r="A731" s="16">
        <v>202212</v>
      </c>
      <c r="B731" s="12">
        <v>5540246171759</v>
      </c>
      <c r="C731" s="8">
        <v>5455</v>
      </c>
      <c r="D731" s="8">
        <v>32439.268800000002</v>
      </c>
      <c r="E731" s="8">
        <v>7508</v>
      </c>
      <c r="F731" s="11" t="str">
        <f>+VLOOKUP(Stock[[#This Row],[Codes Produits Achetes]],Tableau1[],4,FALSE)</f>
        <v>MIX LEGUMES</v>
      </c>
      <c r="G731" s="11">
        <f>IFERROR(Stock[[#This Row],[Stock Moyen (PMP €)]]/Stock[[#This Row],[Stock Moyen (UVC)]],0)</f>
        <v>5.9467037213565543</v>
      </c>
      <c r="H731" s="11" t="str">
        <f>+CONCATENATE(Stock[[#This Row],[Famille de produit]],Stock[[#This Row],[AnnéeMois]])</f>
        <v>MIX LEGUMES202212</v>
      </c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</row>
    <row r="732" spans="1:21" ht="12.75" hidden="1" customHeight="1" x14ac:dyDescent="0.25">
      <c r="A732" s="16">
        <v>202212</v>
      </c>
      <c r="B732" s="12">
        <v>5540246171888</v>
      </c>
      <c r="C732" s="8">
        <v>1641</v>
      </c>
      <c r="D732" s="8">
        <v>29189.376000000004</v>
      </c>
      <c r="E732" s="8">
        <v>2441</v>
      </c>
      <c r="F732" s="11" t="str">
        <f>+VLOOKUP(Stock[[#This Row],[Codes Produits Achetes]],Tableau1[],4,FALSE)</f>
        <v>BOULANGERIE</v>
      </c>
      <c r="G732" s="11">
        <f>IFERROR(Stock[[#This Row],[Stock Moyen (PMP €)]]/Stock[[#This Row],[Stock Moyen (UVC)]],0)</f>
        <v>17.787553930530166</v>
      </c>
      <c r="H732" s="11" t="str">
        <f>+CONCATENATE(Stock[[#This Row],[Famille de produit]],Stock[[#This Row],[AnnéeMois]])</f>
        <v>BOULANGERIE202212</v>
      </c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</row>
    <row r="733" spans="1:21" ht="12.75" hidden="1" customHeight="1" x14ac:dyDescent="0.25">
      <c r="A733" s="16">
        <v>202212</v>
      </c>
      <c r="B733" s="14">
        <v>5540246171933</v>
      </c>
      <c r="C733" s="11">
        <v>0</v>
      </c>
      <c r="D733" s="11">
        <v>0</v>
      </c>
      <c r="E733" s="11">
        <v>12139</v>
      </c>
      <c r="F733" s="11" t="str">
        <f>+VLOOKUP(Stock[[#This Row],[Codes Produits Achetes]],Tableau1[],4,FALSE)</f>
        <v>CREMERIE</v>
      </c>
      <c r="G733" s="11">
        <f>IFERROR(Stock[[#This Row],[Stock Moyen (PMP €)]]/Stock[[#This Row],[Stock Moyen (UVC)]],0)</f>
        <v>0</v>
      </c>
      <c r="H733" s="11" t="str">
        <f>+CONCATENATE(Stock[[#This Row],[Famille de produit]],Stock[[#This Row],[AnnéeMois]])</f>
        <v>CREMERIE202212</v>
      </c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</row>
    <row r="734" spans="1:21" ht="12.75" hidden="1" customHeight="1" x14ac:dyDescent="0.25">
      <c r="A734" s="16">
        <v>202212</v>
      </c>
      <c r="B734" s="14">
        <v>5540246172539</v>
      </c>
      <c r="C734" s="11">
        <v>33</v>
      </c>
      <c r="D734" s="11">
        <v>710.0784000000001</v>
      </c>
      <c r="E734" s="11">
        <v>184</v>
      </c>
      <c r="F734" s="11" t="str">
        <f>+VLOOKUP(Stock[[#This Row],[Codes Produits Achetes]],Tableau1[],4,FALSE)</f>
        <v>CREMERIE</v>
      </c>
      <c r="G734" s="11">
        <f>IFERROR(Stock[[#This Row],[Stock Moyen (PMP €)]]/Stock[[#This Row],[Stock Moyen (UVC)]],0)</f>
        <v>21.517527272727275</v>
      </c>
      <c r="H734" s="11" t="str">
        <f>+CONCATENATE(Stock[[#This Row],[Famille de produit]],Stock[[#This Row],[AnnéeMois]])</f>
        <v>CREMERIE202212</v>
      </c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</row>
    <row r="735" spans="1:21" ht="12.75" hidden="1" customHeight="1" x14ac:dyDescent="0.25">
      <c r="A735" s="16">
        <v>202212</v>
      </c>
      <c r="B735" s="12">
        <v>5540246172669</v>
      </c>
      <c r="C735" s="8">
        <v>28</v>
      </c>
      <c r="D735" s="8">
        <v>390.18239999999997</v>
      </c>
      <c r="E735" s="8">
        <v>1657</v>
      </c>
      <c r="F735" s="11" t="str">
        <f>+VLOOKUP(Stock[[#This Row],[Codes Produits Achetes]],Tableau1[],4,FALSE)</f>
        <v>CREMERIE</v>
      </c>
      <c r="G735" s="11">
        <f>IFERROR(Stock[[#This Row],[Stock Moyen (PMP €)]]/Stock[[#This Row],[Stock Moyen (UVC)]],0)</f>
        <v>13.935085714285714</v>
      </c>
      <c r="H735" s="11" t="str">
        <f>+CONCATENATE(Stock[[#This Row],[Famille de produit]],Stock[[#This Row],[AnnéeMois]])</f>
        <v>CREMERIE202212</v>
      </c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</row>
    <row r="736" spans="1:21" ht="12.75" hidden="1" customHeight="1" x14ac:dyDescent="0.25">
      <c r="A736" s="16">
        <v>202212</v>
      </c>
      <c r="B736" s="14">
        <v>5540246172978</v>
      </c>
      <c r="C736" s="11">
        <v>1587</v>
      </c>
      <c r="D736" s="11">
        <v>1279.4544000000001</v>
      </c>
      <c r="E736" s="11">
        <v>15452</v>
      </c>
      <c r="F736" s="11" t="str">
        <f>+VLOOKUP(Stock[[#This Row],[Codes Produits Achetes]],Tableau1[],4,FALSE)</f>
        <v>CREMERIE</v>
      </c>
      <c r="G736" s="11">
        <f>IFERROR(Stock[[#This Row],[Stock Moyen (PMP €)]]/Stock[[#This Row],[Stock Moyen (UVC)]],0)</f>
        <v>0.80620945179584125</v>
      </c>
      <c r="H736" s="11" t="str">
        <f>+CONCATENATE(Stock[[#This Row],[Famille de produit]],Stock[[#This Row],[AnnéeMois]])</f>
        <v>CREMERIE202212</v>
      </c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</row>
    <row r="737" spans="1:21" ht="12.75" hidden="1" customHeight="1" x14ac:dyDescent="0.25">
      <c r="A737" s="16">
        <v>202212</v>
      </c>
      <c r="B737" s="12">
        <v>5540246173472</v>
      </c>
      <c r="C737" s="8">
        <v>446</v>
      </c>
      <c r="D737" s="8">
        <v>10511.510399999999</v>
      </c>
      <c r="E737" s="8">
        <v>933</v>
      </c>
      <c r="F737" s="11" t="str">
        <f>+VLOOKUP(Stock[[#This Row],[Codes Produits Achetes]],Tableau1[],4,FALSE)</f>
        <v>CREMERIE</v>
      </c>
      <c r="G737" s="11">
        <f>IFERROR(Stock[[#This Row],[Stock Moyen (PMP €)]]/Stock[[#This Row],[Stock Moyen (UVC)]],0)</f>
        <v>23.568408968609862</v>
      </c>
      <c r="H737" s="11" t="str">
        <f>+CONCATENATE(Stock[[#This Row],[Famille de produit]],Stock[[#This Row],[AnnéeMois]])</f>
        <v>CREMERIE202212</v>
      </c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</row>
    <row r="738" spans="1:21" ht="12.75" hidden="1" customHeight="1" x14ac:dyDescent="0.25">
      <c r="A738" s="16">
        <v>202212</v>
      </c>
      <c r="B738" s="14">
        <v>5540246173492</v>
      </c>
      <c r="C738" s="11">
        <v>2228</v>
      </c>
      <c r="D738" s="11">
        <v>34732.800000000003</v>
      </c>
      <c r="E738" s="11">
        <v>1337</v>
      </c>
      <c r="F738" s="11" t="str">
        <f>+VLOOKUP(Stock[[#This Row],[Codes Produits Achetes]],Tableau1[],4,FALSE)</f>
        <v>VOLAILLE</v>
      </c>
      <c r="G738" s="11">
        <f>IFERROR(Stock[[#This Row],[Stock Moyen (PMP €)]]/Stock[[#This Row],[Stock Moyen (UVC)]],0)</f>
        <v>15.58922800718133</v>
      </c>
      <c r="H738" s="11" t="str">
        <f>+CONCATENATE(Stock[[#This Row],[Famille de produit]],Stock[[#This Row],[AnnéeMois]])</f>
        <v>VOLAILLE202212</v>
      </c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</row>
    <row r="739" spans="1:21" ht="12.75" hidden="1" customHeight="1" x14ac:dyDescent="0.25">
      <c r="A739" s="16">
        <v>202212</v>
      </c>
      <c r="B739" s="14">
        <v>5540246173906</v>
      </c>
      <c r="C739" s="11">
        <v>3392</v>
      </c>
      <c r="D739" s="11">
        <v>66808.972800000003</v>
      </c>
      <c r="E739" s="11">
        <v>2562</v>
      </c>
      <c r="F739" s="11" t="str">
        <f>+VLOOKUP(Stock[[#This Row],[Codes Produits Achetes]],Tableau1[],4,FALSE)</f>
        <v>VOLAILLE</v>
      </c>
      <c r="G739" s="11">
        <f>IFERROR(Stock[[#This Row],[Stock Moyen (PMP €)]]/Stock[[#This Row],[Stock Moyen (UVC)]],0)</f>
        <v>19.696041509433964</v>
      </c>
      <c r="H739" s="11" t="str">
        <f>+CONCATENATE(Stock[[#This Row],[Famille de produit]],Stock[[#This Row],[AnnéeMois]])</f>
        <v>VOLAILLE202212</v>
      </c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</row>
    <row r="740" spans="1:21" ht="12.75" hidden="1" customHeight="1" x14ac:dyDescent="0.25">
      <c r="A740" s="16">
        <v>202212</v>
      </c>
      <c r="B740" s="12">
        <v>5540246174095</v>
      </c>
      <c r="C740" s="8">
        <v>56</v>
      </c>
      <c r="D740" s="8">
        <v>1777.5936000000002</v>
      </c>
      <c r="E740" s="8">
        <v>230</v>
      </c>
      <c r="F740" s="11" t="str">
        <f>+VLOOKUP(Stock[[#This Row],[Codes Produits Achetes]],Tableau1[],4,FALSE)</f>
        <v>CREMERIE</v>
      </c>
      <c r="G740" s="11">
        <f>IFERROR(Stock[[#This Row],[Stock Moyen (PMP €)]]/Stock[[#This Row],[Stock Moyen (UVC)]],0)</f>
        <v>31.742742857142861</v>
      </c>
      <c r="H740" s="11" t="str">
        <f>+CONCATENATE(Stock[[#This Row],[Famille de produit]],Stock[[#This Row],[AnnéeMois]])</f>
        <v>CREMERIE202212</v>
      </c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</row>
    <row r="741" spans="1:21" ht="12.75" hidden="1" customHeight="1" x14ac:dyDescent="0.25">
      <c r="A741" s="16">
        <v>202212</v>
      </c>
      <c r="B741" s="14">
        <v>5540246174174</v>
      </c>
      <c r="C741" s="11">
        <v>35</v>
      </c>
      <c r="D741" s="11">
        <v>481.46400000000006</v>
      </c>
      <c r="E741" s="11">
        <v>826</v>
      </c>
      <c r="F741" s="11" t="str">
        <f>+VLOOKUP(Stock[[#This Row],[Codes Produits Achetes]],Tableau1[],4,FALSE)</f>
        <v>CREMERIE</v>
      </c>
      <c r="G741" s="11">
        <f>IFERROR(Stock[[#This Row],[Stock Moyen (PMP €)]]/Stock[[#This Row],[Stock Moyen (UVC)]],0)</f>
        <v>13.756114285714288</v>
      </c>
      <c r="H741" s="11" t="str">
        <f>+CONCATENATE(Stock[[#This Row],[Famille de produit]],Stock[[#This Row],[AnnéeMois]])</f>
        <v>CREMERIE202212</v>
      </c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</row>
    <row r="742" spans="1:21" ht="12.75" hidden="1" customHeight="1" x14ac:dyDescent="0.25">
      <c r="A742" s="16">
        <v>202212</v>
      </c>
      <c r="B742" s="12">
        <v>5540246175047</v>
      </c>
      <c r="C742" s="8">
        <v>140</v>
      </c>
      <c r="D742" s="8">
        <v>1503.3600000000001</v>
      </c>
      <c r="E742" s="8">
        <v>1142</v>
      </c>
      <c r="F742" s="11" t="str">
        <f>+VLOOKUP(Stock[[#This Row],[Codes Produits Achetes]],Tableau1[],4,FALSE)</f>
        <v>CREMERIE</v>
      </c>
      <c r="G742" s="11">
        <f>IFERROR(Stock[[#This Row],[Stock Moyen (PMP €)]]/Stock[[#This Row],[Stock Moyen (UVC)]],0)</f>
        <v>10.738285714285714</v>
      </c>
      <c r="H742" s="11" t="str">
        <f>+CONCATENATE(Stock[[#This Row],[Famille de produit]],Stock[[#This Row],[AnnéeMois]])</f>
        <v>CREMERIE202212</v>
      </c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</row>
    <row r="743" spans="1:21" ht="12.75" hidden="1" customHeight="1" x14ac:dyDescent="0.25">
      <c r="A743" s="16">
        <v>202212</v>
      </c>
      <c r="B743" s="14">
        <v>5540246175049</v>
      </c>
      <c r="C743" s="11">
        <v>585</v>
      </c>
      <c r="D743" s="11">
        <v>6237.9072000000006</v>
      </c>
      <c r="E743" s="11">
        <v>5861</v>
      </c>
      <c r="F743" s="11" t="str">
        <f>+VLOOKUP(Stock[[#This Row],[Codes Produits Achetes]],Tableau1[],4,FALSE)</f>
        <v>CREMERIE</v>
      </c>
      <c r="G743" s="11">
        <f>IFERROR(Stock[[#This Row],[Stock Moyen (PMP €)]]/Stock[[#This Row],[Stock Moyen (UVC)]],0)</f>
        <v>10.663089230769232</v>
      </c>
      <c r="H743" s="11" t="str">
        <f>+CONCATENATE(Stock[[#This Row],[Famille de produit]],Stock[[#This Row],[AnnéeMois]])</f>
        <v>CREMERIE202212</v>
      </c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</row>
    <row r="744" spans="1:21" ht="12.75" hidden="1" customHeight="1" x14ac:dyDescent="0.25">
      <c r="A744" s="16">
        <v>202212</v>
      </c>
      <c r="B744" s="12">
        <v>5540246175050</v>
      </c>
      <c r="C744" s="8">
        <v>1086</v>
      </c>
      <c r="D744" s="8">
        <v>12890.750400000001</v>
      </c>
      <c r="E744" s="8">
        <v>4135</v>
      </c>
      <c r="F744" s="11" t="str">
        <f>+VLOOKUP(Stock[[#This Row],[Codes Produits Achetes]],Tableau1[],4,FALSE)</f>
        <v>CREMERIE</v>
      </c>
      <c r="G744" s="11">
        <f>IFERROR(Stock[[#This Row],[Stock Moyen (PMP €)]]/Stock[[#This Row],[Stock Moyen (UVC)]],0)</f>
        <v>11.869935911602211</v>
      </c>
      <c r="H744" s="11" t="str">
        <f>+CONCATENATE(Stock[[#This Row],[Famille de produit]],Stock[[#This Row],[AnnéeMois]])</f>
        <v>CREMERIE202212</v>
      </c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</row>
    <row r="745" spans="1:21" ht="12.75" hidden="1" customHeight="1" x14ac:dyDescent="0.25">
      <c r="A745" s="16">
        <v>202212</v>
      </c>
      <c r="B745" s="12">
        <v>5540246176294</v>
      </c>
      <c r="C745" s="8">
        <v>1300</v>
      </c>
      <c r="D745" s="8">
        <v>1231.3728000000001</v>
      </c>
      <c r="E745" s="8">
        <v>10617</v>
      </c>
      <c r="F745" s="11" t="str">
        <f>+VLOOKUP(Stock[[#This Row],[Codes Produits Achetes]],Tableau1[],4,FALSE)</f>
        <v>CREMERIE</v>
      </c>
      <c r="G745" s="11">
        <f>IFERROR(Stock[[#This Row],[Stock Moyen (PMP €)]]/Stock[[#This Row],[Stock Moyen (UVC)]],0)</f>
        <v>0.94720984615384618</v>
      </c>
      <c r="H745" s="11" t="str">
        <f>+CONCATENATE(Stock[[#This Row],[Famille de produit]],Stock[[#This Row],[AnnéeMois]])</f>
        <v>CREMERIE202212</v>
      </c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</row>
    <row r="746" spans="1:21" ht="12.75" hidden="1" customHeight="1" x14ac:dyDescent="0.25">
      <c r="A746" s="16">
        <v>202212</v>
      </c>
      <c r="B746" s="14">
        <v>5540246176295</v>
      </c>
      <c r="C746" s="11">
        <v>6200</v>
      </c>
      <c r="D746" s="11">
        <v>5875.4160000000002</v>
      </c>
      <c r="E746" s="11">
        <v>87669</v>
      </c>
      <c r="F746" s="11" t="str">
        <f>+VLOOKUP(Stock[[#This Row],[Codes Produits Achetes]],Tableau1[],4,FALSE)</f>
        <v>CREMERIE</v>
      </c>
      <c r="G746" s="11">
        <f>IFERROR(Stock[[#This Row],[Stock Moyen (PMP €)]]/Stock[[#This Row],[Stock Moyen (UVC)]],0)</f>
        <v>0.94764774193548384</v>
      </c>
      <c r="H746" s="11" t="str">
        <f>+CONCATENATE(Stock[[#This Row],[Famille de produit]],Stock[[#This Row],[AnnéeMois]])</f>
        <v>CREMERIE202212</v>
      </c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</row>
    <row r="747" spans="1:21" ht="12.75" hidden="1" customHeight="1" x14ac:dyDescent="0.25">
      <c r="A747" s="16">
        <v>202212</v>
      </c>
      <c r="B747" s="14">
        <v>5540246176699</v>
      </c>
      <c r="C747" s="11">
        <v>627</v>
      </c>
      <c r="D747" s="11">
        <v>320.76000000000005</v>
      </c>
      <c r="E747" s="11">
        <v>80806</v>
      </c>
      <c r="F747" s="11" t="str">
        <f>+VLOOKUP(Stock[[#This Row],[Codes Produits Achetes]],Tableau1[],4,FALSE)</f>
        <v>CREMERIE</v>
      </c>
      <c r="G747" s="11">
        <f>IFERROR(Stock[[#This Row],[Stock Moyen (PMP €)]]/Stock[[#This Row],[Stock Moyen (UVC)]],0)</f>
        <v>0.51157894736842113</v>
      </c>
      <c r="H747" s="11" t="str">
        <f>+CONCATENATE(Stock[[#This Row],[Famille de produit]],Stock[[#This Row],[AnnéeMois]])</f>
        <v>CREMERIE202212</v>
      </c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</row>
    <row r="748" spans="1:21" ht="12.75" hidden="1" customHeight="1" x14ac:dyDescent="0.25">
      <c r="A748" s="16">
        <v>202212</v>
      </c>
      <c r="B748" s="14">
        <v>5540246177133</v>
      </c>
      <c r="C748" s="11">
        <v>20846</v>
      </c>
      <c r="D748" s="11">
        <v>86480.265600000013</v>
      </c>
      <c r="E748" s="11">
        <v>36817</v>
      </c>
      <c r="F748" s="11" t="str">
        <f>+VLOOKUP(Stock[[#This Row],[Codes Produits Achetes]],Tableau1[],4,FALSE)</f>
        <v>MIX LEGUMES</v>
      </c>
      <c r="G748" s="11">
        <f>IFERROR(Stock[[#This Row],[Stock Moyen (PMP €)]]/Stock[[#This Row],[Stock Moyen (UVC)]],0)</f>
        <v>4.1485304422910874</v>
      </c>
      <c r="H748" s="11" t="str">
        <f>+CONCATENATE(Stock[[#This Row],[Famille de produit]],Stock[[#This Row],[AnnéeMois]])</f>
        <v>MIX LEGUMES202212</v>
      </c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</row>
    <row r="749" spans="1:21" ht="12.75" hidden="1" customHeight="1" x14ac:dyDescent="0.25">
      <c r="A749" s="16">
        <v>202212</v>
      </c>
      <c r="B749" s="14">
        <v>5540246177376</v>
      </c>
      <c r="C749" s="11">
        <v>1945</v>
      </c>
      <c r="D749" s="11">
        <v>78166.512000000002</v>
      </c>
      <c r="E749" s="11">
        <v>1017</v>
      </c>
      <c r="F749" s="11" t="str">
        <f>+VLOOKUP(Stock[[#This Row],[Codes Produits Achetes]],Tableau1[],4,FALSE)</f>
        <v>BOULANGERIE</v>
      </c>
      <c r="G749" s="11">
        <f>IFERROR(Stock[[#This Row],[Stock Moyen (PMP €)]]/Stock[[#This Row],[Stock Moyen (UVC)]],0)</f>
        <v>40.188438046272495</v>
      </c>
      <c r="H749" s="11" t="str">
        <f>+CONCATENATE(Stock[[#This Row],[Famille de produit]],Stock[[#This Row],[AnnéeMois]])</f>
        <v>BOULANGERIE202212</v>
      </c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</row>
    <row r="750" spans="1:21" ht="12.75" hidden="1" customHeight="1" x14ac:dyDescent="0.25">
      <c r="A750" s="16">
        <v>202212</v>
      </c>
      <c r="B750" s="14">
        <v>5540246180522</v>
      </c>
      <c r="C750" s="11">
        <v>729</v>
      </c>
      <c r="D750" s="11">
        <v>14005.656000000001</v>
      </c>
      <c r="E750" s="11">
        <v>1856</v>
      </c>
      <c r="F750" s="11" t="str">
        <f>+VLOOKUP(Stock[[#This Row],[Codes Produits Achetes]],Tableau1[],4,FALSE)</f>
        <v>BOULANGERIE</v>
      </c>
      <c r="G750" s="11">
        <f>IFERROR(Stock[[#This Row],[Stock Moyen (PMP €)]]/Stock[[#This Row],[Stock Moyen (UVC)]],0)</f>
        <v>19.212148148148149</v>
      </c>
      <c r="H750" s="11" t="str">
        <f>+CONCATENATE(Stock[[#This Row],[Famille de produit]],Stock[[#This Row],[AnnéeMois]])</f>
        <v>BOULANGERIE202212</v>
      </c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</row>
    <row r="751" spans="1:21" ht="12.75" hidden="1" customHeight="1" x14ac:dyDescent="0.25">
      <c r="A751" s="16">
        <v>202212</v>
      </c>
      <c r="B751" s="12">
        <v>5540246181016</v>
      </c>
      <c r="C751" s="8">
        <v>29427</v>
      </c>
      <c r="D751" s="8">
        <v>256275.6624</v>
      </c>
      <c r="E751" s="8">
        <v>19656</v>
      </c>
      <c r="F751" s="11" t="str">
        <f>+VLOOKUP(Stock[[#This Row],[Codes Produits Achetes]],Tableau1[],4,FALSE)</f>
        <v>VOLAILLE</v>
      </c>
      <c r="G751" s="11">
        <f>IFERROR(Stock[[#This Row],[Stock Moyen (PMP €)]]/Stock[[#This Row],[Stock Moyen (UVC)]],0)</f>
        <v>8.7088613314303185</v>
      </c>
      <c r="H751" s="11" t="str">
        <f>+CONCATENATE(Stock[[#This Row],[Famille de produit]],Stock[[#This Row],[AnnéeMois]])</f>
        <v>VOLAILLE202212</v>
      </c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</row>
    <row r="752" spans="1:21" ht="12.75" hidden="1" customHeight="1" x14ac:dyDescent="0.25">
      <c r="A752" s="16">
        <v>202212</v>
      </c>
      <c r="B752" s="14">
        <v>5540246181061</v>
      </c>
      <c r="C752" s="11">
        <v>80388</v>
      </c>
      <c r="D752" s="11">
        <v>117954.14400000001</v>
      </c>
      <c r="E752" s="11">
        <v>84356</v>
      </c>
      <c r="F752" s="11" t="str">
        <f>+VLOOKUP(Stock[[#This Row],[Codes Produits Achetes]],Tableau1[],4,FALSE)</f>
        <v>VOLAILLE</v>
      </c>
      <c r="G752" s="11">
        <f>IFERROR(Stock[[#This Row],[Stock Moyen (PMP €)]]/Stock[[#This Row],[Stock Moyen (UVC)]],0)</f>
        <v>1.4673103448275864</v>
      </c>
      <c r="H752" s="11" t="str">
        <f>+CONCATENATE(Stock[[#This Row],[Famille de produit]],Stock[[#This Row],[AnnéeMois]])</f>
        <v>VOLAILLE202212</v>
      </c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</row>
    <row r="753" spans="1:21" ht="12.75" hidden="1" customHeight="1" x14ac:dyDescent="0.25">
      <c r="A753" s="16">
        <v>202212</v>
      </c>
      <c r="B753" s="14">
        <v>5540246182684</v>
      </c>
      <c r="C753" s="11">
        <v>362</v>
      </c>
      <c r="D753" s="11">
        <v>18162.144</v>
      </c>
      <c r="E753" s="11">
        <v>601</v>
      </c>
      <c r="F753" s="11" t="str">
        <f>+VLOOKUP(Stock[[#This Row],[Codes Produits Achetes]],Tableau1[],4,FALSE)</f>
        <v>BOULANGERIE</v>
      </c>
      <c r="G753" s="11">
        <f>IFERROR(Stock[[#This Row],[Stock Moyen (PMP €)]]/Stock[[#This Row],[Stock Moyen (UVC)]],0)</f>
        <v>50.17166850828729</v>
      </c>
      <c r="H753" s="11" t="str">
        <f>+CONCATENATE(Stock[[#This Row],[Famille de produit]],Stock[[#This Row],[AnnéeMois]])</f>
        <v>BOULANGERIE202212</v>
      </c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</row>
    <row r="754" spans="1:21" ht="12.75" hidden="1" customHeight="1" x14ac:dyDescent="0.25">
      <c r="A754" s="16">
        <v>202212</v>
      </c>
      <c r="B754" s="14">
        <v>5540246183130</v>
      </c>
      <c r="C754" s="11">
        <v>4511</v>
      </c>
      <c r="D754" s="11">
        <v>19097.251200000002</v>
      </c>
      <c r="E754" s="11">
        <v>9438</v>
      </c>
      <c r="F754" s="11" t="str">
        <f>+VLOOKUP(Stock[[#This Row],[Codes Produits Achetes]],Tableau1[],4,FALSE)</f>
        <v>MIX LEGUMES</v>
      </c>
      <c r="G754" s="11">
        <f>IFERROR(Stock[[#This Row],[Stock Moyen (PMP €)]]/Stock[[#This Row],[Stock Moyen (UVC)]],0)</f>
        <v>4.2334850809133231</v>
      </c>
      <c r="H754" s="11" t="str">
        <f>+CONCATENATE(Stock[[#This Row],[Famille de produit]],Stock[[#This Row],[AnnéeMois]])</f>
        <v>MIX LEGUMES202212</v>
      </c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</row>
    <row r="755" spans="1:21" ht="12.75" hidden="1" customHeight="1" x14ac:dyDescent="0.25">
      <c r="A755" s="16">
        <v>202212</v>
      </c>
      <c r="B755" s="14">
        <v>5540246183455</v>
      </c>
      <c r="C755" s="11">
        <v>418</v>
      </c>
      <c r="D755" s="11">
        <v>3341.3472000000002</v>
      </c>
      <c r="E755" s="11">
        <v>604</v>
      </c>
      <c r="F755" s="11" t="str">
        <f>+VLOOKUP(Stock[[#This Row],[Codes Produits Achetes]],Tableau1[],4,FALSE)</f>
        <v>MIX LEGUMES</v>
      </c>
      <c r="G755" s="11">
        <f>IFERROR(Stock[[#This Row],[Stock Moyen (PMP €)]]/Stock[[#This Row],[Stock Moyen (UVC)]],0)</f>
        <v>7.9936535885167466</v>
      </c>
      <c r="H755" s="11" t="str">
        <f>+CONCATENATE(Stock[[#This Row],[Famille de produit]],Stock[[#This Row],[AnnéeMois]])</f>
        <v>MIX LEGUMES202212</v>
      </c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</row>
    <row r="756" spans="1:21" ht="12.75" hidden="1" customHeight="1" x14ac:dyDescent="0.25">
      <c r="A756" s="16">
        <v>202212</v>
      </c>
      <c r="B756" s="14">
        <v>5540246183537</v>
      </c>
      <c r="C756" s="11">
        <v>2747</v>
      </c>
      <c r="D756" s="11">
        <v>3861.7344000000003</v>
      </c>
      <c r="E756" s="11">
        <v>4251</v>
      </c>
      <c r="F756" s="11" t="str">
        <f>+VLOOKUP(Stock[[#This Row],[Codes Produits Achetes]],Tableau1[],4,FALSE)</f>
        <v>MIX LEGUMES</v>
      </c>
      <c r="G756" s="11">
        <f>IFERROR(Stock[[#This Row],[Stock Moyen (PMP €)]]/Stock[[#This Row],[Stock Moyen (UVC)]],0)</f>
        <v>1.405800655260284</v>
      </c>
      <c r="H756" s="11" t="str">
        <f>+CONCATENATE(Stock[[#This Row],[Famille de produit]],Stock[[#This Row],[AnnéeMois]])</f>
        <v>MIX LEGUMES202212</v>
      </c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</row>
    <row r="757" spans="1:21" ht="12.75" hidden="1" customHeight="1" x14ac:dyDescent="0.25">
      <c r="A757" s="16">
        <v>202212</v>
      </c>
      <c r="B757" s="12">
        <v>5540246183538</v>
      </c>
      <c r="C757" s="8">
        <v>4548</v>
      </c>
      <c r="D757" s="8">
        <v>6858.4319999999998</v>
      </c>
      <c r="E757" s="8">
        <v>4808</v>
      </c>
      <c r="F757" s="11" t="str">
        <f>+VLOOKUP(Stock[[#This Row],[Codes Produits Achetes]],Tableau1[],4,FALSE)</f>
        <v>MIX LEGUMES</v>
      </c>
      <c r="G757" s="11">
        <f>IFERROR(Stock[[#This Row],[Stock Moyen (PMP €)]]/Stock[[#This Row],[Stock Moyen (UVC)]],0)</f>
        <v>1.5080105540897097</v>
      </c>
      <c r="H757" s="11" t="str">
        <f>+CONCATENATE(Stock[[#This Row],[Famille de produit]],Stock[[#This Row],[AnnéeMois]])</f>
        <v>MIX LEGUMES202212</v>
      </c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</row>
    <row r="758" spans="1:21" ht="12.75" hidden="1" customHeight="1" x14ac:dyDescent="0.25">
      <c r="A758" s="16">
        <v>202212</v>
      </c>
      <c r="B758" s="14">
        <v>5540246183541</v>
      </c>
      <c r="C758" s="11">
        <v>2112</v>
      </c>
      <c r="D758" s="11">
        <v>19027.007999999998</v>
      </c>
      <c r="E758" s="11">
        <v>1392</v>
      </c>
      <c r="F758" s="11" t="str">
        <f>+VLOOKUP(Stock[[#This Row],[Codes Produits Achetes]],Tableau1[],4,FALSE)</f>
        <v>MIX LEGUMES</v>
      </c>
      <c r="G758" s="11">
        <f>IFERROR(Stock[[#This Row],[Stock Moyen (PMP €)]]/Stock[[#This Row],[Stock Moyen (UVC)]],0)</f>
        <v>9.0089999999999986</v>
      </c>
      <c r="H758" s="11" t="str">
        <f>+CONCATENATE(Stock[[#This Row],[Famille de produit]],Stock[[#This Row],[AnnéeMois]])</f>
        <v>MIX LEGUMES202212</v>
      </c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</row>
    <row r="759" spans="1:21" ht="12.75" hidden="1" customHeight="1" x14ac:dyDescent="0.25">
      <c r="A759" s="16">
        <v>202212</v>
      </c>
      <c r="B759" s="12">
        <v>5540246183542</v>
      </c>
      <c r="C759" s="8">
        <v>1114</v>
      </c>
      <c r="D759" s="8">
        <v>3131.136</v>
      </c>
      <c r="E759" s="8">
        <v>1114</v>
      </c>
      <c r="F759" s="11" t="str">
        <f>+VLOOKUP(Stock[[#This Row],[Codes Produits Achetes]],Tableau1[],4,FALSE)</f>
        <v>MIX LEGUMES</v>
      </c>
      <c r="G759" s="11">
        <f>IFERROR(Stock[[#This Row],[Stock Moyen (PMP €)]]/Stock[[#This Row],[Stock Moyen (UVC)]],0)</f>
        <v>2.810714542190305</v>
      </c>
      <c r="H759" s="11" t="str">
        <f>+CONCATENATE(Stock[[#This Row],[Famille de produit]],Stock[[#This Row],[AnnéeMois]])</f>
        <v>MIX LEGUMES202212</v>
      </c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</row>
    <row r="760" spans="1:21" ht="12.75" hidden="1" customHeight="1" x14ac:dyDescent="0.25">
      <c r="A760" s="16">
        <v>202212</v>
      </c>
      <c r="B760" s="12">
        <v>5540246183547</v>
      </c>
      <c r="C760" s="8">
        <v>9802</v>
      </c>
      <c r="D760" s="8">
        <v>141270.48000000001</v>
      </c>
      <c r="E760" s="8">
        <v>17505</v>
      </c>
      <c r="F760" s="11" t="str">
        <f>+VLOOKUP(Stock[[#This Row],[Codes Produits Achetes]],Tableau1[],4,FALSE)</f>
        <v>VOLAILLE</v>
      </c>
      <c r="G760" s="11">
        <f>IFERROR(Stock[[#This Row],[Stock Moyen (PMP €)]]/Stock[[#This Row],[Stock Moyen (UVC)]],0)</f>
        <v>14.412413793103449</v>
      </c>
      <c r="H760" s="11" t="str">
        <f>+CONCATENATE(Stock[[#This Row],[Famille de produit]],Stock[[#This Row],[AnnéeMois]])</f>
        <v>VOLAILLE202212</v>
      </c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</row>
    <row r="761" spans="1:21" ht="12.75" hidden="1" customHeight="1" x14ac:dyDescent="0.25">
      <c r="A761" s="16">
        <v>202212</v>
      </c>
      <c r="B761" s="12">
        <v>5540246183552</v>
      </c>
      <c r="C761" s="8">
        <v>1318</v>
      </c>
      <c r="D761" s="8">
        <v>2429.2224000000006</v>
      </c>
      <c r="E761" s="8">
        <v>446</v>
      </c>
      <c r="F761" s="11" t="str">
        <f>+VLOOKUP(Stock[[#This Row],[Codes Produits Achetes]],Tableau1[],4,FALSE)</f>
        <v>MIX LEGUMES</v>
      </c>
      <c r="G761" s="11">
        <f>IFERROR(Stock[[#This Row],[Stock Moyen (PMP €)]]/Stock[[#This Row],[Stock Moyen (UVC)]],0)</f>
        <v>1.8431125948406681</v>
      </c>
      <c r="H761" s="11" t="str">
        <f>+CONCATENATE(Stock[[#This Row],[Famille de produit]],Stock[[#This Row],[AnnéeMois]])</f>
        <v>MIX LEGUMES202212</v>
      </c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</row>
    <row r="762" spans="1:21" ht="12.75" hidden="1" customHeight="1" x14ac:dyDescent="0.25">
      <c r="A762" s="16">
        <v>202212</v>
      </c>
      <c r="B762" s="14">
        <v>5540246183554</v>
      </c>
      <c r="C762" s="11">
        <v>1406</v>
      </c>
      <c r="D762" s="11">
        <v>10565.942400000002</v>
      </c>
      <c r="E762" s="11">
        <v>516</v>
      </c>
      <c r="F762" s="11" t="str">
        <f>+VLOOKUP(Stock[[#This Row],[Codes Produits Achetes]],Tableau1[],4,FALSE)</f>
        <v>MIX LEGUMES</v>
      </c>
      <c r="G762" s="11">
        <f>IFERROR(Stock[[#This Row],[Stock Moyen (PMP €)]]/Stock[[#This Row],[Stock Moyen (UVC)]],0)</f>
        <v>7.5148950213371277</v>
      </c>
      <c r="H762" s="11" t="str">
        <f>+CONCATENATE(Stock[[#This Row],[Famille de produit]],Stock[[#This Row],[AnnéeMois]])</f>
        <v>MIX LEGUMES202212</v>
      </c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</row>
    <row r="763" spans="1:21" ht="12.75" hidden="1" customHeight="1" x14ac:dyDescent="0.25">
      <c r="A763" s="16">
        <v>202212</v>
      </c>
      <c r="B763" s="12">
        <v>5540246183555</v>
      </c>
      <c r="C763" s="8">
        <v>576</v>
      </c>
      <c r="D763" s="8">
        <v>769.21920000000011</v>
      </c>
      <c r="E763" s="8">
        <v>1188</v>
      </c>
      <c r="F763" s="11" t="str">
        <f>+VLOOKUP(Stock[[#This Row],[Codes Produits Achetes]],Tableau1[],4,FALSE)</f>
        <v>MIX LEGUMES</v>
      </c>
      <c r="G763" s="11">
        <f>IFERROR(Stock[[#This Row],[Stock Moyen (PMP €)]]/Stock[[#This Row],[Stock Moyen (UVC)]],0)</f>
        <v>1.3354500000000002</v>
      </c>
      <c r="H763" s="11" t="str">
        <f>+CONCATENATE(Stock[[#This Row],[Famille de produit]],Stock[[#This Row],[AnnéeMois]])</f>
        <v>MIX LEGUMES202212</v>
      </c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</row>
    <row r="764" spans="1:21" ht="12.75" hidden="1" customHeight="1" x14ac:dyDescent="0.25">
      <c r="A764" s="16">
        <v>202212</v>
      </c>
      <c r="B764" s="14">
        <v>5540246183558</v>
      </c>
      <c r="C764" s="11">
        <v>8051</v>
      </c>
      <c r="D764" s="11">
        <v>46380.297600000005</v>
      </c>
      <c r="E764" s="11">
        <v>7401</v>
      </c>
      <c r="F764" s="11" t="str">
        <f>+VLOOKUP(Stock[[#This Row],[Codes Produits Achetes]],Tableau1[],4,FALSE)</f>
        <v>MIX LEGUMES</v>
      </c>
      <c r="G764" s="11">
        <f>IFERROR(Stock[[#This Row],[Stock Moyen (PMP €)]]/Stock[[#This Row],[Stock Moyen (UVC)]],0)</f>
        <v>5.7608120233511375</v>
      </c>
      <c r="H764" s="11" t="str">
        <f>+CONCATENATE(Stock[[#This Row],[Famille de produit]],Stock[[#This Row],[AnnéeMois]])</f>
        <v>MIX LEGUMES202212</v>
      </c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</row>
    <row r="765" spans="1:21" ht="12.75" hidden="1" customHeight="1" x14ac:dyDescent="0.25">
      <c r="A765" s="16">
        <v>202212</v>
      </c>
      <c r="B765" s="12">
        <v>5540246183560</v>
      </c>
      <c r="C765" s="8">
        <v>448</v>
      </c>
      <c r="D765" s="8">
        <v>10922.256000000001</v>
      </c>
      <c r="E765" s="8">
        <v>481</v>
      </c>
      <c r="F765" s="11" t="str">
        <f>+VLOOKUP(Stock[[#This Row],[Codes Produits Achetes]],Tableau1[],4,FALSE)</f>
        <v>MIX LEGUMES</v>
      </c>
      <c r="G765" s="11">
        <f>IFERROR(Stock[[#This Row],[Stock Moyen (PMP €)]]/Stock[[#This Row],[Stock Moyen (UVC)]],0)</f>
        <v>24.380035714285718</v>
      </c>
      <c r="H765" s="11" t="str">
        <f>+CONCATENATE(Stock[[#This Row],[Famille de produit]],Stock[[#This Row],[AnnéeMois]])</f>
        <v>MIX LEGUMES202212</v>
      </c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</row>
    <row r="766" spans="1:21" ht="12.75" hidden="1" customHeight="1" x14ac:dyDescent="0.25">
      <c r="A766" s="16">
        <v>202212</v>
      </c>
      <c r="B766" s="14">
        <v>5540246183587</v>
      </c>
      <c r="C766" s="11">
        <v>1177</v>
      </c>
      <c r="D766" s="11">
        <v>24771.614400000002</v>
      </c>
      <c r="E766" s="11">
        <v>773</v>
      </c>
      <c r="F766" s="11" t="str">
        <f>+VLOOKUP(Stock[[#This Row],[Codes Produits Achetes]],Tableau1[],4,FALSE)</f>
        <v>MIX LEGUMES</v>
      </c>
      <c r="G766" s="11">
        <f>IFERROR(Stock[[#This Row],[Stock Moyen (PMP €)]]/Stock[[#This Row],[Stock Moyen (UVC)]],0)</f>
        <v>21.046401359388277</v>
      </c>
      <c r="H766" s="11" t="str">
        <f>+CONCATENATE(Stock[[#This Row],[Famille de produit]],Stock[[#This Row],[AnnéeMois]])</f>
        <v>MIX LEGUMES202212</v>
      </c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</row>
    <row r="767" spans="1:21" ht="12.75" hidden="1" customHeight="1" x14ac:dyDescent="0.25">
      <c r="A767" s="16">
        <v>202212</v>
      </c>
      <c r="B767" s="12">
        <v>5540246183589</v>
      </c>
      <c r="C767" s="8">
        <v>2355</v>
      </c>
      <c r="D767" s="8">
        <v>31044.384000000002</v>
      </c>
      <c r="E767" s="8">
        <v>1984</v>
      </c>
      <c r="F767" s="11" t="str">
        <f>+VLOOKUP(Stock[[#This Row],[Codes Produits Achetes]],Tableau1[],4,FALSE)</f>
        <v>MIX LEGUMES</v>
      </c>
      <c r="G767" s="11">
        <f>IFERROR(Stock[[#This Row],[Stock Moyen (PMP €)]]/Stock[[#This Row],[Stock Moyen (UVC)]],0)</f>
        <v>13.182328662420383</v>
      </c>
      <c r="H767" s="11" t="str">
        <f>+CONCATENATE(Stock[[#This Row],[Famille de produit]],Stock[[#This Row],[AnnéeMois]])</f>
        <v>MIX LEGUMES202212</v>
      </c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</row>
    <row r="768" spans="1:21" ht="12.75" hidden="1" customHeight="1" x14ac:dyDescent="0.25">
      <c r="A768" s="16">
        <v>202212</v>
      </c>
      <c r="B768" s="14">
        <v>5540246183844</v>
      </c>
      <c r="C768" s="11">
        <v>481</v>
      </c>
      <c r="D768" s="11">
        <v>13860.720000000001</v>
      </c>
      <c r="E768" s="11">
        <v>411</v>
      </c>
      <c r="F768" s="11" t="str">
        <f>+VLOOKUP(Stock[[#This Row],[Codes Produits Achetes]],Tableau1[],4,FALSE)</f>
        <v>BOULANGERIE</v>
      </c>
      <c r="G768" s="11">
        <f>IFERROR(Stock[[#This Row],[Stock Moyen (PMP €)]]/Stock[[#This Row],[Stock Moyen (UVC)]],0)</f>
        <v>28.816465696465698</v>
      </c>
      <c r="H768" s="11" t="str">
        <f>+CONCATENATE(Stock[[#This Row],[Famille de produit]],Stock[[#This Row],[AnnéeMois]])</f>
        <v>BOULANGERIE202212</v>
      </c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</row>
    <row r="769" spans="1:21" ht="12.75" hidden="1" customHeight="1" x14ac:dyDescent="0.25">
      <c r="A769" s="16">
        <v>202212</v>
      </c>
      <c r="B769" s="12">
        <v>5540246185278</v>
      </c>
      <c r="C769" s="8">
        <v>56114</v>
      </c>
      <c r="D769" s="8">
        <v>78261.37920000001</v>
      </c>
      <c r="E769" s="8">
        <v>86114</v>
      </c>
      <c r="F769" s="11" t="str">
        <f>+VLOOKUP(Stock[[#This Row],[Codes Produits Achetes]],Tableau1[],4,FALSE)</f>
        <v>VOLAILLE</v>
      </c>
      <c r="G769" s="11">
        <f>IFERROR(Stock[[#This Row],[Stock Moyen (PMP €)]]/Stock[[#This Row],[Stock Moyen (UVC)]],0)</f>
        <v>1.3946854474819119</v>
      </c>
      <c r="H769" s="11" t="str">
        <f>+CONCATENATE(Stock[[#This Row],[Famille de produit]],Stock[[#This Row],[AnnéeMois]])</f>
        <v>VOLAILLE202212</v>
      </c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</row>
    <row r="770" spans="1:21" ht="12.75" hidden="1" customHeight="1" x14ac:dyDescent="0.25">
      <c r="A770" s="16">
        <v>202212</v>
      </c>
      <c r="B770" s="14">
        <v>5540246185429</v>
      </c>
      <c r="C770" s="11">
        <v>168</v>
      </c>
      <c r="D770" s="11">
        <v>883.35360000000003</v>
      </c>
      <c r="E770" s="11">
        <v>321</v>
      </c>
      <c r="F770" s="11" t="str">
        <f>+VLOOKUP(Stock[[#This Row],[Codes Produits Achetes]],Tableau1[],4,FALSE)</f>
        <v>CREMERIE</v>
      </c>
      <c r="G770" s="11">
        <f>IFERROR(Stock[[#This Row],[Stock Moyen (PMP €)]]/Stock[[#This Row],[Stock Moyen (UVC)]],0)</f>
        <v>5.258057142857143</v>
      </c>
      <c r="H770" s="11" t="str">
        <f>+CONCATENATE(Stock[[#This Row],[Famille de produit]],Stock[[#This Row],[AnnéeMois]])</f>
        <v>CREMERIE202212</v>
      </c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</row>
    <row r="771" spans="1:21" ht="12.75" hidden="1" customHeight="1" x14ac:dyDescent="0.25">
      <c r="A771" s="16">
        <v>202212</v>
      </c>
      <c r="B771" s="14">
        <v>5540246185562</v>
      </c>
      <c r="C771" s="11">
        <v>168</v>
      </c>
      <c r="D771" s="11">
        <v>485.22239999999999</v>
      </c>
      <c r="E771" s="11">
        <v>529</v>
      </c>
      <c r="F771" s="11" t="str">
        <f>+VLOOKUP(Stock[[#This Row],[Codes Produits Achetes]],Tableau1[],4,FALSE)</f>
        <v>CREMERIE</v>
      </c>
      <c r="G771" s="11">
        <f>IFERROR(Stock[[#This Row],[Stock Moyen (PMP €)]]/Stock[[#This Row],[Stock Moyen (UVC)]],0)</f>
        <v>2.8882285714285714</v>
      </c>
      <c r="H771" s="11" t="str">
        <f>+CONCATENATE(Stock[[#This Row],[Famille de produit]],Stock[[#This Row],[AnnéeMois]])</f>
        <v>CREMERIE202212</v>
      </c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</row>
    <row r="772" spans="1:21" ht="12.75" hidden="1" customHeight="1" x14ac:dyDescent="0.25">
      <c r="A772" s="16">
        <v>202212</v>
      </c>
      <c r="B772" s="12">
        <v>5540246186010</v>
      </c>
      <c r="C772" s="8">
        <v>70</v>
      </c>
      <c r="D772" s="8">
        <v>10252.656000000001</v>
      </c>
      <c r="E772" s="8">
        <v>14</v>
      </c>
      <c r="F772" s="11" t="str">
        <f>+VLOOKUP(Stock[[#This Row],[Codes Produits Achetes]],Tableau1[],4,FALSE)</f>
        <v>EMBALLAGES</v>
      </c>
      <c r="G772" s="11">
        <f>IFERROR(Stock[[#This Row],[Stock Moyen (PMP €)]]/Stock[[#This Row],[Stock Moyen (UVC)]],0)</f>
        <v>146.46651428571431</v>
      </c>
      <c r="H772" s="11" t="str">
        <f>+CONCATENATE(Stock[[#This Row],[Famille de produit]],Stock[[#This Row],[AnnéeMois]])</f>
        <v>EMBALLAGES202212</v>
      </c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</row>
    <row r="773" spans="1:21" ht="12.75" hidden="1" customHeight="1" x14ac:dyDescent="0.25">
      <c r="A773" s="16">
        <v>202212</v>
      </c>
      <c r="B773" s="14">
        <v>5540246186011</v>
      </c>
      <c r="C773" s="11">
        <v>63</v>
      </c>
      <c r="D773" s="11">
        <v>3566.8512000000001</v>
      </c>
      <c r="E773" s="11">
        <v>12</v>
      </c>
      <c r="F773" s="11" t="str">
        <f>+VLOOKUP(Stock[[#This Row],[Codes Produits Achetes]],Tableau1[],4,FALSE)</f>
        <v>EMBALLAGES</v>
      </c>
      <c r="G773" s="11">
        <f>IFERROR(Stock[[#This Row],[Stock Moyen (PMP €)]]/Stock[[#This Row],[Stock Moyen (UVC)]],0)</f>
        <v>56.616685714285715</v>
      </c>
      <c r="H773" s="11" t="str">
        <f>+CONCATENATE(Stock[[#This Row],[Famille de produit]],Stock[[#This Row],[AnnéeMois]])</f>
        <v>EMBALLAGES202212</v>
      </c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</row>
    <row r="774" spans="1:21" ht="12.75" hidden="1" customHeight="1" x14ac:dyDescent="0.25">
      <c r="A774" s="16">
        <v>202212</v>
      </c>
      <c r="B774" s="12">
        <v>5540246186017</v>
      </c>
      <c r="C774" s="8">
        <v>45</v>
      </c>
      <c r="D774" s="8">
        <v>4667.0688</v>
      </c>
      <c r="E774" s="8">
        <v>10</v>
      </c>
      <c r="F774" s="11" t="str">
        <f>+VLOOKUP(Stock[[#This Row],[Codes Produits Achetes]],Tableau1[],4,FALSE)</f>
        <v>EMBALLAGES</v>
      </c>
      <c r="G774" s="11">
        <f>IFERROR(Stock[[#This Row],[Stock Moyen (PMP €)]]/Stock[[#This Row],[Stock Moyen (UVC)]],0)</f>
        <v>103.71263999999999</v>
      </c>
      <c r="H774" s="11" t="str">
        <f>+CONCATENATE(Stock[[#This Row],[Famille de produit]],Stock[[#This Row],[AnnéeMois]])</f>
        <v>EMBALLAGES202212</v>
      </c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</row>
    <row r="775" spans="1:21" ht="12.75" hidden="1" customHeight="1" x14ac:dyDescent="0.25">
      <c r="A775" s="16">
        <v>202212</v>
      </c>
      <c r="B775" s="14">
        <v>5540246186325</v>
      </c>
      <c r="C775" s="11">
        <v>181</v>
      </c>
      <c r="D775" s="11">
        <v>444.78719999999998</v>
      </c>
      <c r="E775" s="11">
        <v>794</v>
      </c>
      <c r="F775" s="11" t="str">
        <f>+VLOOKUP(Stock[[#This Row],[Codes Produits Achetes]],Tableau1[],4,FALSE)</f>
        <v>CREMERIE</v>
      </c>
      <c r="G775" s="11">
        <f>IFERROR(Stock[[#This Row],[Stock Moyen (PMP €)]]/Stock[[#This Row],[Stock Moyen (UVC)]],0)</f>
        <v>2.4573878453038671</v>
      </c>
      <c r="H775" s="11" t="str">
        <f>+CONCATENATE(Stock[[#This Row],[Famille de produit]],Stock[[#This Row],[AnnéeMois]])</f>
        <v>CREMERIE202212</v>
      </c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</row>
    <row r="776" spans="1:21" ht="12.75" hidden="1" customHeight="1" x14ac:dyDescent="0.25">
      <c r="A776" s="16">
        <v>202212</v>
      </c>
      <c r="B776" s="12">
        <v>5540246186351</v>
      </c>
      <c r="C776" s="8">
        <v>919</v>
      </c>
      <c r="D776" s="8">
        <v>54452.217600000004</v>
      </c>
      <c r="E776" s="8">
        <v>188</v>
      </c>
      <c r="F776" s="11" t="str">
        <f>+VLOOKUP(Stock[[#This Row],[Codes Produits Achetes]],Tableau1[],4,FALSE)</f>
        <v>MIX LEGUMES</v>
      </c>
      <c r="G776" s="11">
        <f>IFERROR(Stock[[#This Row],[Stock Moyen (PMP €)]]/Stock[[#This Row],[Stock Moyen (UVC)]],0)</f>
        <v>59.251596953210012</v>
      </c>
      <c r="H776" s="11" t="str">
        <f>+CONCATENATE(Stock[[#This Row],[Famille de produit]],Stock[[#This Row],[AnnéeMois]])</f>
        <v>MIX LEGUMES202212</v>
      </c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</row>
    <row r="777" spans="1:21" ht="12.75" hidden="1" customHeight="1" x14ac:dyDescent="0.25">
      <c r="A777" s="16">
        <v>202212</v>
      </c>
      <c r="B777" s="14">
        <v>5540246186352</v>
      </c>
      <c r="C777" s="11">
        <v>2123</v>
      </c>
      <c r="D777" s="11">
        <v>22333.32</v>
      </c>
      <c r="E777" s="11">
        <v>1914</v>
      </c>
      <c r="F777" s="11" t="str">
        <f>+VLOOKUP(Stock[[#This Row],[Codes Produits Achetes]],Tableau1[],4,FALSE)</f>
        <v>MIX LEGUMES</v>
      </c>
      <c r="G777" s="11">
        <f>IFERROR(Stock[[#This Row],[Stock Moyen (PMP €)]]/Stock[[#This Row],[Stock Moyen (UVC)]],0)</f>
        <v>10.519698539802167</v>
      </c>
      <c r="H777" s="11" t="str">
        <f>+CONCATENATE(Stock[[#This Row],[Famille de produit]],Stock[[#This Row],[AnnéeMois]])</f>
        <v>MIX LEGUMES202212</v>
      </c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</row>
    <row r="778" spans="1:21" ht="12.75" hidden="1" customHeight="1" x14ac:dyDescent="0.25">
      <c r="A778" s="16">
        <v>202212</v>
      </c>
      <c r="B778" s="14">
        <v>5540246187882</v>
      </c>
      <c r="C778" s="11">
        <v>195</v>
      </c>
      <c r="D778" s="11">
        <v>7813.152</v>
      </c>
      <c r="E778" s="11">
        <v>7</v>
      </c>
      <c r="F778" s="11" t="str">
        <f>+VLOOKUP(Stock[[#This Row],[Codes Produits Achetes]],Tableau1[],4,FALSE)</f>
        <v>EMBALLAGES</v>
      </c>
      <c r="G778" s="11">
        <f>IFERROR(Stock[[#This Row],[Stock Moyen (PMP €)]]/Stock[[#This Row],[Stock Moyen (UVC)]],0)</f>
        <v>40.067446153846156</v>
      </c>
      <c r="H778" s="11" t="str">
        <f>+CONCATENATE(Stock[[#This Row],[Famille de produit]],Stock[[#This Row],[AnnéeMois]])</f>
        <v>EMBALLAGES202212</v>
      </c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</row>
    <row r="779" spans="1:21" ht="12.75" hidden="1" customHeight="1" x14ac:dyDescent="0.25">
      <c r="A779" s="16">
        <v>202212</v>
      </c>
      <c r="B779" s="12">
        <v>5540246187987</v>
      </c>
      <c r="C779" s="8">
        <v>335</v>
      </c>
      <c r="D779" s="8">
        <v>166.10400000000001</v>
      </c>
      <c r="E779" s="8">
        <v>59300</v>
      </c>
      <c r="F779" s="11" t="str">
        <f>+VLOOKUP(Stock[[#This Row],[Codes Produits Achetes]],Tableau1[],4,FALSE)</f>
        <v>CREMERIE</v>
      </c>
      <c r="G779" s="11">
        <f>IFERROR(Stock[[#This Row],[Stock Moyen (PMP €)]]/Stock[[#This Row],[Stock Moyen (UVC)]],0)</f>
        <v>0.49583283582089555</v>
      </c>
      <c r="H779" s="11" t="str">
        <f>+CONCATENATE(Stock[[#This Row],[Famille de produit]],Stock[[#This Row],[AnnéeMois]])</f>
        <v>CREMERIE202212</v>
      </c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</row>
    <row r="780" spans="1:21" ht="12.75" hidden="1" customHeight="1" x14ac:dyDescent="0.25">
      <c r="A780" s="16">
        <v>202212</v>
      </c>
      <c r="B780" s="14">
        <v>5540246187995</v>
      </c>
      <c r="C780" s="11">
        <v>3084</v>
      </c>
      <c r="D780" s="11">
        <v>270471.70080000005</v>
      </c>
      <c r="E780" s="11">
        <v>1228</v>
      </c>
      <c r="F780" s="11" t="str">
        <f>+VLOOKUP(Stock[[#This Row],[Codes Produits Achetes]],Tableau1[],4,FALSE)</f>
        <v>EMBALLAGES</v>
      </c>
      <c r="G780" s="11">
        <f>IFERROR(Stock[[#This Row],[Stock Moyen (PMP €)]]/Stock[[#This Row],[Stock Moyen (UVC)]],0)</f>
        <v>87.701589105058389</v>
      </c>
      <c r="H780" s="11" t="str">
        <f>+CONCATENATE(Stock[[#This Row],[Famille de produit]],Stock[[#This Row],[AnnéeMois]])</f>
        <v>EMBALLAGES202212</v>
      </c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</row>
    <row r="781" spans="1:21" ht="12.75" hidden="1" customHeight="1" x14ac:dyDescent="0.25">
      <c r="A781" s="16">
        <v>202212</v>
      </c>
      <c r="B781" s="12">
        <v>5540246187996</v>
      </c>
      <c r="C781" s="8">
        <v>249</v>
      </c>
      <c r="D781" s="8">
        <v>11477.4192</v>
      </c>
      <c r="E781" s="8">
        <v>10</v>
      </c>
      <c r="F781" s="11" t="str">
        <f>+VLOOKUP(Stock[[#This Row],[Codes Produits Achetes]],Tableau1[],4,FALSE)</f>
        <v>EMBALLAGES</v>
      </c>
      <c r="G781" s="11">
        <f>IFERROR(Stock[[#This Row],[Stock Moyen (PMP €)]]/Stock[[#This Row],[Stock Moyen (UVC)]],0)</f>
        <v>46.094053012048192</v>
      </c>
      <c r="H781" s="11" t="str">
        <f>+CONCATENATE(Stock[[#This Row],[Famille de produit]],Stock[[#This Row],[AnnéeMois]])</f>
        <v>EMBALLAGES202212</v>
      </c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</row>
    <row r="782" spans="1:21" ht="12.75" hidden="1" customHeight="1" x14ac:dyDescent="0.25">
      <c r="A782" s="16">
        <v>202212</v>
      </c>
      <c r="B782" s="14">
        <v>5540246187997</v>
      </c>
      <c r="C782" s="11">
        <v>362</v>
      </c>
      <c r="D782" s="11">
        <v>18081.2736</v>
      </c>
      <c r="E782" s="11">
        <v>93</v>
      </c>
      <c r="F782" s="11" t="str">
        <f>+VLOOKUP(Stock[[#This Row],[Codes Produits Achetes]],Tableau1[],4,FALSE)</f>
        <v>EMBALLAGES</v>
      </c>
      <c r="G782" s="11">
        <f>IFERROR(Stock[[#This Row],[Stock Moyen (PMP €)]]/Stock[[#This Row],[Stock Moyen (UVC)]],0)</f>
        <v>49.948269613259669</v>
      </c>
      <c r="H782" s="11" t="str">
        <f>+CONCATENATE(Stock[[#This Row],[Famille de produit]],Stock[[#This Row],[AnnéeMois]])</f>
        <v>EMBALLAGES202212</v>
      </c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</row>
    <row r="783" spans="1:21" ht="12.75" hidden="1" customHeight="1" x14ac:dyDescent="0.25">
      <c r="A783" s="16">
        <v>202212</v>
      </c>
      <c r="B783" s="12">
        <v>5540246187998</v>
      </c>
      <c r="C783" s="8">
        <v>1891</v>
      </c>
      <c r="D783" s="8">
        <v>97209.288000000015</v>
      </c>
      <c r="E783" s="8">
        <v>432</v>
      </c>
      <c r="F783" s="11" t="str">
        <f>+VLOOKUP(Stock[[#This Row],[Codes Produits Achetes]],Tableau1[],4,FALSE)</f>
        <v>EMBALLAGES</v>
      </c>
      <c r="G783" s="11">
        <f>IFERROR(Stock[[#This Row],[Stock Moyen (PMP €)]]/Stock[[#This Row],[Stock Moyen (UVC)]],0)</f>
        <v>51.406286620835544</v>
      </c>
      <c r="H783" s="11" t="str">
        <f>+CONCATENATE(Stock[[#This Row],[Famille de produit]],Stock[[#This Row],[AnnéeMois]])</f>
        <v>EMBALLAGES202212</v>
      </c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</row>
    <row r="784" spans="1:21" ht="12.75" hidden="1" customHeight="1" x14ac:dyDescent="0.25">
      <c r="A784" s="16">
        <v>202212</v>
      </c>
      <c r="B784" s="12">
        <v>5540246188047</v>
      </c>
      <c r="C784" s="8">
        <v>158</v>
      </c>
      <c r="D784" s="8">
        <v>19217.779200000004</v>
      </c>
      <c r="E784" s="8">
        <v>31</v>
      </c>
      <c r="F784" s="11" t="str">
        <f>+VLOOKUP(Stock[[#This Row],[Codes Produits Achetes]],Tableau1[],4,FALSE)</f>
        <v>EMBALLAGES</v>
      </c>
      <c r="G784" s="11">
        <f>IFERROR(Stock[[#This Row],[Stock Moyen (PMP €)]]/Stock[[#This Row],[Stock Moyen (UVC)]],0)</f>
        <v>121.63151392405067</v>
      </c>
      <c r="H784" s="11" t="str">
        <f>+CONCATENATE(Stock[[#This Row],[Famille de produit]],Stock[[#This Row],[AnnéeMois]])</f>
        <v>EMBALLAGES202212</v>
      </c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</row>
    <row r="785" spans="1:21" ht="12.75" hidden="1" customHeight="1" x14ac:dyDescent="0.25">
      <c r="A785" s="16">
        <v>202212</v>
      </c>
      <c r="B785" s="14">
        <v>5540246188175</v>
      </c>
      <c r="C785" s="11">
        <v>19</v>
      </c>
      <c r="D785" s="11">
        <v>539.5680000000001</v>
      </c>
      <c r="E785" s="11">
        <v>956</v>
      </c>
      <c r="F785" s="11" t="str">
        <f>+VLOOKUP(Stock[[#This Row],[Codes Produits Achetes]],Tableau1[],4,FALSE)</f>
        <v>CREMERIE</v>
      </c>
      <c r="G785" s="11">
        <f>IFERROR(Stock[[#This Row],[Stock Moyen (PMP €)]]/Stock[[#This Row],[Stock Moyen (UVC)]],0)</f>
        <v>28.398315789473688</v>
      </c>
      <c r="H785" s="11" t="str">
        <f>+CONCATENATE(Stock[[#This Row],[Famille de produit]],Stock[[#This Row],[AnnéeMois]])</f>
        <v>CREMERIE202212</v>
      </c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</row>
    <row r="786" spans="1:21" ht="12.75" hidden="1" customHeight="1" x14ac:dyDescent="0.25">
      <c r="A786" s="16">
        <v>202212</v>
      </c>
      <c r="B786" s="14">
        <v>5540246188200</v>
      </c>
      <c r="C786" s="11">
        <v>632</v>
      </c>
      <c r="D786" s="11">
        <v>1184.4576000000002</v>
      </c>
      <c r="E786" s="11">
        <v>16964</v>
      </c>
      <c r="F786" s="11" t="str">
        <f>+VLOOKUP(Stock[[#This Row],[Codes Produits Achetes]],Tableau1[],4,FALSE)</f>
        <v>CREMERIE</v>
      </c>
      <c r="G786" s="11">
        <f>IFERROR(Stock[[#This Row],[Stock Moyen (PMP €)]]/Stock[[#This Row],[Stock Moyen (UVC)]],0)</f>
        <v>1.8741417721518989</v>
      </c>
      <c r="H786" s="11" t="str">
        <f>+CONCATENATE(Stock[[#This Row],[Famille de produit]],Stock[[#This Row],[AnnéeMois]])</f>
        <v>CREMERIE202212</v>
      </c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</row>
    <row r="787" spans="1:21" ht="12.75" hidden="1" customHeight="1" x14ac:dyDescent="0.25">
      <c r="A787" s="16">
        <v>202212</v>
      </c>
      <c r="B787" s="12">
        <v>5540246188512</v>
      </c>
      <c r="C787" s="8">
        <v>323</v>
      </c>
      <c r="D787" s="8">
        <v>44207.337600000006</v>
      </c>
      <c r="E787" s="8">
        <v>0</v>
      </c>
      <c r="F787" s="11" t="str">
        <f>+VLOOKUP(Stock[[#This Row],[Codes Produits Achetes]],Tableau1[],4,FALSE)</f>
        <v>EMBALLAGES</v>
      </c>
      <c r="G787" s="11">
        <f>IFERROR(Stock[[#This Row],[Stock Moyen (PMP €)]]/Stock[[#This Row],[Stock Moyen (UVC)]],0)</f>
        <v>136.86482229102168</v>
      </c>
      <c r="H787" s="11" t="str">
        <f>+CONCATENATE(Stock[[#This Row],[Famille de produit]],Stock[[#This Row],[AnnéeMois]])</f>
        <v>EMBALLAGES202212</v>
      </c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</row>
    <row r="788" spans="1:21" ht="12.75" hidden="1" customHeight="1" x14ac:dyDescent="0.25">
      <c r="A788" s="16">
        <v>202212</v>
      </c>
      <c r="B788" s="14">
        <v>5540246190092</v>
      </c>
      <c r="C788" s="11">
        <v>272</v>
      </c>
      <c r="D788" s="11">
        <v>35486.424000000006</v>
      </c>
      <c r="E788" s="11">
        <v>42</v>
      </c>
      <c r="F788" s="11" t="str">
        <f>+VLOOKUP(Stock[[#This Row],[Codes Produits Achetes]],Tableau1[],4,FALSE)</f>
        <v>EMBALLAGES</v>
      </c>
      <c r="G788" s="11">
        <f>IFERROR(Stock[[#This Row],[Stock Moyen (PMP €)]]/Stock[[#This Row],[Stock Moyen (UVC)]],0)</f>
        <v>130.46479411764707</v>
      </c>
      <c r="H788" s="11" t="str">
        <f>+CONCATENATE(Stock[[#This Row],[Famille de produit]],Stock[[#This Row],[AnnéeMois]])</f>
        <v>EMBALLAGES202212</v>
      </c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</row>
    <row r="789" spans="1:21" ht="12.75" hidden="1" customHeight="1" x14ac:dyDescent="0.25">
      <c r="A789" s="16">
        <v>202212</v>
      </c>
      <c r="B789" s="12">
        <v>5540246190727</v>
      </c>
      <c r="C789" s="8">
        <v>93</v>
      </c>
      <c r="D789" s="8">
        <v>1048.7232000000001</v>
      </c>
      <c r="E789" s="8">
        <v>720</v>
      </c>
      <c r="F789" s="11" t="str">
        <f>+VLOOKUP(Stock[[#This Row],[Codes Produits Achetes]],Tableau1[],4,FALSE)</f>
        <v>BOULANGERIE</v>
      </c>
      <c r="G789" s="11">
        <f>IFERROR(Stock[[#This Row],[Stock Moyen (PMP €)]]/Stock[[#This Row],[Stock Moyen (UVC)]],0)</f>
        <v>11.276593548387098</v>
      </c>
      <c r="H789" s="11" t="str">
        <f>+CONCATENATE(Stock[[#This Row],[Famille de produit]],Stock[[#This Row],[AnnéeMois]])</f>
        <v>BOULANGERIE202212</v>
      </c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</row>
    <row r="790" spans="1:21" ht="12.75" hidden="1" customHeight="1" x14ac:dyDescent="0.25">
      <c r="A790" s="16">
        <v>202212</v>
      </c>
      <c r="B790" s="12">
        <v>5540246190743</v>
      </c>
      <c r="C790" s="8">
        <v>209</v>
      </c>
      <c r="D790" s="8">
        <v>1796.6448</v>
      </c>
      <c r="E790" s="8">
        <v>766</v>
      </c>
      <c r="F790" s="11" t="str">
        <f>+VLOOKUP(Stock[[#This Row],[Codes Produits Achetes]],Tableau1[],4,FALSE)</f>
        <v>CREMERIE</v>
      </c>
      <c r="G790" s="11">
        <f>IFERROR(Stock[[#This Row],[Stock Moyen (PMP €)]]/Stock[[#This Row],[Stock Moyen (UVC)]],0)</f>
        <v>8.5963866028708136</v>
      </c>
      <c r="H790" s="11" t="str">
        <f>+CONCATENATE(Stock[[#This Row],[Famille de produit]],Stock[[#This Row],[AnnéeMois]])</f>
        <v>CREMERIE202212</v>
      </c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</row>
    <row r="791" spans="1:21" ht="12.75" hidden="1" customHeight="1" x14ac:dyDescent="0.25">
      <c r="A791" s="16">
        <v>202212</v>
      </c>
      <c r="B791" s="12">
        <v>5540246190831</v>
      </c>
      <c r="C791" s="8">
        <v>580</v>
      </c>
      <c r="D791" s="8">
        <v>4364.2800000000007</v>
      </c>
      <c r="E791" s="8">
        <v>93</v>
      </c>
      <c r="F791" s="11" t="str">
        <f>+VLOOKUP(Stock[[#This Row],[Codes Produits Achetes]],Tableau1[],4,FALSE)</f>
        <v>MIX LEGUMES</v>
      </c>
      <c r="G791" s="11">
        <f>IFERROR(Stock[[#This Row],[Stock Moyen (PMP €)]]/Stock[[#This Row],[Stock Moyen (UVC)]],0)</f>
        <v>7.5246206896551735</v>
      </c>
      <c r="H791" s="11" t="str">
        <f>+CONCATENATE(Stock[[#This Row],[Famille de produit]],Stock[[#This Row],[AnnéeMois]])</f>
        <v>MIX LEGUMES202212</v>
      </c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</row>
    <row r="792" spans="1:21" ht="12.75" hidden="1" customHeight="1" x14ac:dyDescent="0.25">
      <c r="A792" s="16">
        <v>202212</v>
      </c>
      <c r="B792" s="14">
        <v>5540246190835</v>
      </c>
      <c r="C792" s="11">
        <v>52</v>
      </c>
      <c r="D792" s="11">
        <v>10788.9408</v>
      </c>
      <c r="E792" s="11">
        <v>26</v>
      </c>
      <c r="F792" s="11" t="str">
        <f>+VLOOKUP(Stock[[#This Row],[Codes Produits Achetes]],Tableau1[],4,FALSE)</f>
        <v>BOULANGERIE</v>
      </c>
      <c r="G792" s="11">
        <f>IFERROR(Stock[[#This Row],[Stock Moyen (PMP €)]]/Stock[[#This Row],[Stock Moyen (UVC)]],0)</f>
        <v>207.47963076923077</v>
      </c>
      <c r="H792" s="11" t="str">
        <f>+CONCATENATE(Stock[[#This Row],[Famille de produit]],Stock[[#This Row],[AnnéeMois]])</f>
        <v>BOULANGERIE202212</v>
      </c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</row>
    <row r="793" spans="1:21" ht="12.75" hidden="1" customHeight="1" x14ac:dyDescent="0.25">
      <c r="A793" s="16">
        <v>202212</v>
      </c>
      <c r="B793" s="12">
        <v>5540246191394</v>
      </c>
      <c r="C793" s="8">
        <v>1508</v>
      </c>
      <c r="D793" s="8">
        <v>8053.344000000001</v>
      </c>
      <c r="E793" s="8">
        <v>1508</v>
      </c>
      <c r="F793" s="11" t="str">
        <f>+VLOOKUP(Stock[[#This Row],[Codes Produits Achetes]],Tableau1[],4,FALSE)</f>
        <v>CREMERIE</v>
      </c>
      <c r="G793" s="11">
        <f>IFERROR(Stock[[#This Row],[Stock Moyen (PMP €)]]/Stock[[#This Row],[Stock Moyen (UVC)]],0)</f>
        <v>5.3404137931034485</v>
      </c>
      <c r="H793" s="11" t="str">
        <f>+CONCATENATE(Stock[[#This Row],[Famille de produit]],Stock[[#This Row],[AnnéeMois]])</f>
        <v>CREMERIE202212</v>
      </c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</row>
    <row r="794" spans="1:21" ht="12.75" hidden="1" customHeight="1" x14ac:dyDescent="0.25">
      <c r="A794" s="16">
        <v>202212</v>
      </c>
      <c r="B794" s="12">
        <v>5540246191594</v>
      </c>
      <c r="C794" s="8">
        <v>2979</v>
      </c>
      <c r="D794" s="8">
        <v>5347.2096000000001</v>
      </c>
      <c r="E794" s="8">
        <v>2979</v>
      </c>
      <c r="F794" s="11" t="str">
        <f>+VLOOKUP(Stock[[#This Row],[Codes Produits Achetes]],Tableau1[],4,FALSE)</f>
        <v>CREMERIE</v>
      </c>
      <c r="G794" s="11">
        <f>IFERROR(Stock[[#This Row],[Stock Moyen (PMP €)]]/Stock[[#This Row],[Stock Moyen (UVC)]],0)</f>
        <v>1.7949679758308157</v>
      </c>
      <c r="H794" s="11" t="str">
        <f>+CONCATENATE(Stock[[#This Row],[Famille de produit]],Stock[[#This Row],[AnnéeMois]])</f>
        <v>CREMERIE202212</v>
      </c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</row>
    <row r="795" spans="1:21" ht="12.75" hidden="1" customHeight="1" x14ac:dyDescent="0.25">
      <c r="A795" s="16">
        <v>202212</v>
      </c>
      <c r="B795" s="14">
        <v>5540246191596</v>
      </c>
      <c r="C795" s="11">
        <v>147</v>
      </c>
      <c r="D795" s="11">
        <v>8883.3024000000005</v>
      </c>
      <c r="E795" s="11">
        <v>212</v>
      </c>
      <c r="F795" s="11" t="str">
        <f>+VLOOKUP(Stock[[#This Row],[Codes Produits Achetes]],Tableau1[],4,FALSE)</f>
        <v>BOULANGERIE</v>
      </c>
      <c r="G795" s="11">
        <f>IFERROR(Stock[[#This Row],[Stock Moyen (PMP €)]]/Stock[[#This Row],[Stock Moyen (UVC)]],0)</f>
        <v>60.430628571428578</v>
      </c>
      <c r="H795" s="11" t="str">
        <f>+CONCATENATE(Stock[[#This Row],[Famille de produit]],Stock[[#This Row],[AnnéeMois]])</f>
        <v>BOULANGERIE202212</v>
      </c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</row>
    <row r="796" spans="1:21" ht="12.75" hidden="1" customHeight="1" x14ac:dyDescent="0.25">
      <c r="A796" s="16">
        <v>202212</v>
      </c>
      <c r="B796" s="12">
        <v>5540246191598</v>
      </c>
      <c r="C796" s="8">
        <v>1476</v>
      </c>
      <c r="D796" s="8">
        <v>2821.6943999999999</v>
      </c>
      <c r="E796" s="8">
        <v>4594</v>
      </c>
      <c r="F796" s="11" t="str">
        <f>+VLOOKUP(Stock[[#This Row],[Codes Produits Achetes]],Tableau1[],4,FALSE)</f>
        <v>CREMERIE</v>
      </c>
      <c r="G796" s="11">
        <f>IFERROR(Stock[[#This Row],[Stock Moyen (PMP €)]]/Stock[[#This Row],[Stock Moyen (UVC)]],0)</f>
        <v>1.9117170731707316</v>
      </c>
      <c r="H796" s="11" t="str">
        <f>+CONCATENATE(Stock[[#This Row],[Famille de produit]],Stock[[#This Row],[AnnéeMois]])</f>
        <v>CREMERIE202212</v>
      </c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</row>
    <row r="797" spans="1:21" ht="12.75" hidden="1" customHeight="1" x14ac:dyDescent="0.25">
      <c r="A797" s="16">
        <v>202212</v>
      </c>
      <c r="B797" s="14">
        <v>5540246191718</v>
      </c>
      <c r="C797" s="11">
        <v>1754</v>
      </c>
      <c r="D797" s="11">
        <v>5199.3360000000002</v>
      </c>
      <c r="E797" s="11">
        <v>293</v>
      </c>
      <c r="F797" s="11" t="str">
        <f>+VLOOKUP(Stock[[#This Row],[Codes Produits Achetes]],Tableau1[],4,FALSE)</f>
        <v>MIX LEGUMES</v>
      </c>
      <c r="G797" s="11">
        <f>IFERROR(Stock[[#This Row],[Stock Moyen (PMP €)]]/Stock[[#This Row],[Stock Moyen (UVC)]],0)</f>
        <v>2.9642736602052451</v>
      </c>
      <c r="H797" s="11" t="str">
        <f>+CONCATENATE(Stock[[#This Row],[Famille de produit]],Stock[[#This Row],[AnnéeMois]])</f>
        <v>MIX LEGUMES202212</v>
      </c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</row>
    <row r="798" spans="1:21" ht="12.75" hidden="1" customHeight="1" x14ac:dyDescent="0.25">
      <c r="A798" s="16">
        <v>202212</v>
      </c>
      <c r="B798" s="14">
        <v>5540246191736</v>
      </c>
      <c r="C798" s="11">
        <v>898</v>
      </c>
      <c r="D798" s="11">
        <v>29523.009600000001</v>
      </c>
      <c r="E798" s="11">
        <v>82</v>
      </c>
      <c r="F798" s="11" t="str">
        <f>+VLOOKUP(Stock[[#This Row],[Codes Produits Achetes]],Tableau1[],4,FALSE)</f>
        <v>CREMERIE</v>
      </c>
      <c r="G798" s="11">
        <f>IFERROR(Stock[[#This Row],[Stock Moyen (PMP €)]]/Stock[[#This Row],[Stock Moyen (UVC)]],0)</f>
        <v>32.876402672605792</v>
      </c>
      <c r="H798" s="11" t="str">
        <f>+CONCATENATE(Stock[[#This Row],[Famille de produit]],Stock[[#This Row],[AnnéeMois]])</f>
        <v>CREMERIE202212</v>
      </c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</row>
    <row r="799" spans="1:21" ht="12.75" hidden="1" customHeight="1" x14ac:dyDescent="0.25">
      <c r="A799" s="16">
        <v>202212</v>
      </c>
      <c r="B799" s="14">
        <v>5540246192102</v>
      </c>
      <c r="C799" s="11">
        <v>3216</v>
      </c>
      <c r="D799" s="11">
        <v>3951.7632000000003</v>
      </c>
      <c r="E799" s="11">
        <v>12116</v>
      </c>
      <c r="F799" s="11" t="str">
        <f>+VLOOKUP(Stock[[#This Row],[Codes Produits Achetes]],Tableau1[],4,FALSE)</f>
        <v>CREMERIE</v>
      </c>
      <c r="G799" s="11">
        <f>IFERROR(Stock[[#This Row],[Stock Moyen (PMP €)]]/Stock[[#This Row],[Stock Moyen (UVC)]],0)</f>
        <v>1.228782089552239</v>
      </c>
      <c r="H799" s="11" t="str">
        <f>+CONCATENATE(Stock[[#This Row],[Famille de produit]],Stock[[#This Row],[AnnéeMois]])</f>
        <v>CREMERIE202212</v>
      </c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</row>
    <row r="800" spans="1:21" ht="12.75" hidden="1" customHeight="1" x14ac:dyDescent="0.25">
      <c r="A800" s="16">
        <v>202212</v>
      </c>
      <c r="B800" s="14">
        <v>5540246192148</v>
      </c>
      <c r="C800" s="11">
        <v>6682</v>
      </c>
      <c r="D800" s="11">
        <v>27458.611199999999</v>
      </c>
      <c r="E800" s="11">
        <v>62919</v>
      </c>
      <c r="F800" s="11" t="str">
        <f>+VLOOKUP(Stock[[#This Row],[Codes Produits Achetes]],Tableau1[],4,FALSE)</f>
        <v>MIX LEGUMES</v>
      </c>
      <c r="G800" s="11">
        <f>IFERROR(Stock[[#This Row],[Stock Moyen (PMP €)]]/Stock[[#This Row],[Stock Moyen (UVC)]],0)</f>
        <v>4.1093401975456452</v>
      </c>
      <c r="H800" s="11" t="str">
        <f>+CONCATENATE(Stock[[#This Row],[Famille de produit]],Stock[[#This Row],[AnnéeMois]])</f>
        <v>MIX LEGUMES202212</v>
      </c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</row>
    <row r="801" spans="1:21" ht="12.75" hidden="1" customHeight="1" x14ac:dyDescent="0.25">
      <c r="A801" s="16">
        <v>202212</v>
      </c>
      <c r="B801" s="12">
        <v>5540246192209</v>
      </c>
      <c r="C801" s="8">
        <v>3606</v>
      </c>
      <c r="D801" s="8">
        <v>18615.916799999999</v>
      </c>
      <c r="E801" s="8">
        <v>3564</v>
      </c>
      <c r="F801" s="11" t="str">
        <f>+VLOOKUP(Stock[[#This Row],[Codes Produits Achetes]],Tableau1[],4,FALSE)</f>
        <v>MIX LEGUMES</v>
      </c>
      <c r="G801" s="11">
        <f>IFERROR(Stock[[#This Row],[Stock Moyen (PMP €)]]/Stock[[#This Row],[Stock Moyen (UVC)]],0)</f>
        <v>5.1624838602329453</v>
      </c>
      <c r="H801" s="11" t="str">
        <f>+CONCATENATE(Stock[[#This Row],[Famille de produit]],Stock[[#This Row],[AnnéeMois]])</f>
        <v>MIX LEGUMES202212</v>
      </c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</row>
    <row r="802" spans="1:21" ht="12.75" hidden="1" customHeight="1" x14ac:dyDescent="0.25">
      <c r="A802" s="16">
        <v>202212</v>
      </c>
      <c r="B802" s="12">
        <v>5540246192462</v>
      </c>
      <c r="C802" s="8">
        <v>873</v>
      </c>
      <c r="D802" s="8">
        <v>6235.7472000000007</v>
      </c>
      <c r="E802" s="8">
        <v>632</v>
      </c>
      <c r="F802" s="11" t="str">
        <f>+VLOOKUP(Stock[[#This Row],[Codes Produits Achetes]],Tableau1[],4,FALSE)</f>
        <v>MIX LEGUMES</v>
      </c>
      <c r="G802" s="11">
        <f>IFERROR(Stock[[#This Row],[Stock Moyen (PMP €)]]/Stock[[#This Row],[Stock Moyen (UVC)]],0)</f>
        <v>7.1428948453608259</v>
      </c>
      <c r="H802" s="11" t="str">
        <f>+CONCATENATE(Stock[[#This Row],[Famille de produit]],Stock[[#This Row],[AnnéeMois]])</f>
        <v>MIX LEGUMES202212</v>
      </c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</row>
    <row r="803" spans="1:21" ht="12.75" hidden="1" customHeight="1" x14ac:dyDescent="0.25">
      <c r="A803" s="16">
        <v>202212</v>
      </c>
      <c r="B803" s="12">
        <v>5540246192518</v>
      </c>
      <c r="C803" s="8">
        <v>5012</v>
      </c>
      <c r="D803" s="8">
        <v>38808.460800000008</v>
      </c>
      <c r="E803" s="8">
        <v>10858</v>
      </c>
      <c r="F803" s="11" t="str">
        <f>+VLOOKUP(Stock[[#This Row],[Codes Produits Achetes]],Tableau1[],4,FALSE)</f>
        <v>MIX LEGUMES</v>
      </c>
      <c r="G803" s="11">
        <f>IFERROR(Stock[[#This Row],[Stock Moyen (PMP €)]]/Stock[[#This Row],[Stock Moyen (UVC)]],0)</f>
        <v>7.743108699122109</v>
      </c>
      <c r="H803" s="11" t="str">
        <f>+CONCATENATE(Stock[[#This Row],[Famille de produit]],Stock[[#This Row],[AnnéeMois]])</f>
        <v>MIX LEGUMES202212</v>
      </c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</row>
    <row r="804" spans="1:21" ht="12.75" hidden="1" customHeight="1" x14ac:dyDescent="0.25">
      <c r="A804" s="16">
        <v>202212</v>
      </c>
      <c r="B804" s="14">
        <v>5540246192571</v>
      </c>
      <c r="C804" s="11">
        <v>1991</v>
      </c>
      <c r="D804" s="11">
        <v>8880.9264000000003</v>
      </c>
      <c r="E804" s="11">
        <v>1573</v>
      </c>
      <c r="F804" s="11" t="str">
        <f>+VLOOKUP(Stock[[#This Row],[Codes Produits Achetes]],Tableau1[],4,FALSE)</f>
        <v>MIX LEGUMES</v>
      </c>
      <c r="G804" s="11">
        <f>IFERROR(Stock[[#This Row],[Stock Moyen (PMP €)]]/Stock[[#This Row],[Stock Moyen (UVC)]],0)</f>
        <v>4.460535610246108</v>
      </c>
      <c r="H804" s="11" t="str">
        <f>+CONCATENATE(Stock[[#This Row],[Famille de produit]],Stock[[#This Row],[AnnéeMois]])</f>
        <v>MIX LEGUMES202212</v>
      </c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</row>
    <row r="805" spans="1:21" ht="12.75" hidden="1" customHeight="1" x14ac:dyDescent="0.25">
      <c r="A805" s="16">
        <v>202212</v>
      </c>
      <c r="B805" s="12">
        <v>5540246192594</v>
      </c>
      <c r="C805" s="8">
        <v>251</v>
      </c>
      <c r="D805" s="8">
        <v>1826.5824</v>
      </c>
      <c r="E805" s="8">
        <v>901</v>
      </c>
      <c r="F805" s="11" t="str">
        <f>+VLOOKUP(Stock[[#This Row],[Codes Produits Achetes]],Tableau1[],4,FALSE)</f>
        <v>MIX LEGUMES</v>
      </c>
      <c r="G805" s="11">
        <f>IFERROR(Stock[[#This Row],[Stock Moyen (PMP €)]]/Stock[[#This Row],[Stock Moyen (UVC)]],0)</f>
        <v>7.277220717131474</v>
      </c>
      <c r="H805" s="11" t="str">
        <f>+CONCATENATE(Stock[[#This Row],[Famille de produit]],Stock[[#This Row],[AnnéeMois]])</f>
        <v>MIX LEGUMES202212</v>
      </c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</row>
    <row r="806" spans="1:21" ht="12.75" hidden="1" customHeight="1" x14ac:dyDescent="0.25">
      <c r="A806" s="16">
        <v>202212</v>
      </c>
      <c r="B806" s="12">
        <v>5540246192831</v>
      </c>
      <c r="C806" s="8">
        <v>576</v>
      </c>
      <c r="D806" s="8">
        <v>5099.6736000000001</v>
      </c>
      <c r="E806" s="8">
        <v>780</v>
      </c>
      <c r="F806" s="11" t="str">
        <f>+VLOOKUP(Stock[[#This Row],[Codes Produits Achetes]],Tableau1[],4,FALSE)</f>
        <v>MIX LEGUMES</v>
      </c>
      <c r="G806" s="11">
        <f>IFERROR(Stock[[#This Row],[Stock Moyen (PMP €)]]/Stock[[#This Row],[Stock Moyen (UVC)]],0)</f>
        <v>8.8536000000000001</v>
      </c>
      <c r="H806" s="11" t="str">
        <f>+CONCATENATE(Stock[[#This Row],[Famille de produit]],Stock[[#This Row],[AnnéeMois]])</f>
        <v>MIX LEGUMES202212</v>
      </c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</row>
    <row r="807" spans="1:21" ht="12.75" hidden="1" customHeight="1" x14ac:dyDescent="0.25">
      <c r="A807" s="16">
        <v>202212</v>
      </c>
      <c r="B807" s="14">
        <v>5540246192907</v>
      </c>
      <c r="C807" s="11">
        <v>2404</v>
      </c>
      <c r="D807" s="11">
        <v>67468.464000000007</v>
      </c>
      <c r="E807" s="11">
        <v>4659</v>
      </c>
      <c r="F807" s="11" t="str">
        <f>+VLOOKUP(Stock[[#This Row],[Codes Produits Achetes]],Tableau1[],4,FALSE)</f>
        <v>VOLAILLE</v>
      </c>
      <c r="G807" s="11">
        <f>IFERROR(Stock[[#This Row],[Stock Moyen (PMP €)]]/Stock[[#This Row],[Stock Moyen (UVC)]],0)</f>
        <v>28.065084858569055</v>
      </c>
      <c r="H807" s="11" t="str">
        <f>+CONCATENATE(Stock[[#This Row],[Famille de produit]],Stock[[#This Row],[AnnéeMois]])</f>
        <v>VOLAILLE202212</v>
      </c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</row>
    <row r="808" spans="1:21" ht="12.75" hidden="1" customHeight="1" x14ac:dyDescent="0.25">
      <c r="A808" s="16">
        <v>202212</v>
      </c>
      <c r="B808" s="12">
        <v>5540246193316</v>
      </c>
      <c r="C808" s="8">
        <v>864</v>
      </c>
      <c r="D808" s="8">
        <v>29344.550400000004</v>
      </c>
      <c r="E808" s="8">
        <v>594</v>
      </c>
      <c r="F808" s="11" t="str">
        <f>+VLOOKUP(Stock[[#This Row],[Codes Produits Achetes]],Tableau1[],4,FALSE)</f>
        <v>BOULANGERIE</v>
      </c>
      <c r="G808" s="11">
        <f>IFERROR(Stock[[#This Row],[Stock Moyen (PMP €)]]/Stock[[#This Row],[Stock Moyen (UVC)]],0)</f>
        <v>33.963600000000007</v>
      </c>
      <c r="H808" s="11" t="str">
        <f>+CONCATENATE(Stock[[#This Row],[Famille de produit]],Stock[[#This Row],[AnnéeMois]])</f>
        <v>BOULANGERIE202212</v>
      </c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</row>
    <row r="809" spans="1:21" ht="12.75" hidden="1" customHeight="1" x14ac:dyDescent="0.25">
      <c r="A809" s="16">
        <v>202212</v>
      </c>
      <c r="B809" s="14">
        <v>5540246193409</v>
      </c>
      <c r="C809" s="11">
        <v>77</v>
      </c>
      <c r="D809" s="11">
        <v>3934.6559999999999</v>
      </c>
      <c r="E809" s="11">
        <v>14</v>
      </c>
      <c r="F809" s="11" t="str">
        <f>+VLOOKUP(Stock[[#This Row],[Codes Produits Achetes]],Tableau1[],4,FALSE)</f>
        <v>BOULANGERIE</v>
      </c>
      <c r="G809" s="11">
        <f>IFERROR(Stock[[#This Row],[Stock Moyen (PMP €)]]/Stock[[#This Row],[Stock Moyen (UVC)]],0)</f>
        <v>51.099428571428568</v>
      </c>
      <c r="H809" s="11" t="str">
        <f>+CONCATENATE(Stock[[#This Row],[Famille de produit]],Stock[[#This Row],[AnnéeMois]])</f>
        <v>BOULANGERIE202212</v>
      </c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</row>
    <row r="810" spans="1:21" ht="12.75" hidden="1" customHeight="1" x14ac:dyDescent="0.25">
      <c r="A810" s="16">
        <v>202212</v>
      </c>
      <c r="B810" s="12">
        <v>5540246193878</v>
      </c>
      <c r="C810" s="8">
        <v>13804</v>
      </c>
      <c r="D810" s="8">
        <v>97675.200000000012</v>
      </c>
      <c r="E810" s="8">
        <v>6682</v>
      </c>
      <c r="F810" s="11" t="str">
        <f>+VLOOKUP(Stock[[#This Row],[Codes Produits Achetes]],Tableau1[],4,FALSE)</f>
        <v>VOLAILLE</v>
      </c>
      <c r="G810" s="11">
        <f>IFERROR(Stock[[#This Row],[Stock Moyen (PMP €)]]/Stock[[#This Row],[Stock Moyen (UVC)]],0)</f>
        <v>7.0758620689655185</v>
      </c>
      <c r="H810" s="11" t="str">
        <f>+CONCATENATE(Stock[[#This Row],[Famille de produit]],Stock[[#This Row],[AnnéeMois]])</f>
        <v>VOLAILLE202212</v>
      </c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</row>
    <row r="811" spans="1:21" ht="12.75" hidden="1" customHeight="1" x14ac:dyDescent="0.25">
      <c r="A811" s="16">
        <v>202212</v>
      </c>
      <c r="B811" s="12">
        <v>5540246194467</v>
      </c>
      <c r="C811" s="8">
        <v>64422</v>
      </c>
      <c r="D811" s="8">
        <v>64897.156800000004</v>
      </c>
      <c r="E811" s="8">
        <v>54901</v>
      </c>
      <c r="F811" s="11" t="str">
        <f>+VLOOKUP(Stock[[#This Row],[Codes Produits Achetes]],Tableau1[],4,FALSE)</f>
        <v>BOULANGERIE</v>
      </c>
      <c r="G811" s="11">
        <f>IFERROR(Stock[[#This Row],[Stock Moyen (PMP €)]]/Stock[[#This Row],[Stock Moyen (UVC)]],0)</f>
        <v>1.007375691533948</v>
      </c>
      <c r="H811" s="11" t="str">
        <f>+CONCATENATE(Stock[[#This Row],[Famille de produit]],Stock[[#This Row],[AnnéeMois]])</f>
        <v>BOULANGERIE202212</v>
      </c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</row>
    <row r="812" spans="1:21" ht="12.75" hidden="1" customHeight="1" x14ac:dyDescent="0.25">
      <c r="A812" s="16">
        <v>202212</v>
      </c>
      <c r="B812" s="14">
        <v>5540246194478</v>
      </c>
      <c r="C812" s="11">
        <v>14</v>
      </c>
      <c r="D812" s="11">
        <v>605.75040000000001</v>
      </c>
      <c r="E812" s="11">
        <v>17</v>
      </c>
      <c r="F812" s="11" t="str">
        <f>+VLOOKUP(Stock[[#This Row],[Codes Produits Achetes]],Tableau1[],4,FALSE)</f>
        <v>EMBALLAGES</v>
      </c>
      <c r="G812" s="11">
        <f>IFERROR(Stock[[#This Row],[Stock Moyen (PMP €)]]/Stock[[#This Row],[Stock Moyen (UVC)]],0)</f>
        <v>43.267885714285718</v>
      </c>
      <c r="H812" s="11" t="str">
        <f>+CONCATENATE(Stock[[#This Row],[Famille de produit]],Stock[[#This Row],[AnnéeMois]])</f>
        <v>EMBALLAGES202212</v>
      </c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</row>
    <row r="813" spans="1:21" ht="12.75" hidden="1" customHeight="1" x14ac:dyDescent="0.25">
      <c r="A813" s="16">
        <v>202212</v>
      </c>
      <c r="B813" s="14">
        <v>5540246194632</v>
      </c>
      <c r="C813" s="11">
        <v>1924</v>
      </c>
      <c r="D813" s="11">
        <v>24854.083200000001</v>
      </c>
      <c r="E813" s="11">
        <v>10009</v>
      </c>
      <c r="F813" s="11" t="str">
        <f>+VLOOKUP(Stock[[#This Row],[Codes Produits Achetes]],Tableau1[],4,FALSE)</f>
        <v>BOULANGERIE</v>
      </c>
      <c r="G813" s="11">
        <f>IFERROR(Stock[[#This Row],[Stock Moyen (PMP €)]]/Stock[[#This Row],[Stock Moyen (UVC)]],0)</f>
        <v>12.917922661122661</v>
      </c>
      <c r="H813" s="11" t="str">
        <f>+CONCATENATE(Stock[[#This Row],[Famille de produit]],Stock[[#This Row],[AnnéeMois]])</f>
        <v>BOULANGERIE202212</v>
      </c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</row>
    <row r="814" spans="1:21" ht="12.75" hidden="1" customHeight="1" x14ac:dyDescent="0.25">
      <c r="A814" s="16">
        <v>202212</v>
      </c>
      <c r="B814" s="12">
        <v>5540246194790</v>
      </c>
      <c r="C814" s="8">
        <v>3174</v>
      </c>
      <c r="D814" s="8">
        <v>36640.512000000002</v>
      </c>
      <c r="E814" s="8">
        <v>1671</v>
      </c>
      <c r="F814" s="11" t="str">
        <f>+VLOOKUP(Stock[[#This Row],[Codes Produits Achetes]],Tableau1[],4,FALSE)</f>
        <v>MIX LEGUMES</v>
      </c>
      <c r="G814" s="11">
        <f>IFERROR(Stock[[#This Row],[Stock Moyen (PMP €)]]/Stock[[#This Row],[Stock Moyen (UVC)]],0)</f>
        <v>11.543954631379963</v>
      </c>
      <c r="H814" s="11" t="str">
        <f>+CONCATENATE(Stock[[#This Row],[Famille de produit]],Stock[[#This Row],[AnnéeMois]])</f>
        <v>MIX LEGUMES202212</v>
      </c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</row>
    <row r="815" spans="1:21" ht="12.75" hidden="1" customHeight="1" x14ac:dyDescent="0.25">
      <c r="A815" s="16">
        <v>202212</v>
      </c>
      <c r="B815" s="12">
        <v>5540246194947</v>
      </c>
      <c r="C815" s="8">
        <v>68</v>
      </c>
      <c r="D815" s="8">
        <v>1797.768</v>
      </c>
      <c r="E815" s="8">
        <v>72</v>
      </c>
      <c r="F815" s="11" t="str">
        <f>+VLOOKUP(Stock[[#This Row],[Codes Produits Achetes]],Tableau1[],4,FALSE)</f>
        <v>EMBALLAGES</v>
      </c>
      <c r="G815" s="11">
        <f>IFERROR(Stock[[#This Row],[Stock Moyen (PMP €)]]/Stock[[#This Row],[Stock Moyen (UVC)]],0)</f>
        <v>26.437764705882355</v>
      </c>
      <c r="H815" s="11" t="str">
        <f>+CONCATENATE(Stock[[#This Row],[Famille de produit]],Stock[[#This Row],[AnnéeMois]])</f>
        <v>EMBALLAGES202212</v>
      </c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</row>
    <row r="816" spans="1:21" ht="12.75" hidden="1" customHeight="1" x14ac:dyDescent="0.25">
      <c r="A816" s="16">
        <v>202212</v>
      </c>
      <c r="B816" s="14">
        <v>5540246195096</v>
      </c>
      <c r="C816" s="11">
        <v>1374</v>
      </c>
      <c r="D816" s="11">
        <v>8171.0208000000011</v>
      </c>
      <c r="E816" s="11">
        <v>103</v>
      </c>
      <c r="F816" s="11" t="str">
        <f>+VLOOKUP(Stock[[#This Row],[Codes Produits Achetes]],Tableau1[],4,FALSE)</f>
        <v>MIX LEGUMES</v>
      </c>
      <c r="G816" s="11">
        <f>IFERROR(Stock[[#This Row],[Stock Moyen (PMP €)]]/Stock[[#This Row],[Stock Moyen (UVC)]],0)</f>
        <v>5.9468855895196517</v>
      </c>
      <c r="H816" s="11" t="str">
        <f>+CONCATENATE(Stock[[#This Row],[Famille de produit]],Stock[[#This Row],[AnnéeMois]])</f>
        <v>MIX LEGUMES202212</v>
      </c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</row>
    <row r="817" spans="1:21" ht="12.75" hidden="1" customHeight="1" x14ac:dyDescent="0.25">
      <c r="A817" s="16">
        <v>202212</v>
      </c>
      <c r="B817" s="12">
        <v>5540246195195</v>
      </c>
      <c r="C817" s="8">
        <v>54</v>
      </c>
      <c r="D817" s="8">
        <v>5010.7248000000009</v>
      </c>
      <c r="E817" s="8">
        <v>0</v>
      </c>
      <c r="F817" s="11" t="str">
        <f>+VLOOKUP(Stock[[#This Row],[Codes Produits Achetes]],Tableau1[],4,FALSE)</f>
        <v>EMBALLAGES</v>
      </c>
      <c r="G817" s="11">
        <f>IFERROR(Stock[[#This Row],[Stock Moyen (PMP €)]]/Stock[[#This Row],[Stock Moyen (UVC)]],0)</f>
        <v>92.791200000000018</v>
      </c>
      <c r="H817" s="11" t="str">
        <f>+CONCATENATE(Stock[[#This Row],[Famille de produit]],Stock[[#This Row],[AnnéeMois]])</f>
        <v>EMBALLAGES202212</v>
      </c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</row>
    <row r="818" spans="1:21" ht="12.75" hidden="1" customHeight="1" x14ac:dyDescent="0.25">
      <c r="A818" s="16">
        <v>202212</v>
      </c>
      <c r="B818" s="12">
        <v>5540246195241</v>
      </c>
      <c r="C818" s="8">
        <v>1184</v>
      </c>
      <c r="D818" s="8">
        <v>36216.2016</v>
      </c>
      <c r="E818" s="8">
        <v>604</v>
      </c>
      <c r="F818" s="11" t="str">
        <f>+VLOOKUP(Stock[[#This Row],[Codes Produits Achetes]],Tableau1[],4,FALSE)</f>
        <v>MIX LEGUMES</v>
      </c>
      <c r="G818" s="11">
        <f>IFERROR(Stock[[#This Row],[Stock Moyen (PMP €)]]/Stock[[#This Row],[Stock Moyen (UVC)]],0)</f>
        <v>30.588008108108109</v>
      </c>
      <c r="H818" s="11" t="str">
        <f>+CONCATENATE(Stock[[#This Row],[Famille de produit]],Stock[[#This Row],[AnnéeMois]])</f>
        <v>MIX LEGUMES202212</v>
      </c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</row>
    <row r="819" spans="1:21" ht="12.75" hidden="1" customHeight="1" x14ac:dyDescent="0.25">
      <c r="A819" s="16">
        <v>202212</v>
      </c>
      <c r="B819" s="14">
        <v>5540246195242</v>
      </c>
      <c r="C819" s="11">
        <v>1529</v>
      </c>
      <c r="D819" s="11">
        <v>53666.539199999999</v>
      </c>
      <c r="E819" s="11">
        <v>696</v>
      </c>
      <c r="F819" s="11" t="str">
        <f>+VLOOKUP(Stock[[#This Row],[Codes Produits Achetes]],Tableau1[],4,FALSE)</f>
        <v>MIX LEGUMES</v>
      </c>
      <c r="G819" s="11">
        <f>IFERROR(Stock[[#This Row],[Stock Moyen (PMP €)]]/Stock[[#This Row],[Stock Moyen (UVC)]],0)</f>
        <v>35.099110006540222</v>
      </c>
      <c r="H819" s="11" t="str">
        <f>+CONCATENATE(Stock[[#This Row],[Famille de produit]],Stock[[#This Row],[AnnéeMois]])</f>
        <v>MIX LEGUMES202212</v>
      </c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</row>
    <row r="820" spans="1:21" ht="12.75" hidden="1" customHeight="1" x14ac:dyDescent="0.25">
      <c r="A820" s="16">
        <v>202212</v>
      </c>
      <c r="B820" s="14">
        <v>5540246195250</v>
      </c>
      <c r="C820" s="11">
        <v>780</v>
      </c>
      <c r="D820" s="11">
        <v>30583.526400000002</v>
      </c>
      <c r="E820" s="11">
        <v>796</v>
      </c>
      <c r="F820" s="11" t="str">
        <f>+VLOOKUP(Stock[[#This Row],[Codes Produits Achetes]],Tableau1[],4,FALSE)</f>
        <v>BOULANGERIE</v>
      </c>
      <c r="G820" s="11">
        <f>IFERROR(Stock[[#This Row],[Stock Moyen (PMP €)]]/Stock[[#This Row],[Stock Moyen (UVC)]],0)</f>
        <v>39.209649230769237</v>
      </c>
      <c r="H820" s="11" t="str">
        <f>+CONCATENATE(Stock[[#This Row],[Famille de produit]],Stock[[#This Row],[AnnéeMois]])</f>
        <v>BOULANGERIE202212</v>
      </c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</row>
    <row r="821" spans="1:21" ht="12.75" hidden="1" customHeight="1" x14ac:dyDescent="0.25">
      <c r="A821" s="16">
        <v>202212</v>
      </c>
      <c r="B821" s="12">
        <v>5540246195653</v>
      </c>
      <c r="C821" s="8">
        <v>492</v>
      </c>
      <c r="D821" s="8">
        <v>16833.139200000001</v>
      </c>
      <c r="E821" s="8">
        <v>168</v>
      </c>
      <c r="F821" s="11" t="str">
        <f>+VLOOKUP(Stock[[#This Row],[Codes Produits Achetes]],Tableau1[],4,FALSE)</f>
        <v>EMBALLAGES</v>
      </c>
      <c r="G821" s="11">
        <f>IFERROR(Stock[[#This Row],[Stock Moyen (PMP €)]]/Stock[[#This Row],[Stock Moyen (UVC)]],0)</f>
        <v>34.213697560975611</v>
      </c>
      <c r="H821" s="11" t="str">
        <f>+CONCATENATE(Stock[[#This Row],[Famille de produit]],Stock[[#This Row],[AnnéeMois]])</f>
        <v>EMBALLAGES202212</v>
      </c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</row>
    <row r="822" spans="1:21" ht="12.75" hidden="1" customHeight="1" x14ac:dyDescent="0.25">
      <c r="A822" s="16">
        <v>202212</v>
      </c>
      <c r="B822" s="12">
        <v>5540246195943</v>
      </c>
      <c r="C822" s="8">
        <v>673</v>
      </c>
      <c r="D822" s="8">
        <v>20019.743999999999</v>
      </c>
      <c r="E822" s="8">
        <v>836</v>
      </c>
      <c r="F822" s="11" t="str">
        <f>+VLOOKUP(Stock[[#This Row],[Codes Produits Achetes]],Tableau1[],4,FALSE)</f>
        <v>CREMERIE</v>
      </c>
      <c r="G822" s="11">
        <f>IFERROR(Stock[[#This Row],[Stock Moyen (PMP €)]]/Stock[[#This Row],[Stock Moyen (UVC)]],0)</f>
        <v>29.747019316493311</v>
      </c>
      <c r="H822" s="11" t="str">
        <f>+CONCATENATE(Stock[[#This Row],[Famille de produit]],Stock[[#This Row],[AnnéeMois]])</f>
        <v>CREMERIE202212</v>
      </c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</row>
    <row r="823" spans="1:21" ht="12.75" hidden="1" customHeight="1" x14ac:dyDescent="0.25">
      <c r="A823" s="16">
        <v>202212</v>
      </c>
      <c r="B823" s="14">
        <v>5540246195944</v>
      </c>
      <c r="C823" s="11">
        <v>140</v>
      </c>
      <c r="D823" s="11">
        <v>3818.0160000000001</v>
      </c>
      <c r="E823" s="11">
        <v>232</v>
      </c>
      <c r="F823" s="11" t="str">
        <f>+VLOOKUP(Stock[[#This Row],[Codes Produits Achetes]],Tableau1[],4,FALSE)</f>
        <v>CREMERIE</v>
      </c>
      <c r="G823" s="11">
        <f>IFERROR(Stock[[#This Row],[Stock Moyen (PMP €)]]/Stock[[#This Row],[Stock Moyen (UVC)]],0)</f>
        <v>27.271542857142858</v>
      </c>
      <c r="H823" s="11" t="str">
        <f>+CONCATENATE(Stock[[#This Row],[Famille de produit]],Stock[[#This Row],[AnnéeMois]])</f>
        <v>CREMERIE202212</v>
      </c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</row>
    <row r="824" spans="1:21" ht="12.75" hidden="1" customHeight="1" x14ac:dyDescent="0.25">
      <c r="A824" s="16">
        <v>202212</v>
      </c>
      <c r="B824" s="12">
        <v>5540246195999</v>
      </c>
      <c r="C824" s="8">
        <v>5012</v>
      </c>
      <c r="D824" s="8">
        <v>23906.5344</v>
      </c>
      <c r="E824" s="8">
        <v>244</v>
      </c>
      <c r="F824" s="11" t="str">
        <f>+VLOOKUP(Stock[[#This Row],[Codes Produits Achetes]],Tableau1[],4,FALSE)</f>
        <v>MIX LEGUMES</v>
      </c>
      <c r="G824" s="11">
        <f>IFERROR(Stock[[#This Row],[Stock Moyen (PMP €)]]/Stock[[#This Row],[Stock Moyen (UVC)]],0)</f>
        <v>4.7698592178770953</v>
      </c>
      <c r="H824" s="11" t="str">
        <f>+CONCATENATE(Stock[[#This Row],[Famille de produit]],Stock[[#This Row],[AnnéeMois]])</f>
        <v>MIX LEGUMES202212</v>
      </c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</row>
    <row r="825" spans="1:21" ht="12.75" hidden="1" customHeight="1" x14ac:dyDescent="0.25">
      <c r="A825" s="16">
        <v>202212</v>
      </c>
      <c r="B825" s="14">
        <v>5540246196002</v>
      </c>
      <c r="C825" s="11">
        <v>845</v>
      </c>
      <c r="D825" s="11">
        <v>40790.131200000003</v>
      </c>
      <c r="E825" s="11">
        <v>26</v>
      </c>
      <c r="F825" s="11" t="str">
        <f>+VLOOKUP(Stock[[#This Row],[Codes Produits Achetes]],Tableau1[],4,FALSE)</f>
        <v>CREMERIE</v>
      </c>
      <c r="G825" s="11">
        <f>IFERROR(Stock[[#This Row],[Stock Moyen (PMP €)]]/Stock[[#This Row],[Stock Moyen (UVC)]],0)</f>
        <v>48.272344615384618</v>
      </c>
      <c r="H825" s="11" t="str">
        <f>+CONCATENATE(Stock[[#This Row],[Famille de produit]],Stock[[#This Row],[AnnéeMois]])</f>
        <v>CREMERIE202212</v>
      </c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</row>
    <row r="826" spans="1:21" ht="12.75" hidden="1" customHeight="1" x14ac:dyDescent="0.25">
      <c r="A826" s="16">
        <v>202212</v>
      </c>
      <c r="B826" s="14">
        <v>5540246196046</v>
      </c>
      <c r="C826" s="11">
        <v>919</v>
      </c>
      <c r="D826" s="11">
        <v>16689.801600000003</v>
      </c>
      <c r="E826" s="11">
        <v>785</v>
      </c>
      <c r="F826" s="11" t="str">
        <f>+VLOOKUP(Stock[[#This Row],[Codes Produits Achetes]],Tableau1[],4,FALSE)</f>
        <v>BOULANGERIE</v>
      </c>
      <c r="G826" s="11">
        <f>IFERROR(Stock[[#This Row],[Stock Moyen (PMP €)]]/Stock[[#This Row],[Stock Moyen (UVC)]],0)</f>
        <v>18.160828726877043</v>
      </c>
      <c r="H826" s="11" t="str">
        <f>+CONCATENATE(Stock[[#This Row],[Famille de produit]],Stock[[#This Row],[AnnéeMois]])</f>
        <v>BOULANGERIE202212</v>
      </c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</row>
    <row r="827" spans="1:21" ht="12.75" hidden="1" customHeight="1" x14ac:dyDescent="0.25">
      <c r="A827" s="16">
        <v>202212</v>
      </c>
      <c r="B827" s="14">
        <v>5540246196065</v>
      </c>
      <c r="C827" s="11">
        <v>891</v>
      </c>
      <c r="D827" s="11">
        <v>20594.995200000001</v>
      </c>
      <c r="E827" s="11">
        <v>116</v>
      </c>
      <c r="F827" s="11" t="str">
        <f>+VLOOKUP(Stock[[#This Row],[Codes Produits Achetes]],Tableau1[],4,FALSE)</f>
        <v>BOULANGERIE</v>
      </c>
      <c r="G827" s="11">
        <f>IFERROR(Stock[[#This Row],[Stock Moyen (PMP €)]]/Stock[[#This Row],[Stock Moyen (UVC)]],0)</f>
        <v>23.11447272727273</v>
      </c>
      <c r="H827" s="11" t="str">
        <f>+CONCATENATE(Stock[[#This Row],[Famille de produit]],Stock[[#This Row],[AnnéeMois]])</f>
        <v>BOULANGERIE202212</v>
      </c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</row>
    <row r="828" spans="1:21" ht="12.75" hidden="1" customHeight="1" x14ac:dyDescent="0.25">
      <c r="A828" s="16">
        <v>202212</v>
      </c>
      <c r="B828" s="12">
        <v>5540246196092</v>
      </c>
      <c r="C828" s="8">
        <v>1782</v>
      </c>
      <c r="D828" s="8">
        <v>76889.088000000018</v>
      </c>
      <c r="E828" s="8">
        <v>1225</v>
      </c>
      <c r="F828" s="11" t="str">
        <f>+VLOOKUP(Stock[[#This Row],[Codes Produits Achetes]],Tableau1[],4,FALSE)</f>
        <v>VOLAILLE</v>
      </c>
      <c r="G828" s="11">
        <f>IFERROR(Stock[[#This Row],[Stock Moyen (PMP €)]]/Stock[[#This Row],[Stock Moyen (UVC)]],0)</f>
        <v>43.147636363636373</v>
      </c>
      <c r="H828" s="11" t="str">
        <f>+CONCATENATE(Stock[[#This Row],[Famille de produit]],Stock[[#This Row],[AnnéeMois]])</f>
        <v>VOLAILLE202212</v>
      </c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</row>
    <row r="829" spans="1:21" ht="12.75" hidden="1" customHeight="1" x14ac:dyDescent="0.25">
      <c r="A829" s="16">
        <v>202212</v>
      </c>
      <c r="B829" s="14">
        <v>5540246196148</v>
      </c>
      <c r="C829" s="11">
        <v>362</v>
      </c>
      <c r="D829" s="11">
        <v>16450.387200000001</v>
      </c>
      <c r="E829" s="11">
        <v>666</v>
      </c>
      <c r="F829" s="11" t="str">
        <f>+VLOOKUP(Stock[[#This Row],[Codes Produits Achetes]],Tableau1[],4,FALSE)</f>
        <v>EMBALLAGES</v>
      </c>
      <c r="G829" s="11">
        <f>IFERROR(Stock[[#This Row],[Stock Moyen (PMP €)]]/Stock[[#This Row],[Stock Moyen (UVC)]],0)</f>
        <v>45.443058563535914</v>
      </c>
      <c r="H829" s="11" t="str">
        <f>+CONCATENATE(Stock[[#This Row],[Famille de produit]],Stock[[#This Row],[AnnéeMois]])</f>
        <v>EMBALLAGES202212</v>
      </c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</row>
    <row r="830" spans="1:21" ht="12.75" hidden="1" customHeight="1" x14ac:dyDescent="0.25">
      <c r="A830" s="16">
        <v>202212</v>
      </c>
      <c r="B830" s="14">
        <v>5540246196466</v>
      </c>
      <c r="C830" s="11">
        <v>0</v>
      </c>
      <c r="D830" s="11">
        <v>0</v>
      </c>
      <c r="E830" s="11">
        <v>966</v>
      </c>
      <c r="F830" s="11" t="str">
        <f>+VLOOKUP(Stock[[#This Row],[Codes Produits Achetes]],Tableau1[],4,FALSE)</f>
        <v>BOULANGERIE</v>
      </c>
      <c r="G830" s="11">
        <f>IFERROR(Stock[[#This Row],[Stock Moyen (PMP €)]]/Stock[[#This Row],[Stock Moyen (UVC)]],0)</f>
        <v>0</v>
      </c>
      <c r="H830" s="11" t="str">
        <f>+CONCATENATE(Stock[[#This Row],[Famille de produit]],Stock[[#This Row],[AnnéeMois]])</f>
        <v>BOULANGERIE202212</v>
      </c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</row>
    <row r="831" spans="1:21" ht="12.75" customHeight="1" x14ac:dyDescent="0.25">
      <c r="A831" s="16">
        <v>202301</v>
      </c>
      <c r="B831" s="12">
        <v>5540246170256</v>
      </c>
      <c r="C831" s="8">
        <v>8503</v>
      </c>
      <c r="D831" s="8">
        <v>61969.5792</v>
      </c>
      <c r="E831" s="8">
        <v>1332</v>
      </c>
      <c r="F831" s="11" t="str">
        <f>+VLOOKUP(Stock[[#This Row],[Codes Produits Achetes]],Tableau1[],4,FALSE)</f>
        <v>BOULANGERIE</v>
      </c>
      <c r="G831" s="11">
        <f>IFERROR(Stock[[#This Row],[Stock Moyen (PMP €)]]/Stock[[#This Row],[Stock Moyen (UVC)]],0)</f>
        <v>7.2879665059390799</v>
      </c>
      <c r="H831" s="11" t="str">
        <f>+CONCATENATE(Stock[[#This Row],[Famille de produit]],Stock[[#This Row],[AnnéeMois]])</f>
        <v>BOULANGERIE202301</v>
      </c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</row>
    <row r="832" spans="1:21" ht="12.75" customHeight="1" x14ac:dyDescent="0.25">
      <c r="A832" s="16">
        <v>202301</v>
      </c>
      <c r="B832" s="14">
        <v>5540246171759</v>
      </c>
      <c r="C832" s="11">
        <v>2636</v>
      </c>
      <c r="D832" s="11">
        <v>16366.5792</v>
      </c>
      <c r="E832" s="11">
        <v>854</v>
      </c>
      <c r="F832" s="11" t="str">
        <f>+VLOOKUP(Stock[[#This Row],[Codes Produits Achetes]],Tableau1[],4,FALSE)</f>
        <v>MIX LEGUMES</v>
      </c>
      <c r="G832" s="11">
        <f>IFERROR(Stock[[#This Row],[Stock Moyen (PMP €)]]/Stock[[#This Row],[Stock Moyen (UVC)]],0)</f>
        <v>6.2088691957511379</v>
      </c>
      <c r="H832" s="11" t="str">
        <f>+CONCATENATE(Stock[[#This Row],[Famille de produit]],Stock[[#This Row],[AnnéeMois]])</f>
        <v>MIX LEGUMES202301</v>
      </c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</row>
    <row r="833" spans="1:21" ht="12.75" customHeight="1" x14ac:dyDescent="0.25">
      <c r="A833" s="16">
        <v>202301</v>
      </c>
      <c r="B833" s="14">
        <v>5540246171888</v>
      </c>
      <c r="C833" s="11">
        <v>1297</v>
      </c>
      <c r="D833" s="11">
        <v>23644.094400000002</v>
      </c>
      <c r="E833" s="11">
        <v>369</v>
      </c>
      <c r="F833" s="11" t="str">
        <f>+VLOOKUP(Stock[[#This Row],[Codes Produits Achetes]],Tableau1[],4,FALSE)</f>
        <v>BOULANGERIE</v>
      </c>
      <c r="G833" s="11">
        <f>IFERROR(Stock[[#This Row],[Stock Moyen (PMP €)]]/Stock[[#This Row],[Stock Moyen (UVC)]],0)</f>
        <v>18.229833770239015</v>
      </c>
      <c r="H833" s="11" t="str">
        <f>+CONCATENATE(Stock[[#This Row],[Famille de produit]],Stock[[#This Row],[AnnéeMois]])</f>
        <v>BOULANGERIE202301</v>
      </c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</row>
    <row r="834" spans="1:21" ht="12.75" customHeight="1" x14ac:dyDescent="0.25">
      <c r="A834" s="16">
        <v>202301</v>
      </c>
      <c r="B834" s="12">
        <v>5540246171933</v>
      </c>
      <c r="C834" s="8">
        <v>0</v>
      </c>
      <c r="D834" s="8">
        <v>0</v>
      </c>
      <c r="E834" s="8">
        <v>2784</v>
      </c>
      <c r="F834" s="11" t="str">
        <f>+VLOOKUP(Stock[[#This Row],[Codes Produits Achetes]],Tableau1[],4,FALSE)</f>
        <v>CREMERIE</v>
      </c>
      <c r="G834" s="11">
        <f>IFERROR(Stock[[#This Row],[Stock Moyen (PMP €)]]/Stock[[#This Row],[Stock Moyen (UVC)]],0)</f>
        <v>0</v>
      </c>
      <c r="H834" s="11" t="str">
        <f>+CONCATENATE(Stock[[#This Row],[Famille de produit]],Stock[[#This Row],[AnnéeMois]])</f>
        <v>CREMERIE202301</v>
      </c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</row>
    <row r="835" spans="1:21" ht="12.75" customHeight="1" x14ac:dyDescent="0.25">
      <c r="A835" s="16">
        <v>202301</v>
      </c>
      <c r="B835" s="12">
        <v>5540246172539</v>
      </c>
      <c r="C835" s="8">
        <v>49</v>
      </c>
      <c r="D835" s="8">
        <v>1065.2256000000002</v>
      </c>
      <c r="E835" s="8">
        <v>21</v>
      </c>
      <c r="F835" s="11" t="str">
        <f>+VLOOKUP(Stock[[#This Row],[Codes Produits Achetes]],Tableau1[],4,FALSE)</f>
        <v>CREMERIE</v>
      </c>
      <c r="G835" s="11">
        <f>IFERROR(Stock[[#This Row],[Stock Moyen (PMP €)]]/Stock[[#This Row],[Stock Moyen (UVC)]],0)</f>
        <v>21.739297959183677</v>
      </c>
      <c r="H835" s="11" t="str">
        <f>+CONCATENATE(Stock[[#This Row],[Famille de produit]],Stock[[#This Row],[AnnéeMois]])</f>
        <v>CREMERIE202301</v>
      </c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</row>
    <row r="836" spans="1:21" ht="12.75" customHeight="1" x14ac:dyDescent="0.25">
      <c r="A836" s="16">
        <v>202301</v>
      </c>
      <c r="B836" s="14">
        <v>5540246172669</v>
      </c>
      <c r="C836" s="11">
        <v>265</v>
      </c>
      <c r="D836" s="11">
        <v>3706.9056000000005</v>
      </c>
      <c r="E836" s="11">
        <v>279</v>
      </c>
      <c r="F836" s="11" t="str">
        <f>+VLOOKUP(Stock[[#This Row],[Codes Produits Achetes]],Tableau1[],4,FALSE)</f>
        <v>CREMERIE</v>
      </c>
      <c r="G836" s="11">
        <f>IFERROR(Stock[[#This Row],[Stock Moyen (PMP €)]]/Stock[[#This Row],[Stock Moyen (UVC)]],0)</f>
        <v>13.988323018867927</v>
      </c>
      <c r="H836" s="11" t="str">
        <f>+CONCATENATE(Stock[[#This Row],[Famille de produit]],Stock[[#This Row],[AnnéeMois]])</f>
        <v>CREMERIE202301</v>
      </c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</row>
    <row r="837" spans="1:21" ht="12.75" customHeight="1" x14ac:dyDescent="0.25">
      <c r="A837" s="16">
        <v>202301</v>
      </c>
      <c r="B837" s="12">
        <v>5540246172978</v>
      </c>
      <c r="C837" s="8">
        <v>1170</v>
      </c>
      <c r="D837" s="8">
        <v>942.75360000000001</v>
      </c>
      <c r="E837" s="8">
        <v>1671</v>
      </c>
      <c r="F837" s="11" t="str">
        <f>+VLOOKUP(Stock[[#This Row],[Codes Produits Achetes]],Tableau1[],4,FALSE)</f>
        <v>CREMERIE</v>
      </c>
      <c r="G837" s="11">
        <f>IFERROR(Stock[[#This Row],[Stock Moyen (PMP €)]]/Stock[[#This Row],[Stock Moyen (UVC)]],0)</f>
        <v>0.80577230769230768</v>
      </c>
      <c r="H837" s="11" t="str">
        <f>+CONCATENATE(Stock[[#This Row],[Famille de produit]],Stock[[#This Row],[AnnéeMois]])</f>
        <v>CREMERIE202301</v>
      </c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</row>
    <row r="838" spans="1:21" ht="12.75" customHeight="1" x14ac:dyDescent="0.25">
      <c r="A838" s="16">
        <v>202301</v>
      </c>
      <c r="B838" s="14">
        <v>5540246173472</v>
      </c>
      <c r="C838" s="11">
        <v>348</v>
      </c>
      <c r="D838" s="11">
        <v>8228.9519999999993</v>
      </c>
      <c r="E838" s="11">
        <v>0</v>
      </c>
      <c r="F838" s="11" t="str">
        <f>+VLOOKUP(Stock[[#This Row],[Codes Produits Achetes]],Tableau1[],4,FALSE)</f>
        <v>CREMERIE</v>
      </c>
      <c r="G838" s="11">
        <f>IFERROR(Stock[[#This Row],[Stock Moyen (PMP €)]]/Stock[[#This Row],[Stock Moyen (UVC)]],0)</f>
        <v>23.646413793103445</v>
      </c>
      <c r="H838" s="11" t="str">
        <f>+CONCATENATE(Stock[[#This Row],[Famille de produit]],Stock[[#This Row],[AnnéeMois]])</f>
        <v>CREMERIE202301</v>
      </c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</row>
    <row r="839" spans="1:21" ht="12.75" customHeight="1" x14ac:dyDescent="0.25">
      <c r="A839" s="16">
        <v>202301</v>
      </c>
      <c r="B839" s="12">
        <v>5540246173492</v>
      </c>
      <c r="C839" s="8">
        <v>891</v>
      </c>
      <c r="D839" s="8">
        <v>13893.12</v>
      </c>
      <c r="E839" s="8">
        <v>0</v>
      </c>
      <c r="F839" s="11" t="str">
        <f>+VLOOKUP(Stock[[#This Row],[Codes Produits Achetes]],Tableau1[],4,FALSE)</f>
        <v>VOLAILLE</v>
      </c>
      <c r="G839" s="11">
        <f>IFERROR(Stock[[#This Row],[Stock Moyen (PMP €)]]/Stock[[#This Row],[Stock Moyen (UVC)]],0)</f>
        <v>15.592727272727274</v>
      </c>
      <c r="H839" s="11" t="str">
        <f>+CONCATENATE(Stock[[#This Row],[Famille de produit]],Stock[[#This Row],[AnnéeMois]])</f>
        <v>VOLAILLE202301</v>
      </c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</row>
    <row r="840" spans="1:21" ht="12.75" customHeight="1" x14ac:dyDescent="0.25">
      <c r="A840" s="16">
        <v>202301</v>
      </c>
      <c r="B840" s="12">
        <v>5540246173906</v>
      </c>
      <c r="C840" s="8">
        <v>2037</v>
      </c>
      <c r="D840" s="8">
        <v>41111.8848</v>
      </c>
      <c r="E840" s="8">
        <v>822</v>
      </c>
      <c r="F840" s="11" t="str">
        <f>+VLOOKUP(Stock[[#This Row],[Codes Produits Achetes]],Tableau1[],4,FALSE)</f>
        <v>VOLAILLE</v>
      </c>
      <c r="G840" s="11">
        <f>IFERROR(Stock[[#This Row],[Stock Moyen (PMP €)]]/Stock[[#This Row],[Stock Moyen (UVC)]],0)</f>
        <v>20.182564948453606</v>
      </c>
      <c r="H840" s="11" t="str">
        <f>+CONCATENATE(Stock[[#This Row],[Famille de produit]],Stock[[#This Row],[AnnéeMois]])</f>
        <v>VOLAILLE202301</v>
      </c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</row>
    <row r="841" spans="1:21" ht="12.75" customHeight="1" x14ac:dyDescent="0.25">
      <c r="A841" s="16">
        <v>202301</v>
      </c>
      <c r="B841" s="14">
        <v>5540246174095</v>
      </c>
      <c r="C841" s="11">
        <v>35</v>
      </c>
      <c r="D841" s="11">
        <v>1128.9023999999999</v>
      </c>
      <c r="E841" s="11">
        <v>7</v>
      </c>
      <c r="F841" s="11" t="str">
        <f>+VLOOKUP(Stock[[#This Row],[Codes Produits Achetes]],Tableau1[],4,FALSE)</f>
        <v>CREMERIE</v>
      </c>
      <c r="G841" s="11">
        <f>IFERROR(Stock[[#This Row],[Stock Moyen (PMP €)]]/Stock[[#This Row],[Stock Moyen (UVC)]],0)</f>
        <v>32.254354285714285</v>
      </c>
      <c r="H841" s="11" t="str">
        <f>+CONCATENATE(Stock[[#This Row],[Famille de produit]],Stock[[#This Row],[AnnéeMois]])</f>
        <v>CREMERIE202301</v>
      </c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</row>
    <row r="842" spans="1:21" ht="12.75" customHeight="1" x14ac:dyDescent="0.25">
      <c r="A842" s="16">
        <v>202301</v>
      </c>
      <c r="B842" s="12">
        <v>5540246174174</v>
      </c>
      <c r="C842" s="8">
        <v>91</v>
      </c>
      <c r="D842" s="8">
        <v>1251.8063999999999</v>
      </c>
      <c r="E842" s="8">
        <v>96</v>
      </c>
      <c r="F842" s="11" t="str">
        <f>+VLOOKUP(Stock[[#This Row],[Codes Produits Achetes]],Tableau1[],4,FALSE)</f>
        <v>CREMERIE</v>
      </c>
      <c r="G842" s="11">
        <f>IFERROR(Stock[[#This Row],[Stock Moyen (PMP €)]]/Stock[[#This Row],[Stock Moyen (UVC)]],0)</f>
        <v>13.756114285714284</v>
      </c>
      <c r="H842" s="11" t="str">
        <f>+CONCATENATE(Stock[[#This Row],[Famille de produit]],Stock[[#This Row],[AnnéeMois]])</f>
        <v>CREMERIE202301</v>
      </c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</row>
    <row r="843" spans="1:21" ht="12.75" customHeight="1" x14ac:dyDescent="0.25">
      <c r="A843" s="16">
        <v>202301</v>
      </c>
      <c r="B843" s="14">
        <v>5540246175047</v>
      </c>
      <c r="C843" s="11">
        <v>404</v>
      </c>
      <c r="D843" s="11">
        <v>4374.7776000000003</v>
      </c>
      <c r="E843" s="11">
        <v>84</v>
      </c>
      <c r="F843" s="11" t="str">
        <f>+VLOOKUP(Stock[[#This Row],[Codes Produits Achetes]],Tableau1[],4,FALSE)</f>
        <v>CREMERIE</v>
      </c>
      <c r="G843" s="11">
        <f>IFERROR(Stock[[#This Row],[Stock Moyen (PMP €)]]/Stock[[#This Row],[Stock Moyen (UVC)]],0)</f>
        <v>10.828657425742575</v>
      </c>
      <c r="H843" s="11" t="str">
        <f>+CONCATENATE(Stock[[#This Row],[Famille de produit]],Stock[[#This Row],[AnnéeMois]])</f>
        <v>CREMERIE202301</v>
      </c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</row>
    <row r="844" spans="1:21" ht="12.75" customHeight="1" x14ac:dyDescent="0.25">
      <c r="A844" s="16">
        <v>202301</v>
      </c>
      <c r="B844" s="12">
        <v>5540246175049</v>
      </c>
      <c r="C844" s="8">
        <v>140</v>
      </c>
      <c r="D844" s="8">
        <v>1550.0160000000001</v>
      </c>
      <c r="E844" s="8">
        <v>975</v>
      </c>
      <c r="F844" s="11" t="str">
        <f>+VLOOKUP(Stock[[#This Row],[Codes Produits Achetes]],Tableau1[],4,FALSE)</f>
        <v>CREMERIE</v>
      </c>
      <c r="G844" s="11">
        <f>IFERROR(Stock[[#This Row],[Stock Moyen (PMP €)]]/Stock[[#This Row],[Stock Moyen (UVC)]],0)</f>
        <v>11.071542857142857</v>
      </c>
      <c r="H844" s="11" t="str">
        <f>+CONCATENATE(Stock[[#This Row],[Famille de produit]],Stock[[#This Row],[AnnéeMois]])</f>
        <v>CREMERIE202301</v>
      </c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</row>
    <row r="845" spans="1:21" ht="12.75" customHeight="1" x14ac:dyDescent="0.25">
      <c r="A845" s="16">
        <v>202301</v>
      </c>
      <c r="B845" s="14">
        <v>5540246175050</v>
      </c>
      <c r="C845" s="11">
        <v>474</v>
      </c>
      <c r="D845" s="11">
        <v>5789.1455999999998</v>
      </c>
      <c r="E845" s="11">
        <v>516</v>
      </c>
      <c r="F845" s="11" t="str">
        <f>+VLOOKUP(Stock[[#This Row],[Codes Produits Achetes]],Tableau1[],4,FALSE)</f>
        <v>CREMERIE</v>
      </c>
      <c r="G845" s="11">
        <f>IFERROR(Stock[[#This Row],[Stock Moyen (PMP €)]]/Stock[[#This Row],[Stock Moyen (UVC)]],0)</f>
        <v>12.213387341772151</v>
      </c>
      <c r="H845" s="11" t="str">
        <f>+CONCATENATE(Stock[[#This Row],[Famille de produit]],Stock[[#This Row],[AnnéeMois]])</f>
        <v>CREMERIE202301</v>
      </c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</row>
    <row r="846" spans="1:21" ht="12.75" customHeight="1" x14ac:dyDescent="0.25">
      <c r="A846" s="16">
        <v>202301</v>
      </c>
      <c r="B846" s="14">
        <v>5540246176294</v>
      </c>
      <c r="C846" s="11">
        <v>409</v>
      </c>
      <c r="D846" s="11">
        <v>386.98560000000003</v>
      </c>
      <c r="E846" s="11">
        <v>1411</v>
      </c>
      <c r="F846" s="11" t="str">
        <f>+VLOOKUP(Stock[[#This Row],[Codes Produits Achetes]],Tableau1[],4,FALSE)</f>
        <v>CREMERIE</v>
      </c>
      <c r="G846" s="11">
        <f>IFERROR(Stock[[#This Row],[Stock Moyen (PMP €)]]/Stock[[#This Row],[Stock Moyen (UVC)]],0)</f>
        <v>0.94617506112469441</v>
      </c>
      <c r="H846" s="11" t="str">
        <f>+CONCATENATE(Stock[[#This Row],[Famille de produit]],Stock[[#This Row],[AnnéeMois]])</f>
        <v>CREMERIE202301</v>
      </c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</row>
    <row r="847" spans="1:21" ht="12.75" customHeight="1" x14ac:dyDescent="0.25">
      <c r="A847" s="16">
        <v>202301</v>
      </c>
      <c r="B847" s="12">
        <v>5540246176295</v>
      </c>
      <c r="C847" s="8">
        <v>11886</v>
      </c>
      <c r="D847" s="8">
        <v>11264.8752</v>
      </c>
      <c r="E847" s="8">
        <v>11099</v>
      </c>
      <c r="F847" s="11" t="str">
        <f>+VLOOKUP(Stock[[#This Row],[Codes Produits Achetes]],Tableau1[],4,FALSE)</f>
        <v>CREMERIE</v>
      </c>
      <c r="G847" s="11">
        <f>IFERROR(Stock[[#This Row],[Stock Moyen (PMP €)]]/Stock[[#This Row],[Stock Moyen (UVC)]],0)</f>
        <v>0.94774316002019188</v>
      </c>
      <c r="H847" s="11" t="str">
        <f>+CONCATENATE(Stock[[#This Row],[Famille de produit]],Stock[[#This Row],[AnnéeMois]])</f>
        <v>CREMERIE202301</v>
      </c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</row>
    <row r="848" spans="1:21" ht="12.75" customHeight="1" x14ac:dyDescent="0.25">
      <c r="A848" s="16">
        <v>202301</v>
      </c>
      <c r="B848" s="12">
        <v>5540246176699</v>
      </c>
      <c r="C848" s="8">
        <v>4803</v>
      </c>
      <c r="D848" s="8">
        <v>2459.1600000000003</v>
      </c>
      <c r="E848" s="8">
        <v>11484</v>
      </c>
      <c r="F848" s="11" t="str">
        <f>+VLOOKUP(Stock[[#This Row],[Codes Produits Achetes]],Tableau1[],4,FALSE)</f>
        <v>CREMERIE</v>
      </c>
      <c r="G848" s="11">
        <f>IFERROR(Stock[[#This Row],[Stock Moyen (PMP €)]]/Stock[[#This Row],[Stock Moyen (UVC)]],0)</f>
        <v>0.512004996876952</v>
      </c>
      <c r="H848" s="11" t="str">
        <f>+CONCATENATE(Stock[[#This Row],[Famille de produit]],Stock[[#This Row],[AnnéeMois]])</f>
        <v>CREMERIE202301</v>
      </c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</row>
    <row r="849" spans="1:21" ht="12.75" customHeight="1" x14ac:dyDescent="0.25">
      <c r="A849" s="16">
        <v>202301</v>
      </c>
      <c r="B849" s="12">
        <v>5540246177133</v>
      </c>
      <c r="C849" s="8">
        <v>12366</v>
      </c>
      <c r="D849" s="8">
        <v>55791.028800000007</v>
      </c>
      <c r="E849" s="8">
        <v>5708</v>
      </c>
      <c r="F849" s="11" t="str">
        <f>+VLOOKUP(Stock[[#This Row],[Codes Produits Achetes]],Tableau1[],4,FALSE)</f>
        <v>MIX LEGUMES</v>
      </c>
      <c r="G849" s="11">
        <f>IFERROR(Stock[[#This Row],[Stock Moyen (PMP €)]]/Stock[[#This Row],[Stock Moyen (UVC)]],0)</f>
        <v>4.5116471615720526</v>
      </c>
      <c r="H849" s="11" t="str">
        <f>+CONCATENATE(Stock[[#This Row],[Famille de produit]],Stock[[#This Row],[AnnéeMois]])</f>
        <v>MIX LEGUMES202301</v>
      </c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</row>
    <row r="850" spans="1:21" ht="12.75" customHeight="1" x14ac:dyDescent="0.25">
      <c r="A850" s="16">
        <v>202301</v>
      </c>
      <c r="B850" s="12">
        <v>5540246177376</v>
      </c>
      <c r="C850" s="8">
        <v>928</v>
      </c>
      <c r="D850" s="8">
        <v>37310.976000000002</v>
      </c>
      <c r="E850" s="8">
        <v>184</v>
      </c>
      <c r="F850" s="11" t="str">
        <f>+VLOOKUP(Stock[[#This Row],[Codes Produits Achetes]],Tableau1[],4,FALSE)</f>
        <v>BOULANGERIE</v>
      </c>
      <c r="G850" s="11">
        <f>IFERROR(Stock[[#This Row],[Stock Moyen (PMP €)]]/Stock[[#This Row],[Stock Moyen (UVC)]],0)</f>
        <v>40.205793103448279</v>
      </c>
      <c r="H850" s="11" t="str">
        <f>+CONCATENATE(Stock[[#This Row],[Famille de produit]],Stock[[#This Row],[AnnéeMois]])</f>
        <v>BOULANGERIE202301</v>
      </c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</row>
    <row r="851" spans="1:21" ht="12.75" customHeight="1" x14ac:dyDescent="0.25">
      <c r="A851" s="16">
        <v>202301</v>
      </c>
      <c r="B851" s="14">
        <v>5540246180522</v>
      </c>
      <c r="C851" s="11">
        <v>543</v>
      </c>
      <c r="D851" s="11">
        <v>10564.689600000002</v>
      </c>
      <c r="E851" s="11">
        <v>279</v>
      </c>
      <c r="F851" s="11" t="str">
        <f>+VLOOKUP(Stock[[#This Row],[Codes Produits Achetes]],Tableau1[],4,FALSE)</f>
        <v>BOULANGERIE</v>
      </c>
      <c r="G851" s="11">
        <f>IFERROR(Stock[[#This Row],[Stock Moyen (PMP €)]]/Stock[[#This Row],[Stock Moyen (UVC)]],0)</f>
        <v>19.456150276243097</v>
      </c>
      <c r="H851" s="11" t="str">
        <f>+CONCATENATE(Stock[[#This Row],[Famille de produit]],Stock[[#This Row],[AnnéeMois]])</f>
        <v>BOULANGERIE202301</v>
      </c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</row>
    <row r="852" spans="1:21" ht="12.75" customHeight="1" x14ac:dyDescent="0.25">
      <c r="A852" s="16">
        <v>202301</v>
      </c>
      <c r="B852" s="12">
        <v>5540246181016</v>
      </c>
      <c r="C852" s="8">
        <v>17456</v>
      </c>
      <c r="D852" s="8">
        <v>152767.29600000003</v>
      </c>
      <c r="E852" s="8">
        <v>3536</v>
      </c>
      <c r="F852" s="11" t="str">
        <f>+VLOOKUP(Stock[[#This Row],[Codes Produits Achetes]],Tableau1[],4,FALSE)</f>
        <v>VOLAILLE</v>
      </c>
      <c r="G852" s="11">
        <f>IFERROR(Stock[[#This Row],[Stock Moyen (PMP €)]]/Stock[[#This Row],[Stock Moyen (UVC)]],0)</f>
        <v>8.7515637030247504</v>
      </c>
      <c r="H852" s="11" t="str">
        <f>+CONCATENATE(Stock[[#This Row],[Famille de produit]],Stock[[#This Row],[AnnéeMois]])</f>
        <v>VOLAILLE202301</v>
      </c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</row>
    <row r="853" spans="1:21" ht="12.75" customHeight="1" x14ac:dyDescent="0.25">
      <c r="A853" s="16">
        <v>202301</v>
      </c>
      <c r="B853" s="14">
        <v>5540246181061</v>
      </c>
      <c r="C853" s="11">
        <v>13886</v>
      </c>
      <c r="D853" s="11">
        <v>20477.3184</v>
      </c>
      <c r="E853" s="11">
        <v>13364</v>
      </c>
      <c r="F853" s="11" t="str">
        <f>+VLOOKUP(Stock[[#This Row],[Codes Produits Achetes]],Tableau1[],4,FALSE)</f>
        <v>VOLAILLE</v>
      </c>
      <c r="G853" s="11">
        <f>IFERROR(Stock[[#This Row],[Stock Moyen (PMP €)]]/Stock[[#This Row],[Stock Moyen (UVC)]],0)</f>
        <v>1.4746736569206396</v>
      </c>
      <c r="H853" s="11" t="str">
        <f>+CONCATENATE(Stock[[#This Row],[Famille de produit]],Stock[[#This Row],[AnnéeMois]])</f>
        <v>VOLAILLE202301</v>
      </c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</row>
    <row r="854" spans="1:21" ht="12.75" customHeight="1" x14ac:dyDescent="0.25">
      <c r="A854" s="16">
        <v>202301</v>
      </c>
      <c r="B854" s="14">
        <v>5540246182684</v>
      </c>
      <c r="C854" s="11">
        <v>226</v>
      </c>
      <c r="D854" s="11">
        <v>11293.128000000001</v>
      </c>
      <c r="E854" s="11">
        <v>79</v>
      </c>
      <c r="F854" s="11" t="str">
        <f>+VLOOKUP(Stock[[#This Row],[Codes Produits Achetes]],Tableau1[],4,FALSE)</f>
        <v>BOULANGERIE</v>
      </c>
      <c r="G854" s="11">
        <f>IFERROR(Stock[[#This Row],[Stock Moyen (PMP €)]]/Stock[[#This Row],[Stock Moyen (UVC)]],0)</f>
        <v>49.969592920353982</v>
      </c>
      <c r="H854" s="11" t="str">
        <f>+CONCATENATE(Stock[[#This Row],[Famille de produit]],Stock[[#This Row],[AnnéeMois]])</f>
        <v>BOULANGERIE202301</v>
      </c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</row>
    <row r="855" spans="1:21" ht="12.75" customHeight="1" x14ac:dyDescent="0.25">
      <c r="A855" s="16">
        <v>202301</v>
      </c>
      <c r="B855" s="14">
        <v>5540246183130</v>
      </c>
      <c r="C855" s="11">
        <v>11986</v>
      </c>
      <c r="D855" s="11">
        <v>50749.113600000004</v>
      </c>
      <c r="E855" s="11">
        <v>1379</v>
      </c>
      <c r="F855" s="11" t="str">
        <f>+VLOOKUP(Stock[[#This Row],[Codes Produits Achetes]],Tableau1[],4,FALSE)</f>
        <v>MIX LEGUMES</v>
      </c>
      <c r="G855" s="11">
        <f>IFERROR(Stock[[#This Row],[Stock Moyen (PMP €)]]/Stock[[#This Row],[Stock Moyen (UVC)]],0)</f>
        <v>4.2340325045886873</v>
      </c>
      <c r="H855" s="11" t="str">
        <f>+CONCATENATE(Stock[[#This Row],[Famille de produit]],Stock[[#This Row],[AnnéeMois]])</f>
        <v>MIX LEGUMES202301</v>
      </c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</row>
    <row r="856" spans="1:21" ht="12.75" customHeight="1" x14ac:dyDescent="0.25">
      <c r="A856" s="16">
        <v>202301</v>
      </c>
      <c r="B856" s="14">
        <v>5540246183455</v>
      </c>
      <c r="C856" s="11">
        <v>859</v>
      </c>
      <c r="D856" s="11">
        <v>6906.6864000000005</v>
      </c>
      <c r="E856" s="11">
        <v>24</v>
      </c>
      <c r="F856" s="11" t="str">
        <f>+VLOOKUP(Stock[[#This Row],[Codes Produits Achetes]],Tableau1[],4,FALSE)</f>
        <v>MIX LEGUMES</v>
      </c>
      <c r="G856" s="11">
        <f>IFERROR(Stock[[#This Row],[Stock Moyen (PMP €)]]/Stock[[#This Row],[Stock Moyen (UVC)]],0)</f>
        <v>8.040379976717114</v>
      </c>
      <c r="H856" s="11" t="str">
        <f>+CONCATENATE(Stock[[#This Row],[Famille de produit]],Stock[[#This Row],[AnnéeMois]])</f>
        <v>MIX LEGUMES202301</v>
      </c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</row>
    <row r="857" spans="1:21" ht="12.75" customHeight="1" x14ac:dyDescent="0.25">
      <c r="A857" s="16">
        <v>202301</v>
      </c>
      <c r="B857" s="14">
        <v>5540246183537</v>
      </c>
      <c r="C857" s="11">
        <v>6200</v>
      </c>
      <c r="D857" s="11">
        <v>8714.9951999999994</v>
      </c>
      <c r="E857" s="11">
        <v>650</v>
      </c>
      <c r="F857" s="11" t="str">
        <f>+VLOOKUP(Stock[[#This Row],[Codes Produits Achetes]],Tableau1[],4,FALSE)</f>
        <v>MIX LEGUMES</v>
      </c>
      <c r="G857" s="11">
        <f>IFERROR(Stock[[#This Row],[Stock Moyen (PMP €)]]/Stock[[#This Row],[Stock Moyen (UVC)]],0)</f>
        <v>1.4056443870967741</v>
      </c>
      <c r="H857" s="11" t="str">
        <f>+CONCATENATE(Stock[[#This Row],[Famille de produit]],Stock[[#This Row],[AnnéeMois]])</f>
        <v>MIX LEGUMES202301</v>
      </c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</row>
    <row r="858" spans="1:21" ht="12.75" customHeight="1" x14ac:dyDescent="0.25">
      <c r="A858" s="16">
        <v>202301</v>
      </c>
      <c r="B858" s="12">
        <v>5540246183538</v>
      </c>
      <c r="C858" s="8">
        <v>3416</v>
      </c>
      <c r="D858" s="8">
        <v>5188.9680000000008</v>
      </c>
      <c r="E858" s="8">
        <v>761</v>
      </c>
      <c r="F858" s="11" t="str">
        <f>+VLOOKUP(Stock[[#This Row],[Codes Produits Achetes]],Tableau1[],4,FALSE)</f>
        <v>MIX LEGUMES</v>
      </c>
      <c r="G858" s="11">
        <f>IFERROR(Stock[[#This Row],[Stock Moyen (PMP €)]]/Stock[[#This Row],[Stock Moyen (UVC)]],0)</f>
        <v>1.5190187353629978</v>
      </c>
      <c r="H858" s="11" t="str">
        <f>+CONCATENATE(Stock[[#This Row],[Famille de produit]],Stock[[#This Row],[AnnéeMois]])</f>
        <v>MIX LEGUMES202301</v>
      </c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</row>
    <row r="859" spans="1:21" ht="12.75" customHeight="1" x14ac:dyDescent="0.25">
      <c r="A859" s="16">
        <v>202301</v>
      </c>
      <c r="B859" s="14">
        <v>5540246183541</v>
      </c>
      <c r="C859" s="11">
        <v>2413</v>
      </c>
      <c r="D859" s="11">
        <v>25748.236800000002</v>
      </c>
      <c r="E859" s="11">
        <v>372</v>
      </c>
      <c r="F859" s="11" t="str">
        <f>+VLOOKUP(Stock[[#This Row],[Codes Produits Achetes]],Tableau1[],4,FALSE)</f>
        <v>MIX LEGUMES</v>
      </c>
      <c r="G859" s="11">
        <f>IFERROR(Stock[[#This Row],[Stock Moyen (PMP €)]]/Stock[[#This Row],[Stock Moyen (UVC)]],0)</f>
        <v>10.670632739328637</v>
      </c>
      <c r="H859" s="11" t="str">
        <f>+CONCATENATE(Stock[[#This Row],[Famille de produit]],Stock[[#This Row],[AnnéeMois]])</f>
        <v>MIX LEGUMES202301</v>
      </c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</row>
    <row r="860" spans="1:21" ht="12.75" customHeight="1" x14ac:dyDescent="0.25">
      <c r="A860" s="16">
        <v>202301</v>
      </c>
      <c r="B860" s="14">
        <v>5540246183547</v>
      </c>
      <c r="C860" s="11">
        <v>1207</v>
      </c>
      <c r="D860" s="11">
        <v>17387.136000000002</v>
      </c>
      <c r="E860" s="11">
        <v>1207</v>
      </c>
      <c r="F860" s="11" t="str">
        <f>+VLOOKUP(Stock[[#This Row],[Codes Produits Achetes]],Tableau1[],4,FALSE)</f>
        <v>VOLAILLE</v>
      </c>
      <c r="G860" s="11">
        <f>IFERROR(Stock[[#This Row],[Stock Moyen (PMP €)]]/Stock[[#This Row],[Stock Moyen (UVC)]],0)</f>
        <v>14.405249378624692</v>
      </c>
      <c r="H860" s="11" t="str">
        <f>+CONCATENATE(Stock[[#This Row],[Famille de produit]],Stock[[#This Row],[AnnéeMois]])</f>
        <v>VOLAILLE202301</v>
      </c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</row>
    <row r="861" spans="1:21" ht="12.75" customHeight="1" x14ac:dyDescent="0.25">
      <c r="A861" s="16">
        <v>202301</v>
      </c>
      <c r="B861" s="14">
        <v>5540246183552</v>
      </c>
      <c r="C861" s="11">
        <v>873</v>
      </c>
      <c r="D861" s="11">
        <v>1608.0768</v>
      </c>
      <c r="E861" s="11">
        <v>56</v>
      </c>
      <c r="F861" s="11" t="str">
        <f>+VLOOKUP(Stock[[#This Row],[Codes Produits Achetes]],Tableau1[],4,FALSE)</f>
        <v>MIX LEGUMES</v>
      </c>
      <c r="G861" s="11">
        <f>IFERROR(Stock[[#This Row],[Stock Moyen (PMP €)]]/Stock[[#This Row],[Stock Moyen (UVC)]],0)</f>
        <v>1.8420123711340206</v>
      </c>
      <c r="H861" s="11" t="str">
        <f>+CONCATENATE(Stock[[#This Row],[Famille de produit]],Stock[[#This Row],[AnnéeMois]])</f>
        <v>MIX LEGUMES202301</v>
      </c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</row>
    <row r="862" spans="1:21" ht="12.75" customHeight="1" x14ac:dyDescent="0.25">
      <c r="A862" s="16">
        <v>202301</v>
      </c>
      <c r="B862" s="12">
        <v>5540246183554</v>
      </c>
      <c r="C862" s="8">
        <v>1782</v>
      </c>
      <c r="D862" s="8">
        <v>13589.553600000001</v>
      </c>
      <c r="E862" s="8">
        <v>0</v>
      </c>
      <c r="F862" s="11" t="str">
        <f>+VLOOKUP(Stock[[#This Row],[Codes Produits Achetes]],Tableau1[],4,FALSE)</f>
        <v>MIX LEGUMES</v>
      </c>
      <c r="G862" s="11">
        <f>IFERROR(Stock[[#This Row],[Stock Moyen (PMP €)]]/Stock[[#This Row],[Stock Moyen (UVC)]],0)</f>
        <v>7.6260121212121215</v>
      </c>
      <c r="H862" s="11" t="str">
        <f>+CONCATENATE(Stock[[#This Row],[Famille de produit]],Stock[[#This Row],[AnnéeMois]])</f>
        <v>MIX LEGUMES202301</v>
      </c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</row>
    <row r="863" spans="1:21" ht="12.75" customHeight="1" x14ac:dyDescent="0.25">
      <c r="A863" s="16">
        <v>202301</v>
      </c>
      <c r="B863" s="14">
        <v>5540246183555</v>
      </c>
      <c r="C863" s="11">
        <v>3750</v>
      </c>
      <c r="D863" s="11">
        <v>5012.4528</v>
      </c>
      <c r="E863" s="11">
        <v>260</v>
      </c>
      <c r="F863" s="11" t="str">
        <f>+VLOOKUP(Stock[[#This Row],[Codes Produits Achetes]],Tableau1[],4,FALSE)</f>
        <v>MIX LEGUMES</v>
      </c>
      <c r="G863" s="11">
        <f>IFERROR(Stock[[#This Row],[Stock Moyen (PMP €)]]/Stock[[#This Row],[Stock Moyen (UVC)]],0)</f>
        <v>1.33665408</v>
      </c>
      <c r="H863" s="11" t="str">
        <f>+CONCATENATE(Stock[[#This Row],[Famille de produit]],Stock[[#This Row],[AnnéeMois]])</f>
        <v>MIX LEGUMES202301</v>
      </c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</row>
    <row r="864" spans="1:21" ht="12.75" customHeight="1" x14ac:dyDescent="0.25">
      <c r="A864" s="16">
        <v>202301</v>
      </c>
      <c r="B864" s="12">
        <v>5540246183558</v>
      </c>
      <c r="C864" s="8">
        <v>7146</v>
      </c>
      <c r="D864" s="8">
        <v>42218.668800000007</v>
      </c>
      <c r="E864" s="8">
        <v>1021</v>
      </c>
      <c r="F864" s="11" t="str">
        <f>+VLOOKUP(Stock[[#This Row],[Codes Produits Achetes]],Tableau1[],4,FALSE)</f>
        <v>MIX LEGUMES</v>
      </c>
      <c r="G864" s="11">
        <f>IFERROR(Stock[[#This Row],[Stock Moyen (PMP €)]]/Stock[[#This Row],[Stock Moyen (UVC)]],0)</f>
        <v>5.9080141057934519</v>
      </c>
      <c r="H864" s="11" t="str">
        <f>+CONCATENATE(Stock[[#This Row],[Famille de produit]],Stock[[#This Row],[AnnéeMois]])</f>
        <v>MIX LEGUMES202301</v>
      </c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</row>
    <row r="865" spans="1:21" ht="12.75" customHeight="1" x14ac:dyDescent="0.25">
      <c r="A865" s="16">
        <v>202301</v>
      </c>
      <c r="B865" s="14">
        <v>5540246183560</v>
      </c>
      <c r="C865" s="11">
        <v>1082</v>
      </c>
      <c r="D865" s="11">
        <v>24858.014400000004</v>
      </c>
      <c r="E865" s="11">
        <v>75</v>
      </c>
      <c r="F865" s="11" t="str">
        <f>+VLOOKUP(Stock[[#This Row],[Codes Produits Achetes]],Tableau1[],4,FALSE)</f>
        <v>MIX LEGUMES</v>
      </c>
      <c r="G865" s="11">
        <f>IFERROR(Stock[[#This Row],[Stock Moyen (PMP €)]]/Stock[[#This Row],[Stock Moyen (UVC)]],0)</f>
        <v>22.97413530499076</v>
      </c>
      <c r="H865" s="11" t="str">
        <f>+CONCATENATE(Stock[[#This Row],[Famille de produit]],Stock[[#This Row],[AnnéeMois]])</f>
        <v>MIX LEGUMES202301</v>
      </c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</row>
    <row r="866" spans="1:21" ht="12.75" customHeight="1" x14ac:dyDescent="0.25">
      <c r="A866" s="16">
        <v>202301</v>
      </c>
      <c r="B866" s="12">
        <v>5540246183587</v>
      </c>
      <c r="C866" s="8">
        <v>905</v>
      </c>
      <c r="D866" s="8">
        <v>19055.088</v>
      </c>
      <c r="E866" s="8">
        <v>140</v>
      </c>
      <c r="F866" s="11" t="str">
        <f>+VLOOKUP(Stock[[#This Row],[Codes Produits Achetes]],Tableau1[],4,FALSE)</f>
        <v>MIX LEGUMES</v>
      </c>
      <c r="G866" s="11">
        <f>IFERROR(Stock[[#This Row],[Stock Moyen (PMP €)]]/Stock[[#This Row],[Stock Moyen (UVC)]],0)</f>
        <v>21.05534585635359</v>
      </c>
      <c r="H866" s="11" t="str">
        <f>+CONCATENATE(Stock[[#This Row],[Famille de produit]],Stock[[#This Row],[AnnéeMois]])</f>
        <v>MIX LEGUMES202301</v>
      </c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</row>
    <row r="867" spans="1:21" ht="12.75" customHeight="1" x14ac:dyDescent="0.25">
      <c r="A867" s="16">
        <v>202301</v>
      </c>
      <c r="B867" s="14">
        <v>5540246183589</v>
      </c>
      <c r="C867" s="11">
        <v>1021</v>
      </c>
      <c r="D867" s="11">
        <v>13457.664000000001</v>
      </c>
      <c r="E867" s="11">
        <v>430</v>
      </c>
      <c r="F867" s="11" t="str">
        <f>+VLOOKUP(Stock[[#This Row],[Codes Produits Achetes]],Tableau1[],4,FALSE)</f>
        <v>MIX LEGUMES</v>
      </c>
      <c r="G867" s="11">
        <f>IFERROR(Stock[[#This Row],[Stock Moyen (PMP €)]]/Stock[[#This Row],[Stock Moyen (UVC)]],0)</f>
        <v>13.180865817825662</v>
      </c>
      <c r="H867" s="11" t="str">
        <f>+CONCATENATE(Stock[[#This Row],[Famille de produit]],Stock[[#This Row],[AnnéeMois]])</f>
        <v>MIX LEGUMES202301</v>
      </c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</row>
    <row r="868" spans="1:21" ht="12.75" customHeight="1" x14ac:dyDescent="0.25">
      <c r="A868" s="16">
        <v>202301</v>
      </c>
      <c r="B868" s="14">
        <v>5540246183844</v>
      </c>
      <c r="C868" s="11">
        <v>256</v>
      </c>
      <c r="D868" s="11">
        <v>7365.6</v>
      </c>
      <c r="E868" s="11">
        <v>79</v>
      </c>
      <c r="F868" s="11" t="str">
        <f>+VLOOKUP(Stock[[#This Row],[Codes Produits Achetes]],Tableau1[],4,FALSE)</f>
        <v>BOULANGERIE</v>
      </c>
      <c r="G868" s="11">
        <f>IFERROR(Stock[[#This Row],[Stock Moyen (PMP €)]]/Stock[[#This Row],[Stock Moyen (UVC)]],0)</f>
        <v>28.771875000000001</v>
      </c>
      <c r="H868" s="11" t="str">
        <f>+CONCATENATE(Stock[[#This Row],[Famille de produit]],Stock[[#This Row],[AnnéeMois]])</f>
        <v>BOULANGERIE202301</v>
      </c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</row>
    <row r="869" spans="1:21" ht="12.75" customHeight="1" x14ac:dyDescent="0.25">
      <c r="A869" s="16">
        <v>202301</v>
      </c>
      <c r="B869" s="12">
        <v>5540246185278</v>
      </c>
      <c r="C869" s="8">
        <v>0</v>
      </c>
      <c r="D869" s="8">
        <v>0</v>
      </c>
      <c r="E869" s="8">
        <v>14923</v>
      </c>
      <c r="F869" s="11" t="str">
        <f>+VLOOKUP(Stock[[#This Row],[Codes Produits Achetes]],Tableau1[],4,FALSE)</f>
        <v>VOLAILLE</v>
      </c>
      <c r="G869" s="11">
        <f>IFERROR(Stock[[#This Row],[Stock Moyen (PMP €)]]/Stock[[#This Row],[Stock Moyen (UVC)]],0)</f>
        <v>0</v>
      </c>
      <c r="H869" s="11" t="str">
        <f>+CONCATENATE(Stock[[#This Row],[Famille de produit]],Stock[[#This Row],[AnnéeMois]])</f>
        <v>VOLAILLE202301</v>
      </c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</row>
    <row r="870" spans="1:21" ht="12.75" customHeight="1" x14ac:dyDescent="0.25">
      <c r="A870" s="16">
        <v>202301</v>
      </c>
      <c r="B870" s="14">
        <v>5540246185429</v>
      </c>
      <c r="C870" s="11">
        <v>126</v>
      </c>
      <c r="D870" s="11">
        <v>662.51520000000005</v>
      </c>
      <c r="E870" s="11">
        <v>42</v>
      </c>
      <c r="F870" s="11" t="str">
        <f>+VLOOKUP(Stock[[#This Row],[Codes Produits Achetes]],Tableau1[],4,FALSE)</f>
        <v>CREMERIE</v>
      </c>
      <c r="G870" s="11">
        <f>IFERROR(Stock[[#This Row],[Stock Moyen (PMP €)]]/Stock[[#This Row],[Stock Moyen (UVC)]],0)</f>
        <v>5.258057142857143</v>
      </c>
      <c r="H870" s="11" t="str">
        <f>+CONCATENATE(Stock[[#This Row],[Famille de produit]],Stock[[#This Row],[AnnéeMois]])</f>
        <v>CREMERIE202301</v>
      </c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</row>
    <row r="871" spans="1:21" ht="12.75" customHeight="1" x14ac:dyDescent="0.25">
      <c r="A871" s="16">
        <v>202301</v>
      </c>
      <c r="B871" s="14">
        <v>5540246185562</v>
      </c>
      <c r="C871" s="11">
        <v>362</v>
      </c>
      <c r="D871" s="11">
        <v>1051.3152000000002</v>
      </c>
      <c r="E871" s="11">
        <v>209</v>
      </c>
      <c r="F871" s="11" t="str">
        <f>+VLOOKUP(Stock[[#This Row],[Codes Produits Achetes]],Tableau1[],4,FALSE)</f>
        <v>CREMERIE</v>
      </c>
      <c r="G871" s="11">
        <f>IFERROR(Stock[[#This Row],[Stock Moyen (PMP €)]]/Stock[[#This Row],[Stock Moyen (UVC)]],0)</f>
        <v>2.9041856353591164</v>
      </c>
      <c r="H871" s="11" t="str">
        <f>+CONCATENATE(Stock[[#This Row],[Famille de produit]],Stock[[#This Row],[AnnéeMois]])</f>
        <v>CREMERIE202301</v>
      </c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</row>
    <row r="872" spans="1:21" ht="12.75" customHeight="1" x14ac:dyDescent="0.25">
      <c r="A872" s="16">
        <v>202301</v>
      </c>
      <c r="B872" s="12">
        <v>5540246186010</v>
      </c>
      <c r="C872" s="8">
        <v>56</v>
      </c>
      <c r="D872" s="8">
        <v>8202.1248000000014</v>
      </c>
      <c r="E872" s="8">
        <v>5</v>
      </c>
      <c r="F872" s="11" t="str">
        <f>+VLOOKUP(Stock[[#This Row],[Codes Produits Achetes]],Tableau1[],4,FALSE)</f>
        <v>EMBALLAGES</v>
      </c>
      <c r="G872" s="11">
        <f>IFERROR(Stock[[#This Row],[Stock Moyen (PMP €)]]/Stock[[#This Row],[Stock Moyen (UVC)]],0)</f>
        <v>146.46651428571431</v>
      </c>
      <c r="H872" s="11" t="str">
        <f>+CONCATENATE(Stock[[#This Row],[Famille de produit]],Stock[[#This Row],[AnnéeMois]])</f>
        <v>EMBALLAGES202301</v>
      </c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</row>
    <row r="873" spans="1:21" ht="12.75" customHeight="1" x14ac:dyDescent="0.25">
      <c r="A873" s="16">
        <v>202301</v>
      </c>
      <c r="B873" s="14">
        <v>5540246186011</v>
      </c>
      <c r="C873" s="11">
        <v>52</v>
      </c>
      <c r="D873" s="11">
        <v>2906.3232000000003</v>
      </c>
      <c r="E873" s="11">
        <v>0</v>
      </c>
      <c r="F873" s="11" t="str">
        <f>+VLOOKUP(Stock[[#This Row],[Codes Produits Achetes]],Tableau1[],4,FALSE)</f>
        <v>EMBALLAGES</v>
      </c>
      <c r="G873" s="11">
        <f>IFERROR(Stock[[#This Row],[Stock Moyen (PMP €)]]/Stock[[#This Row],[Stock Moyen (UVC)]],0)</f>
        <v>55.890830769230774</v>
      </c>
      <c r="H873" s="11" t="str">
        <f>+CONCATENATE(Stock[[#This Row],[Famille de produit]],Stock[[#This Row],[AnnéeMois]])</f>
        <v>EMBALLAGES202301</v>
      </c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</row>
    <row r="874" spans="1:21" ht="12.75" customHeight="1" x14ac:dyDescent="0.25">
      <c r="A874" s="16">
        <v>202301</v>
      </c>
      <c r="B874" s="12">
        <v>5540246186017</v>
      </c>
      <c r="C874" s="8">
        <v>35</v>
      </c>
      <c r="D874" s="8">
        <v>3684.5280000000002</v>
      </c>
      <c r="E874" s="8">
        <v>3</v>
      </c>
      <c r="F874" s="11" t="str">
        <f>+VLOOKUP(Stock[[#This Row],[Codes Produits Achetes]],Tableau1[],4,FALSE)</f>
        <v>EMBALLAGES</v>
      </c>
      <c r="G874" s="11">
        <f>IFERROR(Stock[[#This Row],[Stock Moyen (PMP €)]]/Stock[[#This Row],[Stock Moyen (UVC)]],0)</f>
        <v>105.27222857142858</v>
      </c>
      <c r="H874" s="11" t="str">
        <f>+CONCATENATE(Stock[[#This Row],[Famille de produit]],Stock[[#This Row],[AnnéeMois]])</f>
        <v>EMBALLAGES202301</v>
      </c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</row>
    <row r="875" spans="1:21" ht="12.75" customHeight="1" x14ac:dyDescent="0.25">
      <c r="A875" s="16">
        <v>202301</v>
      </c>
      <c r="B875" s="14">
        <v>5540246186325</v>
      </c>
      <c r="C875" s="11">
        <v>362</v>
      </c>
      <c r="D875" s="11">
        <v>889.57439999999997</v>
      </c>
      <c r="E875" s="11">
        <v>70</v>
      </c>
      <c r="F875" s="11" t="str">
        <f>+VLOOKUP(Stock[[#This Row],[Codes Produits Achetes]],Tableau1[],4,FALSE)</f>
        <v>CREMERIE</v>
      </c>
      <c r="G875" s="11">
        <f>IFERROR(Stock[[#This Row],[Stock Moyen (PMP €)]]/Stock[[#This Row],[Stock Moyen (UVC)]],0)</f>
        <v>2.4573878453038671</v>
      </c>
      <c r="H875" s="11" t="str">
        <f>+CONCATENATE(Stock[[#This Row],[Famille de produit]],Stock[[#This Row],[AnnéeMois]])</f>
        <v>CREMERIE202301</v>
      </c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</row>
    <row r="876" spans="1:21" ht="12.75" customHeight="1" x14ac:dyDescent="0.25">
      <c r="A876" s="16">
        <v>202301</v>
      </c>
      <c r="B876" s="12">
        <v>5540246186351</v>
      </c>
      <c r="C876" s="8">
        <v>731</v>
      </c>
      <c r="D876" s="8">
        <v>43314.264000000003</v>
      </c>
      <c r="E876" s="8">
        <v>0</v>
      </c>
      <c r="F876" s="11" t="str">
        <f>+VLOOKUP(Stock[[#This Row],[Codes Produits Achetes]],Tableau1[],4,FALSE)</f>
        <v>MIX LEGUMES</v>
      </c>
      <c r="G876" s="11">
        <f>IFERROR(Stock[[#This Row],[Stock Moyen (PMP €)]]/Stock[[#This Row],[Stock Moyen (UVC)]],0)</f>
        <v>59.253439124487009</v>
      </c>
      <c r="H876" s="11" t="str">
        <f>+CONCATENATE(Stock[[#This Row],[Famille de produit]],Stock[[#This Row],[AnnéeMois]])</f>
        <v>MIX LEGUMES202301</v>
      </c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</row>
    <row r="877" spans="1:21" ht="12.75" customHeight="1" x14ac:dyDescent="0.25">
      <c r="A877" s="16">
        <v>202301</v>
      </c>
      <c r="B877" s="14">
        <v>5540246186352</v>
      </c>
      <c r="C877" s="11">
        <v>2088</v>
      </c>
      <c r="D877" s="11">
        <v>21967.200000000001</v>
      </c>
      <c r="E877" s="11">
        <v>256</v>
      </c>
      <c r="F877" s="11" t="str">
        <f>+VLOOKUP(Stock[[#This Row],[Codes Produits Achetes]],Tableau1[],4,FALSE)</f>
        <v>MIX LEGUMES</v>
      </c>
      <c r="G877" s="11">
        <f>IFERROR(Stock[[#This Row],[Stock Moyen (PMP €)]]/Stock[[#This Row],[Stock Moyen (UVC)]],0)</f>
        <v>10.520689655172415</v>
      </c>
      <c r="H877" s="11" t="str">
        <f>+CONCATENATE(Stock[[#This Row],[Famille de produit]],Stock[[#This Row],[AnnéeMois]])</f>
        <v>MIX LEGUMES202301</v>
      </c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</row>
    <row r="878" spans="1:21" ht="12.75" customHeight="1" x14ac:dyDescent="0.25">
      <c r="A878" s="16">
        <v>202301</v>
      </c>
      <c r="B878" s="12">
        <v>5540246187882</v>
      </c>
      <c r="C878" s="8">
        <v>188</v>
      </c>
      <c r="D878" s="8">
        <v>7534.1232000000009</v>
      </c>
      <c r="E878" s="8">
        <v>3</v>
      </c>
      <c r="F878" s="11" t="str">
        <f>+VLOOKUP(Stock[[#This Row],[Codes Produits Achetes]],Tableau1[],4,FALSE)</f>
        <v>EMBALLAGES</v>
      </c>
      <c r="G878" s="11">
        <f>IFERROR(Stock[[#This Row],[Stock Moyen (PMP €)]]/Stock[[#This Row],[Stock Moyen (UVC)]],0)</f>
        <v>40.075123404255322</v>
      </c>
      <c r="H878" s="11" t="str">
        <f>+CONCATENATE(Stock[[#This Row],[Famille de produit]],Stock[[#This Row],[AnnéeMois]])</f>
        <v>EMBALLAGES202301</v>
      </c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</row>
    <row r="879" spans="1:21" ht="12.75" customHeight="1" x14ac:dyDescent="0.25">
      <c r="A879" s="16">
        <v>202301</v>
      </c>
      <c r="B879" s="14">
        <v>5540246187987</v>
      </c>
      <c r="C879" s="11">
        <v>2339</v>
      </c>
      <c r="D879" s="11">
        <v>1162.6848</v>
      </c>
      <c r="E879" s="11">
        <v>6905</v>
      </c>
      <c r="F879" s="11" t="str">
        <f>+VLOOKUP(Stock[[#This Row],[Codes Produits Achetes]],Tableau1[],4,FALSE)</f>
        <v>CREMERIE</v>
      </c>
      <c r="G879" s="11">
        <f>IFERROR(Stock[[#This Row],[Stock Moyen (PMP €)]]/Stock[[#This Row],[Stock Moyen (UVC)]],0)</f>
        <v>0.49708627618640444</v>
      </c>
      <c r="H879" s="11" t="str">
        <f>+CONCATENATE(Stock[[#This Row],[Famille de produit]],Stock[[#This Row],[AnnéeMois]])</f>
        <v>CREMERIE202301</v>
      </c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</row>
    <row r="880" spans="1:21" ht="12.75" customHeight="1" x14ac:dyDescent="0.25">
      <c r="A880" s="16">
        <v>202301</v>
      </c>
      <c r="B880" s="12">
        <v>5540246187995</v>
      </c>
      <c r="C880" s="8">
        <v>3172</v>
      </c>
      <c r="D880" s="8">
        <v>278205.27840000001</v>
      </c>
      <c r="E880" s="8">
        <v>179</v>
      </c>
      <c r="F880" s="11" t="str">
        <f>+VLOOKUP(Stock[[#This Row],[Codes Produits Achetes]],Tableau1[],4,FALSE)</f>
        <v>EMBALLAGES</v>
      </c>
      <c r="G880" s="11">
        <f>IFERROR(Stock[[#This Row],[Stock Moyen (PMP €)]]/Stock[[#This Row],[Stock Moyen (UVC)]],0)</f>
        <v>87.706582093316527</v>
      </c>
      <c r="H880" s="11" t="str">
        <f>+CONCATENATE(Stock[[#This Row],[Famille de produit]],Stock[[#This Row],[AnnéeMois]])</f>
        <v>EMBALLAGES202301</v>
      </c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</row>
    <row r="881" spans="1:21" ht="12.75" customHeight="1" x14ac:dyDescent="0.25">
      <c r="A881" s="16">
        <v>202301</v>
      </c>
      <c r="B881" s="14">
        <v>5540246187996</v>
      </c>
      <c r="C881" s="11">
        <v>258</v>
      </c>
      <c r="D881" s="11">
        <v>11906.481600000001</v>
      </c>
      <c r="E881" s="11">
        <v>0</v>
      </c>
      <c r="F881" s="11" t="str">
        <f>+VLOOKUP(Stock[[#This Row],[Codes Produits Achetes]],Tableau1[],4,FALSE)</f>
        <v>EMBALLAGES</v>
      </c>
      <c r="G881" s="11">
        <f>IFERROR(Stock[[#This Row],[Stock Moyen (PMP €)]]/Stock[[#This Row],[Stock Moyen (UVC)]],0)</f>
        <v>46.1491534883721</v>
      </c>
      <c r="H881" s="11" t="str">
        <f>+CONCATENATE(Stock[[#This Row],[Famille de produit]],Stock[[#This Row],[AnnéeMois]])</f>
        <v>EMBALLAGES202301</v>
      </c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</row>
    <row r="882" spans="1:21" ht="12.75" customHeight="1" x14ac:dyDescent="0.25">
      <c r="A882" s="16">
        <v>202301</v>
      </c>
      <c r="B882" s="12">
        <v>5540246187997</v>
      </c>
      <c r="C882" s="8">
        <v>272</v>
      </c>
      <c r="D882" s="8">
        <v>13560.955200000002</v>
      </c>
      <c r="E882" s="8">
        <v>10</v>
      </c>
      <c r="F882" s="11" t="str">
        <f>+VLOOKUP(Stock[[#This Row],[Codes Produits Achetes]],Tableau1[],4,FALSE)</f>
        <v>EMBALLAGES</v>
      </c>
      <c r="G882" s="11">
        <f>IFERROR(Stock[[#This Row],[Stock Moyen (PMP €)]]/Stock[[#This Row],[Stock Moyen (UVC)]],0)</f>
        <v>49.856452941176478</v>
      </c>
      <c r="H882" s="11" t="str">
        <f>+CONCATENATE(Stock[[#This Row],[Famille de produit]],Stock[[#This Row],[AnnéeMois]])</f>
        <v>EMBALLAGES202301</v>
      </c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</row>
    <row r="883" spans="1:21" ht="12.75" customHeight="1" x14ac:dyDescent="0.25">
      <c r="A883" s="16">
        <v>202301</v>
      </c>
      <c r="B883" s="14">
        <v>5540246187998</v>
      </c>
      <c r="C883" s="11">
        <v>1467</v>
      </c>
      <c r="D883" s="11">
        <v>75381.926400000011</v>
      </c>
      <c r="E883" s="11">
        <v>61</v>
      </c>
      <c r="F883" s="11" t="str">
        <f>+VLOOKUP(Stock[[#This Row],[Codes Produits Achetes]],Tableau1[],4,FALSE)</f>
        <v>EMBALLAGES</v>
      </c>
      <c r="G883" s="11">
        <f>IFERROR(Stock[[#This Row],[Stock Moyen (PMP €)]]/Stock[[#This Row],[Stock Moyen (UVC)]],0)</f>
        <v>51.385089570552154</v>
      </c>
      <c r="H883" s="11" t="str">
        <f>+CONCATENATE(Stock[[#This Row],[Famille de produit]],Stock[[#This Row],[AnnéeMois]])</f>
        <v>EMBALLAGES202301</v>
      </c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</row>
    <row r="884" spans="1:21" ht="12.75" customHeight="1" x14ac:dyDescent="0.25">
      <c r="A884" s="16">
        <v>202301</v>
      </c>
      <c r="B884" s="14">
        <v>5540246188047</v>
      </c>
      <c r="C884" s="11">
        <v>128</v>
      </c>
      <c r="D884" s="11">
        <v>15543.792000000001</v>
      </c>
      <c r="E884" s="11">
        <v>7</v>
      </c>
      <c r="F884" s="11" t="str">
        <f>+VLOOKUP(Stock[[#This Row],[Codes Produits Achetes]],Tableau1[],4,FALSE)</f>
        <v>EMBALLAGES</v>
      </c>
      <c r="G884" s="11">
        <f>IFERROR(Stock[[#This Row],[Stock Moyen (PMP €)]]/Stock[[#This Row],[Stock Moyen (UVC)]],0)</f>
        <v>121.43587500000001</v>
      </c>
      <c r="H884" s="11" t="str">
        <f>+CONCATENATE(Stock[[#This Row],[Famille de produit]],Stock[[#This Row],[AnnéeMois]])</f>
        <v>EMBALLAGES202301</v>
      </c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</row>
    <row r="885" spans="1:21" ht="12.75" customHeight="1" x14ac:dyDescent="0.25">
      <c r="A885" s="16">
        <v>202301</v>
      </c>
      <c r="B885" s="12">
        <v>5540246188175</v>
      </c>
      <c r="C885" s="8">
        <v>168</v>
      </c>
      <c r="D885" s="8">
        <v>4856.2848000000004</v>
      </c>
      <c r="E885" s="8">
        <v>186</v>
      </c>
      <c r="F885" s="11" t="str">
        <f>+VLOOKUP(Stock[[#This Row],[Codes Produits Achetes]],Tableau1[],4,FALSE)</f>
        <v>CREMERIE</v>
      </c>
      <c r="G885" s="11">
        <f>IFERROR(Stock[[#This Row],[Stock Moyen (PMP €)]]/Stock[[#This Row],[Stock Moyen (UVC)]],0)</f>
        <v>28.906457142857146</v>
      </c>
      <c r="H885" s="11" t="str">
        <f>+CONCATENATE(Stock[[#This Row],[Famille de produit]],Stock[[#This Row],[AnnéeMois]])</f>
        <v>CREMERIE202301</v>
      </c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</row>
    <row r="886" spans="1:21" ht="12.75" customHeight="1" x14ac:dyDescent="0.25">
      <c r="A886" s="16">
        <v>202301</v>
      </c>
      <c r="B886" s="14">
        <v>5540246188200</v>
      </c>
      <c r="C886" s="11">
        <v>632</v>
      </c>
      <c r="D886" s="11">
        <v>1184.4576000000002</v>
      </c>
      <c r="E886" s="11">
        <v>3490</v>
      </c>
      <c r="F886" s="11" t="str">
        <f>+VLOOKUP(Stock[[#This Row],[Codes Produits Achetes]],Tableau1[],4,FALSE)</f>
        <v>CREMERIE</v>
      </c>
      <c r="G886" s="11">
        <f>IFERROR(Stock[[#This Row],[Stock Moyen (PMP €)]]/Stock[[#This Row],[Stock Moyen (UVC)]],0)</f>
        <v>1.8741417721518989</v>
      </c>
      <c r="H886" s="11" t="str">
        <f>+CONCATENATE(Stock[[#This Row],[Famille de produit]],Stock[[#This Row],[AnnéeMois]])</f>
        <v>CREMERIE202301</v>
      </c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</row>
    <row r="887" spans="1:21" ht="12.75" customHeight="1" x14ac:dyDescent="0.25">
      <c r="A887" s="16">
        <v>202301</v>
      </c>
      <c r="B887" s="12">
        <v>5540246188512</v>
      </c>
      <c r="C887" s="8">
        <v>323</v>
      </c>
      <c r="D887" s="8">
        <v>44207.337600000006</v>
      </c>
      <c r="E887" s="8">
        <v>0</v>
      </c>
      <c r="F887" s="11" t="str">
        <f>+VLOOKUP(Stock[[#This Row],[Codes Produits Achetes]],Tableau1[],4,FALSE)</f>
        <v>EMBALLAGES</v>
      </c>
      <c r="G887" s="11">
        <f>IFERROR(Stock[[#This Row],[Stock Moyen (PMP €)]]/Stock[[#This Row],[Stock Moyen (UVC)]],0)</f>
        <v>136.86482229102168</v>
      </c>
      <c r="H887" s="11" t="str">
        <f>+CONCATENATE(Stock[[#This Row],[Famille de produit]],Stock[[#This Row],[AnnéeMois]])</f>
        <v>EMBALLAGES202301</v>
      </c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</row>
    <row r="888" spans="1:21" ht="12.75" customHeight="1" x14ac:dyDescent="0.25">
      <c r="A888" s="16">
        <v>202301</v>
      </c>
      <c r="B888" s="14">
        <v>5540246190092</v>
      </c>
      <c r="C888" s="11">
        <v>230</v>
      </c>
      <c r="D888" s="11">
        <v>30026.980800000001</v>
      </c>
      <c r="E888" s="11">
        <v>0</v>
      </c>
      <c r="F888" s="11" t="str">
        <f>+VLOOKUP(Stock[[#This Row],[Codes Produits Achetes]],Tableau1[],4,FALSE)</f>
        <v>EMBALLAGES</v>
      </c>
      <c r="G888" s="11">
        <f>IFERROR(Stock[[#This Row],[Stock Moyen (PMP €)]]/Stock[[#This Row],[Stock Moyen (UVC)]],0)</f>
        <v>130.55209043478263</v>
      </c>
      <c r="H888" s="11" t="str">
        <f>+CONCATENATE(Stock[[#This Row],[Famille de produit]],Stock[[#This Row],[AnnéeMois]])</f>
        <v>EMBALLAGES202301</v>
      </c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</row>
    <row r="889" spans="1:21" ht="12.75" customHeight="1" x14ac:dyDescent="0.25">
      <c r="A889" s="16">
        <v>202301</v>
      </c>
      <c r="B889" s="12">
        <v>5540246190727</v>
      </c>
      <c r="C889" s="8">
        <v>1880</v>
      </c>
      <c r="D889" s="8">
        <v>21236.644800000002</v>
      </c>
      <c r="E889" s="8">
        <v>186</v>
      </c>
      <c r="F889" s="11" t="str">
        <f>+VLOOKUP(Stock[[#This Row],[Codes Produits Achetes]],Tableau1[],4,FALSE)</f>
        <v>BOULANGERIE</v>
      </c>
      <c r="G889" s="11">
        <f>IFERROR(Stock[[#This Row],[Stock Moyen (PMP €)]]/Stock[[#This Row],[Stock Moyen (UVC)]],0)</f>
        <v>11.29608765957447</v>
      </c>
      <c r="H889" s="11" t="str">
        <f>+CONCATENATE(Stock[[#This Row],[Famille de produit]],Stock[[#This Row],[AnnéeMois]])</f>
        <v>BOULANGERIE202301</v>
      </c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</row>
    <row r="890" spans="1:21" ht="12.75" customHeight="1" x14ac:dyDescent="0.25">
      <c r="A890" s="16">
        <v>202301</v>
      </c>
      <c r="B890" s="12">
        <v>5540246190743</v>
      </c>
      <c r="C890" s="8">
        <v>279</v>
      </c>
      <c r="D890" s="8">
        <v>2417.8175999999999</v>
      </c>
      <c r="E890" s="8">
        <v>0</v>
      </c>
      <c r="F890" s="11" t="str">
        <f>+VLOOKUP(Stock[[#This Row],[Codes Produits Achetes]],Tableau1[],4,FALSE)</f>
        <v>CREMERIE</v>
      </c>
      <c r="G890" s="11">
        <f>IFERROR(Stock[[#This Row],[Stock Moyen (PMP €)]]/Stock[[#This Row],[Stock Moyen (UVC)]],0)</f>
        <v>8.6660129032258055</v>
      </c>
      <c r="H890" s="11" t="str">
        <f>+CONCATENATE(Stock[[#This Row],[Famille de produit]],Stock[[#This Row],[AnnéeMois]])</f>
        <v>CREMERIE202301</v>
      </c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</row>
    <row r="891" spans="1:21" ht="12.75" customHeight="1" x14ac:dyDescent="0.25">
      <c r="A891" s="16">
        <v>202301</v>
      </c>
      <c r="B891" s="14">
        <v>5540246190831</v>
      </c>
      <c r="C891" s="11">
        <v>476</v>
      </c>
      <c r="D891" s="11">
        <v>3578.7312000000002</v>
      </c>
      <c r="E891" s="11">
        <v>0</v>
      </c>
      <c r="F891" s="11" t="str">
        <f>+VLOOKUP(Stock[[#This Row],[Codes Produits Achetes]],Tableau1[],4,FALSE)</f>
        <v>MIX LEGUMES</v>
      </c>
      <c r="G891" s="11">
        <f>IFERROR(Stock[[#This Row],[Stock Moyen (PMP €)]]/Stock[[#This Row],[Stock Moyen (UVC)]],0)</f>
        <v>7.5183428571428577</v>
      </c>
      <c r="H891" s="11" t="str">
        <f>+CONCATENATE(Stock[[#This Row],[Famille de produit]],Stock[[#This Row],[AnnéeMois]])</f>
        <v>MIX LEGUMES202301</v>
      </c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</row>
    <row r="892" spans="1:21" ht="12.75" customHeight="1" x14ac:dyDescent="0.25">
      <c r="A892" s="16">
        <v>202301</v>
      </c>
      <c r="B892" s="12">
        <v>5540246190835</v>
      </c>
      <c r="C892" s="8">
        <v>26</v>
      </c>
      <c r="D892" s="8">
        <v>5394.4704000000002</v>
      </c>
      <c r="E892" s="8">
        <v>12</v>
      </c>
      <c r="F892" s="11" t="str">
        <f>+VLOOKUP(Stock[[#This Row],[Codes Produits Achetes]],Tableau1[],4,FALSE)</f>
        <v>BOULANGERIE</v>
      </c>
      <c r="G892" s="11">
        <f>IFERROR(Stock[[#This Row],[Stock Moyen (PMP €)]]/Stock[[#This Row],[Stock Moyen (UVC)]],0)</f>
        <v>207.47963076923077</v>
      </c>
      <c r="H892" s="11" t="str">
        <f>+CONCATENATE(Stock[[#This Row],[Famille de produit]],Stock[[#This Row],[AnnéeMois]])</f>
        <v>BOULANGERIE202301</v>
      </c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</row>
    <row r="893" spans="1:21" ht="12.75" customHeight="1" x14ac:dyDescent="0.25">
      <c r="A893" s="16">
        <v>202301</v>
      </c>
      <c r="B893" s="14">
        <v>5540246191594</v>
      </c>
      <c r="C893" s="11">
        <v>0</v>
      </c>
      <c r="D893" s="11">
        <v>0</v>
      </c>
      <c r="E893" s="11">
        <v>0</v>
      </c>
      <c r="F893" s="11" t="str">
        <f>+VLOOKUP(Stock[[#This Row],[Codes Produits Achetes]],Tableau1[],4,FALSE)</f>
        <v>CREMERIE</v>
      </c>
      <c r="G893" s="11">
        <f>IFERROR(Stock[[#This Row],[Stock Moyen (PMP €)]]/Stock[[#This Row],[Stock Moyen (UVC)]],0)</f>
        <v>0</v>
      </c>
      <c r="H893" s="11" t="str">
        <f>+CONCATENATE(Stock[[#This Row],[Famille de produit]],Stock[[#This Row],[AnnéeMois]])</f>
        <v>CREMERIE202301</v>
      </c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</row>
    <row r="894" spans="1:21" ht="12.75" customHeight="1" x14ac:dyDescent="0.25">
      <c r="A894" s="16">
        <v>202301</v>
      </c>
      <c r="B894" s="12">
        <v>5540246191596</v>
      </c>
      <c r="C894" s="8">
        <v>158</v>
      </c>
      <c r="D894" s="8">
        <v>9728.1648000000005</v>
      </c>
      <c r="E894" s="8">
        <v>72</v>
      </c>
      <c r="F894" s="11" t="str">
        <f>+VLOOKUP(Stock[[#This Row],[Codes Produits Achetes]],Tableau1[],4,FALSE)</f>
        <v>BOULANGERIE</v>
      </c>
      <c r="G894" s="11">
        <f>IFERROR(Stock[[#This Row],[Stock Moyen (PMP €)]]/Stock[[#This Row],[Stock Moyen (UVC)]],0)</f>
        <v>61.57066329113924</v>
      </c>
      <c r="H894" s="11" t="str">
        <f>+CONCATENATE(Stock[[#This Row],[Famille de produit]],Stock[[#This Row],[AnnéeMois]])</f>
        <v>BOULANGERIE202301</v>
      </c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</row>
    <row r="895" spans="1:21" ht="12.75" customHeight="1" x14ac:dyDescent="0.25">
      <c r="A895" s="16">
        <v>202301</v>
      </c>
      <c r="B895" s="14">
        <v>5540246191598</v>
      </c>
      <c r="C895" s="11">
        <v>84</v>
      </c>
      <c r="D895" s="11">
        <v>159.71039999999999</v>
      </c>
      <c r="E895" s="11">
        <v>0</v>
      </c>
      <c r="F895" s="11" t="str">
        <f>+VLOOKUP(Stock[[#This Row],[Codes Produits Achetes]],Tableau1[],4,FALSE)</f>
        <v>CREMERIE</v>
      </c>
      <c r="G895" s="11">
        <f>IFERROR(Stock[[#This Row],[Stock Moyen (PMP €)]]/Stock[[#This Row],[Stock Moyen (UVC)]],0)</f>
        <v>1.9013142857142857</v>
      </c>
      <c r="H895" s="11" t="str">
        <f>+CONCATENATE(Stock[[#This Row],[Famille de produit]],Stock[[#This Row],[AnnéeMois]])</f>
        <v>CREMERIE202301</v>
      </c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</row>
    <row r="896" spans="1:21" ht="12.75" customHeight="1" x14ac:dyDescent="0.25">
      <c r="A896" s="16">
        <v>202301</v>
      </c>
      <c r="B896" s="12">
        <v>5540246191718</v>
      </c>
      <c r="C896" s="8">
        <v>1462</v>
      </c>
      <c r="D896" s="8">
        <v>4332.7872000000007</v>
      </c>
      <c r="E896" s="8">
        <v>0</v>
      </c>
      <c r="F896" s="11" t="str">
        <f>+VLOOKUP(Stock[[#This Row],[Codes Produits Achetes]],Tableau1[],4,FALSE)</f>
        <v>MIX LEGUMES</v>
      </c>
      <c r="G896" s="11">
        <f>IFERROR(Stock[[#This Row],[Stock Moyen (PMP €)]]/Stock[[#This Row],[Stock Moyen (UVC)]],0)</f>
        <v>2.9636027359781125</v>
      </c>
      <c r="H896" s="11" t="str">
        <f>+CONCATENATE(Stock[[#This Row],[Famille de produit]],Stock[[#This Row],[AnnéeMois]])</f>
        <v>MIX LEGUMES202301</v>
      </c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</row>
    <row r="897" spans="1:21" ht="12.75" customHeight="1" x14ac:dyDescent="0.25">
      <c r="A897" s="16">
        <v>202301</v>
      </c>
      <c r="B897" s="12">
        <v>5540246191736</v>
      </c>
      <c r="C897" s="8">
        <v>817</v>
      </c>
      <c r="D897" s="8">
        <v>26852.990400000002</v>
      </c>
      <c r="E897" s="8">
        <v>0</v>
      </c>
      <c r="F897" s="11" t="str">
        <f>+VLOOKUP(Stock[[#This Row],[Codes Produits Achetes]],Tableau1[],4,FALSE)</f>
        <v>CREMERIE</v>
      </c>
      <c r="G897" s="11">
        <f>IFERROR(Stock[[#This Row],[Stock Moyen (PMP €)]]/Stock[[#This Row],[Stock Moyen (UVC)]],0)</f>
        <v>32.867797307221544</v>
      </c>
      <c r="H897" s="11" t="str">
        <f>+CONCATENATE(Stock[[#This Row],[Famille de produit]],Stock[[#This Row],[AnnéeMois]])</f>
        <v>CREMERIE202301</v>
      </c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</row>
    <row r="898" spans="1:21" ht="12.75" customHeight="1" x14ac:dyDescent="0.25">
      <c r="A898" s="16">
        <v>202301</v>
      </c>
      <c r="B898" s="12">
        <v>5540246192102</v>
      </c>
      <c r="C898" s="8">
        <v>9188</v>
      </c>
      <c r="D898" s="8">
        <v>11290.752</v>
      </c>
      <c r="E898" s="8">
        <v>1128</v>
      </c>
      <c r="F898" s="11" t="str">
        <f>+VLOOKUP(Stock[[#This Row],[Codes Produits Achetes]],Tableau1[],4,FALSE)</f>
        <v>CREMERIE</v>
      </c>
      <c r="G898" s="11">
        <f>IFERROR(Stock[[#This Row],[Stock Moyen (PMP €)]]/Stock[[#This Row],[Stock Moyen (UVC)]],0)</f>
        <v>1.2288585111014367</v>
      </c>
      <c r="H898" s="11" t="str">
        <f>+CONCATENATE(Stock[[#This Row],[Famille de produit]],Stock[[#This Row],[AnnéeMois]])</f>
        <v>CREMERIE202301</v>
      </c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</row>
    <row r="899" spans="1:21" ht="12.75" customHeight="1" x14ac:dyDescent="0.25">
      <c r="A899" s="16">
        <v>202301</v>
      </c>
      <c r="B899" s="12">
        <v>5540246192148</v>
      </c>
      <c r="C899" s="8">
        <v>20045</v>
      </c>
      <c r="D899" s="8">
        <v>90288.691200000001</v>
      </c>
      <c r="E899" s="8">
        <v>7796</v>
      </c>
      <c r="F899" s="11" t="str">
        <f>+VLOOKUP(Stock[[#This Row],[Codes Produits Achetes]],Tableau1[],4,FALSE)</f>
        <v>MIX LEGUMES</v>
      </c>
      <c r="G899" s="11">
        <f>IFERROR(Stock[[#This Row],[Stock Moyen (PMP €)]]/Stock[[#This Row],[Stock Moyen (UVC)]],0)</f>
        <v>4.5042998852581695</v>
      </c>
      <c r="H899" s="11" t="str">
        <f>+CONCATENATE(Stock[[#This Row],[Famille de produit]],Stock[[#This Row],[AnnéeMois]])</f>
        <v>MIX LEGUMES202301</v>
      </c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</row>
    <row r="900" spans="1:21" ht="12.75" customHeight="1" x14ac:dyDescent="0.25">
      <c r="A900" s="16">
        <v>202301</v>
      </c>
      <c r="B900" s="14">
        <v>5540246192209</v>
      </c>
      <c r="C900" s="11">
        <v>4497</v>
      </c>
      <c r="D900" s="11">
        <v>23701.5936</v>
      </c>
      <c r="E900" s="11">
        <v>613</v>
      </c>
      <c r="F900" s="11" t="str">
        <f>+VLOOKUP(Stock[[#This Row],[Codes Produits Achetes]],Tableau1[],4,FALSE)</f>
        <v>MIX LEGUMES</v>
      </c>
      <c r="G900" s="11">
        <f>IFERROR(Stock[[#This Row],[Stock Moyen (PMP €)]]/Stock[[#This Row],[Stock Moyen (UVC)]],0)</f>
        <v>5.2705344896597728</v>
      </c>
      <c r="H900" s="11" t="str">
        <f>+CONCATENATE(Stock[[#This Row],[Famille de produit]],Stock[[#This Row],[AnnéeMois]])</f>
        <v>MIX LEGUMES202301</v>
      </c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</row>
    <row r="901" spans="1:21" ht="12.75" customHeight="1" x14ac:dyDescent="0.25">
      <c r="A901" s="16">
        <v>202301</v>
      </c>
      <c r="B901" s="12">
        <v>5540246192462</v>
      </c>
      <c r="C901" s="8">
        <v>1133</v>
      </c>
      <c r="D901" s="8">
        <v>8289.3024000000005</v>
      </c>
      <c r="E901" s="8">
        <v>93</v>
      </c>
      <c r="F901" s="11" t="str">
        <f>+VLOOKUP(Stock[[#This Row],[Codes Produits Achetes]],Tableau1[],4,FALSE)</f>
        <v>MIX LEGUMES</v>
      </c>
      <c r="G901" s="11">
        <f>IFERROR(Stock[[#This Row],[Stock Moyen (PMP €)]]/Stock[[#This Row],[Stock Moyen (UVC)]],0)</f>
        <v>7.316242188879083</v>
      </c>
      <c r="H901" s="11" t="str">
        <f>+CONCATENATE(Stock[[#This Row],[Famille de produit]],Stock[[#This Row],[AnnéeMois]])</f>
        <v>MIX LEGUMES202301</v>
      </c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</row>
    <row r="902" spans="1:21" ht="12.75" customHeight="1" x14ac:dyDescent="0.25">
      <c r="A902" s="16">
        <v>202301</v>
      </c>
      <c r="B902" s="12">
        <v>5540246192518</v>
      </c>
      <c r="C902" s="8">
        <v>6933</v>
      </c>
      <c r="D902" s="8">
        <v>54588.600000000006</v>
      </c>
      <c r="E902" s="8">
        <v>1671</v>
      </c>
      <c r="F902" s="11" t="str">
        <f>+VLOOKUP(Stock[[#This Row],[Codes Produits Achetes]],Tableau1[],4,FALSE)</f>
        <v>MIX LEGUMES</v>
      </c>
      <c r="G902" s="11">
        <f>IFERROR(Stock[[#This Row],[Stock Moyen (PMP €)]]/Stock[[#This Row],[Stock Moyen (UVC)]],0)</f>
        <v>7.8737343141497194</v>
      </c>
      <c r="H902" s="11" t="str">
        <f>+CONCATENATE(Stock[[#This Row],[Famille de produit]],Stock[[#This Row],[AnnéeMois]])</f>
        <v>MIX LEGUMES202301</v>
      </c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</row>
    <row r="903" spans="1:21" ht="12.75" customHeight="1" x14ac:dyDescent="0.25">
      <c r="A903" s="16">
        <v>202301</v>
      </c>
      <c r="B903" s="14">
        <v>5540246192571</v>
      </c>
      <c r="C903" s="11">
        <v>2423</v>
      </c>
      <c r="D903" s="11">
        <v>10819.699200000001</v>
      </c>
      <c r="E903" s="11">
        <v>460</v>
      </c>
      <c r="F903" s="11" t="str">
        <f>+VLOOKUP(Stock[[#This Row],[Codes Produits Achetes]],Tableau1[],4,FALSE)</f>
        <v>MIX LEGUMES</v>
      </c>
      <c r="G903" s="11">
        <f>IFERROR(Stock[[#This Row],[Stock Moyen (PMP €)]]/Stock[[#This Row],[Stock Moyen (UVC)]],0)</f>
        <v>4.4654144449030131</v>
      </c>
      <c r="H903" s="11" t="str">
        <f>+CONCATENATE(Stock[[#This Row],[Famille de produit]],Stock[[#This Row],[AnnéeMois]])</f>
        <v>MIX LEGUMES202301</v>
      </c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</row>
    <row r="904" spans="1:21" ht="12.75" customHeight="1" x14ac:dyDescent="0.25">
      <c r="A904" s="16">
        <v>202301</v>
      </c>
      <c r="B904" s="12">
        <v>5540246192594</v>
      </c>
      <c r="C904" s="8">
        <v>1430</v>
      </c>
      <c r="D904" s="8">
        <v>10870.675200000001</v>
      </c>
      <c r="E904" s="8">
        <v>93</v>
      </c>
      <c r="F904" s="11" t="str">
        <f>+VLOOKUP(Stock[[#This Row],[Codes Produits Achetes]],Tableau1[],4,FALSE)</f>
        <v>MIX LEGUMES</v>
      </c>
      <c r="G904" s="11">
        <f>IFERROR(Stock[[#This Row],[Stock Moyen (PMP €)]]/Stock[[#This Row],[Stock Moyen (UVC)]],0)</f>
        <v>7.6018707692307705</v>
      </c>
      <c r="H904" s="11" t="str">
        <f>+CONCATENATE(Stock[[#This Row],[Famille de produit]],Stock[[#This Row],[AnnéeMois]])</f>
        <v>MIX LEGUMES202301</v>
      </c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</row>
    <row r="905" spans="1:21" ht="12.75" customHeight="1" x14ac:dyDescent="0.25">
      <c r="A905" s="16">
        <v>202301</v>
      </c>
      <c r="B905" s="12">
        <v>5540246192831</v>
      </c>
      <c r="C905" s="8">
        <v>826</v>
      </c>
      <c r="D905" s="8">
        <v>7501.9823999999999</v>
      </c>
      <c r="E905" s="8">
        <v>65</v>
      </c>
      <c r="F905" s="11" t="str">
        <f>+VLOOKUP(Stock[[#This Row],[Codes Produits Achetes]],Tableau1[],4,FALSE)</f>
        <v>MIX LEGUMES</v>
      </c>
      <c r="G905" s="11">
        <f>IFERROR(Stock[[#This Row],[Stock Moyen (PMP €)]]/Stock[[#This Row],[Stock Moyen (UVC)]],0)</f>
        <v>9.0823031476997578</v>
      </c>
      <c r="H905" s="11" t="str">
        <f>+CONCATENATE(Stock[[#This Row],[Famille de produit]],Stock[[#This Row],[AnnéeMois]])</f>
        <v>MIX LEGUMES202301</v>
      </c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</row>
    <row r="906" spans="1:21" ht="12.75" customHeight="1" x14ac:dyDescent="0.25">
      <c r="A906" s="16">
        <v>202301</v>
      </c>
      <c r="B906" s="14">
        <v>5540246192907</v>
      </c>
      <c r="C906" s="11">
        <v>6654</v>
      </c>
      <c r="D906" s="11">
        <v>186775.63200000001</v>
      </c>
      <c r="E906" s="11">
        <v>1968</v>
      </c>
      <c r="F906" s="11" t="str">
        <f>+VLOOKUP(Stock[[#This Row],[Codes Produits Achetes]],Tableau1[],4,FALSE)</f>
        <v>VOLAILLE</v>
      </c>
      <c r="G906" s="11">
        <f>IFERROR(Stock[[#This Row],[Stock Moyen (PMP €)]]/Stock[[#This Row],[Stock Moyen (UVC)]],0)</f>
        <v>28.069677186654644</v>
      </c>
      <c r="H906" s="11" t="str">
        <f>+CONCATENATE(Stock[[#This Row],[Famille de produit]],Stock[[#This Row],[AnnéeMois]])</f>
        <v>VOLAILLE202301</v>
      </c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</row>
    <row r="907" spans="1:21" ht="12.75" customHeight="1" x14ac:dyDescent="0.25">
      <c r="A907" s="16">
        <v>202301</v>
      </c>
      <c r="B907" s="12">
        <v>5540246193316</v>
      </c>
      <c r="C907" s="8">
        <v>270</v>
      </c>
      <c r="D907" s="8">
        <v>9150.4511999999995</v>
      </c>
      <c r="E907" s="8">
        <v>126</v>
      </c>
      <c r="F907" s="11" t="str">
        <f>+VLOOKUP(Stock[[#This Row],[Codes Produits Achetes]],Tableau1[],4,FALSE)</f>
        <v>BOULANGERIE</v>
      </c>
      <c r="G907" s="11">
        <f>IFERROR(Stock[[#This Row],[Stock Moyen (PMP €)]]/Stock[[#This Row],[Stock Moyen (UVC)]],0)</f>
        <v>33.890560000000001</v>
      </c>
      <c r="H907" s="11" t="str">
        <f>+CONCATENATE(Stock[[#This Row],[Famille de produit]],Stock[[#This Row],[AnnéeMois]])</f>
        <v>BOULANGERIE202301</v>
      </c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</row>
    <row r="908" spans="1:21" ht="12.75" customHeight="1" x14ac:dyDescent="0.25">
      <c r="A908" s="16">
        <v>202301</v>
      </c>
      <c r="B908" s="14">
        <v>5540246193409</v>
      </c>
      <c r="C908" s="11">
        <v>63</v>
      </c>
      <c r="D908" s="11">
        <v>3219.2640000000006</v>
      </c>
      <c r="E908" s="11">
        <v>3</v>
      </c>
      <c r="F908" s="11" t="str">
        <f>+VLOOKUP(Stock[[#This Row],[Codes Produits Achetes]],Tableau1[],4,FALSE)</f>
        <v>BOULANGERIE</v>
      </c>
      <c r="G908" s="11">
        <f>IFERROR(Stock[[#This Row],[Stock Moyen (PMP €)]]/Stock[[#This Row],[Stock Moyen (UVC)]],0)</f>
        <v>51.099428571428582</v>
      </c>
      <c r="H908" s="11" t="str">
        <f>+CONCATENATE(Stock[[#This Row],[Famille de produit]],Stock[[#This Row],[AnnéeMois]])</f>
        <v>BOULANGERIE202301</v>
      </c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</row>
    <row r="909" spans="1:21" ht="12.75" customHeight="1" x14ac:dyDescent="0.25">
      <c r="A909" s="16">
        <v>202301</v>
      </c>
      <c r="B909" s="12">
        <v>5540246193878</v>
      </c>
      <c r="C909" s="8">
        <v>29395</v>
      </c>
      <c r="D909" s="8">
        <v>207990.72</v>
      </c>
      <c r="E909" s="8">
        <v>986</v>
      </c>
      <c r="F909" s="11" t="str">
        <f>+VLOOKUP(Stock[[#This Row],[Codes Produits Achetes]],Tableau1[],4,FALSE)</f>
        <v>VOLAILLE</v>
      </c>
      <c r="G909" s="11">
        <f>IFERROR(Stock[[#This Row],[Stock Moyen (PMP €)]]/Stock[[#This Row],[Stock Moyen (UVC)]],0)</f>
        <v>7.0757176390542611</v>
      </c>
      <c r="H909" s="11" t="str">
        <f>+CONCATENATE(Stock[[#This Row],[Famille de produit]],Stock[[#This Row],[AnnéeMois]])</f>
        <v>VOLAILLE202301</v>
      </c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</row>
    <row r="910" spans="1:21" ht="12.75" customHeight="1" x14ac:dyDescent="0.25">
      <c r="A910" s="16">
        <v>202301</v>
      </c>
      <c r="B910" s="14">
        <v>5540246194467</v>
      </c>
      <c r="C910" s="11">
        <v>93209</v>
      </c>
      <c r="D910" s="11">
        <v>93896.150400000013</v>
      </c>
      <c r="E910" s="11">
        <v>8909</v>
      </c>
      <c r="F910" s="11" t="str">
        <f>+VLOOKUP(Stock[[#This Row],[Codes Produits Achetes]],Tableau1[],4,FALSE)</f>
        <v>BOULANGERIE</v>
      </c>
      <c r="G910" s="11">
        <f>IFERROR(Stock[[#This Row],[Stock Moyen (PMP €)]]/Stock[[#This Row],[Stock Moyen (UVC)]],0)</f>
        <v>1.0073721464665431</v>
      </c>
      <c r="H910" s="11" t="str">
        <f>+CONCATENATE(Stock[[#This Row],[Famille de produit]],Stock[[#This Row],[AnnéeMois]])</f>
        <v>BOULANGERIE202301</v>
      </c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</row>
    <row r="911" spans="1:21" ht="12.75" customHeight="1" x14ac:dyDescent="0.25">
      <c r="A911" s="16">
        <v>202301</v>
      </c>
      <c r="B911" s="14">
        <v>5540246194632</v>
      </c>
      <c r="C911" s="11">
        <v>2239</v>
      </c>
      <c r="D911" s="11">
        <v>28931.472000000005</v>
      </c>
      <c r="E911" s="11">
        <v>1569</v>
      </c>
      <c r="F911" s="11" t="str">
        <f>+VLOOKUP(Stock[[#This Row],[Codes Produits Achetes]],Tableau1[],4,FALSE)</f>
        <v>BOULANGERIE</v>
      </c>
      <c r="G911" s="11">
        <f>IFERROR(Stock[[#This Row],[Stock Moyen (PMP €)]]/Stock[[#This Row],[Stock Moyen (UVC)]],0)</f>
        <v>12.921604287628409</v>
      </c>
      <c r="H911" s="11" t="str">
        <f>+CONCATENATE(Stock[[#This Row],[Famille de produit]],Stock[[#This Row],[AnnéeMois]])</f>
        <v>BOULANGERIE202301</v>
      </c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</row>
    <row r="912" spans="1:21" ht="12.75" customHeight="1" x14ac:dyDescent="0.25">
      <c r="A912" s="16">
        <v>202301</v>
      </c>
      <c r="B912" s="12">
        <v>5540246194790</v>
      </c>
      <c r="C912" s="8">
        <v>1504</v>
      </c>
      <c r="D912" s="8">
        <v>17356.031999999999</v>
      </c>
      <c r="E912" s="8">
        <v>335</v>
      </c>
      <c r="F912" s="11" t="str">
        <f>+VLOOKUP(Stock[[#This Row],[Codes Produits Achetes]],Tableau1[],4,FALSE)</f>
        <v>MIX LEGUMES</v>
      </c>
      <c r="G912" s="11">
        <f>IFERROR(Stock[[#This Row],[Stock Moyen (PMP €)]]/Stock[[#This Row],[Stock Moyen (UVC)]],0)</f>
        <v>11.53991489361702</v>
      </c>
      <c r="H912" s="11" t="str">
        <f>+CONCATENATE(Stock[[#This Row],[Famille de produit]],Stock[[#This Row],[AnnéeMois]])</f>
        <v>MIX LEGUMES202301</v>
      </c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</row>
    <row r="913" spans="1:21" ht="12.75" customHeight="1" x14ac:dyDescent="0.25">
      <c r="A913" s="16">
        <v>202301</v>
      </c>
      <c r="B913" s="12">
        <v>5540246194947</v>
      </c>
      <c r="C913" s="8">
        <v>230</v>
      </c>
      <c r="D913" s="8">
        <v>6137.2080000000005</v>
      </c>
      <c r="E913" s="8">
        <v>19</v>
      </c>
      <c r="F913" s="11" t="str">
        <f>+VLOOKUP(Stock[[#This Row],[Codes Produits Achetes]],Tableau1[],4,FALSE)</f>
        <v>EMBALLAGES</v>
      </c>
      <c r="G913" s="11">
        <f>IFERROR(Stock[[#This Row],[Stock Moyen (PMP €)]]/Stock[[#This Row],[Stock Moyen (UVC)]],0)</f>
        <v>26.683513043478264</v>
      </c>
      <c r="H913" s="11" t="str">
        <f>+CONCATENATE(Stock[[#This Row],[Famille de produit]],Stock[[#This Row],[AnnéeMois]])</f>
        <v>EMBALLAGES202301</v>
      </c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</row>
    <row r="914" spans="1:21" ht="12.75" customHeight="1" x14ac:dyDescent="0.25">
      <c r="A914" s="16">
        <v>202301</v>
      </c>
      <c r="B914" s="14">
        <v>5540246195096</v>
      </c>
      <c r="C914" s="11">
        <v>1272</v>
      </c>
      <c r="D914" s="11">
        <v>7563.7151999999996</v>
      </c>
      <c r="E914" s="11">
        <v>28</v>
      </c>
      <c r="F914" s="11" t="str">
        <f>+VLOOKUP(Stock[[#This Row],[Codes Produits Achetes]],Tableau1[],4,FALSE)</f>
        <v>MIX LEGUMES</v>
      </c>
      <c r="G914" s="11">
        <f>IFERROR(Stock[[#This Row],[Stock Moyen (PMP €)]]/Stock[[#This Row],[Stock Moyen (UVC)]],0)</f>
        <v>5.9463169811320755</v>
      </c>
      <c r="H914" s="11" t="str">
        <f>+CONCATENATE(Stock[[#This Row],[Famille de produit]],Stock[[#This Row],[AnnéeMois]])</f>
        <v>MIX LEGUMES202301</v>
      </c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</row>
    <row r="915" spans="1:21" ht="12.75" customHeight="1" x14ac:dyDescent="0.25">
      <c r="A915" s="16">
        <v>202301</v>
      </c>
      <c r="B915" s="12">
        <v>5540246195195</v>
      </c>
      <c r="C915" s="8">
        <v>54</v>
      </c>
      <c r="D915" s="8">
        <v>5010.7248000000009</v>
      </c>
      <c r="E915" s="8">
        <v>0</v>
      </c>
      <c r="F915" s="11" t="str">
        <f>+VLOOKUP(Stock[[#This Row],[Codes Produits Achetes]],Tableau1[],4,FALSE)</f>
        <v>EMBALLAGES</v>
      </c>
      <c r="G915" s="11">
        <f>IFERROR(Stock[[#This Row],[Stock Moyen (PMP €)]]/Stock[[#This Row],[Stock Moyen (UVC)]],0)</f>
        <v>92.791200000000018</v>
      </c>
      <c r="H915" s="11" t="str">
        <f>+CONCATENATE(Stock[[#This Row],[Famille de produit]],Stock[[#This Row],[AnnéeMois]])</f>
        <v>EMBALLAGES202301</v>
      </c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</row>
    <row r="916" spans="1:21" ht="12.75" customHeight="1" x14ac:dyDescent="0.25">
      <c r="A916" s="16">
        <v>202301</v>
      </c>
      <c r="B916" s="12">
        <v>5540246195241</v>
      </c>
      <c r="C916" s="8">
        <v>580</v>
      </c>
      <c r="D916" s="8">
        <v>17753.04</v>
      </c>
      <c r="E916" s="8">
        <v>70</v>
      </c>
      <c r="F916" s="11" t="str">
        <f>+VLOOKUP(Stock[[#This Row],[Codes Produits Achetes]],Tableau1[],4,FALSE)</f>
        <v>MIX LEGUMES</v>
      </c>
      <c r="G916" s="11">
        <f>IFERROR(Stock[[#This Row],[Stock Moyen (PMP €)]]/Stock[[#This Row],[Stock Moyen (UVC)]],0)</f>
        <v>30.608689655172416</v>
      </c>
      <c r="H916" s="11" t="str">
        <f>+CONCATENATE(Stock[[#This Row],[Famille de produit]],Stock[[#This Row],[AnnéeMois]])</f>
        <v>MIX LEGUMES202301</v>
      </c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</row>
    <row r="917" spans="1:21" ht="12.75" customHeight="1" x14ac:dyDescent="0.25">
      <c r="A917" s="16">
        <v>202301</v>
      </c>
      <c r="B917" s="14">
        <v>5540246195242</v>
      </c>
      <c r="C917" s="11">
        <v>836</v>
      </c>
      <c r="D917" s="11">
        <v>29317.075199999999</v>
      </c>
      <c r="E917" s="11">
        <v>47</v>
      </c>
      <c r="F917" s="11" t="str">
        <f>+VLOOKUP(Stock[[#This Row],[Codes Produits Achetes]],Tableau1[],4,FALSE)</f>
        <v>MIX LEGUMES</v>
      </c>
      <c r="G917" s="11">
        <f>IFERROR(Stock[[#This Row],[Stock Moyen (PMP €)]]/Stock[[#This Row],[Stock Moyen (UVC)]],0)</f>
        <v>35.068271770334924</v>
      </c>
      <c r="H917" s="11" t="str">
        <f>+CONCATENATE(Stock[[#This Row],[Famille de produit]],Stock[[#This Row],[AnnéeMois]])</f>
        <v>MIX LEGUMES202301</v>
      </c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</row>
    <row r="918" spans="1:21" ht="12.75" customHeight="1" x14ac:dyDescent="0.25">
      <c r="A918" s="16">
        <v>202301</v>
      </c>
      <c r="B918" s="14">
        <v>5540246195250</v>
      </c>
      <c r="C918" s="11">
        <v>574</v>
      </c>
      <c r="D918" s="11">
        <v>22482.532800000001</v>
      </c>
      <c r="E918" s="11">
        <v>149</v>
      </c>
      <c r="F918" s="11" t="str">
        <f>+VLOOKUP(Stock[[#This Row],[Codes Produits Achetes]],Tableau1[],4,FALSE)</f>
        <v>BOULANGERIE</v>
      </c>
      <c r="G918" s="11">
        <f>IFERROR(Stock[[#This Row],[Stock Moyen (PMP €)]]/Stock[[#This Row],[Stock Moyen (UVC)]],0)</f>
        <v>39.168175609756098</v>
      </c>
      <c r="H918" s="11" t="str">
        <f>+CONCATENATE(Stock[[#This Row],[Famille de produit]],Stock[[#This Row],[AnnéeMois]])</f>
        <v>BOULANGERIE202301</v>
      </c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</row>
    <row r="919" spans="1:21" ht="12.75" customHeight="1" x14ac:dyDescent="0.25">
      <c r="A919" s="16">
        <v>202301</v>
      </c>
      <c r="B919" s="14">
        <v>5540246195653</v>
      </c>
      <c r="C919" s="11">
        <v>773</v>
      </c>
      <c r="D919" s="11">
        <v>27466.430400000001</v>
      </c>
      <c r="E919" s="11">
        <v>10</v>
      </c>
      <c r="F919" s="11" t="str">
        <f>+VLOOKUP(Stock[[#This Row],[Codes Produits Achetes]],Tableau1[],4,FALSE)</f>
        <v>EMBALLAGES</v>
      </c>
      <c r="G919" s="11">
        <f>IFERROR(Stock[[#This Row],[Stock Moyen (PMP €)]]/Stock[[#This Row],[Stock Moyen (UVC)]],0)</f>
        <v>35.532251487710219</v>
      </c>
      <c r="H919" s="11" t="str">
        <f>+CONCATENATE(Stock[[#This Row],[Famille de produit]],Stock[[#This Row],[AnnéeMois]])</f>
        <v>EMBALLAGES202301</v>
      </c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</row>
    <row r="920" spans="1:21" ht="12.75" customHeight="1" x14ac:dyDescent="0.25">
      <c r="A920" s="16">
        <v>202301</v>
      </c>
      <c r="B920" s="14">
        <v>5540246195943</v>
      </c>
      <c r="C920" s="11">
        <v>2622</v>
      </c>
      <c r="D920" s="11">
        <v>78007.968000000008</v>
      </c>
      <c r="E920" s="11">
        <v>163</v>
      </c>
      <c r="F920" s="11" t="str">
        <f>+VLOOKUP(Stock[[#This Row],[Codes Produits Achetes]],Tableau1[],4,FALSE)</f>
        <v>CREMERIE</v>
      </c>
      <c r="G920" s="11">
        <f>IFERROR(Stock[[#This Row],[Stock Moyen (PMP €)]]/Stock[[#This Row],[Stock Moyen (UVC)]],0)</f>
        <v>29.751322654462246</v>
      </c>
      <c r="H920" s="11" t="str">
        <f>+CONCATENATE(Stock[[#This Row],[Famille de produit]],Stock[[#This Row],[AnnéeMois]])</f>
        <v>CREMERIE202301</v>
      </c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</row>
    <row r="921" spans="1:21" ht="12.75" customHeight="1" x14ac:dyDescent="0.25">
      <c r="A921" s="16">
        <v>202301</v>
      </c>
      <c r="B921" s="12">
        <v>5540246195944</v>
      </c>
      <c r="C921" s="8">
        <v>2692</v>
      </c>
      <c r="D921" s="8">
        <v>73814.975999999995</v>
      </c>
      <c r="E921" s="8">
        <v>209</v>
      </c>
      <c r="F921" s="11" t="str">
        <f>+VLOOKUP(Stock[[#This Row],[Codes Produits Achetes]],Tableau1[],4,FALSE)</f>
        <v>CREMERIE</v>
      </c>
      <c r="G921" s="11">
        <f>IFERROR(Stock[[#This Row],[Stock Moyen (PMP €)]]/Stock[[#This Row],[Stock Moyen (UVC)]],0)</f>
        <v>27.420124814264486</v>
      </c>
      <c r="H921" s="11" t="str">
        <f>+CONCATENATE(Stock[[#This Row],[Famille de produit]],Stock[[#This Row],[AnnéeMois]])</f>
        <v>CREMERIE202301</v>
      </c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</row>
    <row r="922" spans="1:21" ht="12.75" customHeight="1" x14ac:dyDescent="0.25">
      <c r="A922" s="16">
        <v>202301</v>
      </c>
      <c r="B922" s="14">
        <v>5540246195999</v>
      </c>
      <c r="C922" s="11">
        <v>9779</v>
      </c>
      <c r="D922" s="11">
        <v>50128.847999999998</v>
      </c>
      <c r="E922" s="11">
        <v>163</v>
      </c>
      <c r="F922" s="11" t="str">
        <f>+VLOOKUP(Stock[[#This Row],[Codes Produits Achetes]],Tableau1[],4,FALSE)</f>
        <v>MIX LEGUMES</v>
      </c>
      <c r="G922" s="11">
        <f>IFERROR(Stock[[#This Row],[Stock Moyen (PMP €)]]/Stock[[#This Row],[Stock Moyen (UVC)]],0)</f>
        <v>5.1261732283464569</v>
      </c>
      <c r="H922" s="11" t="str">
        <f>+CONCATENATE(Stock[[#This Row],[Famille de produit]],Stock[[#This Row],[AnnéeMois]])</f>
        <v>MIX LEGUMES202301</v>
      </c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</row>
    <row r="923" spans="1:21" ht="12.75" customHeight="1" x14ac:dyDescent="0.25">
      <c r="A923" s="16">
        <v>202301</v>
      </c>
      <c r="B923" s="12">
        <v>5540246196002</v>
      </c>
      <c r="C923" s="8">
        <v>819</v>
      </c>
      <c r="D923" s="8">
        <v>39557.462400000004</v>
      </c>
      <c r="E923" s="8">
        <v>38</v>
      </c>
      <c r="F923" s="11" t="str">
        <f>+VLOOKUP(Stock[[#This Row],[Codes Produits Achetes]],Tableau1[],4,FALSE)</f>
        <v>CREMERIE</v>
      </c>
      <c r="G923" s="11">
        <f>IFERROR(Stock[[#This Row],[Stock Moyen (PMP €)]]/Stock[[#This Row],[Stock Moyen (UVC)]],0)</f>
        <v>48.299709890109895</v>
      </c>
      <c r="H923" s="11" t="str">
        <f>+CONCATENATE(Stock[[#This Row],[Famille de produit]],Stock[[#This Row],[AnnéeMois]])</f>
        <v>CREMERIE202301</v>
      </c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</row>
    <row r="924" spans="1:21" ht="12.75" customHeight="1" x14ac:dyDescent="0.25">
      <c r="A924" s="16">
        <v>202301</v>
      </c>
      <c r="B924" s="14">
        <v>5540246196046</v>
      </c>
      <c r="C924" s="11">
        <v>720</v>
      </c>
      <c r="D924" s="11">
        <v>13065.235200000001</v>
      </c>
      <c r="E924" s="11">
        <v>100</v>
      </c>
      <c r="F924" s="11" t="str">
        <f>+VLOOKUP(Stock[[#This Row],[Codes Produits Achetes]],Tableau1[],4,FALSE)</f>
        <v>BOULANGERIE</v>
      </c>
      <c r="G924" s="11">
        <f>IFERROR(Stock[[#This Row],[Stock Moyen (PMP €)]]/Stock[[#This Row],[Stock Moyen (UVC)]],0)</f>
        <v>18.146160000000002</v>
      </c>
      <c r="H924" s="11" t="str">
        <f>+CONCATENATE(Stock[[#This Row],[Famille de produit]],Stock[[#This Row],[AnnéeMois]])</f>
        <v>BOULANGERIE202301</v>
      </c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</row>
    <row r="925" spans="1:21" ht="12.75" customHeight="1" x14ac:dyDescent="0.25">
      <c r="A925" s="16">
        <v>202301</v>
      </c>
      <c r="B925" s="14">
        <v>5540246196065</v>
      </c>
      <c r="C925" s="11">
        <v>775</v>
      </c>
      <c r="D925" s="11">
        <v>17913.355199999998</v>
      </c>
      <c r="E925" s="11">
        <v>98</v>
      </c>
      <c r="F925" s="11" t="str">
        <f>+VLOOKUP(Stock[[#This Row],[Codes Produits Achetes]],Tableau1[],4,FALSE)</f>
        <v>BOULANGERIE</v>
      </c>
      <c r="G925" s="11">
        <f>IFERROR(Stock[[#This Row],[Stock Moyen (PMP €)]]/Stock[[#This Row],[Stock Moyen (UVC)]],0)</f>
        <v>23.114006709677415</v>
      </c>
      <c r="H925" s="11" t="str">
        <f>+CONCATENATE(Stock[[#This Row],[Famille de produit]],Stock[[#This Row],[AnnéeMois]])</f>
        <v>BOULANGERIE202301</v>
      </c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</row>
    <row r="926" spans="1:21" ht="12.75" customHeight="1" x14ac:dyDescent="0.25">
      <c r="A926" s="16">
        <v>202301</v>
      </c>
      <c r="B926" s="14">
        <v>5540246196092</v>
      </c>
      <c r="C926" s="11">
        <v>557</v>
      </c>
      <c r="D926" s="11">
        <v>24027.84</v>
      </c>
      <c r="E926" s="11">
        <v>56</v>
      </c>
      <c r="F926" s="11" t="str">
        <f>+VLOOKUP(Stock[[#This Row],[Codes Produits Achetes]],Tableau1[],4,FALSE)</f>
        <v>VOLAILLE</v>
      </c>
      <c r="G926" s="11">
        <f>IFERROR(Stock[[#This Row],[Stock Moyen (PMP €)]]/Stock[[#This Row],[Stock Moyen (UVC)]],0)</f>
        <v>43.137953321364449</v>
      </c>
      <c r="H926" s="11" t="str">
        <f>+CONCATENATE(Stock[[#This Row],[Famille de produit]],Stock[[#This Row],[AnnéeMois]])</f>
        <v>VOLAILLE202301</v>
      </c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</row>
    <row r="927" spans="1:21" ht="12.75" customHeight="1" x14ac:dyDescent="0.25">
      <c r="A927" s="16">
        <v>202301</v>
      </c>
      <c r="B927" s="12">
        <v>5540246196148</v>
      </c>
      <c r="C927" s="8">
        <v>659</v>
      </c>
      <c r="D927" s="8">
        <v>27972.864000000001</v>
      </c>
      <c r="E927" s="8">
        <v>82</v>
      </c>
      <c r="F927" s="11" t="str">
        <f>+VLOOKUP(Stock[[#This Row],[Codes Produits Achetes]],Tableau1[],4,FALSE)</f>
        <v>EMBALLAGES</v>
      </c>
      <c r="G927" s="11">
        <f>IFERROR(Stock[[#This Row],[Stock Moyen (PMP €)]]/Stock[[#This Row],[Stock Moyen (UVC)]],0)</f>
        <v>42.447441578148712</v>
      </c>
      <c r="H927" s="11" t="str">
        <f>+CONCATENATE(Stock[[#This Row],[Famille de produit]],Stock[[#This Row],[AnnéeMois]])</f>
        <v>EMBALLAGES202301</v>
      </c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</row>
    <row r="928" spans="1:21" ht="12.75" customHeight="1" x14ac:dyDescent="0.25">
      <c r="A928" s="16">
        <v>202301</v>
      </c>
      <c r="B928" s="14">
        <v>5540246196466</v>
      </c>
      <c r="C928" s="11">
        <v>817</v>
      </c>
      <c r="D928" s="11">
        <v>4242.5856000000003</v>
      </c>
      <c r="E928" s="11">
        <v>223</v>
      </c>
      <c r="F928" s="11" t="str">
        <f>+VLOOKUP(Stock[[#This Row],[Codes Produits Achetes]],Tableau1[],4,FALSE)</f>
        <v>BOULANGERIE</v>
      </c>
      <c r="G928" s="11">
        <f>IFERROR(Stock[[#This Row],[Stock Moyen (PMP €)]]/Stock[[#This Row],[Stock Moyen (UVC)]],0)</f>
        <v>5.1928832313341493</v>
      </c>
      <c r="H928" s="11" t="str">
        <f>+CONCATENATE(Stock[[#This Row],[Famille de produit]],Stock[[#This Row],[AnnéeMois]])</f>
        <v>BOULANGERIE202301</v>
      </c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</row>
    <row r="929" spans="1:21" ht="12.75" customHeight="1" x14ac:dyDescent="0.25">
      <c r="A929" s="16">
        <v>202301</v>
      </c>
      <c r="B929" s="12">
        <v>5540246196800</v>
      </c>
      <c r="C929" s="8">
        <v>0</v>
      </c>
      <c r="D929" s="8">
        <v>0</v>
      </c>
      <c r="E929" s="8">
        <v>0</v>
      </c>
      <c r="F929" s="24" t="str">
        <f>+VLOOKUP(Stock[[#This Row],[Codes Produits Achetes]],Tableau1[],4,FALSE)</f>
        <v>MIX LEGUMES</v>
      </c>
      <c r="G929" s="24">
        <f>IFERROR(Stock[[#This Row],[Stock Moyen (PMP €)]]/Stock[[#This Row],[Stock Moyen (UVC)]],0)</f>
        <v>0</v>
      </c>
      <c r="H929" s="24" t="str">
        <f>+CONCATENATE(Stock[[#This Row],[Famille de produit]],Stock[[#This Row],[AnnéeMois]])</f>
        <v>MIX LEGUMES202301</v>
      </c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</row>
    <row r="930" spans="1:21" ht="18.75" customHeight="1" x14ac:dyDescent="0.25">
      <c r="A930" s="16"/>
      <c r="B930" s="72"/>
      <c r="C930" s="24"/>
      <c r="D930" s="24"/>
      <c r="E930" s="24">
        <f>SUBTOTAL(109,Stock[Expeditions (UVC)])</f>
        <v>117297</v>
      </c>
      <c r="F930" s="24"/>
      <c r="G930" s="24"/>
      <c r="H930" s="24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</row>
    <row r="931" spans="1:21" ht="12" customHeight="1" x14ac:dyDescent="0.25">
      <c r="B931" s="3"/>
    </row>
    <row r="932" spans="1:21" ht="12" customHeight="1" x14ac:dyDescent="0.25">
      <c r="B932" s="3"/>
    </row>
    <row r="933" spans="1:21" ht="12" customHeight="1" x14ac:dyDescent="0.25">
      <c r="B933" s="3"/>
    </row>
    <row r="934" spans="1:21" ht="12" customHeight="1" x14ac:dyDescent="0.25">
      <c r="B934" s="3"/>
    </row>
    <row r="935" spans="1:21" ht="12" customHeight="1" x14ac:dyDescent="0.25">
      <c r="B935" s="3"/>
    </row>
    <row r="936" spans="1:21" ht="12" customHeight="1" x14ac:dyDescent="0.25">
      <c r="B936" s="3"/>
    </row>
    <row r="937" spans="1:21" ht="12" customHeight="1" x14ac:dyDescent="0.25">
      <c r="B937" s="3"/>
    </row>
    <row r="938" spans="1:21" ht="12" customHeight="1" x14ac:dyDescent="0.25">
      <c r="B938" s="3"/>
    </row>
    <row r="939" spans="1:21" ht="12" customHeight="1" x14ac:dyDescent="0.25">
      <c r="B939" s="3"/>
    </row>
    <row r="940" spans="1:21" ht="12" customHeight="1" x14ac:dyDescent="0.25">
      <c r="B940" s="3"/>
    </row>
    <row r="941" spans="1:21" ht="12" customHeight="1" x14ac:dyDescent="0.25">
      <c r="B941" s="3"/>
    </row>
    <row r="942" spans="1:21" ht="12" customHeight="1" x14ac:dyDescent="0.25">
      <c r="B942" s="3"/>
    </row>
    <row r="943" spans="1:21" ht="12" customHeight="1" x14ac:dyDescent="0.25">
      <c r="B943" s="3"/>
    </row>
    <row r="944" spans="1:21" ht="12" customHeight="1" x14ac:dyDescent="0.25">
      <c r="B944" s="3"/>
    </row>
    <row r="945" spans="2:2" ht="12" customHeight="1" x14ac:dyDescent="0.25">
      <c r="B945" s="3"/>
    </row>
    <row r="946" spans="2:2" ht="12" customHeight="1" x14ac:dyDescent="0.25">
      <c r="B946" s="3"/>
    </row>
    <row r="947" spans="2:2" ht="12" customHeight="1" x14ac:dyDescent="0.25">
      <c r="B947" s="3"/>
    </row>
    <row r="948" spans="2:2" ht="12" customHeight="1" x14ac:dyDescent="0.25">
      <c r="B948" s="3"/>
    </row>
    <row r="949" spans="2:2" ht="12" customHeight="1" x14ac:dyDescent="0.25">
      <c r="B949" s="3"/>
    </row>
    <row r="950" spans="2:2" ht="12" customHeight="1" x14ac:dyDescent="0.25">
      <c r="B950" s="3"/>
    </row>
    <row r="951" spans="2:2" ht="12" customHeight="1" x14ac:dyDescent="0.25">
      <c r="B951" s="3"/>
    </row>
    <row r="952" spans="2:2" ht="12" customHeight="1" x14ac:dyDescent="0.25">
      <c r="B952" s="3"/>
    </row>
    <row r="953" spans="2:2" ht="12" customHeight="1" x14ac:dyDescent="0.25">
      <c r="B953" s="3"/>
    </row>
    <row r="954" spans="2:2" ht="12" customHeight="1" x14ac:dyDescent="0.25">
      <c r="B954" s="3"/>
    </row>
    <row r="955" spans="2:2" ht="12" customHeight="1" x14ac:dyDescent="0.25">
      <c r="B955" s="3"/>
    </row>
    <row r="956" spans="2:2" ht="12" customHeight="1" x14ac:dyDescent="0.25">
      <c r="B956" s="3"/>
    </row>
    <row r="957" spans="2:2" ht="12" customHeight="1" x14ac:dyDescent="0.25">
      <c r="B957" s="3"/>
    </row>
    <row r="958" spans="2:2" ht="12" customHeight="1" x14ac:dyDescent="0.25">
      <c r="B958" s="3"/>
    </row>
    <row r="959" spans="2:2" ht="12" customHeight="1" x14ac:dyDescent="0.25">
      <c r="B959" s="3"/>
    </row>
    <row r="960" spans="2:2" ht="12" customHeight="1" x14ac:dyDescent="0.25">
      <c r="B960" s="3"/>
    </row>
    <row r="961" spans="2:2" ht="12" customHeight="1" x14ac:dyDescent="0.25">
      <c r="B961" s="3"/>
    </row>
    <row r="962" spans="2:2" ht="12" customHeight="1" x14ac:dyDescent="0.25">
      <c r="B962" s="3"/>
    </row>
    <row r="963" spans="2:2" ht="12" customHeight="1" x14ac:dyDescent="0.25">
      <c r="B963" s="3"/>
    </row>
    <row r="964" spans="2:2" ht="12" customHeight="1" x14ac:dyDescent="0.25">
      <c r="B964" s="3"/>
    </row>
    <row r="965" spans="2:2" ht="12" customHeight="1" x14ac:dyDescent="0.25">
      <c r="B965" s="3"/>
    </row>
    <row r="966" spans="2:2" ht="12" customHeight="1" x14ac:dyDescent="0.25">
      <c r="B966" s="3"/>
    </row>
    <row r="967" spans="2:2" ht="12" customHeight="1" x14ac:dyDescent="0.25">
      <c r="B967" s="3"/>
    </row>
    <row r="968" spans="2:2" ht="12" customHeight="1" x14ac:dyDescent="0.25">
      <c r="B968" s="3"/>
    </row>
    <row r="969" spans="2:2" ht="12" customHeight="1" x14ac:dyDescent="0.25">
      <c r="B969" s="3"/>
    </row>
    <row r="970" spans="2:2" ht="12" customHeight="1" x14ac:dyDescent="0.25">
      <c r="B970" s="3"/>
    </row>
    <row r="971" spans="2:2" ht="12" customHeight="1" x14ac:dyDescent="0.25">
      <c r="B971" s="3"/>
    </row>
    <row r="972" spans="2:2" ht="12" customHeight="1" x14ac:dyDescent="0.25">
      <c r="B972" s="3"/>
    </row>
    <row r="973" spans="2:2" ht="12" customHeight="1" x14ac:dyDescent="0.25">
      <c r="B973" s="3"/>
    </row>
    <row r="974" spans="2:2" ht="12" customHeight="1" x14ac:dyDescent="0.25">
      <c r="B974" s="3"/>
    </row>
    <row r="975" spans="2:2" ht="12" customHeight="1" x14ac:dyDescent="0.25">
      <c r="B975" s="3"/>
    </row>
    <row r="976" spans="2:2" ht="12" customHeight="1" x14ac:dyDescent="0.25">
      <c r="B976" s="3"/>
    </row>
    <row r="977" spans="2:2" ht="12" customHeight="1" x14ac:dyDescent="0.25">
      <c r="B977" s="3"/>
    </row>
    <row r="978" spans="2:2" ht="12" customHeight="1" x14ac:dyDescent="0.25">
      <c r="B978" s="3"/>
    </row>
    <row r="979" spans="2:2" ht="12" customHeight="1" x14ac:dyDescent="0.25">
      <c r="B979" s="3"/>
    </row>
    <row r="980" spans="2:2" ht="12" customHeight="1" x14ac:dyDescent="0.25">
      <c r="B980" s="3"/>
    </row>
    <row r="981" spans="2:2" ht="12" customHeight="1" x14ac:dyDescent="0.25">
      <c r="B981" s="3"/>
    </row>
    <row r="982" spans="2:2" ht="12" customHeight="1" x14ac:dyDescent="0.25">
      <c r="B982" s="3"/>
    </row>
    <row r="983" spans="2:2" ht="12" customHeight="1" x14ac:dyDescent="0.25">
      <c r="B983" s="3"/>
    </row>
    <row r="984" spans="2:2" ht="12" customHeight="1" x14ac:dyDescent="0.25">
      <c r="B984" s="3"/>
    </row>
    <row r="985" spans="2:2" ht="12" customHeight="1" x14ac:dyDescent="0.25">
      <c r="B985" s="3"/>
    </row>
    <row r="986" spans="2:2" ht="12" customHeight="1" x14ac:dyDescent="0.25">
      <c r="B986" s="3"/>
    </row>
    <row r="987" spans="2:2" ht="12" customHeight="1" x14ac:dyDescent="0.25">
      <c r="B987" s="3"/>
    </row>
    <row r="988" spans="2:2" ht="12" customHeight="1" x14ac:dyDescent="0.25">
      <c r="B988" s="3"/>
    </row>
    <row r="989" spans="2:2" ht="12" customHeight="1" x14ac:dyDescent="0.25">
      <c r="B989" s="3"/>
    </row>
    <row r="990" spans="2:2" ht="12" customHeight="1" x14ac:dyDescent="0.25">
      <c r="B990" s="3"/>
    </row>
    <row r="991" spans="2:2" ht="12" customHeight="1" x14ac:dyDescent="0.25">
      <c r="B991" s="3"/>
    </row>
    <row r="992" spans="2:2" ht="12" customHeight="1" x14ac:dyDescent="0.25">
      <c r="B992" s="3"/>
    </row>
    <row r="993" spans="2:2" ht="12" customHeight="1" x14ac:dyDescent="0.25">
      <c r="B993" s="3"/>
    </row>
    <row r="994" spans="2:2" ht="12" customHeight="1" x14ac:dyDescent="0.25">
      <c r="B994" s="3"/>
    </row>
    <row r="995" spans="2:2" ht="12" customHeight="1" x14ac:dyDescent="0.25">
      <c r="B995" s="3"/>
    </row>
    <row r="996" spans="2:2" ht="12" customHeight="1" x14ac:dyDescent="0.25">
      <c r="B996" s="3"/>
    </row>
    <row r="997" spans="2:2" ht="12" customHeight="1" x14ac:dyDescent="0.25">
      <c r="B997" s="3"/>
    </row>
    <row r="998" spans="2:2" ht="12" customHeight="1" x14ac:dyDescent="0.25">
      <c r="B998" s="3"/>
    </row>
    <row r="999" spans="2:2" ht="12" customHeight="1" x14ac:dyDescent="0.25">
      <c r="B999" s="3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B90E-25A8-426F-98F2-C6804D1601D8}">
  <dimension ref="A1:K41"/>
  <sheetViews>
    <sheetView workbookViewId="0">
      <selection activeCell="C33" sqref="C33"/>
    </sheetView>
  </sheetViews>
  <sheetFormatPr defaultColWidth="11.5546875" defaultRowHeight="13.2" x14ac:dyDescent="0.25"/>
  <cols>
    <col min="1" max="1" width="15.44140625" bestFit="1" customWidth="1"/>
    <col min="2" max="2" width="28.33203125" bestFit="1" customWidth="1"/>
    <col min="3" max="3" width="7.33203125" bestFit="1" customWidth="1"/>
    <col min="4" max="4" width="8.33203125" bestFit="1" customWidth="1"/>
    <col min="5" max="5" width="13.109375" bestFit="1" customWidth="1"/>
    <col min="6" max="6" width="29" bestFit="1" customWidth="1"/>
    <col min="7" max="7" width="24.109375" bestFit="1" customWidth="1"/>
    <col min="8" max="8" width="10.88671875" bestFit="1" customWidth="1"/>
    <col min="9" max="9" width="14" bestFit="1" customWidth="1"/>
    <col min="10" max="10" width="14.109375" bestFit="1" customWidth="1"/>
    <col min="11" max="11" width="10.109375" bestFit="1" customWidth="1"/>
    <col min="12" max="12" width="13.109375" bestFit="1" customWidth="1"/>
    <col min="13" max="14" width="10.44140625" bestFit="1" customWidth="1"/>
    <col min="15" max="15" width="26.5546875" customWidth="1"/>
    <col min="16" max="16" width="17.33203125" customWidth="1"/>
    <col min="17" max="17" width="7" bestFit="1" customWidth="1"/>
    <col min="18" max="18" width="8.109375" bestFit="1" customWidth="1"/>
    <col min="19" max="19" width="13.109375" bestFit="1" customWidth="1"/>
    <col min="20" max="193" width="10.44140625" bestFit="1" customWidth="1"/>
    <col min="194" max="194" width="6.109375" bestFit="1" customWidth="1"/>
    <col min="195" max="195" width="13.109375" bestFit="1" customWidth="1"/>
  </cols>
  <sheetData>
    <row r="1" spans="1:2" x14ac:dyDescent="0.25">
      <c r="A1" s="17" t="s">
        <v>183</v>
      </c>
      <c r="B1" t="s">
        <v>270</v>
      </c>
    </row>
    <row r="3" spans="1:2" x14ac:dyDescent="0.25">
      <c r="A3" s="17" t="s">
        <v>266</v>
      </c>
      <c r="B3" t="s">
        <v>182</v>
      </c>
    </row>
    <row r="4" spans="1:2" x14ac:dyDescent="0.25">
      <c r="A4" s="25">
        <v>202205</v>
      </c>
      <c r="B4" s="74">
        <v>207364</v>
      </c>
    </row>
    <row r="5" spans="1:2" x14ac:dyDescent="0.25">
      <c r="A5" s="25">
        <v>202206</v>
      </c>
      <c r="B5" s="74">
        <v>351521</v>
      </c>
    </row>
    <row r="6" spans="1:2" x14ac:dyDescent="0.25">
      <c r="A6" s="25">
        <v>202207</v>
      </c>
      <c r="B6" s="74">
        <v>284421</v>
      </c>
    </row>
    <row r="7" spans="1:2" x14ac:dyDescent="0.25">
      <c r="A7" s="25">
        <v>202208</v>
      </c>
      <c r="B7" s="74">
        <v>280572</v>
      </c>
    </row>
    <row r="8" spans="1:2" x14ac:dyDescent="0.25">
      <c r="A8" s="25">
        <v>202209</v>
      </c>
      <c r="B8" s="74">
        <v>246851</v>
      </c>
    </row>
    <row r="9" spans="1:2" x14ac:dyDescent="0.25">
      <c r="A9" s="25">
        <v>202210</v>
      </c>
      <c r="B9" s="74">
        <v>245160</v>
      </c>
    </row>
    <row r="10" spans="1:2" x14ac:dyDescent="0.25">
      <c r="A10" s="25">
        <v>202211</v>
      </c>
      <c r="B10" s="74">
        <v>401047</v>
      </c>
    </row>
    <row r="11" spans="1:2" x14ac:dyDescent="0.25">
      <c r="A11" s="25">
        <v>202212</v>
      </c>
      <c r="B11" s="74">
        <v>407052</v>
      </c>
    </row>
    <row r="12" spans="1:2" x14ac:dyDescent="0.25">
      <c r="A12" s="25">
        <v>202301</v>
      </c>
      <c r="B12" s="74">
        <v>345478</v>
      </c>
    </row>
    <row r="13" spans="1:2" x14ac:dyDescent="0.25">
      <c r="A13" s="25" t="s">
        <v>267</v>
      </c>
      <c r="B13" s="74">
        <v>2769466</v>
      </c>
    </row>
    <row r="29" spans="2:11" x14ac:dyDescent="0.25">
      <c r="B29" s="21" t="s">
        <v>180</v>
      </c>
      <c r="C29" s="27">
        <f>+((GETPIVOTDATA("Stock Moyen (UVC)",$A$3,"AnnéeMois",202301)-GETPIVOTDATA("Stock Moyen (UVC)",$A$3,"AnnéeMois",202205))/GETPIVOTDATA("Stock Moyen (UVC)",$A$3,"AnnéeMois",202205))</f>
        <v>0.66604617966474411</v>
      </c>
      <c r="F29" s="17" t="s">
        <v>182</v>
      </c>
      <c r="G29" s="17" t="s">
        <v>166</v>
      </c>
    </row>
    <row r="30" spans="2:11" x14ac:dyDescent="0.25">
      <c r="F30" s="17" t="s">
        <v>170</v>
      </c>
      <c r="G30" t="s">
        <v>7</v>
      </c>
      <c r="H30" t="s">
        <v>37</v>
      </c>
      <c r="I30" t="s">
        <v>124</v>
      </c>
      <c r="J30" t="s">
        <v>78</v>
      </c>
      <c r="K30" t="s">
        <v>144</v>
      </c>
    </row>
    <row r="31" spans="2:11" x14ac:dyDescent="0.25">
      <c r="F31" s="25">
        <v>202205</v>
      </c>
      <c r="G31" s="75">
        <v>10200</v>
      </c>
      <c r="H31" s="75">
        <v>22508</v>
      </c>
      <c r="I31" s="75">
        <v>3029</v>
      </c>
      <c r="J31" s="75">
        <v>97637</v>
      </c>
      <c r="K31" s="75">
        <v>73990</v>
      </c>
    </row>
    <row r="32" spans="2:11" x14ac:dyDescent="0.25">
      <c r="F32" s="25">
        <v>202301</v>
      </c>
      <c r="G32" s="75">
        <v>112484</v>
      </c>
      <c r="H32" s="75">
        <v>40564</v>
      </c>
      <c r="I32" s="75">
        <v>7897</v>
      </c>
      <c r="J32" s="75">
        <v>112450</v>
      </c>
      <c r="K32" s="75">
        <v>72083</v>
      </c>
    </row>
    <row r="33" spans="1:11" x14ac:dyDescent="0.25">
      <c r="G33" s="76">
        <f>+GETPIVOTDATA("Stock Moyen (UVC)",$F$29,"AnnéeMois",202301,"Famille de produit",G30)-GETPIVOTDATA("Stock Moyen (UVC)",$F$29,"AnnéeMois",202205,"Famille de produit",G30)</f>
        <v>102284</v>
      </c>
      <c r="H33" s="76">
        <f t="shared" ref="H33:K33" si="0">+GETPIVOTDATA("Stock Moyen (UVC)",$F$29,"AnnéeMois",202301,"Famille de produit",H30)-GETPIVOTDATA("Stock Moyen (UVC)",$F$29,"AnnéeMois",202205,"Famille de produit",H30)</f>
        <v>18056</v>
      </c>
      <c r="I33" s="76">
        <f t="shared" si="0"/>
        <v>4868</v>
      </c>
      <c r="J33" s="76">
        <f t="shared" si="0"/>
        <v>14813</v>
      </c>
      <c r="K33" s="76">
        <f t="shared" si="0"/>
        <v>-1907</v>
      </c>
    </row>
    <row r="34" spans="1:11" x14ac:dyDescent="0.25">
      <c r="G34" s="77">
        <f>+((G32-G31)/G31)</f>
        <v>10.027843137254902</v>
      </c>
      <c r="H34" s="77">
        <f t="shared" ref="H34:K34" si="1">+((H32-H31)/H31)</f>
        <v>0.80220366092056161</v>
      </c>
      <c r="I34" s="78">
        <f t="shared" si="1"/>
        <v>1.6071310663585341</v>
      </c>
      <c r="J34" s="77">
        <f t="shared" si="1"/>
        <v>0.15171502606593812</v>
      </c>
      <c r="K34" s="78">
        <f t="shared" si="1"/>
        <v>-2.5773753209893228E-2</v>
      </c>
    </row>
    <row r="41" spans="1:11" x14ac:dyDescent="0.25">
      <c r="A41" s="26"/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529B-A5C7-4A86-8A2F-71A88D3D1262}">
  <dimension ref="A1:L39"/>
  <sheetViews>
    <sheetView workbookViewId="0">
      <selection activeCell="B30" sqref="B30"/>
    </sheetView>
  </sheetViews>
  <sheetFormatPr defaultColWidth="11.5546875" defaultRowHeight="13.2" x14ac:dyDescent="0.25"/>
  <cols>
    <col min="1" max="1" width="20.77734375" bestFit="1" customWidth="1"/>
    <col min="2" max="2" width="22.6640625" bestFit="1" customWidth="1"/>
    <col min="11" max="11" width="15" customWidth="1"/>
  </cols>
  <sheetData>
    <row r="1" spans="1:12" x14ac:dyDescent="0.25">
      <c r="A1" s="17" t="s">
        <v>161</v>
      </c>
      <c r="B1" t="s">
        <v>270</v>
      </c>
    </row>
    <row r="2" spans="1:12" x14ac:dyDescent="0.25">
      <c r="A2" s="17" t="s">
        <v>183</v>
      </c>
      <c r="B2" t="s">
        <v>270</v>
      </c>
    </row>
    <row r="3" spans="1:12" x14ac:dyDescent="0.25">
      <c r="L3" s="28"/>
    </row>
    <row r="4" spans="1:12" x14ac:dyDescent="0.25">
      <c r="A4" s="17" t="s">
        <v>266</v>
      </c>
      <c r="B4" t="s">
        <v>185</v>
      </c>
    </row>
    <row r="5" spans="1:12" x14ac:dyDescent="0.25">
      <c r="A5" s="25">
        <v>202205</v>
      </c>
      <c r="B5" s="33">
        <v>25.103042632518694</v>
      </c>
    </row>
    <row r="6" spans="1:12" x14ac:dyDescent="0.25">
      <c r="A6" s="25">
        <v>202206</v>
      </c>
      <c r="B6" s="33">
        <v>28.303756675568632</v>
      </c>
    </row>
    <row r="7" spans="1:12" x14ac:dyDescent="0.25">
      <c r="A7" s="25">
        <v>202207</v>
      </c>
      <c r="B7" s="33">
        <v>28.062788884389235</v>
      </c>
    </row>
    <row r="8" spans="1:12" x14ac:dyDescent="0.25">
      <c r="A8" s="25">
        <v>202208</v>
      </c>
      <c r="B8" s="33">
        <v>23.541867014617004</v>
      </c>
    </row>
    <row r="9" spans="1:12" x14ac:dyDescent="0.25">
      <c r="A9" s="25">
        <v>202209</v>
      </c>
      <c r="B9" s="33">
        <v>22.27764111006395</v>
      </c>
    </row>
    <row r="10" spans="1:12" x14ac:dyDescent="0.25">
      <c r="A10" s="25">
        <v>202210</v>
      </c>
      <c r="B10" s="33">
        <v>22.564873735399789</v>
      </c>
    </row>
    <row r="11" spans="1:12" x14ac:dyDescent="0.25">
      <c r="A11" s="25">
        <v>202211</v>
      </c>
      <c r="B11" s="33">
        <v>23.993309247323623</v>
      </c>
    </row>
    <row r="12" spans="1:12" x14ac:dyDescent="0.25">
      <c r="A12" s="25">
        <v>202212</v>
      </c>
      <c r="B12" s="33">
        <v>26.130711329944372</v>
      </c>
    </row>
    <row r="13" spans="1:12" x14ac:dyDescent="0.25">
      <c r="A13" s="25">
        <v>202301</v>
      </c>
      <c r="B13" s="33">
        <v>26.2274992635468</v>
      </c>
    </row>
    <row r="14" spans="1:12" x14ac:dyDescent="0.25">
      <c r="A14" s="25" t="s">
        <v>267</v>
      </c>
      <c r="B14" s="33">
        <v>25.123562056970595</v>
      </c>
    </row>
    <row r="21" spans="1:2" x14ac:dyDescent="0.25">
      <c r="A21" s="21" t="s">
        <v>181</v>
      </c>
      <c r="B21" s="48">
        <f>((GETPIVOTDATA("Prix moyen ",$A$4,"AnnéeMois",202301)-GETPIVOTDATA("Prix moyen ",$A$4,"AnnéeMois",202205))/GETPIVOTDATA("Prix moyen ",$A$4,"AnnéeMois",202205))</f>
        <v>4.479363906156443E-2</v>
      </c>
    </row>
    <row r="39" spans="1:1" x14ac:dyDescent="0.25">
      <c r="A39" s="26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8613-C742-4C73-BF20-97C612697194}">
  <dimension ref="A1:B18"/>
  <sheetViews>
    <sheetView workbookViewId="0">
      <selection activeCell="B24" sqref="B24"/>
    </sheetView>
  </sheetViews>
  <sheetFormatPr defaultColWidth="11.5546875" defaultRowHeight="13.2" x14ac:dyDescent="0.25"/>
  <cols>
    <col min="1" max="1" width="26" bestFit="1" customWidth="1"/>
    <col min="2" max="2" width="32.77734375" bestFit="1" customWidth="1"/>
  </cols>
  <sheetData>
    <row r="1" spans="1:2" x14ac:dyDescent="0.25">
      <c r="A1" s="17" t="s">
        <v>161</v>
      </c>
      <c r="B1" t="s">
        <v>270</v>
      </c>
    </row>
    <row r="2" spans="1:2" x14ac:dyDescent="0.25">
      <c r="A2" s="17" t="s">
        <v>183</v>
      </c>
      <c r="B2" t="s">
        <v>270</v>
      </c>
    </row>
    <row r="3" spans="1:2" x14ac:dyDescent="0.25">
      <c r="A3" s="17" t="s">
        <v>162</v>
      </c>
      <c r="B3" t="s">
        <v>269</v>
      </c>
    </row>
    <row r="5" spans="1:2" x14ac:dyDescent="0.25">
      <c r="A5" s="17" t="s">
        <v>266</v>
      </c>
      <c r="B5" t="s">
        <v>229</v>
      </c>
    </row>
    <row r="6" spans="1:2" x14ac:dyDescent="0.25">
      <c r="A6" s="25">
        <v>202205</v>
      </c>
      <c r="B6" s="74">
        <v>88</v>
      </c>
    </row>
    <row r="7" spans="1:2" x14ac:dyDescent="0.25">
      <c r="A7" s="25">
        <v>202206</v>
      </c>
      <c r="B7" s="74">
        <v>99</v>
      </c>
    </row>
    <row r="8" spans="1:2" x14ac:dyDescent="0.25">
      <c r="A8" s="25">
        <v>202207</v>
      </c>
      <c r="B8" s="74">
        <v>96</v>
      </c>
    </row>
    <row r="9" spans="1:2" x14ac:dyDescent="0.25">
      <c r="A9" s="25">
        <v>202208</v>
      </c>
      <c r="B9" s="74">
        <v>92</v>
      </c>
    </row>
    <row r="10" spans="1:2" x14ac:dyDescent="0.25">
      <c r="A10" s="25">
        <v>202209</v>
      </c>
      <c r="B10" s="74">
        <v>91</v>
      </c>
    </row>
    <row r="11" spans="1:2" x14ac:dyDescent="0.25">
      <c r="A11" s="25">
        <v>202210</v>
      </c>
      <c r="B11" s="74">
        <v>95</v>
      </c>
    </row>
    <row r="12" spans="1:2" x14ac:dyDescent="0.25">
      <c r="A12" s="25">
        <v>202211</v>
      </c>
      <c r="B12" s="74">
        <v>97</v>
      </c>
    </row>
    <row r="13" spans="1:2" x14ac:dyDescent="0.25">
      <c r="A13" s="25">
        <v>202212</v>
      </c>
      <c r="B13" s="74">
        <v>99</v>
      </c>
    </row>
    <row r="14" spans="1:2" x14ac:dyDescent="0.25">
      <c r="A14" s="25">
        <v>202301</v>
      </c>
      <c r="B14" s="74">
        <v>95</v>
      </c>
    </row>
    <row r="15" spans="1:2" x14ac:dyDescent="0.25">
      <c r="A15" s="25" t="s">
        <v>267</v>
      </c>
      <c r="B15" s="74">
        <v>852</v>
      </c>
    </row>
    <row r="18" spans="2:2" x14ac:dyDescent="0.25">
      <c r="B18" s="20">
        <f>+((GETPIVOTDATA("Codes Produits Achetes",$A$5,"AnnéeMois",202301)-GETPIVOTDATA("Codes Produits Achetes",$A$5,"AnnéeMois",202205))/GETPIVOTDATA("Codes Produits Achetes",$A$5,"AnnéeMois",202205))</f>
        <v>7.9545454545454544E-2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BADD-F3A4-45FB-8B57-CB3E5B187BC1}">
  <dimension ref="A1:E12"/>
  <sheetViews>
    <sheetView workbookViewId="0">
      <selection activeCell="C23" sqref="C23"/>
    </sheetView>
  </sheetViews>
  <sheetFormatPr defaultColWidth="11.5546875" defaultRowHeight="13.2" x14ac:dyDescent="0.25"/>
  <cols>
    <col min="1" max="1" width="20.5546875" bestFit="1" customWidth="1"/>
    <col min="2" max="2" width="17.109375" bestFit="1" customWidth="1"/>
    <col min="3" max="3" width="22" bestFit="1" customWidth="1"/>
    <col min="4" max="4" width="11.5546875" style="30"/>
  </cols>
  <sheetData>
    <row r="1" spans="1:5" x14ac:dyDescent="0.25">
      <c r="A1" s="17" t="s">
        <v>231</v>
      </c>
      <c r="B1" t="s" vm="1">
        <v>240</v>
      </c>
    </row>
    <row r="3" spans="1:5" x14ac:dyDescent="0.25">
      <c r="A3" s="17" t="s">
        <v>170</v>
      </c>
      <c r="B3" s="46" t="s">
        <v>164</v>
      </c>
      <c r="C3" s="46" t="s">
        <v>159</v>
      </c>
      <c r="D3" s="47" t="s">
        <v>260</v>
      </c>
    </row>
    <row r="4" spans="1:5" x14ac:dyDescent="0.25">
      <c r="A4" s="18" t="s">
        <v>232</v>
      </c>
      <c r="B4">
        <v>630493</v>
      </c>
      <c r="C4">
        <v>682402</v>
      </c>
      <c r="D4" s="30">
        <f>+C4-B4</f>
        <v>51909</v>
      </c>
      <c r="E4" s="28">
        <f>((C4-B4)/C4)</f>
        <v>7.6068065451156353E-2</v>
      </c>
    </row>
    <row r="5" spans="1:5" x14ac:dyDescent="0.25">
      <c r="A5" s="18" t="s">
        <v>233</v>
      </c>
      <c r="B5">
        <v>867493</v>
      </c>
      <c r="C5">
        <v>642686</v>
      </c>
      <c r="D5" s="30">
        <f t="shared" ref="D5:D11" si="0">+C5-B5</f>
        <v>-224807</v>
      </c>
      <c r="E5" s="28">
        <f t="shared" ref="E5:E11" si="1">((C5-B5)/C5)</f>
        <v>-0.34979290042104544</v>
      </c>
    </row>
    <row r="6" spans="1:5" x14ac:dyDescent="0.25">
      <c r="A6" s="18" t="s">
        <v>234</v>
      </c>
      <c r="B6">
        <v>377436</v>
      </c>
      <c r="C6">
        <v>373895</v>
      </c>
      <c r="D6" s="30">
        <f t="shared" si="0"/>
        <v>-3541</v>
      </c>
      <c r="E6" s="28">
        <f t="shared" si="1"/>
        <v>-9.4705732892924489E-3</v>
      </c>
    </row>
    <row r="7" spans="1:5" x14ac:dyDescent="0.25">
      <c r="A7" s="18" t="s">
        <v>235</v>
      </c>
      <c r="B7">
        <v>503449</v>
      </c>
      <c r="C7">
        <v>508099</v>
      </c>
      <c r="D7" s="30">
        <f t="shared" si="0"/>
        <v>4650</v>
      </c>
      <c r="E7" s="28">
        <f t="shared" si="1"/>
        <v>9.1517597948431312E-3</v>
      </c>
    </row>
    <row r="8" spans="1:5" x14ac:dyDescent="0.25">
      <c r="A8" s="18" t="s">
        <v>236</v>
      </c>
      <c r="B8">
        <v>711535</v>
      </c>
      <c r="C8">
        <v>685728</v>
      </c>
      <c r="D8" s="30">
        <f t="shared" si="0"/>
        <v>-25807</v>
      </c>
      <c r="E8" s="28">
        <f t="shared" si="1"/>
        <v>-3.7634455644220452E-2</v>
      </c>
    </row>
    <row r="9" spans="1:5" x14ac:dyDescent="0.25">
      <c r="A9" s="18" t="s">
        <v>237</v>
      </c>
      <c r="B9">
        <v>812164</v>
      </c>
      <c r="C9">
        <v>898975</v>
      </c>
      <c r="D9" s="30">
        <f t="shared" si="0"/>
        <v>86811</v>
      </c>
      <c r="E9" s="28">
        <f t="shared" si="1"/>
        <v>9.6566645346088595E-2</v>
      </c>
    </row>
    <row r="10" spans="1:5" x14ac:dyDescent="0.25">
      <c r="A10" s="18" t="s">
        <v>238</v>
      </c>
      <c r="B10">
        <v>796795</v>
      </c>
      <c r="C10">
        <v>788633</v>
      </c>
      <c r="D10" s="30">
        <f t="shared" si="0"/>
        <v>-8162</v>
      </c>
      <c r="E10" s="28">
        <f t="shared" si="1"/>
        <v>-1.0349554228646278E-2</v>
      </c>
    </row>
    <row r="11" spans="1:5" x14ac:dyDescent="0.25">
      <c r="A11" s="18" t="s">
        <v>239</v>
      </c>
      <c r="B11">
        <v>801462</v>
      </c>
      <c r="C11">
        <v>819616</v>
      </c>
      <c r="D11" s="30">
        <f t="shared" si="0"/>
        <v>18154</v>
      </c>
      <c r="E11" s="28">
        <f t="shared" si="1"/>
        <v>2.2149396790692225E-2</v>
      </c>
    </row>
    <row r="12" spans="1:5" x14ac:dyDescent="0.25">
      <c r="A12" s="18" t="s">
        <v>167</v>
      </c>
      <c r="B12">
        <v>5500827</v>
      </c>
      <c r="C12">
        <v>5400034</v>
      </c>
      <c r="D12" s="45">
        <f>SUM(D4:D11)</f>
        <v>-100793</v>
      </c>
      <c r="E12" s="56">
        <f>AVERAGE(E4:E11)</f>
        <v>-2.5413952025053043E-2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79222-A605-4D30-AEC0-5C954E422A04}">
  <dimension ref="A1:H41"/>
  <sheetViews>
    <sheetView workbookViewId="0">
      <selection activeCell="A31" sqref="A31"/>
    </sheetView>
  </sheetViews>
  <sheetFormatPr defaultColWidth="11.5546875" defaultRowHeight="13.2" x14ac:dyDescent="0.25"/>
  <cols>
    <col min="1" max="2" width="20.109375" customWidth="1"/>
    <col min="3" max="4" width="16.5546875" customWidth="1"/>
    <col min="5" max="5" width="20.5546875" bestFit="1" customWidth="1"/>
    <col min="6" max="6" width="21" customWidth="1"/>
    <col min="7" max="7" width="11.5546875" style="30"/>
    <col min="8" max="8" width="13.88671875" bestFit="1" customWidth="1"/>
  </cols>
  <sheetData>
    <row r="1" spans="1:8" x14ac:dyDescent="0.25">
      <c r="A1" t="s">
        <v>170</v>
      </c>
      <c r="B1" t="s">
        <v>230</v>
      </c>
      <c r="C1" t="s">
        <v>165</v>
      </c>
      <c r="E1" t="s">
        <v>170</v>
      </c>
      <c r="F1" t="s">
        <v>186</v>
      </c>
      <c r="G1" s="30" t="s">
        <v>230</v>
      </c>
      <c r="H1" t="s">
        <v>231</v>
      </c>
    </row>
    <row r="2" spans="1:8" x14ac:dyDescent="0.25">
      <c r="A2" t="s">
        <v>187</v>
      </c>
      <c r="B2" t="str">
        <f>+RIGHT(Qtéreceptionné[[#This Row],[Étiquettes de lignes]],6)</f>
        <v>202205</v>
      </c>
      <c r="C2">
        <v>129404</v>
      </c>
      <c r="E2" t="s">
        <v>187</v>
      </c>
      <c r="F2">
        <v>75248</v>
      </c>
      <c r="G2" s="30" t="str">
        <f>+RIGHT(Qtéexpédiée[[#This Row],[Étiquettes de lignes]],6)</f>
        <v>202205</v>
      </c>
      <c r="H2" t="str">
        <f>+LEFT(Qtéexpédiée[[#This Row],[Étiquettes de lignes]],LEN(Qtéexpédiée[[#This Row],[Étiquettes de lignes]])-6)</f>
        <v>BOULANGERIE</v>
      </c>
    </row>
    <row r="3" spans="1:8" x14ac:dyDescent="0.25">
      <c r="A3" t="s">
        <v>188</v>
      </c>
      <c r="B3" t="str">
        <f>+RIGHT(Qtéreceptionné[[#This Row],[Étiquettes de lignes]],6)</f>
        <v>202206</v>
      </c>
      <c r="C3">
        <v>49322</v>
      </c>
      <c r="E3" t="s">
        <v>188</v>
      </c>
      <c r="F3">
        <v>97167</v>
      </c>
      <c r="G3" s="30" t="str">
        <f>+RIGHT(Qtéexpédiée[[#This Row],[Étiquettes de lignes]],6)</f>
        <v>202206</v>
      </c>
      <c r="H3" t="str">
        <f>+LEFT(Qtéexpédiée[[#This Row],[Étiquettes de lignes]],LEN(Qtéexpédiée[[#This Row],[Étiquettes de lignes]])-6)</f>
        <v>BOULANGERIE</v>
      </c>
    </row>
    <row r="4" spans="1:8" x14ac:dyDescent="0.25">
      <c r="A4" t="s">
        <v>189</v>
      </c>
      <c r="B4" t="str">
        <f>+RIGHT(Qtéreceptionné[[#This Row],[Étiquettes de lignes]],6)</f>
        <v>202207</v>
      </c>
      <c r="C4">
        <v>38328</v>
      </c>
      <c r="E4" t="s">
        <v>189</v>
      </c>
      <c r="F4">
        <v>18409</v>
      </c>
      <c r="G4" s="30" t="str">
        <f>+RIGHT(Qtéexpédiée[[#This Row],[Étiquettes de lignes]],6)</f>
        <v>202207</v>
      </c>
      <c r="H4" t="str">
        <f>+LEFT(Qtéexpédiée[[#This Row],[Étiquettes de lignes]],LEN(Qtéexpédiée[[#This Row],[Étiquettes de lignes]])-6)</f>
        <v>BOULANGERIE</v>
      </c>
    </row>
    <row r="5" spans="1:8" x14ac:dyDescent="0.25">
      <c r="A5" t="s">
        <v>190</v>
      </c>
      <c r="B5" t="str">
        <f>+RIGHT(Qtéreceptionné[[#This Row],[Étiquettes de lignes]],6)</f>
        <v>202208</v>
      </c>
      <c r="C5">
        <v>35499</v>
      </c>
      <c r="E5" t="s">
        <v>190</v>
      </c>
      <c r="F5">
        <v>21848</v>
      </c>
      <c r="G5" s="30" t="str">
        <f>+RIGHT(Qtéexpédiée[[#This Row],[Étiquettes de lignes]],6)</f>
        <v>202208</v>
      </c>
      <c r="H5" t="str">
        <f>+LEFT(Qtéexpédiée[[#This Row],[Étiquettes de lignes]],LEN(Qtéexpédiée[[#This Row],[Étiquettes de lignes]])-6)</f>
        <v>BOULANGERIE</v>
      </c>
    </row>
    <row r="6" spans="1:8" x14ac:dyDescent="0.25">
      <c r="A6" t="s">
        <v>191</v>
      </c>
      <c r="B6" t="str">
        <f>+RIGHT(Qtéreceptionné[[#This Row],[Étiquettes de lignes]],6)</f>
        <v>202209</v>
      </c>
      <c r="C6">
        <v>93907</v>
      </c>
      <c r="E6" t="s">
        <v>191</v>
      </c>
      <c r="F6">
        <v>82400</v>
      </c>
      <c r="G6" s="30" t="str">
        <f>+RIGHT(Qtéexpédiée[[#This Row],[Étiquettes de lignes]],6)</f>
        <v>202209</v>
      </c>
      <c r="H6" t="str">
        <f>+LEFT(Qtéexpédiée[[#This Row],[Étiquettes de lignes]],LEN(Qtéexpédiée[[#This Row],[Étiquettes de lignes]])-6)</f>
        <v>BOULANGERIE</v>
      </c>
    </row>
    <row r="7" spans="1:8" x14ac:dyDescent="0.25">
      <c r="A7" t="s">
        <v>192</v>
      </c>
      <c r="B7" t="str">
        <f>+RIGHT(Qtéreceptionné[[#This Row],[Étiquettes de lignes]],6)</f>
        <v>202210</v>
      </c>
      <c r="C7">
        <v>107127</v>
      </c>
      <c r="E7" t="s">
        <v>192</v>
      </c>
      <c r="F7">
        <v>81479</v>
      </c>
      <c r="G7" s="30" t="str">
        <f>+RIGHT(Qtéexpédiée[[#This Row],[Étiquettes de lignes]],6)</f>
        <v>202210</v>
      </c>
      <c r="H7" t="str">
        <f>+LEFT(Qtéexpédiée[[#This Row],[Étiquettes de lignes]],LEN(Qtéexpédiée[[#This Row],[Étiquettes de lignes]])-6)</f>
        <v>BOULANGERIE</v>
      </c>
    </row>
    <row r="8" spans="1:8" x14ac:dyDescent="0.25">
      <c r="A8" t="s">
        <v>193</v>
      </c>
      <c r="B8" t="str">
        <f>+RIGHT(Qtéreceptionné[[#This Row],[Étiquettes de lignes]],6)</f>
        <v>202211</v>
      </c>
      <c r="C8">
        <v>86813</v>
      </c>
      <c r="E8" t="s">
        <v>193</v>
      </c>
      <c r="F8">
        <v>86456</v>
      </c>
      <c r="G8" s="30" t="str">
        <f>+RIGHT(Qtéexpédiée[[#This Row],[Étiquettes de lignes]],6)</f>
        <v>202211</v>
      </c>
      <c r="H8" t="str">
        <f>+LEFT(Qtéexpédiée[[#This Row],[Étiquettes de lignes]],LEN(Qtéexpédiée[[#This Row],[Étiquettes de lignes]])-6)</f>
        <v>BOULANGERIE</v>
      </c>
    </row>
    <row r="9" spans="1:8" x14ac:dyDescent="0.25">
      <c r="A9" t="s">
        <v>194</v>
      </c>
      <c r="B9" t="str">
        <f>+RIGHT(Qtéreceptionné[[#This Row],[Étiquettes de lignes]],6)</f>
        <v>202212</v>
      </c>
      <c r="C9">
        <v>120105</v>
      </c>
      <c r="E9" t="s">
        <v>194</v>
      </c>
      <c r="F9">
        <v>85156</v>
      </c>
      <c r="G9" s="30" t="str">
        <f>+RIGHT(Qtéexpédiée[[#This Row],[Étiquettes de lignes]],6)</f>
        <v>202212</v>
      </c>
      <c r="H9" t="str">
        <f>+LEFT(Qtéexpédiée[[#This Row],[Étiquettes de lignes]],LEN(Qtéexpédiée[[#This Row],[Étiquettes de lignes]])-6)</f>
        <v>BOULANGERIE</v>
      </c>
    </row>
    <row r="10" spans="1:8" x14ac:dyDescent="0.25">
      <c r="A10" t="s">
        <v>195</v>
      </c>
      <c r="B10" t="str">
        <f>+RIGHT(Qtéreceptionné[[#This Row],[Étiquettes de lignes]],6)</f>
        <v>202205</v>
      </c>
      <c r="C10">
        <v>227258</v>
      </c>
      <c r="E10" t="s">
        <v>195</v>
      </c>
      <c r="F10">
        <v>211586</v>
      </c>
      <c r="G10" s="30" t="str">
        <f>+RIGHT(Qtéexpédiée[[#This Row],[Étiquettes de lignes]],6)</f>
        <v>202205</v>
      </c>
      <c r="H10" t="str">
        <f>+LEFT(Qtéexpédiée[[#This Row],[Étiquettes de lignes]],LEN(Qtéexpédiée[[#This Row],[Étiquettes de lignes]])-6)</f>
        <v>CREMERIE</v>
      </c>
    </row>
    <row r="11" spans="1:8" x14ac:dyDescent="0.25">
      <c r="A11" t="s">
        <v>196</v>
      </c>
      <c r="B11" t="str">
        <f>+RIGHT(Qtéreceptionné[[#This Row],[Étiquettes de lignes]],6)</f>
        <v>202206</v>
      </c>
      <c r="C11">
        <v>309197</v>
      </c>
      <c r="E11" t="s">
        <v>196</v>
      </c>
      <c r="F11">
        <v>326406</v>
      </c>
      <c r="G11" s="30" t="str">
        <f>+RIGHT(Qtéexpédiée[[#This Row],[Étiquettes de lignes]],6)</f>
        <v>202206</v>
      </c>
      <c r="H11" t="str">
        <f>+LEFT(Qtéexpédiée[[#This Row],[Étiquettes de lignes]],LEN(Qtéexpédiée[[#This Row],[Étiquettes de lignes]])-6)</f>
        <v>CREMERIE</v>
      </c>
    </row>
    <row r="12" spans="1:8" x14ac:dyDescent="0.25">
      <c r="A12" t="s">
        <v>197</v>
      </c>
      <c r="B12" t="str">
        <f>+RIGHT(Qtéreceptionné[[#This Row],[Étiquettes de lignes]],6)</f>
        <v>202207</v>
      </c>
      <c r="C12">
        <v>160735</v>
      </c>
      <c r="E12" t="s">
        <v>197</v>
      </c>
      <c r="F12">
        <v>156011</v>
      </c>
      <c r="G12" s="30" t="str">
        <f>+RIGHT(Qtéexpédiée[[#This Row],[Étiquettes de lignes]],6)</f>
        <v>202207</v>
      </c>
      <c r="H12" t="str">
        <f>+LEFT(Qtéexpédiée[[#This Row],[Étiquettes de lignes]],LEN(Qtéexpédiée[[#This Row],[Étiquettes de lignes]])-6)</f>
        <v>CREMERIE</v>
      </c>
    </row>
    <row r="13" spans="1:8" x14ac:dyDescent="0.25">
      <c r="A13" t="s">
        <v>198</v>
      </c>
      <c r="B13" t="str">
        <f>+RIGHT(Qtéreceptionné[[#This Row],[Étiquettes de lignes]],6)</f>
        <v>202208</v>
      </c>
      <c r="C13">
        <v>263869</v>
      </c>
      <c r="E13" t="s">
        <v>198</v>
      </c>
      <c r="F13">
        <v>203142</v>
      </c>
      <c r="G13" s="30" t="str">
        <f>+RIGHT(Qtéexpédiée[[#This Row],[Étiquettes de lignes]],6)</f>
        <v>202208</v>
      </c>
      <c r="H13" t="str">
        <f>+LEFT(Qtéexpédiée[[#This Row],[Étiquettes de lignes]],LEN(Qtéexpédiée[[#This Row],[Étiquettes de lignes]])-6)</f>
        <v>CREMERIE</v>
      </c>
    </row>
    <row r="14" spans="1:8" x14ac:dyDescent="0.25">
      <c r="A14" t="s">
        <v>199</v>
      </c>
      <c r="B14" t="str">
        <f>+RIGHT(Qtéreceptionné[[#This Row],[Étiquettes de lignes]],6)</f>
        <v>202209</v>
      </c>
      <c r="C14">
        <v>261388</v>
      </c>
      <c r="E14" t="s">
        <v>199</v>
      </c>
      <c r="F14">
        <v>282669</v>
      </c>
      <c r="G14" s="30" t="str">
        <f>+RIGHT(Qtéexpédiée[[#This Row],[Étiquettes de lignes]],6)</f>
        <v>202209</v>
      </c>
      <c r="H14" t="str">
        <f>+LEFT(Qtéexpédiée[[#This Row],[Étiquettes de lignes]],LEN(Qtéexpédiée[[#This Row],[Étiquettes de lignes]])-6)</f>
        <v>CREMERIE</v>
      </c>
    </row>
    <row r="15" spans="1:8" x14ac:dyDescent="0.25">
      <c r="A15" t="s">
        <v>200</v>
      </c>
      <c r="B15" t="str">
        <f>+RIGHT(Qtéreceptionné[[#This Row],[Étiquettes de lignes]],6)</f>
        <v>202210</v>
      </c>
      <c r="C15">
        <v>344165</v>
      </c>
      <c r="E15" t="s">
        <v>200</v>
      </c>
      <c r="F15">
        <v>306738</v>
      </c>
      <c r="G15" s="30" t="str">
        <f>+RIGHT(Qtéexpédiée[[#This Row],[Étiquettes de lignes]],6)</f>
        <v>202210</v>
      </c>
      <c r="H15" t="str">
        <f>+LEFT(Qtéexpédiée[[#This Row],[Étiquettes de lignes]],LEN(Qtéexpédiée[[#This Row],[Étiquettes de lignes]])-6)</f>
        <v>CREMERIE</v>
      </c>
    </row>
    <row r="16" spans="1:8" x14ac:dyDescent="0.25">
      <c r="A16" t="s">
        <v>201</v>
      </c>
      <c r="B16" t="str">
        <f>+RIGHT(Qtéreceptionné[[#This Row],[Étiquettes de lignes]],6)</f>
        <v>202211</v>
      </c>
      <c r="C16">
        <v>301152</v>
      </c>
      <c r="E16" t="s">
        <v>201</v>
      </c>
      <c r="F16">
        <v>321679</v>
      </c>
      <c r="G16" s="30" t="str">
        <f>+RIGHT(Qtéexpédiée[[#This Row],[Étiquettes de lignes]],6)</f>
        <v>202211</v>
      </c>
      <c r="H16" t="str">
        <f>+LEFT(Qtéexpédiée[[#This Row],[Étiquettes de lignes]],LEN(Qtéexpédiée[[#This Row],[Étiquettes de lignes]])-6)</f>
        <v>CREMERIE</v>
      </c>
    </row>
    <row r="17" spans="1:8" x14ac:dyDescent="0.25">
      <c r="A17" t="s">
        <v>202</v>
      </c>
      <c r="B17" t="str">
        <f>+RIGHT(Qtéreceptionné[[#This Row],[Étiquettes de lignes]],6)</f>
        <v>202212</v>
      </c>
      <c r="C17">
        <v>359044</v>
      </c>
      <c r="E17" t="s">
        <v>202</v>
      </c>
      <c r="F17">
        <v>323654</v>
      </c>
      <c r="G17" s="30" t="str">
        <f>+RIGHT(Qtéexpédiée[[#This Row],[Étiquettes de lignes]],6)</f>
        <v>202212</v>
      </c>
      <c r="H17" t="str">
        <f>+LEFT(Qtéexpédiée[[#This Row],[Étiquettes de lignes]],LEN(Qtéexpédiée[[#This Row],[Étiquettes de lignes]])-6)</f>
        <v>CREMERIE</v>
      </c>
    </row>
    <row r="18" spans="1:8" x14ac:dyDescent="0.25">
      <c r="A18" t="s">
        <v>203</v>
      </c>
      <c r="B18" t="str">
        <f>+RIGHT(Qtéreceptionné[[#This Row],[Étiquettes de lignes]],6)</f>
        <v>202205</v>
      </c>
      <c r="C18">
        <v>2423</v>
      </c>
      <c r="E18" t="s">
        <v>203</v>
      </c>
      <c r="F18">
        <v>2468</v>
      </c>
      <c r="G18" s="30" t="str">
        <f>+RIGHT(Qtéexpédiée[[#This Row],[Étiquettes de lignes]],6)</f>
        <v>202205</v>
      </c>
      <c r="H18" t="str">
        <f>+LEFT(Qtéexpédiée[[#This Row],[Étiquettes de lignes]],LEN(Qtéexpédiée[[#This Row],[Étiquettes de lignes]])-6)</f>
        <v>EMBALLAGES</v>
      </c>
    </row>
    <row r="19" spans="1:8" x14ac:dyDescent="0.25">
      <c r="A19" t="s">
        <v>204</v>
      </c>
      <c r="B19" t="str">
        <f>+RIGHT(Qtéreceptionné[[#This Row],[Étiquettes de lignes]],6)</f>
        <v>202206</v>
      </c>
      <c r="C19">
        <v>1821</v>
      </c>
      <c r="E19" t="s">
        <v>204</v>
      </c>
      <c r="F19">
        <v>2861</v>
      </c>
      <c r="G19" s="30" t="str">
        <f>+RIGHT(Qtéexpédiée[[#This Row],[Étiquettes de lignes]],6)</f>
        <v>202206</v>
      </c>
      <c r="H19" t="str">
        <f>+LEFT(Qtéexpédiée[[#This Row],[Étiquettes de lignes]],LEN(Qtéexpédiée[[#This Row],[Étiquettes de lignes]])-6)</f>
        <v>EMBALLAGES</v>
      </c>
    </row>
    <row r="20" spans="1:8" x14ac:dyDescent="0.25">
      <c r="A20" t="s">
        <v>205</v>
      </c>
      <c r="B20" t="str">
        <f>+RIGHT(Qtéreceptionné[[#This Row],[Étiquettes de lignes]],6)</f>
        <v>202207</v>
      </c>
      <c r="C20">
        <v>223</v>
      </c>
      <c r="E20" t="s">
        <v>205</v>
      </c>
      <c r="F20">
        <v>1139</v>
      </c>
      <c r="G20" s="30" t="str">
        <f>+RIGHT(Qtéexpédiée[[#This Row],[Étiquettes de lignes]],6)</f>
        <v>202207</v>
      </c>
      <c r="H20" t="str">
        <f>+LEFT(Qtéexpédiée[[#This Row],[Étiquettes de lignes]],LEN(Qtéexpédiée[[#This Row],[Étiquettes de lignes]])-6)</f>
        <v>EMBALLAGES</v>
      </c>
    </row>
    <row r="21" spans="1:8" x14ac:dyDescent="0.25">
      <c r="A21" t="s">
        <v>206</v>
      </c>
      <c r="B21" t="str">
        <f>+RIGHT(Qtéreceptionné[[#This Row],[Étiquettes de lignes]],6)</f>
        <v>202208</v>
      </c>
      <c r="C21">
        <v>5286</v>
      </c>
      <c r="E21" t="s">
        <v>206</v>
      </c>
      <c r="F21">
        <v>1458</v>
      </c>
      <c r="G21" s="30" t="str">
        <f>+RIGHT(Qtéexpédiée[[#This Row],[Étiquettes de lignes]],6)</f>
        <v>202208</v>
      </c>
      <c r="H21" t="str">
        <f>+LEFT(Qtéexpédiée[[#This Row],[Étiquettes de lignes]],LEN(Qtéexpédiée[[#This Row],[Étiquettes de lignes]])-6)</f>
        <v>EMBALLAGES</v>
      </c>
    </row>
    <row r="22" spans="1:8" x14ac:dyDescent="0.25">
      <c r="A22" t="s">
        <v>207</v>
      </c>
      <c r="B22" t="str">
        <f>+RIGHT(Qtéreceptionné[[#This Row],[Étiquettes de lignes]],6)</f>
        <v>202209</v>
      </c>
      <c r="C22">
        <v>1683</v>
      </c>
      <c r="E22" t="s">
        <v>207</v>
      </c>
      <c r="F22">
        <v>3079</v>
      </c>
      <c r="G22" s="30" t="str">
        <f>+RIGHT(Qtéexpédiée[[#This Row],[Étiquettes de lignes]],6)</f>
        <v>202209</v>
      </c>
      <c r="H22" t="str">
        <f>+LEFT(Qtéexpédiée[[#This Row],[Étiquettes de lignes]],LEN(Qtéexpédiée[[#This Row],[Étiquettes de lignes]])-6)</f>
        <v>EMBALLAGES</v>
      </c>
    </row>
    <row r="23" spans="1:8" x14ac:dyDescent="0.25">
      <c r="A23" t="s">
        <v>208</v>
      </c>
      <c r="B23" t="str">
        <f>+RIGHT(Qtéreceptionné[[#This Row],[Étiquettes de lignes]],6)</f>
        <v>202210</v>
      </c>
      <c r="C23">
        <v>2740</v>
      </c>
      <c r="E23" t="s">
        <v>208</v>
      </c>
      <c r="F23">
        <v>3217</v>
      </c>
      <c r="G23" s="30" t="str">
        <f>+RIGHT(Qtéexpédiée[[#This Row],[Étiquettes de lignes]],6)</f>
        <v>202210</v>
      </c>
      <c r="H23" t="str">
        <f>+LEFT(Qtéexpédiée[[#This Row],[Étiquettes de lignes]],LEN(Qtéexpédiée[[#This Row],[Étiquettes de lignes]])-6)</f>
        <v>EMBALLAGES</v>
      </c>
    </row>
    <row r="24" spans="1:8" x14ac:dyDescent="0.25">
      <c r="A24" t="s">
        <v>209</v>
      </c>
      <c r="B24" t="str">
        <f>+RIGHT(Qtéreceptionné[[#This Row],[Étiquettes de lignes]],6)</f>
        <v>202211</v>
      </c>
      <c r="C24">
        <v>5869</v>
      </c>
      <c r="E24" t="s">
        <v>209</v>
      </c>
      <c r="F24">
        <v>3819</v>
      </c>
      <c r="G24" s="30" t="str">
        <f>+RIGHT(Qtéexpédiée[[#This Row],[Étiquettes de lignes]],6)</f>
        <v>202211</v>
      </c>
      <c r="H24" t="str">
        <f>+LEFT(Qtéexpédiée[[#This Row],[Étiquettes de lignes]],LEN(Qtéexpédiée[[#This Row],[Étiquettes de lignes]])-6)</f>
        <v>EMBALLAGES</v>
      </c>
    </row>
    <row r="25" spans="1:8" x14ac:dyDescent="0.25">
      <c r="A25" t="s">
        <v>210</v>
      </c>
      <c r="B25" t="str">
        <f>+RIGHT(Qtéreceptionné[[#This Row],[Étiquettes de lignes]],6)</f>
        <v>202212</v>
      </c>
      <c r="C25">
        <v>2693</v>
      </c>
      <c r="E25" t="s">
        <v>210</v>
      </c>
      <c r="F25">
        <v>2802</v>
      </c>
      <c r="G25" s="30" t="str">
        <f>+RIGHT(Qtéexpédiée[[#This Row],[Étiquettes de lignes]],6)</f>
        <v>202212</v>
      </c>
      <c r="H25" t="str">
        <f>+LEFT(Qtéexpédiée[[#This Row],[Étiquettes de lignes]],LEN(Qtéexpédiée[[#This Row],[Étiquettes de lignes]])-6)</f>
        <v>EMBALLAGES</v>
      </c>
    </row>
    <row r="26" spans="1:8" x14ac:dyDescent="0.25">
      <c r="A26" t="s">
        <v>211</v>
      </c>
      <c r="B26" t="str">
        <f>+RIGHT(Qtéreceptionné[[#This Row],[Étiquettes de lignes]],6)</f>
        <v>202205</v>
      </c>
      <c r="C26">
        <v>284992</v>
      </c>
      <c r="E26" t="s">
        <v>211</v>
      </c>
      <c r="F26">
        <v>180339</v>
      </c>
      <c r="G26" s="30" t="str">
        <f>+RIGHT(Qtéexpédiée[[#This Row],[Étiquettes de lignes]],6)</f>
        <v>202205</v>
      </c>
      <c r="H26" t="str">
        <f>+LEFT(Qtéexpédiée[[#This Row],[Étiquettes de lignes]],LEN(Qtéexpédiée[[#This Row],[Étiquettes de lignes]])-6)</f>
        <v>MIX LEGUMES</v>
      </c>
    </row>
    <row r="27" spans="1:8" x14ac:dyDescent="0.25">
      <c r="A27" t="s">
        <v>212</v>
      </c>
      <c r="B27" t="str">
        <f>+RIGHT(Qtéreceptionné[[#This Row],[Étiquettes de lignes]],6)</f>
        <v>202206</v>
      </c>
      <c r="C27">
        <v>167665</v>
      </c>
      <c r="E27" t="s">
        <v>212</v>
      </c>
      <c r="F27">
        <v>217138</v>
      </c>
      <c r="G27" s="30" t="str">
        <f>+RIGHT(Qtéexpédiée[[#This Row],[Étiquettes de lignes]],6)</f>
        <v>202206</v>
      </c>
      <c r="H27" t="str">
        <f>+LEFT(Qtéexpédiée[[#This Row],[Étiquettes de lignes]],LEN(Qtéexpédiée[[#This Row],[Étiquettes de lignes]])-6)</f>
        <v>MIX LEGUMES</v>
      </c>
    </row>
    <row r="28" spans="1:8" x14ac:dyDescent="0.25">
      <c r="A28" t="s">
        <v>213</v>
      </c>
      <c r="B28" t="str">
        <f>+RIGHT(Qtéreceptionné[[#This Row],[Étiquettes de lignes]],6)</f>
        <v>202207</v>
      </c>
      <c r="C28">
        <v>138418</v>
      </c>
      <c r="E28" t="s">
        <v>213</v>
      </c>
      <c r="F28">
        <v>102008</v>
      </c>
      <c r="G28" s="30" t="str">
        <f>+RIGHT(Qtéexpédiée[[#This Row],[Étiquettes de lignes]],6)</f>
        <v>202207</v>
      </c>
      <c r="H28" t="str">
        <f>+LEFT(Qtéexpédiée[[#This Row],[Étiquettes de lignes]],LEN(Qtéexpédiée[[#This Row],[Étiquettes de lignes]])-6)</f>
        <v>MIX LEGUMES</v>
      </c>
    </row>
    <row r="29" spans="1:8" x14ac:dyDescent="0.25">
      <c r="A29" t="s">
        <v>214</v>
      </c>
      <c r="B29" t="str">
        <f>+RIGHT(Qtéreceptionné[[#This Row],[Étiquettes de lignes]],6)</f>
        <v>202208</v>
      </c>
      <c r="C29">
        <v>168996</v>
      </c>
      <c r="E29" t="s">
        <v>214</v>
      </c>
      <c r="F29">
        <v>124671</v>
      </c>
      <c r="G29" s="30" t="str">
        <f>+RIGHT(Qtéexpédiée[[#This Row],[Étiquettes de lignes]],6)</f>
        <v>202208</v>
      </c>
      <c r="H29" t="str">
        <f>+LEFT(Qtéexpédiée[[#This Row],[Étiquettes de lignes]],LEN(Qtéexpédiée[[#This Row],[Étiquettes de lignes]])-6)</f>
        <v>MIX LEGUMES</v>
      </c>
    </row>
    <row r="30" spans="1:8" x14ac:dyDescent="0.25">
      <c r="A30" t="s">
        <v>215</v>
      </c>
      <c r="B30" t="str">
        <f>+RIGHT(Qtéreceptionné[[#This Row],[Étiquettes de lignes]],6)</f>
        <v>202209</v>
      </c>
      <c r="C30">
        <v>266025</v>
      </c>
      <c r="E30" t="s">
        <v>215</v>
      </c>
      <c r="F30">
        <v>145067</v>
      </c>
      <c r="G30" s="30" t="str">
        <f>+RIGHT(Qtéexpédiée[[#This Row],[Étiquettes de lignes]],6)</f>
        <v>202209</v>
      </c>
      <c r="H30" t="str">
        <f>+LEFT(Qtéexpédiée[[#This Row],[Étiquettes de lignes]],LEN(Qtéexpédiée[[#This Row],[Étiquettes de lignes]])-6)</f>
        <v>MIX LEGUMES</v>
      </c>
    </row>
    <row r="31" spans="1:8" x14ac:dyDescent="0.25">
      <c r="A31" t="s">
        <v>216</v>
      </c>
      <c r="B31" t="str">
        <f>+RIGHT(Qtéreceptionné[[#This Row],[Étiquettes de lignes]],6)</f>
        <v>202210</v>
      </c>
      <c r="C31">
        <v>322744</v>
      </c>
      <c r="E31" t="s">
        <v>216</v>
      </c>
      <c r="F31">
        <v>169908</v>
      </c>
      <c r="G31" s="30" t="str">
        <f>+RIGHT(Qtéexpédiée[[#This Row],[Étiquettes de lignes]],6)</f>
        <v>202210</v>
      </c>
      <c r="H31" t="str">
        <f>+LEFT(Qtéexpédiée[[#This Row],[Étiquettes de lignes]],LEN(Qtéexpédiée[[#This Row],[Étiquettes de lignes]])-6)</f>
        <v>MIX LEGUMES</v>
      </c>
    </row>
    <row r="32" spans="1:8" x14ac:dyDescent="0.25">
      <c r="A32" t="s">
        <v>217</v>
      </c>
      <c r="B32" t="str">
        <f>+RIGHT(Qtéreceptionné[[#This Row],[Étiquettes de lignes]],6)</f>
        <v>202211</v>
      </c>
      <c r="C32">
        <v>285198</v>
      </c>
      <c r="E32" t="s">
        <v>217</v>
      </c>
      <c r="F32">
        <v>160318</v>
      </c>
      <c r="G32" s="30" t="str">
        <f>+RIGHT(Qtéexpédiée[[#This Row],[Étiquettes de lignes]],6)</f>
        <v>202211</v>
      </c>
      <c r="H32" t="str">
        <f>+LEFT(Qtéexpédiée[[#This Row],[Étiquettes de lignes]],LEN(Qtéexpédiée[[#This Row],[Étiquettes de lignes]])-6)</f>
        <v>MIX LEGUMES</v>
      </c>
    </row>
    <row r="33" spans="1:8" x14ac:dyDescent="0.25">
      <c r="A33" t="s">
        <v>218</v>
      </c>
      <c r="B33" t="str">
        <f>+RIGHT(Qtéreceptionné[[#This Row],[Étiquettes de lignes]],6)</f>
        <v>202212</v>
      </c>
      <c r="C33">
        <v>279783</v>
      </c>
      <c r="E33" t="s">
        <v>218</v>
      </c>
      <c r="F33">
        <v>165754</v>
      </c>
      <c r="G33" s="30" t="str">
        <f>+RIGHT(Qtéexpédiée[[#This Row],[Étiquettes de lignes]],6)</f>
        <v>202212</v>
      </c>
      <c r="H33" t="str">
        <f>+LEFT(Qtéexpédiée[[#This Row],[Étiquettes de lignes]],LEN(Qtéexpédiée[[#This Row],[Étiquettes de lignes]])-6)</f>
        <v>MIX LEGUMES</v>
      </c>
    </row>
    <row r="34" spans="1:8" x14ac:dyDescent="0.25">
      <c r="A34" t="s">
        <v>219</v>
      </c>
      <c r="B34" t="str">
        <f>+RIGHT(Qtéreceptionné[[#This Row],[Étiquettes de lignes]],6)</f>
        <v>202205</v>
      </c>
      <c r="C34">
        <v>38325</v>
      </c>
      <c r="E34" t="s">
        <v>219</v>
      </c>
      <c r="F34">
        <v>160852</v>
      </c>
      <c r="G34" s="30" t="str">
        <f>+RIGHT(Qtéexpédiée[[#This Row],[Étiquettes de lignes]],6)</f>
        <v>202205</v>
      </c>
      <c r="H34" t="str">
        <f>+LEFT(Qtéexpédiée[[#This Row],[Étiquettes de lignes]],LEN(Qtéexpédiée[[#This Row],[Étiquettes de lignes]])-6)</f>
        <v>VOLAILLE</v>
      </c>
    </row>
    <row r="35" spans="1:8" x14ac:dyDescent="0.25">
      <c r="A35" t="s">
        <v>220</v>
      </c>
      <c r="B35" t="str">
        <f>+RIGHT(Qtéreceptionné[[#This Row],[Étiquettes de lignes]],6)</f>
        <v>202206</v>
      </c>
      <c r="C35">
        <v>114681</v>
      </c>
      <c r="E35" t="s">
        <v>220</v>
      </c>
      <c r="F35">
        <v>223921</v>
      </c>
      <c r="G35" s="30" t="str">
        <f>+RIGHT(Qtéexpédiée[[#This Row],[Étiquettes de lignes]],6)</f>
        <v>202206</v>
      </c>
      <c r="H35" t="str">
        <f>+LEFT(Qtéexpédiée[[#This Row],[Étiquettes de lignes]],LEN(Qtéexpédiée[[#This Row],[Étiquettes de lignes]])-6)</f>
        <v>VOLAILLE</v>
      </c>
    </row>
    <row r="36" spans="1:8" x14ac:dyDescent="0.25">
      <c r="A36" t="s">
        <v>221</v>
      </c>
      <c r="B36" t="str">
        <f>+RIGHT(Qtéreceptionné[[#This Row],[Étiquettes de lignes]],6)</f>
        <v>202207</v>
      </c>
      <c r="C36">
        <v>36191</v>
      </c>
      <c r="E36" t="s">
        <v>221</v>
      </c>
      <c r="F36">
        <v>99869</v>
      </c>
      <c r="G36" s="30" t="str">
        <f>+RIGHT(Qtéexpédiée[[#This Row],[Étiquettes de lignes]],6)</f>
        <v>202207</v>
      </c>
      <c r="H36" t="str">
        <f>+LEFT(Qtéexpédiée[[#This Row],[Étiquettes de lignes]],LEN(Qtéexpédiée[[#This Row],[Étiquettes de lignes]])-6)</f>
        <v>VOLAILLE</v>
      </c>
    </row>
    <row r="37" spans="1:8" x14ac:dyDescent="0.25">
      <c r="A37" t="s">
        <v>222</v>
      </c>
      <c r="B37" t="str">
        <f>+RIGHT(Qtéreceptionné[[#This Row],[Étiquettes de lignes]],6)</f>
        <v>202208</v>
      </c>
      <c r="C37">
        <v>34449</v>
      </c>
      <c r="E37" t="s">
        <v>222</v>
      </c>
      <c r="F37">
        <v>152330</v>
      </c>
      <c r="G37" s="30" t="str">
        <f>+RIGHT(Qtéexpédiée[[#This Row],[Étiquettes de lignes]],6)</f>
        <v>202208</v>
      </c>
      <c r="H37" t="str">
        <f>+LEFT(Qtéexpédiée[[#This Row],[Étiquettes de lignes]],LEN(Qtéexpédiée[[#This Row],[Étiquettes de lignes]])-6)</f>
        <v>VOLAILLE</v>
      </c>
    </row>
    <row r="38" spans="1:8" x14ac:dyDescent="0.25">
      <c r="A38" t="s">
        <v>223</v>
      </c>
      <c r="B38" t="str">
        <f>+RIGHT(Qtéreceptionné[[#This Row],[Étiquettes de lignes]],6)</f>
        <v>202209</v>
      </c>
      <c r="C38">
        <v>62725</v>
      </c>
      <c r="E38" t="s">
        <v>223</v>
      </c>
      <c r="F38">
        <v>198320</v>
      </c>
      <c r="G38" s="30" t="str">
        <f>+RIGHT(Qtéexpédiée[[#This Row],[Étiquettes de lignes]],6)</f>
        <v>202209</v>
      </c>
      <c r="H38" t="str">
        <f>+LEFT(Qtéexpédiée[[#This Row],[Étiquettes de lignes]],LEN(Qtéexpédiée[[#This Row],[Étiquettes de lignes]])-6)</f>
        <v>VOLAILLE</v>
      </c>
    </row>
    <row r="39" spans="1:8" x14ac:dyDescent="0.25">
      <c r="A39" t="s">
        <v>224</v>
      </c>
      <c r="B39" t="str">
        <f>+RIGHT(Qtéreceptionné[[#This Row],[Étiquettes de lignes]],6)</f>
        <v>202210</v>
      </c>
      <c r="C39">
        <v>122199</v>
      </c>
      <c r="E39" t="s">
        <v>224</v>
      </c>
      <c r="F39">
        <v>250822</v>
      </c>
      <c r="G39" s="30" t="str">
        <f>+RIGHT(Qtéexpédiée[[#This Row],[Étiquettes de lignes]],6)</f>
        <v>202210</v>
      </c>
      <c r="H39" t="str">
        <f>+LEFT(Qtéexpédiée[[#This Row],[Étiquettes de lignes]],LEN(Qtéexpédiée[[#This Row],[Étiquettes de lignes]])-6)</f>
        <v>VOLAILLE</v>
      </c>
    </row>
    <row r="40" spans="1:8" x14ac:dyDescent="0.25">
      <c r="A40" t="s">
        <v>225</v>
      </c>
      <c r="B40" t="str">
        <f>+RIGHT(Qtéreceptionné[[#This Row],[Étiquettes de lignes]],6)</f>
        <v>202211</v>
      </c>
      <c r="C40">
        <v>109601</v>
      </c>
      <c r="E40" t="s">
        <v>225</v>
      </c>
      <c r="F40">
        <v>224523</v>
      </c>
      <c r="G40" s="30" t="str">
        <f>+RIGHT(Qtéexpédiée[[#This Row],[Étiquettes de lignes]],6)</f>
        <v>202211</v>
      </c>
      <c r="H40" t="str">
        <f>+LEFT(Qtéexpédiée[[#This Row],[Étiquettes de lignes]],LEN(Qtéexpédiée[[#This Row],[Étiquettes de lignes]])-6)</f>
        <v>VOLAILLE</v>
      </c>
    </row>
    <row r="41" spans="1:8" x14ac:dyDescent="0.25">
      <c r="A41" t="s">
        <v>226</v>
      </c>
      <c r="B41" t="str">
        <f>+RIGHT(Qtéreceptionné[[#This Row],[Étiquettes de lignes]],6)</f>
        <v>202212</v>
      </c>
      <c r="C41">
        <v>57991</v>
      </c>
      <c r="E41" t="s">
        <v>226</v>
      </c>
      <c r="F41">
        <v>224096</v>
      </c>
      <c r="G41" s="30" t="str">
        <f>+RIGHT(Qtéexpédiée[[#This Row],[Étiquettes de lignes]],6)</f>
        <v>202212</v>
      </c>
      <c r="H41" t="str">
        <f>+LEFT(Qtéexpédiée[[#This Row],[Étiquettes de lignes]],LEN(Qtéexpédiée[[#This Row],[Étiquettes de lignes]])-6)</f>
        <v>VOLAILLE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4 2 0 f 5 1 a - 6 1 1 3 - 4 f 6 b - 9 b b 0 - 5 e 7 9 2 f 5 5 7 6 a f "   x m l n s = " h t t p : / / s c h e m a s . m i c r o s o f t . c o m / D a t a M a s h u p " > A A A A A B 0 G A A B Q S w M E F A A C A A g A U 4 b b W O F l B 0 y l A A A A 9 g A A A B I A H A B D b 2 5 m a W c v U G F j a 2 F n Z S 5 4 b W w g o h g A K K A U A A A A A A A A A A A A A A A A A A A A A A A A A A A A h Y 8 x D o I w G I W v Q r r T l h o T J T 9 l M H G S x G h i X J t S o B G K a Y t w N w e P 5 B X E K O r m + L 7 3 D e / d r z d I h 6 Y O L s o 6 3 Z o E R Z i i Q B n Z 5 t q U C e p 8 E S 5 Q y m E r 5 E m U K h h l 4 + L B 5 Q m q v D / H h P R 9 j / s Z b m 1 J G K U R O W a b v a x U I 9 B H 1 v / l U B v n h Z E K c T i 8 x n C G I 7 b E b M 4 w B T J B y L T 5 C m z c + 2 x / I K y 6 2 n d W 8 c K G 6 x 2 Q K Q J 5 f + A P U E s D B B Q A A g A I A F O G 2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h t t Y R F k L n R Y D A A A c D Q A A E w A c A E Z v c m 1 1 b G F z L 1 N l Y 3 R p b 2 4 x L m 0 g o h g A K K A U A A A A A A A A A A A A A A A A A A A A A A A A A A A A 3 V b d T t s w F L 6 v 1 H e w y k 0 i R d l g 0 2 4 2 J q F Q J j Z W o O 3 Y p q q a 3 O Q U P B I 7 c u z S C f F A f Y 6 + 2 O z 8 N E n j F t j g Y u t N W / v 4 f N 8 5 5 z v H T s A X h F E 0 y L 5 3 3 7 Z b 7 V Z y h T k E a I g n I W D p H X Y H a B + F I N o t p D 4 D J r k P a q U 7 9 y F 0 P c k 5 U P G V 8 e s J Y 9 e W f T v q 4 Q j 2 O 5 X j n f H d y G N U K L u x k 3 n Z 6 Q x / x Y A i F p A p W S 4 6 y l 9 6 w B 1 y T J M p 4 5 H H Q h l R b Z V Y G a Z z e 9 s 5 x A J Q A O g M J w l O q a s / C q P j I K E d B m p f k A j u H J Q Z V z f S x Z 6 M 8 g P H V L x 5 7 W q E d O O A C + K H y h u L I k w D a F o U 4 C d k x j F J F H j M l 4 u Z B C P 6 u S h 9 A b K + X H h 2 3 e W d v U r G C b m k k K B L z m S 8 X E B S 5 u O D X r L W 0 1 U P J A t U g 2 a o f k o e s H + l q C b C H c j I G u 0 Y C Y 3 t n D q V Y a g B 1 Y 9 o A l y R a 7 c I 3 c j P I J S + d / Y X O l G n n 1 g m z 1 H 5 P v g Q a 9 l t r D g v L K i 5 6 N r u C E c k D F O H M W e B J K J w J 2 A u V o B 7 z Z M q P b 7 a o c B r J 5 5 J S c s F 4 n 6 8 S U q G S J 9 C T Y o g l n O d m w T 4 j C g J x Z g j v y i N U W J Z g D 1 I B A Q f G a F W Z f h U A 1 S B l X J b 2 6 g K 0 U H a y y d C A / c E p u J U C u B l i i t 6 D 1 T 7 Q 8 j i u K r N 7 j x W V N P f m T o L Y a 5 h V F K c F r f c d M u N R m W n J B S 8 X t k B h G p + 9 9 l N Y m 1 k l x f R G h l Q x u j d + 7 R k d o l 2 g U O Q X B U 5 i k P s K 7 w S r g 9 6 C Z S F B M v A y 9 G u n J d O b s d r B 5 x 7 4 z w D r k Y r x S F J l D u E f z I p a v g H Q Z D n 1 U R T Z 3 l e a K c I 2 x j 1 i 1 E + L M f 2 H 4 2 b z V T 1 C K q R U I a + G m v 4 E p 5 k 9 F e 6 9 P P p d z T 8 h g b d / s W x 1 6 3 1 6 s E M u E J U J V 9 R 2 d K g 5 h T s 3 p u D B n / H x K q Z g O p A W I O s j o M j m a Q j h u / + x 5 2 / p d 2 3 6 W J T p 9 c E c i 4 x F U Q D G J 8 F Z Q u Y h Z H S W 7 l I Z 7 5 r 8 p L 3 1 A P 0 9 a j + b q o L N e 6 H V Z P v N J n q J q 8 m 4 H l a v U n o E X p v 3 H 7 l s 9 v a s 7 d c e L n K H y q Y Q o o 1 d f R Y N O G 1 F 2 M + 4 9 m N x y Q V 1 g 9 7 7 c 3 6 q I u 8 E s q r f y 2 U 3 1 B L A Q I t A B Q A A g A I A F O G 2 1 j h Z Q d M p Q A A A P Y A A A A S A A A A A A A A A A A A A A A A A A A A A A B D b 2 5 m a W c v U G F j a 2 F n Z S 5 4 b W x Q S w E C L Q A U A A I A C A B T h t t Y D 8 r p q 6 Q A A A D p A A A A E w A A A A A A A A A A A A A A A A D x A A A A W 0 N v b n R l b n R f V H l w Z X N d L n h t b F B L A Q I t A B Q A A g A I A F O G 2 1 h E W Q u d F g M A A B w N A A A T A A A A A A A A A A A A A A A A A O I B A A B G b 3 J t d W x h c y 9 T Z W N 0 a W 9 u M S 5 t U E s F B g A A A A A D A A M A w g A A A E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5 A A A A A A A A + D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Y X V D R E V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M y Y 2 Q 1 Z G I t N z J m N y 0 0 Y 2 Q y L T k 1 Z W Q t O D B j Y 2 E 3 N G N k M T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1 V D A 4 O j E 1 O j A z L j Y w N T I 1 M T l a I i A v P j x F b n R y e S B U e X B l P S J G a W x s Q 2 9 s d W 1 u V H l w Z X M i I F Z h b H V l P S J z Q X d r R i I g L z 4 8 R W 5 0 c n k g V H l w Z T 0 i R m l s b E N v b H V t b k 5 h b W V z I i B W Y W x 1 Z T 0 i c 1 s m c X V v d D t O d W 0 g Q 0 R F J n F 1 b 3 Q 7 L C Z x d W 9 0 O 0 R h d G U m c X V v d D s s J n F 1 b 3 Q 7 U X R l I G N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Y X V D R E V T L 0 F 1 d G 9 S Z W 1 v d m V k Q 2 9 s d W 1 u c z E u e 0 5 1 b S B D R E U s M H 0 m c X V v d D s s J n F 1 b 3 Q 7 U 2 V j d G l v b j E v V G F i b G V h d U N E R V M v Q X V 0 b 1 J l b W 9 2 Z W R D b 2 x 1 b W 5 z M S 5 7 R G F 0 Z S w x f S Z x d W 9 0 O y w m c X V v d D t T Z W N 0 a W 9 u M S 9 U Y W J s Z W F 1 Q 0 R F U y 9 B d X R v U m V t b 3 Z l Z E N v b H V t b n M x L n t R d G U g Y 2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Y X V D R E V T L 0 F 1 d G 9 S Z W 1 v d m V k Q 2 9 s d W 1 u c z E u e 0 5 1 b S B D R E U s M H 0 m c X V v d D s s J n F 1 b 3 Q 7 U 2 V j d G l v b j E v V G F i b G V h d U N E R V M v Q X V 0 b 1 J l b W 9 2 Z W R D b 2 x 1 b W 5 z M S 5 7 R G F 0 Z S w x f S Z x d W 9 0 O y w m c X V v d D t T Z W N 0 a W 9 u M S 9 U Y W J s Z W F 1 Q 0 R F U y 9 B d X R v U m V t b 3 Z l Z E N v b H V t b n M x L n t R d G U g Y 2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W F 1 Q 0 R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Q 0 R F U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U N E R V M v T G l n b m V z J T I w Z 3 J v d X A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V S Q 1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D E 0 M T k 2 M C 0 x Z W Y 3 L T Q y Y W Q t Y m Q x Y y 0 4 Y 2 U 3 N z h i Z D M 0 M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V Q w O D o x N z o x M y 4 5 M z M z M T A w W i I g L z 4 8 R W 5 0 c n k g V H l w Z T 0 i R m l s b E N v b H V t b l R 5 c G V z I i B W Y W x 1 Z T 0 i c 0 F 3 a 0 Y i I C 8 + P E V u d H J 5 I F R 5 c G U 9 I k Z p b G x D b 2 x 1 b W 5 O Y W 1 l c y I g V m F s d W U 9 I n N b J n F 1 b 3 Q 7 T n V t I E N E R S Z x d W 9 0 O y w m c X V v d D t E Y X R l J n F 1 b 3 Q 7 L C Z x d W 9 0 O 1 F 0 w 6 k g c m N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h d V J D U C 9 B d X R v U m V t b 3 Z l Z E N v b H V t b n M x L n t O d W 0 g Q 0 R F L D B 9 J n F 1 b 3 Q 7 L C Z x d W 9 0 O 1 N l Y 3 R p b 2 4 x L 1 R h Y m x l Y X V S Q 1 A v Q X V 0 b 1 J l b W 9 2 Z W R D b 2 x 1 b W 5 z M S 5 7 R G F 0 Z S w x f S Z x d W 9 0 O y w m c X V v d D t T Z W N 0 a W 9 u M S 9 U Y W J s Z W F 1 U k N Q L 0 F 1 d G 9 S Z W 1 v d m V k Q 2 9 s d W 1 u c z E u e 1 F 0 w 6 k g c m N w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Y X V S Q 1 A v Q X V 0 b 1 J l b W 9 2 Z W R D b 2 x 1 b W 5 z M S 5 7 T n V t I E N E R S w w f S Z x d W 9 0 O y w m c X V v d D t T Z W N 0 a W 9 u M S 9 U Y W J s Z W F 1 U k N Q L 0 F 1 d G 9 S Z W 1 v d m V k Q 2 9 s d W 1 u c z E u e 0 R h d G U s M X 0 m c X V v d D s s J n F 1 b 3 Q 7 U 2 V j d G l v b j E v V G F i b G V h d V J D U C 9 B d X R v U m V t b 3 Z l Z E N v b H V t b n M x L n t R d M O p I H J j c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h d V J D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U k N Q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U k N Q L 0 x p Z 2 5 l c y U y M G d y b 3 V w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V 4 J T I w Z G U l M j B z Z X J 2 a W N l J T I w c G F y J T I w Y 2 9 t b W F u Z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2 I x Y z M 2 Z i 0 5 O T Q 5 L T Q 4 N T U t O D I 3 O C 0 3 M D F i O D g z Z G Q y N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d X h f Z G V f c 2 V y d m l j Z V 9 w Y X J f Y 2 9 t b W F u Z G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1 e C B k Z S B z Z X J 2 a W N l I H B h c i B j b 2 1 t Y W 5 k Z S 9 B d X R v U m V t b 3 Z l Z E N v b H V t b n M x L n t E Y X R l L D B 9 J n F 1 b 3 Q 7 L C Z x d W 9 0 O 1 N l Y 3 R p b 2 4 x L 1 R h d X g g Z G U g c 2 V y d m l j Z S B w Y X I g Y 2 9 t b W F u Z G U v Q X V 0 b 1 J l b W 9 2 Z W R D b 2 x 1 b W 5 z M S 5 7 T U 9 Z I F R Y I F N F U l Z J Q 0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1 e C B k Z S B z Z X J 2 a W N l I H B h c i B j b 2 1 t Y W 5 k Z S 9 B d X R v U m V t b 3 Z l Z E N v b H V t b n M x L n t E Y X R l L D B 9 J n F 1 b 3 Q 7 L C Z x d W 9 0 O 1 N l Y 3 R p b 2 4 x L 1 R h d X g g Z G U g c 2 V y d m l j Z S B w Y X I g Y 2 9 t b W F u Z G U v Q X V 0 b 1 J l b W 9 2 Z W R D b 2 x 1 b W 5 z M S 5 7 T U 9 Z I F R Y I F N F U l Z J Q 0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T U 9 Z I F R Y I F N F U l Z J Q 0 U m c X V v d D t d I i A v P j x F b n R y e S B U e X B l P S J G a W x s Q 2 9 s d W 1 u V H l w Z X M i I F Z h b H V l P S J z Q 1 F R P S I g L z 4 8 R W 5 0 c n k g V H l w Z T 0 i R m l s b E x h c 3 R V c G R h d G V k I i B W Y W x 1 Z T 0 i Z D I w M j Q t M D Y t M T V U M D g 6 M z M 6 M z c u O T c y O T g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1 e C U y M G R l J T I w c 2 V y d m l j Z S U y M H B h c i U y M G N v b W 1 h b m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d X g l M j B k Z S U y M H N l c n Z p Y 2 U l M j B w Y X I l M j B j b 2 1 t Y W 5 k Z S 9 U Y W J s Z W F 1 U k N Q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d X g l M j B k Z S U y M H N l c n Z p Y 2 U l M j B w Y X I l M j B j b 2 1 t Y W 5 k Z S 9 W Y W x l d X I l M j B y Z W 1 w b G F j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d X g l M j B k Z S U y M H N l c n Z p Y 2 U l M j B w Y X I l M j B j b 2 1 t Y W 5 k Z S 9 Q Z X J z b 2 5 u Y W x p c y V D M y V B O W U l M j B h a m 9 1 d C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V 4 J T I w Z G U l M j B z Z X J 2 a W N l J T I w c G F y J T I w Y 2 9 t b W F u Z G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d X g l M j B k Z S U y M H N l c n Z p Y 2 U l M j B w Y X I l M j B j b 2 1 t Y W 5 k Z S 9 M a W d u Z X M l M j B n c m 9 1 c C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1 e C U y M G R l J T I w c 2 V y d m l j Z S U y M H B h c i U y M G N v b W 1 h b m R l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1 e C U y M G R l J T I w c 2 V y d m l j Z S U y M H B h c i U y M G N v b W 1 h b m R l L 0 x p Z 2 5 l c y U y M G Z p b H R y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I 5 O T d k M j E t O G M 0 N S 0 0 N D M 1 L T h m Z j M t Y m I 2 M 2 M y N T g x M T g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1 V D A 4 O j U 2 O j U z L j Y 2 M z Q 5 M j V a I i A v P j x F b n R y e S B U e X B l P S J G a W x s Q 2 9 s d W 1 u V H l w Z X M i I F Z h b H V l P S J z Q 1 F V R k J B P T 0 i I C 8 + P E V u d H J 5 I F R 5 c G U 9 I k Z p b G x D b 2 x 1 b W 5 O Y W 1 l c y I g V m F s d W U 9 I n N b J n F 1 b 3 Q 7 R G F 0 Z S Z x d W 9 0 O y w m c X V v d D t R d W F u d G l 0 w 6 k g Y 2 R l J n F 1 b 3 Q 7 L C Z x d W 9 0 O 1 F 1 Y W 5 0 a X T D q S B y Z W N l c C 4 m c X V v d D s s J n F 1 b 3 Q 7 V G F 1 e C B k Z S B z Z X J 2 a W N l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E v Q X V 0 b 1 J l b W 9 2 Z W R D b 2 x 1 b W 5 z M S 5 7 R G F 0 Z S w w f S Z x d W 9 0 O y w m c X V v d D t T Z W N 0 a W 9 u M S 9 G d X N p b 2 5 u Z X I x L 0 F 1 d G 9 S Z W 1 v d m V k Q 2 9 s d W 1 u c z E u e 1 F 1 Y W 5 0 a X T D q S B j Z G U s M X 0 m c X V v d D s s J n F 1 b 3 Q 7 U 2 V j d G l v b j E v R n V z a W 9 u b m V y M S 9 B d X R v U m V t b 3 Z l Z E N v b H V t b n M x L n t R d W F u d G l 0 w 6 k g c m V j Z X A u L D J 9 J n F 1 b 3 Q 7 L C Z x d W 9 0 O 1 N l Y 3 R p b 2 4 x L 0 Z 1 c 2 l v b m 5 l c j E v Q X V 0 b 1 J l b W 9 2 Z W R D b 2 x 1 b W 5 z M S 5 7 V G F 1 e C B k Z S B z Z X J 2 a W N l I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X N p b 2 5 u Z X I x L 0 F 1 d G 9 S Z W 1 v d m V k Q 2 9 s d W 1 u c z E u e 0 R h d G U s M H 0 m c X V v d D s s J n F 1 b 3 Q 7 U 2 V j d G l v b j E v R n V z a W 9 u b m V y M S 9 B d X R v U m V t b 3 Z l Z E N v b H V t b n M x L n t R d W F u d G l 0 w 6 k g Y 2 R l L D F 9 J n F 1 b 3 Q 7 L C Z x d W 9 0 O 1 N l Y 3 R p b 2 4 x L 0 Z 1 c 2 l v b m 5 l c j E v Q X V 0 b 1 J l b W 9 2 Z W R D b 2 x 1 b W 5 z M S 5 7 U X V h b n R p d M O p I H J l Y 2 V w L i w y f S Z x d W 9 0 O y w m c X V v d D t T Z W N 0 a W 9 u M S 9 G d X N p b 2 5 u Z X I x L 0 F 1 d G 9 S Z W 1 v d m V k Q 2 9 s d W 1 u c z E u e 1 R h d X g g Z G U g c 2 V y d m l j Z S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S 9 U Y W J s Z W F 1 U k N Q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v T G l n b m V z J T I w Z 3 J v d X A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v U G V y c 2 9 u b m F s a X M l Q z M l Q T l l J T I w Y W p v d X Q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U N E R V M l M j A o M i k 8 L 0 l 0 Z W 1 Q Y X R o P j w v S X R l b U x v Y 2 F 0 a W 9 u P j x T d G F i b G V F b n R y a W V z P j x F b n R y e S B U e X B l P S J R d W V y e U l E I i B W Y W x 1 Z T 0 i c 2 F m N j l j Y m Y 5 L W I 4 N 2 I t N D M y M y 0 4 M j Y y L W E 2 Y T A y Y j F i O T l j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1 V D A 5 O j E y O j A 3 L j c 5 N z g 3 M z F a I i A v P j x F b n R y e S B U e X B l P S J G a W x s Q 2 9 s d W 1 u V H l w Z X M i I F Z h b H V l P S J z Q 1 F N P S I g L z 4 8 R W 5 0 c n k g V H l w Z T 0 i R m l s b E N v b H V t b k 5 h b W V z I i B W Y W x 1 Z T 0 i c 1 s m c X V v d D t E Y X R l J n F 1 b 3 Q 7 L C Z x d W 9 0 O 0 5 v b W J y Z S B j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W F 1 Q 0 R F U y A o M i k v Q X V 0 b 1 J l b W 9 2 Z W R D b 2 x 1 b W 5 z M S 5 7 R G F 0 Z S w w f S Z x d W 9 0 O y w m c X V v d D t T Z W N 0 a W 9 u M S 9 U Y W J s Z W F 1 Q 0 R F U y A o M i k v Q X V 0 b 1 J l b W 9 2 Z W R D b 2 x 1 b W 5 z M S 5 7 T m 9 t Y n J l I G N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W F 1 Q 0 R F U y A o M i k v Q X V 0 b 1 J l b W 9 2 Z W R D b 2 x 1 b W 5 z M S 5 7 R G F 0 Z S w w f S Z x d W 9 0 O y w m c X V v d D t T Z W N 0 a W 9 u M S 9 U Y W J s Z W F 1 Q 0 R F U y A o M i k v Q X V 0 b 1 J l b W 9 2 Z W R D b 2 x 1 b W 5 z M S 5 7 T m 9 t Y n J l I G N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h d U N E R V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U N E R V M l M j A o M i k v T G l n b m V z J T I w Z 3 J v d X A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V D R E V T J T I w K D M p P C 9 J d G V t U G F 0 a D 4 8 L 0 l 0 Z W 1 M b 2 N h d G l v b j 4 8 U 3 R h Y m x l R W 5 0 c m l l c z 4 8 R W 5 0 c n k g V H l w Z T 0 i U X V l c n l J R C I g V m F s d W U 9 I n N j N j g y O W N k N S 0 3 M z J h L T R l Y m Y t Y T g x O S 1 i N D k 5 O G F k Y j h j Z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W F 1 Q 0 R F U 1 9 f M j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V Q w O T o x M j o w N y 4 3 O T c 4 N z M x W i I g L z 4 8 R W 5 0 c n k g V H l w Z T 0 i R m l s b E N v b H V t b l R 5 c G V z I i B W Y W x 1 Z T 0 i c 0 N R T T 0 i I C 8 + P E V u d H J 5 I F R 5 c G U 9 I k Z p b G x D b 2 x 1 b W 5 O Y W 1 l c y I g V m F s d W U 9 I n N b J n F 1 b 3 Q 7 R G F 0 Z S Z x d W 9 0 O y w m c X V v d D t O b 2 1 i c m U g Y 2 R l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W F 1 Q 0 R F U y A o M i k v Q X V 0 b 1 J l b W 9 2 Z W R D b 2 x 1 b W 5 z M S 5 7 R G F 0 Z S w w f S Z x d W 9 0 O y w m c X V v d D t T Z W N 0 a W 9 u M S 9 U Y W J s Z W F 1 Q 0 R F U y A o M i k v Q X V 0 b 1 J l b W 9 2 Z W R D b 2 x 1 b W 5 z M S 5 7 T m 9 t Y n J l I G N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W F 1 Q 0 R F U y A o M i k v Q X V 0 b 1 J l b W 9 2 Z W R D b 2 x 1 b W 5 z M S 5 7 R G F 0 Z S w w f S Z x d W 9 0 O y w m c X V v d D t T Z W N 0 a W 9 u M S 9 U Y W J s Z W F 1 Q 0 R F U y A o M i k v Q X V 0 b 1 J l b W 9 2 Z W R D b 2 x 1 b W 5 z M S 5 7 T m 9 t Y n J l I G N k Z S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V h d U N E R V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U N E R V M l M j A o M y k v T G l n b m V z J T I w Z 3 J v d X A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e F S t c m W r S a g P m r x X B C A V A A A A A A I A A A A A A B B m A A A A A Q A A I A A A A M z H j 6 N m 9 U B D Y k h c T Z k m b S a i h h I x e s l / c N 9 Y R B D / T w K C A A A A A A 6 A A A A A A g A A I A A A A P X i c P + Q C i f q x E Y c C 4 g O q Y x s S X e c 2 1 R b T 3 D B v k B K d F 4 D U A A A A F 4 S x i k H d T K w 7 5 H 9 y V Z C p m Q n j 8 f g L k H a T 0 z c 8 G Z 3 M A B p 6 H w o A I R x V L W 4 8 J / t D U 5 W m Y D U C 9 3 9 7 E R f 1 B 7 N 8 V O Y X V 9 X z N F 4 s Q 2 i 4 w W D 8 w j K P 5 m k Q A A A A B 7 O a d d u g h r 8 1 7 Q / G O K k C t n x 7 S C h h X 8 d t M Y x G G 0 J M n 2 6 S A 8 G C a r B w o 7 8 U R + U M Q o K 5 z m s X z c s O d q 4 V k A Q b Q k W / c o = < / D a t a M a s h u p > 
</file>

<file path=customXml/itemProps1.xml><?xml version="1.0" encoding="utf-8"?>
<ds:datastoreItem xmlns:ds="http://schemas.openxmlformats.org/officeDocument/2006/customXml" ds:itemID="{263FCF20-1C14-4ABC-B331-A9FFDEDCF3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Catégorie des articles</vt:lpstr>
      <vt:lpstr>Commandes (CDE)</vt:lpstr>
      <vt:lpstr>Receptions</vt:lpstr>
      <vt:lpstr>Expéditions</vt:lpstr>
      <vt:lpstr>Etape 1 </vt:lpstr>
      <vt:lpstr>Etape 2</vt:lpstr>
      <vt:lpstr>Etape 3</vt:lpstr>
      <vt:lpstr>Etape 4 </vt:lpstr>
      <vt:lpstr>Tab support étape 4</vt:lpstr>
      <vt:lpstr>Etape 5</vt:lpstr>
      <vt:lpstr>Etape 6</vt:lpstr>
      <vt:lpstr>Etape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Amine Ragued</dc:creator>
  <cp:lastModifiedBy>Amine Ragued</cp:lastModifiedBy>
  <dcterms:created xsi:type="dcterms:W3CDTF">2024-05-21T21:56:54Z</dcterms:created>
  <dcterms:modified xsi:type="dcterms:W3CDTF">2024-07-11T07:58:31Z</dcterms:modified>
</cp:coreProperties>
</file>