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ne\Desktop\OPCR\PROJET #3\Livrable\Livrable 2\"/>
    </mc:Choice>
  </mc:AlternateContent>
  <xr:revisionPtr revIDLastSave="0" documentId="8_{0F537F08-C017-4EFE-9BDC-24F0EEEEB047}" xr6:coauthVersionLast="47" xr6:coauthVersionMax="47" xr10:uidLastSave="{00000000-0000-0000-0000-000000000000}"/>
  <bookViews>
    <workbookView xWindow="-108" yWindow="-108" windowWidth="23256" windowHeight="12456" xr2:uid="{0D33525A-0A0F-442C-9451-4EADDC48A75C}"/>
  </bookViews>
  <sheets>
    <sheet name="Recap effectif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I3" i="1"/>
  <c r="I4" i="1"/>
  <c r="I5" i="1"/>
  <c r="I6" i="1"/>
  <c r="I7" i="1"/>
  <c r="I8" i="1"/>
  <c r="I9" i="1"/>
  <c r="I2" i="1"/>
  <c r="I34" i="1"/>
  <c r="J3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I10" i="1"/>
  <c r="J33" i="1"/>
  <c r="F17" i="1"/>
  <c r="F33" i="1"/>
  <c r="F49" i="1"/>
  <c r="F23" i="1"/>
  <c r="F9" i="1"/>
  <c r="F25" i="1"/>
  <c r="F41" i="1"/>
  <c r="F11" i="1"/>
  <c r="F27" i="1"/>
  <c r="F43" i="1"/>
  <c r="F10" i="1"/>
  <c r="F12" i="1"/>
  <c r="F28" i="1"/>
  <c r="F44" i="1"/>
  <c r="F13" i="1"/>
  <c r="F29" i="1"/>
  <c r="F45" i="1"/>
  <c r="F14" i="1"/>
  <c r="F30" i="1"/>
  <c r="F46" i="1"/>
  <c r="F42" i="1"/>
  <c r="F15" i="1"/>
  <c r="F31" i="1"/>
  <c r="F47" i="1"/>
  <c r="F26" i="1"/>
  <c r="F16" i="1"/>
  <c r="F32" i="1"/>
  <c r="F48" i="1"/>
  <c r="F2" i="1"/>
  <c r="F18" i="1"/>
  <c r="F34" i="1"/>
  <c r="F50" i="1"/>
  <c r="F3" i="1"/>
  <c r="F19" i="1"/>
  <c r="F35" i="1"/>
  <c r="F51" i="1"/>
  <c r="F4" i="1"/>
  <c r="F20" i="1"/>
  <c r="F36" i="1"/>
  <c r="F52" i="1"/>
  <c r="F5" i="1"/>
  <c r="F21" i="1"/>
  <c r="F37" i="1"/>
  <c r="F53" i="1"/>
  <c r="F6" i="1"/>
  <c r="F22" i="1"/>
  <c r="F38" i="1"/>
  <c r="F39" i="1"/>
  <c r="F7" i="1"/>
  <c r="F8" i="1"/>
  <c r="F24" i="1"/>
  <c r="F4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tc={89AAFF73-BD17-4A35-B6EE-B33C2E56C9B3}</author>
    <author>tc={44DBC2A8-4B9D-45F7-B39E-B2E9FE6A59CF}</author>
  </authors>
  <commentList>
    <comment ref="C36" authorId="0" shapeId="0" xr:uid="{89AAFF73-BD17-4A35-B6EE-B33C2E56C9B3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Pour avoir l'année =SI(GAUCHE(S2; 1)="1"; "19"&amp;STXT(S2; 2; 2); "19"&amp;STXT(S2; 2; 2)) et mois =STXT(S2; 4; 2) 
</t>
      </text>
    </comment>
    <comment ref="D36" authorId="1" shapeId="0" xr:uid="{44DBC2A8-4B9D-45F7-B39E-B2E9FE6A59C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=DATEDIF(DATE(STXT(A1; 4; 4); STXT(A1; 1; 2); 1); AUJOURDHUI(); "Y")</t>
      </text>
    </comment>
  </commentList>
</comments>
</file>

<file path=xl/sharedStrings.xml><?xml version="1.0" encoding="utf-8"?>
<sst xmlns="http://schemas.openxmlformats.org/spreadsheetml/2006/main" count="125" uniqueCount="67">
  <si>
    <t>Sexe</t>
  </si>
  <si>
    <t>Date naissance</t>
  </si>
  <si>
    <t>Age</t>
  </si>
  <si>
    <t>F</t>
  </si>
  <si>
    <t>02/1999</t>
  </si>
  <si>
    <t>H</t>
  </si>
  <si>
    <t>11/1999</t>
  </si>
  <si>
    <t>10/1997</t>
  </si>
  <si>
    <t>10/1998</t>
  </si>
  <si>
    <t>04/1999</t>
  </si>
  <si>
    <t>11/1995</t>
  </si>
  <si>
    <t>01/1995</t>
  </si>
  <si>
    <t>03/1998</t>
  </si>
  <si>
    <t>03/1995</t>
  </si>
  <si>
    <t>08/1990</t>
  </si>
  <si>
    <t>09/1990</t>
  </si>
  <si>
    <t>01/1991</t>
  </si>
  <si>
    <t>01/1992</t>
  </si>
  <si>
    <t>03/1990</t>
  </si>
  <si>
    <t>12/1992</t>
  </si>
  <si>
    <t>12/1993</t>
  </si>
  <si>
    <t>02/1985</t>
  </si>
  <si>
    <t>04/1987</t>
  </si>
  <si>
    <t>10/1986</t>
  </si>
  <si>
    <t>09/1987</t>
  </si>
  <si>
    <t>07/1987</t>
  </si>
  <si>
    <t>05/1984</t>
  </si>
  <si>
    <t>06/1982</t>
  </si>
  <si>
    <t>03/1983</t>
  </si>
  <si>
    <t>02/1984</t>
  </si>
  <si>
    <t>12/1983</t>
  </si>
  <si>
    <t>01/1982</t>
  </si>
  <si>
    <t>02/1980</t>
  </si>
  <si>
    <t>07/1978</t>
  </si>
  <si>
    <t>12/1976</t>
  </si>
  <si>
    <t>08/1978</t>
  </si>
  <si>
    <t>01/1976</t>
  </si>
  <si>
    <t>08/1976</t>
  </si>
  <si>
    <t>05/1976</t>
  </si>
  <si>
    <t>06/1970</t>
  </si>
  <si>
    <t>07/1972</t>
  </si>
  <si>
    <t>11/1973</t>
  </si>
  <si>
    <t>08/1969</t>
  </si>
  <si>
    <t>05/1974</t>
  </si>
  <si>
    <t>07/1969</t>
  </si>
  <si>
    <t>10/1972</t>
  </si>
  <si>
    <t>04/1971</t>
  </si>
  <si>
    <t>09/1971</t>
  </si>
  <si>
    <t>08/1973</t>
  </si>
  <si>
    <t>09/1970</t>
  </si>
  <si>
    <t>05/1965</t>
  </si>
  <si>
    <t>06/1964</t>
  </si>
  <si>
    <t>Tranche d'age</t>
  </si>
  <si>
    <t>Occurrence</t>
  </si>
  <si>
    <t>24-29 ans</t>
  </si>
  <si>
    <t>30-34 ans</t>
  </si>
  <si>
    <t>35-39 ans</t>
  </si>
  <si>
    <t>40-44 ans</t>
  </si>
  <si>
    <t>45-49 ans</t>
  </si>
  <si>
    <t>50-54 ans</t>
  </si>
  <si>
    <t>55-59 ans</t>
  </si>
  <si>
    <t>60 ans et plus</t>
  </si>
  <si>
    <t>Part</t>
  </si>
  <si>
    <t>Répartition</t>
  </si>
  <si>
    <t>Homme</t>
  </si>
  <si>
    <t>Femme</t>
  </si>
  <si>
    <t>Occurrence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</si>
</sst>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ourcentage" xfId="1" builtinId="5"/>
  </cellStyles>
  <dxfs count="1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Répartitions</a:t>
            </a:r>
            <a:r>
              <a:rPr lang="en-US" baseline="0"/>
              <a:t> par tranche d'âge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'Recap effectif'!$I$1</c:f>
              <c:strCache>
                <c:ptCount val="1"/>
                <c:pt idx="0">
                  <c:v>Occurrence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shade val="4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04-42F3-BCAF-708483021E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shade val="6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04-42F3-BCAF-708483021E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04-42F3-BCAF-708483021E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shade val="9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04-42F3-BCAF-708483021E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tint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04-42F3-BCAF-708483021E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F04-42F3-BCAF-708483021E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tint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E7F-4643-AECA-A3896F9ECFA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tint val="4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E7F-4643-AECA-A3896F9ECFA6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761531766753701E-2"/>
                      <c:h val="7.299130861237501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E7F-4643-AECA-A3896F9ECFA6}"/>
                </c:ext>
              </c:extLst>
            </c:dLbl>
            <c:dLbl>
              <c:idx val="7"/>
              <c:layout>
                <c:manualLayout>
                  <c:x val="7.2358367084010061E-3"/>
                  <c:y val="8.5570510433600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761531766753701E-2"/>
                      <c:h val="8.452533398723081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9E7F-4643-AECA-A3896F9ECF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'Recap effectif'!$H$2:$H$9</c:f>
              <c:strCache>
                <c:ptCount val="8"/>
                <c:pt idx="0">
                  <c:v>24-29 ans</c:v>
                </c:pt>
                <c:pt idx="1">
                  <c:v>30-34 ans</c:v>
                </c:pt>
                <c:pt idx="2">
                  <c:v>35-39 ans</c:v>
                </c:pt>
                <c:pt idx="3">
                  <c:v>40-44 ans</c:v>
                </c:pt>
                <c:pt idx="4">
                  <c:v>45-49 ans</c:v>
                </c:pt>
                <c:pt idx="5">
                  <c:v>50-54 ans</c:v>
                </c:pt>
                <c:pt idx="6">
                  <c:v>55-59 ans</c:v>
                </c:pt>
                <c:pt idx="7">
                  <c:v>60 ans et plus</c:v>
                </c:pt>
              </c:strCache>
            </c:strRef>
          </c:cat>
          <c:val>
            <c:numRef>
              <c:f>'Recap effectif'!$I$2:$I$9</c:f>
              <c:numCache>
                <c:formatCode>General</c:formatCode>
                <c:ptCount val="8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11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F-4643-AECA-A3896F9EC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49337983"/>
        <c:axId val="349338463"/>
        <c:extLst/>
      </c:barChart>
      <c:catAx>
        <c:axId val="3493379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338463"/>
        <c:crosses val="autoZero"/>
        <c:auto val="1"/>
        <c:lblAlgn val="ctr"/>
        <c:lblOffset val="100"/>
        <c:noMultiLvlLbl val="0"/>
      </c:catAx>
      <c:valAx>
        <c:axId val="3493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933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H/F au sein de l'entreprise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'Recap effectif'!$I$31</c:f>
              <c:strCache>
                <c:ptCount val="1"/>
                <c:pt idx="0">
                  <c:v>Part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92-4A40-8060-6659882E20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92-4A40-8060-6659882E20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'Recap effectif'!$H$32:$H$33</c:f>
              <c:strCache>
                <c:ptCount val="2"/>
                <c:pt idx="0">
                  <c:v>Homme</c:v>
                </c:pt>
                <c:pt idx="1">
                  <c:v>Femme</c:v>
                </c:pt>
              </c:strCache>
            </c:strRef>
          </c:cat>
          <c:val>
            <c:numRef>
              <c:f>'Recap effectif'!$I$32:$I$33</c:f>
              <c:numCache>
                <c:formatCode>General</c:formatCode>
                <c:ptCount val="2"/>
                <c:pt idx="0">
                  <c:v>28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E9-42B8-AED7-40228ED112A4}"/>
            </c:ext>
          </c:extLst>
        </c:ser>
        <c:ser>
          <c:idx val="1"/>
          <c:order val="1"/>
          <c:tx>
            <c:strRef>
              <c:f>'Recap effectif'!$J$31</c:f>
              <c:strCache>
                <c:ptCount val="1"/>
                <c:pt idx="0">
                  <c:v>Répartition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C92-4A40-8060-6659882E20B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C92-4A40-8060-6659882E20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'Recap effectif'!$H$32:$H$33</c:f>
              <c:strCache>
                <c:ptCount val="2"/>
                <c:pt idx="0">
                  <c:v>Homme</c:v>
                </c:pt>
                <c:pt idx="1">
                  <c:v>Femme</c:v>
                </c:pt>
              </c:strCache>
            </c:strRef>
          </c:cat>
          <c:val>
            <c:numRef>
              <c:f>'Recap effectif'!$J$32:$J$33</c:f>
              <c:numCache>
                <c:formatCode>0%</c:formatCode>
                <c:ptCount val="2"/>
                <c:pt idx="0">
                  <c:v>0.53846153846153844</c:v>
                </c:pt>
                <c:pt idx="1">
                  <c:v>0.46153846153846156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E9-42B8-AED7-40228ED112A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770283</xdr:colOff>
      <xdr:row>11</xdr:row>
      <xdr:rowOff>77360</xdr:rowOff>
    </xdr:from>
    <xdr:to>
      <xdr:col>15</xdr:col>
      <xdr:colOff>21535</xdr:colOff>
      <xdr:row>29</xdr:row>
      <xdr:rowOff>90695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A095CAD-B7DD-918B-F445-166D0B264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771525</xdr:colOff>
      <xdr:row>35</xdr:row>
      <xdr:rowOff>128297</xdr:rowOff>
    </xdr:from>
    <xdr:to>
      <xdr:col>13</xdr:col>
      <xdr:colOff>337102</xdr:colOff>
      <xdr:row>50</xdr:row>
      <xdr:rowOff>128297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61B2A9D-0297-B710-8587-15CBCDE05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EED60-9B54-4ED2-85D2-1FA6C8487A6D}" name="DATA_RH" displayName="DATA_RH" ref="A1:F53" totalsRowShown="0" headerRowDxfId="15" dataDxfId="14">
  <autoFilter ref="A1:F53" xr:uid="{91CEED60-9B54-4ED2-85D2-1FA6C8487A6D}"/>
  <sortState xmlns:xlrd2="http://schemas.microsoft.com/office/spreadsheetml/2017/richdata2" ref="A2:E53">
    <sortCondition ref="E1:E53"/>
  </sortState>
  <tableColumns count="6">
    <tableColumn id="2" xr3:uid="{3F114E2C-847F-4205-8A19-DABC8AC39210}" name="Sexe" dataDxfId="13"/>
    <tableColumn id="8" xr3:uid="{F97FD560-5986-4E62-A55F-D92F92EC19A4}" name="Occurrence S" dataDxfId="12">
      <calculatedColumnFormula>COUNTIF(A$2:$A$53,A2)</calculatedColumnFormula>
    </tableColumn>
    <tableColumn id="3" xr3:uid="{95140A41-9E6C-4B28-8FEF-D15C627E718E}" name="Date naissance" dataDxfId="11"/>
    <tableColumn id="4" xr3:uid="{3A72D3A1-45D6-43AD-B789-F0585861591B}" name="Age" dataDxfId="10">
      <calculatedColumnFormula>DATEDIF(DATE(MID(C2, 4, 4), MID(C2, 1, 2), 1), TODAY(), "Y")</calculatedColumnFormula>
    </tableColumn>
    <tableColumn id="7" xr3:uid="{2BAC1BB2-6316-42CA-9561-8F9CCD515923}" name="Tranche d'age" dataDxfId="9">
      <calculatedColumnFormula>IF(D2&lt;24, "&lt;24 ans",
IF(D2&lt;=29, "24-29 ans",
IF(D2&lt;=34, "30-34 ans",
IF(D2&lt;=39, "35-39 ans",
IF(D2&lt;=44, "40-44 ans",
IF(D2&lt;=49, "45-49 ans",
IF(D2&lt;=54, "50-54 ans",
IF(D2&lt;=59, "55-59 ans",
"60 ans et plus"))))))))</calculatedColumnFormula>
    </tableColumn>
    <tableColumn id="9" xr3:uid="{5477A20C-02B6-4624-AC84-5A16A329094D}" name="Occurrence" dataDxfId="8">
      <calculatedColumnFormula>COUNTIF($E$2:$E$53, E2)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B1D503-49C3-408E-8869-DEBF9254EE1C}" name="Repartition_age" displayName="Repartition_age" ref="H1:I10" totalsRowCount="1">
  <autoFilter ref="H1:I9" xr:uid="{E4B1D503-49C3-408E-8869-DEBF9254EE1C}"/>
  <tableColumns count="2">
    <tableColumn id="1" xr3:uid="{FC713902-E448-4B17-9251-849CD9E86112}" name="Tranche d'age"/>
    <tableColumn id="2" xr3:uid="{D2524042-BAB3-4A28-955B-F3D261638566}" name="Occurrence" totalsRowFunction="custom">
      <calculatedColumnFormula>COUNTIF($E$2:$E$53, H2)</calculatedColumnFormula>
      <totalsRowFormula>SUM(I2:I9)</totalsRow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E53D0E-A23B-494C-A2ED-0CEDBF078546}" name="Tableau3" displayName="Tableau3" ref="H31:J34" totalsRowCount="1" headerRowDxfId="7" dataDxfId="6">
  <autoFilter ref="H31:J33" xr:uid="{EDE53D0E-A23B-494C-A2ED-0CEDBF078546}"/>
  <tableColumns count="3">
    <tableColumn id="1" xr3:uid="{E036257E-0E04-4B65-945E-D7C4C34C5084}" name="Sexe" dataDxfId="5" totalsRowDxfId="4"/>
    <tableColumn id="2" xr3:uid="{694181A4-C88E-47EB-9D3E-14A760C0E4B6}" name="Part" totalsRowFunction="custom" dataDxfId="3" totalsRowDxfId="2">
      <totalsRowFormula>+SUM(Tableau3[Part])</totalsRowFormula>
    </tableColumn>
    <tableColumn id="3" xr3:uid="{6C30B137-D27A-46C3-B764-3EFF46F982A5}" name="Répartition" dataDxfId="1" totalsRowDxfId="0">
      <calculatedColumnFormula>+Tableau3[[#This Row],[Part]]/Tableau3[[#Totals],[Part]]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6" dT="2024-06-21T13:21:14.03" personId="{00000000-0000-0000-0000-000000000000}" id="{89AAFF73-BD17-4A35-B6EE-B33C2E56C9B3}">
    <text xml:space="preserve">Pour avoir l'année =SI(GAUCHE(S2; 1)="1"; "19"&amp;STXT(S2; 2; 2); "19"&amp;STXT(S2; 2; 2)) et mois =STXT(S2; 4; 2) 
</text>
  </threadedComment>
  <threadedComment ref="D36" dT="2024-06-21T13:20:54.23" personId="{00000000-0000-0000-0000-000000000000}" id="{44DBC2A8-4B9D-45F7-B39E-B2E9FE6A59CF}">
    <text>=DATEDIF(DATE(STXT(A1; 4; 4); STXT(A1; 1; 2); 1); AUJOURDHUI(); "Y")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1.xml"/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FCF1F-ADA8-4331-AA08-8BF486C9CA9A}">
  <dimension ref="A1:J53"/>
  <sheetViews>
    <sheetView showGridLines="0" tabSelected="1" zoomScale="115" zoomScaleNormal="115" workbookViewId="0">
      <selection activeCell="K53" sqref="K53"/>
    </sheetView>
  </sheetViews>
  <sheetFormatPr baseColWidth="10" defaultColWidth="11.5546875" defaultRowHeight="14.4" x14ac:dyDescent="0.3"/>
  <cols>
    <col min="2" max="2" width="11.5546875" hidden="1" customWidth="1"/>
    <col min="3" max="3" width="17.33203125" bestFit="1" customWidth="1"/>
    <col min="5" max="5" width="16.33203125" bestFit="1" customWidth="1"/>
    <col min="6" max="6" width="11.5546875" hidden="1" customWidth="1"/>
    <col min="8" max="8" width="14.33203125" customWidth="1"/>
    <col min="9" max="9" width="12.5546875" customWidth="1"/>
  </cols>
  <sheetData>
    <row r="1" spans="1:9" x14ac:dyDescent="0.3">
      <c r="A1" s="1" t="s">
        <v>0</v>
      </c>
      <c r="B1" s="1" t="s">
        <v>66</v>
      </c>
      <c r="C1" s="1" t="s">
        <v>1</v>
      </c>
      <c r="D1" s="1" t="s">
        <v>2</v>
      </c>
      <c r="E1" s="1" t="s">
        <v>52</v>
      </c>
      <c r="F1" s="1" t="s">
        <v>53</v>
      </c>
      <c r="G1" s="1"/>
      <c r="H1" t="s">
        <v>52</v>
      </c>
      <c r="I1" t="s">
        <v>53</v>
      </c>
    </row>
    <row r="2" spans="1:9" x14ac:dyDescent="0.3">
      <c r="A2" s="2" t="s">
        <v>3</v>
      </c>
      <c r="B2" s="2">
        <f>COUNTIF(A$2:$A$53,A2)</f>
        <v>24</v>
      </c>
      <c r="C2" s="2" t="s">
        <v>4</v>
      </c>
      <c r="D2" s="2">
        <f t="shared" ref="D2:D33" ca="1" si="0">DATEDIF(DATE(MID(C2, 4, 4), MID(C2, 1, 2), 1), TODAY(), "Y")</f>
        <v>25</v>
      </c>
      <c r="E2" s="2" t="str">
        <f t="shared" ref="E2:E33" ca="1" si="1">IF(D2&lt;24, "&lt;24 ans",
IF(D2&lt;=29, "24-29 ans",
IF(D2&lt;=34, "30-34 ans",
IF(D2&lt;=39, "35-39 ans",
IF(D2&lt;=44, "40-44 ans",
IF(D2&lt;=49, "45-49 ans",
IF(D2&lt;=54, "50-54 ans",
IF(D2&lt;=59, "55-59 ans",
"60 ans et plus"))))))))</f>
        <v>24-29 ans</v>
      </c>
      <c r="F2" s="2">
        <f t="shared" ref="F2:F33" ca="1" si="2">COUNTIF($E$2:$E$53, E2)</f>
        <v>10</v>
      </c>
      <c r="G2" s="2"/>
      <c r="H2" t="s">
        <v>54</v>
      </c>
      <c r="I2">
        <f ca="1">COUNTIF($E$2:$E$53, H2)</f>
        <v>10</v>
      </c>
    </row>
    <row r="3" spans="1:9" x14ac:dyDescent="0.3">
      <c r="A3" s="2" t="s">
        <v>5</v>
      </c>
      <c r="B3" s="2">
        <f>COUNTIF(A$2:$A$53,A3)</f>
        <v>28</v>
      </c>
      <c r="C3" s="2" t="s">
        <v>6</v>
      </c>
      <c r="D3" s="2">
        <f t="shared" ca="1" si="0"/>
        <v>24</v>
      </c>
      <c r="E3" s="2" t="str">
        <f t="shared" ca="1" si="1"/>
        <v>24-29 ans</v>
      </c>
      <c r="F3" s="2">
        <f t="shared" ca="1" si="2"/>
        <v>10</v>
      </c>
      <c r="G3" s="2"/>
      <c r="H3" t="s">
        <v>55</v>
      </c>
      <c r="I3">
        <f t="shared" ref="I3:I9" ca="1" si="3">COUNTIF($E$2:$E$53, H3)</f>
        <v>7</v>
      </c>
    </row>
    <row r="4" spans="1:9" x14ac:dyDescent="0.3">
      <c r="A4" s="2" t="s">
        <v>3</v>
      </c>
      <c r="B4" s="2">
        <f>COUNTIF(A$2:$A$53,A4)</f>
        <v>24</v>
      </c>
      <c r="C4" s="2" t="s">
        <v>7</v>
      </c>
      <c r="D4" s="2">
        <f t="shared" ca="1" si="0"/>
        <v>26</v>
      </c>
      <c r="E4" s="2" t="str">
        <f t="shared" ca="1" si="1"/>
        <v>24-29 ans</v>
      </c>
      <c r="F4" s="2">
        <f t="shared" ca="1" si="2"/>
        <v>10</v>
      </c>
      <c r="G4" s="2"/>
      <c r="H4" t="s">
        <v>56</v>
      </c>
      <c r="I4">
        <f t="shared" ca="1" si="3"/>
        <v>6</v>
      </c>
    </row>
    <row r="5" spans="1:9" x14ac:dyDescent="0.3">
      <c r="A5" s="2" t="s">
        <v>5</v>
      </c>
      <c r="B5" s="2">
        <f>COUNTIF(A$2:$A$53,A5)</f>
        <v>28</v>
      </c>
      <c r="C5" s="2" t="s">
        <v>8</v>
      </c>
      <c r="D5" s="2">
        <f t="shared" ca="1" si="0"/>
        <v>25</v>
      </c>
      <c r="E5" s="2" t="str">
        <f t="shared" ca="1" si="1"/>
        <v>24-29 ans</v>
      </c>
      <c r="F5" s="2">
        <f t="shared" ca="1" si="2"/>
        <v>10</v>
      </c>
      <c r="G5" s="2"/>
      <c r="H5" t="s">
        <v>57</v>
      </c>
      <c r="I5">
        <f t="shared" ca="1" si="3"/>
        <v>8</v>
      </c>
    </row>
    <row r="6" spans="1:9" x14ac:dyDescent="0.3">
      <c r="A6" s="2" t="s">
        <v>5</v>
      </c>
      <c r="B6" s="2">
        <f>COUNTIF(A$2:$A$53,A6)</f>
        <v>28</v>
      </c>
      <c r="C6" s="2" t="s">
        <v>4</v>
      </c>
      <c r="D6" s="2">
        <f t="shared" ca="1" si="0"/>
        <v>25</v>
      </c>
      <c r="E6" s="2" t="str">
        <f t="shared" ca="1" si="1"/>
        <v>24-29 ans</v>
      </c>
      <c r="F6" s="2">
        <f t="shared" ca="1" si="2"/>
        <v>10</v>
      </c>
      <c r="G6" s="2"/>
      <c r="H6" t="s">
        <v>58</v>
      </c>
      <c r="I6">
        <f t="shared" ca="1" si="3"/>
        <v>6</v>
      </c>
    </row>
    <row r="7" spans="1:9" x14ac:dyDescent="0.3">
      <c r="A7" s="2" t="s">
        <v>3</v>
      </c>
      <c r="B7" s="2">
        <f>COUNTIF(A$2:$A$53,A7)</f>
        <v>24</v>
      </c>
      <c r="C7" s="2" t="s">
        <v>9</v>
      </c>
      <c r="D7" s="2">
        <f t="shared" ca="1" si="0"/>
        <v>25</v>
      </c>
      <c r="E7" s="2" t="str">
        <f t="shared" ca="1" si="1"/>
        <v>24-29 ans</v>
      </c>
      <c r="F7" s="2">
        <f t="shared" ca="1" si="2"/>
        <v>10</v>
      </c>
      <c r="G7" s="2"/>
      <c r="H7" t="s">
        <v>59</v>
      </c>
      <c r="I7">
        <f t="shared" ca="1" si="3"/>
        <v>11</v>
      </c>
    </row>
    <row r="8" spans="1:9" x14ac:dyDescent="0.3">
      <c r="A8" s="2" t="s">
        <v>5</v>
      </c>
      <c r="B8" s="2">
        <f>COUNTIF(A$2:$A$53,A8)</f>
        <v>28</v>
      </c>
      <c r="C8" s="2" t="s">
        <v>10</v>
      </c>
      <c r="D8" s="2">
        <f t="shared" ca="1" si="0"/>
        <v>28</v>
      </c>
      <c r="E8" s="2" t="str">
        <f t="shared" ca="1" si="1"/>
        <v>24-29 ans</v>
      </c>
      <c r="F8" s="2">
        <f t="shared" ca="1" si="2"/>
        <v>10</v>
      </c>
      <c r="G8" s="2"/>
      <c r="H8" t="s">
        <v>60</v>
      </c>
      <c r="I8">
        <f t="shared" ca="1" si="3"/>
        <v>3</v>
      </c>
    </row>
    <row r="9" spans="1:9" x14ac:dyDescent="0.3">
      <c r="A9" s="2" t="s">
        <v>3</v>
      </c>
      <c r="B9" s="2">
        <f>COUNTIF(A$2:$A$53,A9)</f>
        <v>24</v>
      </c>
      <c r="C9" s="2" t="s">
        <v>11</v>
      </c>
      <c r="D9" s="2">
        <f t="shared" ca="1" si="0"/>
        <v>29</v>
      </c>
      <c r="E9" s="2" t="str">
        <f t="shared" ca="1" si="1"/>
        <v>24-29 ans</v>
      </c>
      <c r="F9" s="2">
        <f t="shared" ca="1" si="2"/>
        <v>10</v>
      </c>
      <c r="G9" s="2"/>
      <c r="H9" t="s">
        <v>61</v>
      </c>
      <c r="I9">
        <f t="shared" ca="1" si="3"/>
        <v>1</v>
      </c>
    </row>
    <row r="10" spans="1:9" x14ac:dyDescent="0.3">
      <c r="A10" s="2" t="s">
        <v>3</v>
      </c>
      <c r="B10" s="2">
        <f>COUNTIF(A$2:$A$53,A10)</f>
        <v>24</v>
      </c>
      <c r="C10" s="2" t="s">
        <v>12</v>
      </c>
      <c r="D10" s="2">
        <f t="shared" ca="1" si="0"/>
        <v>26</v>
      </c>
      <c r="E10" s="2" t="str">
        <f t="shared" ca="1" si="1"/>
        <v>24-29 ans</v>
      </c>
      <c r="F10" s="2">
        <f t="shared" ca="1" si="2"/>
        <v>10</v>
      </c>
      <c r="G10" s="2"/>
      <c r="I10">
        <f ca="1">SUM(I2:I9)</f>
        <v>52</v>
      </c>
    </row>
    <row r="11" spans="1:9" x14ac:dyDescent="0.3">
      <c r="A11" s="2" t="s">
        <v>5</v>
      </c>
      <c r="B11" s="2">
        <f>COUNTIF(A$2:$A$53,A11)</f>
        <v>28</v>
      </c>
      <c r="C11" s="2" t="s">
        <v>13</v>
      </c>
      <c r="D11" s="2">
        <f t="shared" ca="1" si="0"/>
        <v>29</v>
      </c>
      <c r="E11" s="2" t="str">
        <f t="shared" ca="1" si="1"/>
        <v>24-29 ans</v>
      </c>
      <c r="F11" s="2">
        <f t="shared" ca="1" si="2"/>
        <v>10</v>
      </c>
      <c r="G11" s="2"/>
    </row>
    <row r="12" spans="1:9" x14ac:dyDescent="0.3">
      <c r="A12" s="2" t="s">
        <v>5</v>
      </c>
      <c r="B12" s="2">
        <f>COUNTIF(A$2:$A$53,A12)</f>
        <v>28</v>
      </c>
      <c r="C12" s="2" t="s">
        <v>14</v>
      </c>
      <c r="D12" s="2">
        <f t="shared" ca="1" si="0"/>
        <v>34</v>
      </c>
      <c r="E12" s="2" t="str">
        <f t="shared" ca="1" si="1"/>
        <v>30-34 ans</v>
      </c>
      <c r="F12" s="2">
        <f t="shared" ca="1" si="2"/>
        <v>7</v>
      </c>
      <c r="G12" s="2"/>
    </row>
    <row r="13" spans="1:9" x14ac:dyDescent="0.3">
      <c r="A13" s="2" t="s">
        <v>3</v>
      </c>
      <c r="B13" s="2">
        <f>COUNTIF(A$2:$A$53,A13)</f>
        <v>24</v>
      </c>
      <c r="C13" s="2" t="s">
        <v>15</v>
      </c>
      <c r="D13" s="2">
        <f t="shared" ca="1" si="0"/>
        <v>33</v>
      </c>
      <c r="E13" s="2" t="str">
        <f t="shared" ca="1" si="1"/>
        <v>30-34 ans</v>
      </c>
      <c r="F13" s="2">
        <f t="shared" ca="1" si="2"/>
        <v>7</v>
      </c>
      <c r="G13" s="2"/>
    </row>
    <row r="14" spans="1:9" x14ac:dyDescent="0.3">
      <c r="A14" s="2" t="s">
        <v>5</v>
      </c>
      <c r="B14" s="2">
        <f>COUNTIF(A$2:$A$53,A14)</f>
        <v>28</v>
      </c>
      <c r="C14" s="2" t="s">
        <v>16</v>
      </c>
      <c r="D14" s="2">
        <f t="shared" ca="1" si="0"/>
        <v>33</v>
      </c>
      <c r="E14" s="2" t="str">
        <f t="shared" ca="1" si="1"/>
        <v>30-34 ans</v>
      </c>
      <c r="F14" s="2">
        <f t="shared" ca="1" si="2"/>
        <v>7</v>
      </c>
      <c r="G14" s="2"/>
    </row>
    <row r="15" spans="1:9" x14ac:dyDescent="0.3">
      <c r="A15" s="2" t="s">
        <v>3</v>
      </c>
      <c r="B15" s="2">
        <f>COUNTIF(A$2:$A$53,A15)</f>
        <v>24</v>
      </c>
      <c r="C15" s="2" t="s">
        <v>17</v>
      </c>
      <c r="D15" s="2">
        <f t="shared" ca="1" si="0"/>
        <v>32</v>
      </c>
      <c r="E15" s="2" t="str">
        <f t="shared" ca="1" si="1"/>
        <v>30-34 ans</v>
      </c>
      <c r="F15" s="2">
        <f t="shared" ca="1" si="2"/>
        <v>7</v>
      </c>
      <c r="G15" s="2"/>
    </row>
    <row r="16" spans="1:9" x14ac:dyDescent="0.3">
      <c r="A16" s="2" t="s">
        <v>5</v>
      </c>
      <c r="B16" s="2">
        <f>COUNTIF(A$2:$A$53,A16)</f>
        <v>28</v>
      </c>
      <c r="C16" s="2" t="s">
        <v>18</v>
      </c>
      <c r="D16" s="2">
        <f t="shared" ca="1" si="0"/>
        <v>34</v>
      </c>
      <c r="E16" s="2" t="str">
        <f t="shared" ca="1" si="1"/>
        <v>30-34 ans</v>
      </c>
      <c r="F16" s="2">
        <f t="shared" ca="1" si="2"/>
        <v>7</v>
      </c>
      <c r="G16" s="2"/>
    </row>
    <row r="17" spans="1:10" x14ac:dyDescent="0.3">
      <c r="A17" s="2" t="s">
        <v>3</v>
      </c>
      <c r="B17" s="2">
        <f>COUNTIF(A$2:$A$53,A17)</f>
        <v>24</v>
      </c>
      <c r="C17" s="2" t="s">
        <v>19</v>
      </c>
      <c r="D17" s="2">
        <f t="shared" ca="1" si="0"/>
        <v>31</v>
      </c>
      <c r="E17" s="2" t="str">
        <f t="shared" ca="1" si="1"/>
        <v>30-34 ans</v>
      </c>
      <c r="F17" s="2">
        <f t="shared" ca="1" si="2"/>
        <v>7</v>
      </c>
      <c r="G17" s="2"/>
    </row>
    <row r="18" spans="1:10" x14ac:dyDescent="0.3">
      <c r="A18" s="2" t="s">
        <v>3</v>
      </c>
      <c r="B18" s="2">
        <f>COUNTIF(A$2:$A$53,A18)</f>
        <v>24</v>
      </c>
      <c r="C18" s="2" t="s">
        <v>20</v>
      </c>
      <c r="D18" s="2">
        <f t="shared" ca="1" si="0"/>
        <v>30</v>
      </c>
      <c r="E18" s="2" t="str">
        <f t="shared" ca="1" si="1"/>
        <v>30-34 ans</v>
      </c>
      <c r="F18" s="2">
        <f t="shared" ca="1" si="2"/>
        <v>7</v>
      </c>
      <c r="G18" s="2"/>
    </row>
    <row r="19" spans="1:10" x14ac:dyDescent="0.3">
      <c r="A19" s="2" t="s">
        <v>3</v>
      </c>
      <c r="B19" s="2">
        <f>COUNTIF(A$2:$A$53,A19)</f>
        <v>24</v>
      </c>
      <c r="C19" s="2" t="s">
        <v>21</v>
      </c>
      <c r="D19" s="2">
        <f t="shared" ca="1" si="0"/>
        <v>39</v>
      </c>
      <c r="E19" s="2" t="str">
        <f t="shared" ca="1" si="1"/>
        <v>35-39 ans</v>
      </c>
      <c r="F19" s="2">
        <f t="shared" ca="1" si="2"/>
        <v>6</v>
      </c>
      <c r="G19" s="2"/>
    </row>
    <row r="20" spans="1:10" x14ac:dyDescent="0.3">
      <c r="A20" s="2" t="s">
        <v>3</v>
      </c>
      <c r="B20" s="2">
        <f>COUNTIF(A$2:$A$53,A20)</f>
        <v>24</v>
      </c>
      <c r="C20" s="2" t="s">
        <v>22</v>
      </c>
      <c r="D20" s="2">
        <f t="shared" ca="1" si="0"/>
        <v>37</v>
      </c>
      <c r="E20" s="2" t="str">
        <f t="shared" ca="1" si="1"/>
        <v>35-39 ans</v>
      </c>
      <c r="F20" s="2">
        <f t="shared" ca="1" si="2"/>
        <v>6</v>
      </c>
      <c r="G20" s="2"/>
    </row>
    <row r="21" spans="1:10" x14ac:dyDescent="0.3">
      <c r="A21" s="2" t="s">
        <v>5</v>
      </c>
      <c r="B21" s="2">
        <f>COUNTIF(A$2:$A$53,A21)</f>
        <v>28</v>
      </c>
      <c r="C21" s="2" t="s">
        <v>23</v>
      </c>
      <c r="D21" s="2">
        <f t="shared" ca="1" si="0"/>
        <v>37</v>
      </c>
      <c r="E21" s="2" t="str">
        <f t="shared" ca="1" si="1"/>
        <v>35-39 ans</v>
      </c>
      <c r="F21" s="2">
        <f t="shared" ca="1" si="2"/>
        <v>6</v>
      </c>
      <c r="G21" s="2"/>
    </row>
    <row r="22" spans="1:10" x14ac:dyDescent="0.3">
      <c r="A22" s="2" t="s">
        <v>5</v>
      </c>
      <c r="B22" s="2">
        <f>COUNTIF(A$2:$A$53,A22)</f>
        <v>28</v>
      </c>
      <c r="C22" s="2" t="s">
        <v>24</v>
      </c>
      <c r="D22" s="2">
        <f t="shared" ca="1" si="0"/>
        <v>36</v>
      </c>
      <c r="E22" s="2" t="str">
        <f t="shared" ca="1" si="1"/>
        <v>35-39 ans</v>
      </c>
      <c r="F22" s="2">
        <f t="shared" ca="1" si="2"/>
        <v>6</v>
      </c>
      <c r="G22" s="2"/>
    </row>
    <row r="23" spans="1:10" x14ac:dyDescent="0.3">
      <c r="A23" s="2" t="s">
        <v>5</v>
      </c>
      <c r="B23" s="2">
        <f>COUNTIF(A$2:$A$53,A23)</f>
        <v>28</v>
      </c>
      <c r="C23" s="2" t="s">
        <v>25</v>
      </c>
      <c r="D23" s="2">
        <f t="shared" ca="1" si="0"/>
        <v>37</v>
      </c>
      <c r="E23" s="2" t="str">
        <f t="shared" ca="1" si="1"/>
        <v>35-39 ans</v>
      </c>
      <c r="F23" s="2">
        <f t="shared" ca="1" si="2"/>
        <v>6</v>
      </c>
      <c r="G23" s="2"/>
    </row>
    <row r="24" spans="1:10" x14ac:dyDescent="0.3">
      <c r="A24" s="2" t="s">
        <v>5</v>
      </c>
      <c r="B24" s="2">
        <f>COUNTIF(A$2:$A$53,A24)</f>
        <v>28</v>
      </c>
      <c r="C24" s="2" t="s">
        <v>22</v>
      </c>
      <c r="D24" s="2">
        <f t="shared" ca="1" si="0"/>
        <v>37</v>
      </c>
      <c r="E24" s="2" t="str">
        <f t="shared" ca="1" si="1"/>
        <v>35-39 ans</v>
      </c>
      <c r="F24" s="2">
        <f t="shared" ca="1" si="2"/>
        <v>6</v>
      </c>
      <c r="G24" s="2"/>
    </row>
    <row r="25" spans="1:10" x14ac:dyDescent="0.3">
      <c r="A25" s="2" t="s">
        <v>3</v>
      </c>
      <c r="B25" s="2">
        <f>COUNTIF(A$2:$A$53,A25)</f>
        <v>24</v>
      </c>
      <c r="C25" s="2" t="s">
        <v>26</v>
      </c>
      <c r="D25" s="2">
        <f t="shared" ca="1" si="0"/>
        <v>40</v>
      </c>
      <c r="E25" s="2" t="str">
        <f t="shared" ca="1" si="1"/>
        <v>40-44 ans</v>
      </c>
      <c r="F25" s="2">
        <f t="shared" ca="1" si="2"/>
        <v>8</v>
      </c>
      <c r="G25" s="2"/>
    </row>
    <row r="26" spans="1:10" x14ac:dyDescent="0.3">
      <c r="A26" s="2" t="s">
        <v>3</v>
      </c>
      <c r="B26" s="2">
        <f>COUNTIF(A$2:$A$53,A26)</f>
        <v>24</v>
      </c>
      <c r="C26" s="2" t="s">
        <v>27</v>
      </c>
      <c r="D26" s="2">
        <f t="shared" ca="1" si="0"/>
        <v>42</v>
      </c>
      <c r="E26" s="2" t="str">
        <f t="shared" ca="1" si="1"/>
        <v>40-44 ans</v>
      </c>
      <c r="F26" s="2">
        <f t="shared" ca="1" si="2"/>
        <v>8</v>
      </c>
      <c r="G26" s="2"/>
    </row>
    <row r="27" spans="1:10" x14ac:dyDescent="0.3">
      <c r="A27" s="2" t="s">
        <v>5</v>
      </c>
      <c r="B27" s="2">
        <f>COUNTIF(A$2:$A$53,A27)</f>
        <v>28</v>
      </c>
      <c r="C27" s="2" t="s">
        <v>28</v>
      </c>
      <c r="D27" s="2">
        <f t="shared" ca="1" si="0"/>
        <v>41</v>
      </c>
      <c r="E27" s="2" t="str">
        <f t="shared" ca="1" si="1"/>
        <v>40-44 ans</v>
      </c>
      <c r="F27" s="2">
        <f t="shared" ca="1" si="2"/>
        <v>8</v>
      </c>
      <c r="G27" s="2"/>
    </row>
    <row r="28" spans="1:10" x14ac:dyDescent="0.3">
      <c r="A28" s="2" t="s">
        <v>3</v>
      </c>
      <c r="B28" s="2">
        <f>COUNTIF(A$2:$A$53,A28)</f>
        <v>24</v>
      </c>
      <c r="C28" s="2" t="s">
        <v>29</v>
      </c>
      <c r="D28" s="2">
        <f t="shared" ca="1" si="0"/>
        <v>40</v>
      </c>
      <c r="E28" s="2" t="str">
        <f t="shared" ca="1" si="1"/>
        <v>40-44 ans</v>
      </c>
      <c r="F28" s="2">
        <f t="shared" ca="1" si="2"/>
        <v>8</v>
      </c>
      <c r="G28" s="2"/>
    </row>
    <row r="29" spans="1:10" x14ac:dyDescent="0.3">
      <c r="A29" s="2" t="s">
        <v>3</v>
      </c>
      <c r="B29" s="2">
        <f>COUNTIF(A$2:$A$53,A29)</f>
        <v>24</v>
      </c>
      <c r="C29" s="2" t="s">
        <v>28</v>
      </c>
      <c r="D29" s="2">
        <f t="shared" ca="1" si="0"/>
        <v>41</v>
      </c>
      <c r="E29" s="2" t="str">
        <f t="shared" ca="1" si="1"/>
        <v>40-44 ans</v>
      </c>
      <c r="F29" s="2">
        <f t="shared" ca="1" si="2"/>
        <v>8</v>
      </c>
      <c r="G29" s="2"/>
    </row>
    <row r="30" spans="1:10" x14ac:dyDescent="0.3">
      <c r="A30" s="2" t="s">
        <v>5</v>
      </c>
      <c r="B30" s="2">
        <f>COUNTIF(A$2:$A$53,A30)</f>
        <v>28</v>
      </c>
      <c r="C30" s="2" t="s">
        <v>30</v>
      </c>
      <c r="D30" s="2">
        <f t="shared" ca="1" si="0"/>
        <v>40</v>
      </c>
      <c r="E30" s="2" t="str">
        <f t="shared" ca="1" si="1"/>
        <v>40-44 ans</v>
      </c>
      <c r="F30" s="2">
        <f t="shared" ca="1" si="2"/>
        <v>8</v>
      </c>
      <c r="G30" s="2"/>
    </row>
    <row r="31" spans="1:10" x14ac:dyDescent="0.3">
      <c r="A31" s="2" t="s">
        <v>5</v>
      </c>
      <c r="B31" s="2">
        <f>COUNTIF(A$2:$A$53,A31)</f>
        <v>28</v>
      </c>
      <c r="C31" s="2" t="s">
        <v>31</v>
      </c>
      <c r="D31" s="2">
        <f t="shared" ca="1" si="0"/>
        <v>42</v>
      </c>
      <c r="E31" s="2" t="str">
        <f t="shared" ca="1" si="1"/>
        <v>40-44 ans</v>
      </c>
      <c r="F31" s="2">
        <f t="shared" ca="1" si="2"/>
        <v>8</v>
      </c>
      <c r="G31" s="2"/>
      <c r="H31" s="2" t="s">
        <v>0</v>
      </c>
      <c r="I31" s="2" t="s">
        <v>62</v>
      </c>
      <c r="J31" s="2" t="s">
        <v>63</v>
      </c>
    </row>
    <row r="32" spans="1:10" x14ac:dyDescent="0.3">
      <c r="A32" s="2" t="s">
        <v>3</v>
      </c>
      <c r="B32" s="2">
        <f>COUNTIF(A$2:$A$53,A32)</f>
        <v>24</v>
      </c>
      <c r="C32" s="2" t="s">
        <v>32</v>
      </c>
      <c r="D32" s="2">
        <f t="shared" ca="1" si="0"/>
        <v>44</v>
      </c>
      <c r="E32" s="2" t="str">
        <f t="shared" ca="1" si="1"/>
        <v>40-44 ans</v>
      </c>
      <c r="F32" s="2">
        <f t="shared" ca="1" si="2"/>
        <v>8</v>
      </c>
      <c r="G32" s="2"/>
      <c r="H32" s="2" t="s">
        <v>64</v>
      </c>
      <c r="I32" s="2">
        <v>28</v>
      </c>
      <c r="J32" s="3">
        <f>+Tableau3[[#This Row],[Part]]/Tableau3[[#Totals],[Part]]</f>
        <v>0.53846153846153844</v>
      </c>
    </row>
    <row r="33" spans="1:10" x14ac:dyDescent="0.3">
      <c r="A33" s="2" t="s">
        <v>3</v>
      </c>
      <c r="B33" s="2">
        <f>COUNTIF(A$2:$A$53,A33)</f>
        <v>24</v>
      </c>
      <c r="C33" s="2" t="s">
        <v>33</v>
      </c>
      <c r="D33" s="2">
        <f t="shared" ca="1" si="0"/>
        <v>46</v>
      </c>
      <c r="E33" s="2" t="str">
        <f t="shared" ca="1" si="1"/>
        <v>45-49 ans</v>
      </c>
      <c r="F33" s="2">
        <f t="shared" ca="1" si="2"/>
        <v>6</v>
      </c>
      <c r="G33" s="2"/>
      <c r="H33" s="2" t="s">
        <v>65</v>
      </c>
      <c r="I33" s="2">
        <v>24</v>
      </c>
      <c r="J33" s="3">
        <f>+Tableau3[[#This Row],[Part]]/Tableau3[[#Totals],[Part]]</f>
        <v>0.46153846153846156</v>
      </c>
    </row>
    <row r="34" spans="1:10" x14ac:dyDescent="0.3">
      <c r="A34" s="2" t="s">
        <v>5</v>
      </c>
      <c r="B34" s="2">
        <f>COUNTIF(A$2:$A$53,A34)</f>
        <v>28</v>
      </c>
      <c r="C34" s="2" t="s">
        <v>34</v>
      </c>
      <c r="D34" s="2">
        <f t="shared" ref="D34:D53" ca="1" si="4">DATEDIF(DATE(MID(C34, 4, 4), MID(C34, 1, 2), 1), TODAY(), "Y")</f>
        <v>47</v>
      </c>
      <c r="E34" s="2" t="str">
        <f t="shared" ref="E34:E65" ca="1" si="5">IF(D34&lt;24, "&lt;24 ans",
IF(D34&lt;=29, "24-29 ans",
IF(D34&lt;=34, "30-34 ans",
IF(D34&lt;=39, "35-39 ans",
IF(D34&lt;=44, "40-44 ans",
IF(D34&lt;=49, "45-49 ans",
IF(D34&lt;=54, "50-54 ans",
IF(D34&lt;=59, "55-59 ans",
"60 ans et plus"))))))))</f>
        <v>45-49 ans</v>
      </c>
      <c r="F34" s="2">
        <f t="shared" ref="F34:F53" ca="1" si="6">COUNTIF($E$2:$E$53, E34)</f>
        <v>6</v>
      </c>
      <c r="G34" s="2"/>
      <c r="H34" s="2"/>
      <c r="I34" s="2">
        <f>+SUM(Tableau3[Part])</f>
        <v>52</v>
      </c>
      <c r="J34" s="2"/>
    </row>
    <row r="35" spans="1:10" x14ac:dyDescent="0.3">
      <c r="A35" s="2" t="s">
        <v>3</v>
      </c>
      <c r="B35" s="2">
        <f>COUNTIF(A$2:$A$53,A35)</f>
        <v>24</v>
      </c>
      <c r="C35" s="2" t="s">
        <v>35</v>
      </c>
      <c r="D35" s="2">
        <f t="shared" ca="1" si="4"/>
        <v>46</v>
      </c>
      <c r="E35" s="2" t="str">
        <f t="shared" ca="1" si="5"/>
        <v>45-49 ans</v>
      </c>
      <c r="F35" s="2">
        <f t="shared" ca="1" si="6"/>
        <v>6</v>
      </c>
      <c r="G35" s="2"/>
    </row>
    <row r="36" spans="1:10" x14ac:dyDescent="0.3">
      <c r="A36" s="2" t="s">
        <v>5</v>
      </c>
      <c r="B36" s="2">
        <f>COUNTIF(A$2:$A$53,A36)</f>
        <v>28</v>
      </c>
      <c r="C36" s="2" t="s">
        <v>36</v>
      </c>
      <c r="D36" s="2">
        <f t="shared" ca="1" si="4"/>
        <v>48</v>
      </c>
      <c r="E36" s="2" t="str">
        <f t="shared" ca="1" si="5"/>
        <v>45-49 ans</v>
      </c>
      <c r="F36" s="2">
        <f t="shared" ca="1" si="6"/>
        <v>6</v>
      </c>
      <c r="G36" s="2"/>
    </row>
    <row r="37" spans="1:10" x14ac:dyDescent="0.3">
      <c r="A37" s="2" t="s">
        <v>5</v>
      </c>
      <c r="B37" s="2">
        <f>COUNTIF(A$2:$A$53,A37)</f>
        <v>28</v>
      </c>
      <c r="C37" s="2" t="s">
        <v>37</v>
      </c>
      <c r="D37" s="2">
        <f t="shared" ca="1" si="4"/>
        <v>48</v>
      </c>
      <c r="E37" s="2" t="str">
        <f t="shared" ca="1" si="5"/>
        <v>45-49 ans</v>
      </c>
      <c r="F37" s="2">
        <f t="shared" ca="1" si="6"/>
        <v>6</v>
      </c>
      <c r="G37" s="2"/>
    </row>
    <row r="38" spans="1:10" x14ac:dyDescent="0.3">
      <c r="A38" s="2" t="s">
        <v>5</v>
      </c>
      <c r="B38" s="2">
        <f>COUNTIF(A$2:$A$53,A38)</f>
        <v>28</v>
      </c>
      <c r="C38" s="2" t="s">
        <v>38</v>
      </c>
      <c r="D38" s="2">
        <f t="shared" ca="1" si="4"/>
        <v>48</v>
      </c>
      <c r="E38" s="2" t="str">
        <f t="shared" ca="1" si="5"/>
        <v>45-49 ans</v>
      </c>
      <c r="F38" s="2">
        <f t="shared" ca="1" si="6"/>
        <v>6</v>
      </c>
      <c r="G38" s="2"/>
    </row>
    <row r="39" spans="1:10" x14ac:dyDescent="0.3">
      <c r="A39" s="2" t="s">
        <v>5</v>
      </c>
      <c r="B39" s="2">
        <f>COUNTIF(A$2:$A$53,A39)</f>
        <v>28</v>
      </c>
      <c r="C39" s="2" t="s">
        <v>39</v>
      </c>
      <c r="D39" s="2">
        <f t="shared" ca="1" si="4"/>
        <v>54</v>
      </c>
      <c r="E39" s="1" t="str">
        <f t="shared" ca="1" si="5"/>
        <v>50-54 ans</v>
      </c>
      <c r="F39" s="2">
        <f t="shared" ca="1" si="6"/>
        <v>11</v>
      </c>
      <c r="G39" s="2"/>
    </row>
    <row r="40" spans="1:10" x14ac:dyDescent="0.3">
      <c r="A40" s="2" t="s">
        <v>3</v>
      </c>
      <c r="B40" s="2">
        <f>COUNTIF(A$2:$A$53,A40)</f>
        <v>24</v>
      </c>
      <c r="C40" s="2" t="s">
        <v>39</v>
      </c>
      <c r="D40" s="2">
        <f t="shared" ca="1" si="4"/>
        <v>54</v>
      </c>
      <c r="E40" s="2" t="str">
        <f t="shared" ca="1" si="5"/>
        <v>50-54 ans</v>
      </c>
      <c r="F40" s="2">
        <f t="shared" ca="1" si="6"/>
        <v>11</v>
      </c>
      <c r="G40" s="2"/>
    </row>
    <row r="41" spans="1:10" x14ac:dyDescent="0.3">
      <c r="A41" s="2" t="s">
        <v>5</v>
      </c>
      <c r="B41" s="2">
        <f>COUNTIF(A$2:$A$53,A41)</f>
        <v>28</v>
      </c>
      <c r="C41" s="2" t="s">
        <v>40</v>
      </c>
      <c r="D41" s="2">
        <f t="shared" ca="1" si="4"/>
        <v>52</v>
      </c>
      <c r="E41" s="2" t="str">
        <f t="shared" ca="1" si="5"/>
        <v>50-54 ans</v>
      </c>
      <c r="F41" s="2">
        <f t="shared" ca="1" si="6"/>
        <v>11</v>
      </c>
      <c r="G41" s="2"/>
    </row>
    <row r="42" spans="1:10" x14ac:dyDescent="0.3">
      <c r="A42" s="2" t="s">
        <v>3</v>
      </c>
      <c r="B42" s="2">
        <f>COUNTIF(A$2:$A$53,A42)</f>
        <v>24</v>
      </c>
      <c r="C42" s="2" t="s">
        <v>41</v>
      </c>
      <c r="D42" s="2">
        <f t="shared" ca="1" si="4"/>
        <v>50</v>
      </c>
      <c r="E42" s="2" t="str">
        <f t="shared" ca="1" si="5"/>
        <v>50-54 ans</v>
      </c>
      <c r="F42" s="2">
        <f t="shared" ca="1" si="6"/>
        <v>11</v>
      </c>
      <c r="G42" s="2"/>
    </row>
    <row r="43" spans="1:10" x14ac:dyDescent="0.3">
      <c r="A43" s="2" t="s">
        <v>5</v>
      </c>
      <c r="B43" s="2">
        <f>COUNTIF(A$2:$A$53,A43)</f>
        <v>28</v>
      </c>
      <c r="C43" s="2" t="s">
        <v>42</v>
      </c>
      <c r="D43" s="2">
        <f t="shared" ca="1" si="4"/>
        <v>55</v>
      </c>
      <c r="E43" s="2" t="str">
        <f t="shared" ca="1" si="5"/>
        <v>55-59 ans</v>
      </c>
      <c r="F43" s="2">
        <f t="shared" ca="1" si="6"/>
        <v>3</v>
      </c>
      <c r="G43" s="2"/>
    </row>
    <row r="44" spans="1:10" x14ac:dyDescent="0.3">
      <c r="A44" s="2" t="s">
        <v>3</v>
      </c>
      <c r="B44" s="2">
        <f>COUNTIF(A$2:$A$53,A44)</f>
        <v>24</v>
      </c>
      <c r="C44" s="2" t="s">
        <v>43</v>
      </c>
      <c r="D44" s="2">
        <f t="shared" ca="1" si="4"/>
        <v>50</v>
      </c>
      <c r="E44" s="2" t="str">
        <f t="shared" ca="1" si="5"/>
        <v>50-54 ans</v>
      </c>
      <c r="F44" s="2">
        <f t="shared" ca="1" si="6"/>
        <v>11</v>
      </c>
      <c r="G44" s="2"/>
    </row>
    <row r="45" spans="1:10" x14ac:dyDescent="0.3">
      <c r="A45" s="2" t="s">
        <v>5</v>
      </c>
      <c r="B45" s="2">
        <f>COUNTIF(A$2:$A$53,A45)</f>
        <v>28</v>
      </c>
      <c r="C45" s="2" t="s">
        <v>44</v>
      </c>
      <c r="D45" s="2">
        <f t="shared" ca="1" si="4"/>
        <v>55</v>
      </c>
      <c r="E45" s="2" t="str">
        <f t="shared" ca="1" si="5"/>
        <v>55-59 ans</v>
      </c>
      <c r="F45" s="2">
        <f t="shared" ca="1" si="6"/>
        <v>3</v>
      </c>
      <c r="G45" s="2"/>
    </row>
    <row r="46" spans="1:10" x14ac:dyDescent="0.3">
      <c r="A46" s="2" t="s">
        <v>5</v>
      </c>
      <c r="B46" s="2">
        <f>COUNTIF(A$2:$A$53,A46)</f>
        <v>28</v>
      </c>
      <c r="C46" s="2" t="s">
        <v>45</v>
      </c>
      <c r="D46" s="2">
        <f t="shared" ca="1" si="4"/>
        <v>51</v>
      </c>
      <c r="E46" s="2" t="str">
        <f t="shared" ca="1" si="5"/>
        <v>50-54 ans</v>
      </c>
      <c r="F46" s="2">
        <f t="shared" ca="1" si="6"/>
        <v>11</v>
      </c>
      <c r="G46" s="2"/>
    </row>
    <row r="47" spans="1:10" x14ac:dyDescent="0.3">
      <c r="A47" s="2" t="s">
        <v>5</v>
      </c>
      <c r="B47" s="2">
        <f>COUNTIF(A$2:$A$53,A47)</f>
        <v>28</v>
      </c>
      <c r="C47" s="2" t="s">
        <v>46</v>
      </c>
      <c r="D47" s="2">
        <f t="shared" ca="1" si="4"/>
        <v>53</v>
      </c>
      <c r="E47" s="2" t="str">
        <f t="shared" ca="1" si="5"/>
        <v>50-54 ans</v>
      </c>
      <c r="F47" s="2">
        <f t="shared" ca="1" si="6"/>
        <v>11</v>
      </c>
      <c r="G47" s="2"/>
    </row>
    <row r="48" spans="1:10" x14ac:dyDescent="0.3">
      <c r="A48" s="2" t="s">
        <v>5</v>
      </c>
      <c r="B48" s="2">
        <f>COUNTIF(A$2:$A$53,A48)</f>
        <v>28</v>
      </c>
      <c r="C48" s="2" t="s">
        <v>47</v>
      </c>
      <c r="D48" s="2">
        <f t="shared" ca="1" si="4"/>
        <v>52</v>
      </c>
      <c r="E48" s="2" t="str">
        <f t="shared" ca="1" si="5"/>
        <v>50-54 ans</v>
      </c>
      <c r="F48" s="2">
        <f t="shared" ca="1" si="6"/>
        <v>11</v>
      </c>
      <c r="G48" s="2"/>
    </row>
    <row r="49" spans="1:7" x14ac:dyDescent="0.3">
      <c r="A49" s="2" t="s">
        <v>3</v>
      </c>
      <c r="B49" s="2">
        <f>COUNTIF(A$2:$A$53,A49)</f>
        <v>24</v>
      </c>
      <c r="C49" s="2" t="s">
        <v>48</v>
      </c>
      <c r="D49" s="2">
        <f t="shared" ca="1" si="4"/>
        <v>51</v>
      </c>
      <c r="E49" s="2" t="str">
        <f t="shared" ca="1" si="5"/>
        <v>50-54 ans</v>
      </c>
      <c r="F49" s="2">
        <f t="shared" ca="1" si="6"/>
        <v>11</v>
      </c>
      <c r="G49" s="2"/>
    </row>
    <row r="50" spans="1:7" x14ac:dyDescent="0.3">
      <c r="A50" s="2" t="s">
        <v>5</v>
      </c>
      <c r="B50" s="2">
        <f>COUNTIF(A$2:$A$53,A50)</f>
        <v>28</v>
      </c>
      <c r="C50" s="2" t="s">
        <v>49</v>
      </c>
      <c r="D50" s="2">
        <f t="shared" ca="1" si="4"/>
        <v>53</v>
      </c>
      <c r="E50" s="2" t="str">
        <f t="shared" ca="1" si="5"/>
        <v>50-54 ans</v>
      </c>
      <c r="F50" s="2">
        <f t="shared" ca="1" si="6"/>
        <v>11</v>
      </c>
      <c r="G50" s="2"/>
    </row>
    <row r="51" spans="1:7" x14ac:dyDescent="0.3">
      <c r="A51" s="2" t="s">
        <v>3</v>
      </c>
      <c r="B51" s="2">
        <f>COUNTIF(A$2:$A$53,A51)</f>
        <v>24</v>
      </c>
      <c r="C51" s="2" t="s">
        <v>41</v>
      </c>
      <c r="D51" s="2">
        <f t="shared" ca="1" si="4"/>
        <v>50</v>
      </c>
      <c r="E51" s="2" t="str">
        <f t="shared" ca="1" si="5"/>
        <v>50-54 ans</v>
      </c>
      <c r="F51" s="2">
        <f t="shared" ca="1" si="6"/>
        <v>11</v>
      </c>
      <c r="G51" s="2"/>
    </row>
    <row r="52" spans="1:7" x14ac:dyDescent="0.3">
      <c r="A52" s="2" t="s">
        <v>3</v>
      </c>
      <c r="B52" s="2">
        <f>COUNTIF(A$2:$A$53,A52)</f>
        <v>24</v>
      </c>
      <c r="C52" s="2" t="s">
        <v>50</v>
      </c>
      <c r="D52" s="2">
        <f t="shared" ca="1" si="4"/>
        <v>59</v>
      </c>
      <c r="E52" s="2" t="str">
        <f t="shared" ca="1" si="5"/>
        <v>55-59 ans</v>
      </c>
      <c r="F52" s="2">
        <f t="shared" ca="1" si="6"/>
        <v>3</v>
      </c>
      <c r="G52" s="2"/>
    </row>
    <row r="53" spans="1:7" x14ac:dyDescent="0.3">
      <c r="A53" s="2" t="s">
        <v>5</v>
      </c>
      <c r="B53" s="2">
        <f>COUNTIF(A$2:$A$53,A53)</f>
        <v>28</v>
      </c>
      <c r="C53" s="2" t="s">
        <v>51</v>
      </c>
      <c r="D53" s="2">
        <f t="shared" ca="1" si="4"/>
        <v>60</v>
      </c>
      <c r="E53" s="2" t="str">
        <f t="shared" ca="1" si="5"/>
        <v>60 ans et plus</v>
      </c>
      <c r="F53" s="2">
        <f t="shared" ca="1" si="6"/>
        <v>1</v>
      </c>
      <c r="G53" s="2"/>
    </row>
  </sheetData>
  <pageMargins left="0.7" right="0.7" top="0.75" bottom="0.75" header="0.3" footer="0.3"/>
  <pageSetup paperSize="9" orientation="portrait" r:id="rId1"/>
  <drawing r:id="rId2"/>
  <legacyDrawing r:id="rId3"/>
  <tableParts count="3"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4 z V W O F l B 0 y l A A A A 9 g A A A B I A H A B D b 2 5 m a W c v U G F j a 2 F n Z S 5 4 b W w g o h g A K K A U A A A A A A A A A A A A A A A A A A A A A A A A A A A A h Y 8 x D o I w G I W v Q r r T l h o T J T 9 l M H G S x G h i X J t S o B G K a Y t w N w e P 5 B X E K O r m + L 7 3 D e / d r z d I h 6 Y O L s o 6 3 Z o E R Z i i Q B n Z 5 t q U C e p 8 E S 5 Q y m E r 5 E m U K h h l 4 + L B 5 Q m q v D / H h P R 9 j / s Z b m 1 J G K U R O W a b v a x U I 9 B H 1 v / l U B v n h Z E K c T i 8 x n C G I 7 b E b M 4 w B T J B y L T 5 C m z c + 2 x / I K y 6 2 n d W 8 c K G 6 x 2 Q K Q J 5 f + A P U E s D B B Q A A g A I A I O M 1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j N V Y K I p H u A 4 A A A A R A A A A E w A c A E Z v c m 1 1 b G F z L 1 N l Y 3 R p b 2 4 x L m 0 g o h g A K K A U A A A A A A A A A A A A A A A A A A A A A A A A A A A A K 0 5 N L s n M z 1 M I h t C G 1 g B Q S w E C L Q A U A A I A C A C D j N V Y 4 W U H T K U A A A D 2 A A A A E g A A A A A A A A A A A A A A A A A A A A A A Q 2 9 u Z m l n L 1 B h Y 2 t h Z 2 U u e G 1 s U E s B A i 0 A F A A C A A g A g 4 z V W A / K 6 a u k A A A A 6 Q A A A B M A A A A A A A A A A A A A A A A A 8 Q A A A F t D b 2 5 0 Z W 5 0 X 1 R 5 c G V z X S 5 4 b W x Q S w E C L Q A U A A I A C A C D j N V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X h U r X J l q 0 m o D 5 q 8 V w Q g F Q A A A A A C A A A A A A A Q Z g A A A A E A A C A A A A A O U z Q K Y O 2 n i E 2 T K x 6 V i s f E 6 2 0 O m b M n r V Z y 3 r m e m 0 k z d g A A A A A O g A A A A A I A A C A A A A A U A e E X i E k D 9 S z k S 7 L p r L O J d / M S R W W d p B J 0 1 H z 5 2 / 1 S a V A A A A C R q E 1 P 2 m G W W w 4 Y + D J V 9 y C U A l Z 9 V 3 9 z 2 c D I 3 L O 0 B i 3 D R Q d m n Z A f j e d + J B t 9 6 h 8 P X b U F N 3 u y u p w T 1 q 2 m w + u o r l H 9 C L 8 z u d y m 5 S r S G F e q Z B R W 6 U A A A A A K k P Z n g Q o x W x a y U g U l 6 w U 3 j c d m s N L j O m X j d D k t t C A A j x L j 4 j Y S v i s c G k 3 6 J 2 k Q X e O X G A c g Z U P h Z A a 7 z f n w z 9 X h < / D a t a M a s h u p > 
</file>

<file path=customXml/itemProps1.xml><?xml version="1.0" encoding="utf-8"?>
<ds:datastoreItem xmlns:ds="http://schemas.openxmlformats.org/officeDocument/2006/customXml" ds:itemID="{F93DEBAD-CB41-4A1A-9A47-442F098CFCC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Recap effectif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Amine Ragued</dc:creator>
  <cp:lastModifiedBy>Amine Ragued</cp:lastModifiedBy>
  <dcterms:created xsi:type="dcterms:W3CDTF">2024-06-21T14:01:46Z</dcterms:created>
  <dcterms:modified xsi:type="dcterms:W3CDTF">2024-08-17T05:41:53Z</dcterms:modified>
</cp:coreProperties>
</file>