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-202505B12\"/>
    </mc:Choice>
  </mc:AlternateContent>
  <xr:revisionPtr revIDLastSave="0" documentId="13_ncr:1_{F145C2D6-068C-463A-8ADA-F288E35EB7ED}" xr6:coauthVersionLast="47" xr6:coauthVersionMax="47" xr10:uidLastSave="{00000000-0000-0000-0000-000000000000}"/>
  <bookViews>
    <workbookView xWindow="-120" yWindow="-120" windowWidth="19440" windowHeight="14880" activeTab="3" xr2:uid="{983E819B-A7BE-4369-BA8C-587A618C4069}"/>
  </bookViews>
  <sheets>
    <sheet name="marksheet" sheetId="1" r:id="rId1"/>
    <sheet name="Sheet2" sheetId="2" r:id="rId2"/>
    <sheet name="pivot table" sheetId="3" r:id="rId3"/>
    <sheet name="Sheet1" sheetId="4" r:id="rId4"/>
  </sheets>
  <calcPr calcId="191029"/>
  <pivotCaches>
    <pivotCache cacheId="5" r:id="rId5"/>
    <pivotCache cacheId="1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4" l="1"/>
  <c r="J10" i="4"/>
  <c r="J11" i="4"/>
  <c r="J12" i="4"/>
  <c r="J13" i="4"/>
  <c r="J14" i="4"/>
  <c r="J15" i="4"/>
  <c r="J16" i="4"/>
  <c r="J17" i="4"/>
  <c r="J18" i="4"/>
  <c r="J19" i="4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L6" i="2"/>
  <c r="P6" i="2"/>
  <c r="N6" i="2"/>
  <c r="U6" i="1"/>
  <c r="U7" i="1"/>
  <c r="U8" i="1"/>
  <c r="U9" i="1"/>
  <c r="U10" i="1"/>
  <c r="U11" i="1"/>
  <c r="U12" i="1"/>
  <c r="U13" i="1"/>
  <c r="U14" i="1"/>
  <c r="U5" i="1"/>
  <c r="V6" i="1"/>
  <c r="V7" i="1"/>
  <c r="V8" i="1"/>
  <c r="V9" i="1"/>
  <c r="V10" i="1"/>
  <c r="V11" i="1"/>
  <c r="V12" i="1"/>
  <c r="V13" i="1"/>
  <c r="V14" i="1"/>
  <c r="V5" i="1"/>
  <c r="T6" i="1"/>
  <c r="T7" i="1"/>
  <c r="T8" i="1"/>
  <c r="T9" i="1"/>
  <c r="T10" i="1"/>
  <c r="T11" i="1"/>
  <c r="T12" i="1"/>
  <c r="T13" i="1"/>
  <c r="T14" i="1"/>
  <c r="T5" i="1"/>
  <c r="S6" i="1"/>
  <c r="S7" i="1"/>
  <c r="S8" i="1"/>
  <c r="S9" i="1"/>
  <c r="S10" i="1"/>
  <c r="S11" i="1"/>
  <c r="S12" i="1"/>
  <c r="S13" i="1"/>
  <c r="S14" i="1"/>
  <c r="S5" i="1"/>
  <c r="R6" i="1"/>
  <c r="R7" i="1"/>
  <c r="R8" i="1"/>
  <c r="R9" i="1"/>
  <c r="R10" i="1"/>
  <c r="R12" i="1"/>
  <c r="R13" i="1"/>
  <c r="R14" i="1"/>
  <c r="R5" i="1"/>
  <c r="Q13" i="1"/>
  <c r="N6" i="1"/>
  <c r="O6" i="1" s="1"/>
  <c r="Q6" i="1" s="1"/>
  <c r="N7" i="1"/>
  <c r="O7" i="1" s="1"/>
  <c r="Q7" i="1" s="1"/>
  <c r="N8" i="1"/>
  <c r="O8" i="1" s="1"/>
  <c r="P8" i="1" s="1" a="1"/>
  <c r="P8" i="1" s="1"/>
  <c r="N9" i="1"/>
  <c r="O9" i="1" s="1"/>
  <c r="Q9" i="1" s="1"/>
  <c r="N10" i="1"/>
  <c r="O10" i="1" s="1"/>
  <c r="P10" i="1" s="1" a="1"/>
  <c r="P10" i="1" s="1"/>
  <c r="N12" i="1"/>
  <c r="O12" i="1" s="1"/>
  <c r="P12" i="1" s="1" a="1"/>
  <c r="P12" i="1" s="1"/>
  <c r="N13" i="1"/>
  <c r="O13" i="1" s="1"/>
  <c r="P13" i="1" s="1" a="1"/>
  <c r="P13" i="1" s="1"/>
  <c r="N14" i="1"/>
  <c r="O14" i="1" s="1"/>
  <c r="P14" i="1" s="1" a="1"/>
  <c r="P14" i="1" s="1"/>
  <c r="N5" i="1"/>
  <c r="O5" i="1" s="1"/>
  <c r="P5" i="1" s="1" a="1"/>
  <c r="P5" i="1" s="1"/>
  <c r="Q8" i="1" l="1"/>
  <c r="P7" i="1" a="1"/>
  <c r="P7" i="1" s="1"/>
  <c r="Q14" i="1"/>
  <c r="P9" i="1" a="1"/>
  <c r="P9" i="1" s="1"/>
  <c r="P6" i="1" a="1"/>
  <c r="P6" i="1" s="1"/>
  <c r="Q5" i="1"/>
  <c r="Q10" i="1"/>
  <c r="Q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<sst xmlns="http://schemas.openxmlformats.org/spreadsheetml/2006/main" count="162" uniqueCount="74">
  <si>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Id</t>
  </si>
  <si>
    <t>Name</t>
  </si>
  <si>
    <t>Phy</t>
  </si>
  <si>
    <t>Chem</t>
  </si>
  <si>
    <t>Maths</t>
  </si>
  <si>
    <t>Eng</t>
  </si>
  <si>
    <t>Urdu</t>
  </si>
  <si>
    <t>Total</t>
  </si>
  <si>
    <t>Percenetage</t>
  </si>
  <si>
    <t>Ali</t>
  </si>
  <si>
    <t>Hassan</t>
  </si>
  <si>
    <t>Aqsa</t>
  </si>
  <si>
    <t>Hamza</t>
  </si>
  <si>
    <t>Rafiya</t>
  </si>
  <si>
    <t>Huzaifa</t>
  </si>
  <si>
    <t>Arham</t>
  </si>
  <si>
    <t>Zoha</t>
  </si>
  <si>
    <t>Abeera</t>
  </si>
  <si>
    <t>Grade</t>
  </si>
  <si>
    <t>Remarks Using Percentage</t>
  </si>
  <si>
    <t>Result Each column check</t>
  </si>
  <si>
    <t>Bareera</t>
  </si>
  <si>
    <t>Min Marks</t>
  </si>
  <si>
    <t>Max  Marks</t>
  </si>
  <si>
    <t>Count</t>
  </si>
  <si>
    <t>Count Blank</t>
  </si>
  <si>
    <t>Qty</t>
  </si>
  <si>
    <t>Price</t>
  </si>
  <si>
    <t>Pens</t>
  </si>
  <si>
    <t>Watches</t>
  </si>
  <si>
    <t>Bags</t>
  </si>
  <si>
    <t>Shoes</t>
  </si>
  <si>
    <t>keyboard</t>
  </si>
  <si>
    <t>mouse</t>
  </si>
  <si>
    <t>bags</t>
  </si>
  <si>
    <t>marker</t>
  </si>
  <si>
    <t>pcs</t>
  </si>
  <si>
    <t>Product</t>
  </si>
  <si>
    <t>Max</t>
  </si>
  <si>
    <t>Min</t>
  </si>
  <si>
    <t>SumIFS</t>
  </si>
  <si>
    <t>Total Sell</t>
  </si>
  <si>
    <t>Revenue</t>
  </si>
  <si>
    <t>remaining stock</t>
  </si>
  <si>
    <t>pen</t>
  </si>
  <si>
    <t>ink</t>
  </si>
  <si>
    <t xml:space="preserve">       copies</t>
  </si>
  <si>
    <t xml:space="preserve">  laptop</t>
  </si>
  <si>
    <t xml:space="preserve">  mouse</t>
  </si>
  <si>
    <t xml:space="preserve"> bags</t>
  </si>
  <si>
    <t xml:space="preserve">   Shoes</t>
  </si>
  <si>
    <t xml:space="preserve">   watches</t>
  </si>
  <si>
    <t>rings</t>
  </si>
  <si>
    <t>socks</t>
  </si>
  <si>
    <t>Row Labels</t>
  </si>
  <si>
    <t>Grand Total</t>
  </si>
  <si>
    <t>Sum of Revenue</t>
  </si>
  <si>
    <t>Sum of Price</t>
  </si>
  <si>
    <t>Column Labels</t>
  </si>
  <si>
    <t>Sum of Total Sell</t>
  </si>
  <si>
    <t>Apple</t>
  </si>
  <si>
    <t>Karachi</t>
  </si>
  <si>
    <t>Janauary</t>
  </si>
  <si>
    <t>City</t>
  </si>
  <si>
    <t>Month</t>
  </si>
  <si>
    <t>Mango</t>
  </si>
  <si>
    <t>multan</t>
  </si>
  <si>
    <t>february</t>
  </si>
  <si>
    <t>strawberry</t>
  </si>
  <si>
    <t>islamabad</t>
  </si>
  <si>
    <t>watermelon</t>
  </si>
  <si>
    <t>banana</t>
  </si>
  <si>
    <t>march</t>
  </si>
  <si>
    <t>Total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</si>
</sst>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8"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2.424647800923" createdVersion="8" refreshedVersion="8" minRefreshableVersion="3" recordCount="13" xr:uid="{5D95B472-5491-40BC-AFC8-D7A6E5AA121F}">
  <cacheSource type="worksheet">
    <worksheetSource name="Table1"/>
  </cacheSource>
  <cacheFields count="5">
    <cacheField name="Name" numFmtId="0">
      <sharedItems count="13">
        <s v="bags"/>
        <s v="   watches"/>
        <s v="   Shoes"/>
        <s v=" bags"/>
        <s v="pen"/>
        <s v="  mouse"/>
        <s v="  laptop"/>
        <s v="ink"/>
        <s v="Shoes"/>
        <s v="       copies"/>
        <s v="keyboard"/>
        <s v="rings"/>
        <s v="socks"/>
      </sharedItems>
    </cacheField>
    <cacheField name="Price" numFmtId="0">
      <sharedItems containsSemiMixedTypes="0" containsString="0" containsNumber="1" containsInteger="1" minValue="100" maxValue="75000"/>
    </cacheField>
    <cacheField name="remaining stock" numFmtId="0">
      <sharedItems containsSemiMixedTypes="0" containsString="0" containsNumber="1" minValue="10" maxValue="78.5"/>
    </cacheField>
    <cacheField name="Total Sell" numFmtId="0">
      <sharedItems containsSemiMixedTypes="0" containsString="0" containsNumber="1" containsInteger="1" minValue="150" maxValue="1200" count="6">
        <n v="1200"/>
        <n v="150"/>
        <n v="500"/>
        <n v="700"/>
        <n v="450"/>
        <n v="200"/>
      </sharedItems>
    </cacheField>
    <cacheField name="Revenue" numFmtId="0">
      <sharedItems containsSemiMixedTypes="0" containsString="0" containsNumber="1" containsInteger="1" minValue="45000" maxValue="112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2.439112268519" createdVersion="8" refreshedVersion="8" minRefreshableVersion="3" recordCount="11" xr:uid="{114AB437-AD46-4E1F-84D6-9F251C10BF41}">
  <cacheSource type="worksheet">
    <worksheetSource name="Table2"/>
  </cacheSource>
  <cacheFields count="6">
    <cacheField name="Name" numFmtId="0">
      <sharedItems count="5">
        <s v="Apple"/>
        <s v="Mango"/>
        <s v="strawberry"/>
        <s v="watermelon"/>
        <s v="banana"/>
      </sharedItems>
    </cacheField>
    <cacheField name="Price" numFmtId="0">
      <sharedItems containsSemiMixedTypes="0" containsString="0" containsNumber="1" containsInteger="1" minValue="250" maxValue="850"/>
    </cacheField>
    <cacheField name="Total sell" numFmtId="0">
      <sharedItems containsSemiMixedTypes="0" containsString="0" containsNumber="1" containsInteger="1" minValue="450" maxValue="1200"/>
    </cacheField>
    <cacheField name="Revenue" numFmtId="0">
      <sharedItems containsSemiMixedTypes="0" containsString="0" containsNumber="1" containsInteger="1" minValue="112500" maxValue="900000"/>
    </cacheField>
    <cacheField name="City" numFmtId="0">
      <sharedItems count="3">
        <s v="Karachi"/>
        <s v="multan"/>
        <s v="islamabad"/>
      </sharedItems>
    </cacheField>
    <cacheField name="Month" numFmtId="0">
      <sharedItems count="3">
        <s v="Janauary"/>
        <s v="february"/>
        <s v="marc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n v="5000"/>
    <n v="78.5"/>
    <x v="0"/>
    <n v="6000000"/>
  </r>
  <r>
    <x v="1"/>
    <n v="6000"/>
    <n v="45.56"/>
    <x v="1"/>
    <n v="900000"/>
  </r>
  <r>
    <x v="2"/>
    <n v="4500"/>
    <n v="56.56"/>
    <x v="2"/>
    <n v="2250000"/>
  </r>
  <r>
    <x v="3"/>
    <n v="5000"/>
    <n v="45.5"/>
    <x v="2"/>
    <n v="2500000"/>
  </r>
  <r>
    <x v="4"/>
    <n v="200"/>
    <n v="45"/>
    <x v="3"/>
    <n v="140000"/>
  </r>
  <r>
    <x v="5"/>
    <n v="500"/>
    <n v="20.6"/>
    <x v="4"/>
    <n v="225000"/>
  </r>
  <r>
    <x v="6"/>
    <n v="75000"/>
    <n v="15"/>
    <x v="1"/>
    <n v="11250000"/>
  </r>
  <r>
    <x v="7"/>
    <n v="100"/>
    <n v="10"/>
    <x v="4"/>
    <n v="45000"/>
  </r>
  <r>
    <x v="8"/>
    <n v="4500"/>
    <n v="10"/>
    <x v="5"/>
    <n v="900000"/>
  </r>
  <r>
    <x v="9"/>
    <n v="450"/>
    <n v="20"/>
    <x v="2"/>
    <n v="225000"/>
  </r>
  <r>
    <x v="10"/>
    <n v="1200"/>
    <n v="12"/>
    <x v="1"/>
    <n v="180000"/>
  </r>
  <r>
    <x v="11"/>
    <n v="450"/>
    <n v="12"/>
    <x v="3"/>
    <n v="315000"/>
  </r>
  <r>
    <x v="12"/>
    <n v="200"/>
    <n v="15"/>
    <x v="4"/>
    <n v="9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n v="250"/>
    <n v="1200"/>
    <n v="300000"/>
    <x v="0"/>
    <x v="0"/>
  </r>
  <r>
    <x v="1"/>
    <n v="300"/>
    <n v="450"/>
    <n v="135000"/>
    <x v="1"/>
    <x v="0"/>
  </r>
  <r>
    <x v="1"/>
    <n v="350"/>
    <n v="500"/>
    <n v="175000"/>
    <x v="0"/>
    <x v="1"/>
  </r>
  <r>
    <x v="2"/>
    <n v="750"/>
    <n v="1200"/>
    <n v="900000"/>
    <x v="2"/>
    <x v="0"/>
  </r>
  <r>
    <x v="3"/>
    <n v="800"/>
    <n v="750"/>
    <n v="600000"/>
    <x v="0"/>
    <x v="0"/>
  </r>
  <r>
    <x v="2"/>
    <n v="750"/>
    <n v="454"/>
    <n v="340500"/>
    <x v="1"/>
    <x v="1"/>
  </r>
  <r>
    <x v="4"/>
    <n v="250"/>
    <n v="450"/>
    <n v="112500"/>
    <x v="2"/>
    <x v="2"/>
  </r>
  <r>
    <x v="3"/>
    <n v="850"/>
    <n v="900"/>
    <n v="765000"/>
    <x v="2"/>
    <x v="2"/>
  </r>
  <r>
    <x v="2"/>
    <n v="500"/>
    <n v="450"/>
    <n v="225000"/>
    <x v="0"/>
    <x v="2"/>
  </r>
  <r>
    <x v="4"/>
    <n v="250"/>
    <n v="900"/>
    <n v="225000"/>
    <x v="1"/>
    <x v="2"/>
  </r>
  <r>
    <x v="1"/>
    <n v="450"/>
    <n v="1000"/>
    <n v="45000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ED7339-9E33-47D8-9CAE-3BD9B6E0B79C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2:G46" firstHeaderRow="0" firstDataRow="1" firstDataCol="1"/>
  <pivotFields count="5">
    <pivotField axis="axisRow" showAll="0">
      <items count="14">
        <item x="9"/>
        <item x="2"/>
        <item x="1"/>
        <item x="6"/>
        <item x="5"/>
        <item x="3"/>
        <item x="0"/>
        <item x="7"/>
        <item x="10"/>
        <item x="4"/>
        <item x="11"/>
        <item x="8"/>
        <item x="12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ell" fld="3" baseField="0" baseItem="0"/>
    <dataField name="Sum of Reven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847A6B-C00B-4D9C-9929-EC82D33651DF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8:O22" firstHeaderRow="0" firstDataRow="1" firstDataCol="1"/>
  <pivotFields count="5">
    <pivotField axis="axisRow" showAll="0">
      <items count="14">
        <item x="9"/>
        <item x="2"/>
        <item x="1"/>
        <item x="6"/>
        <item x="5"/>
        <item x="3"/>
        <item x="0"/>
        <item x="7"/>
        <item x="10"/>
        <item x="4"/>
        <item x="11"/>
        <item x="8"/>
        <item x="12"/>
        <item t="default"/>
      </items>
    </pivotField>
    <pivotField dataField="1" showAll="0"/>
    <pivotField showAll="0"/>
    <pivotField showAll="0">
      <items count="7">
        <item x="1"/>
        <item x="5"/>
        <item x="4"/>
        <item x="2"/>
        <item x="3"/>
        <item x="0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4" baseField="0" baseItem="0"/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B899B1-00F7-494D-B6A4-F280F8D5A37C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6:L41" firstHeaderRow="1" firstDataRow="2" firstDataCol="1"/>
  <pivotFields count="6">
    <pivotField axis="axisRow" showAll="0">
      <items count="6">
        <item x="0"/>
        <item x="4"/>
        <item x="1"/>
        <item x="2"/>
        <item x="3"/>
        <item t="default"/>
      </items>
    </pivotField>
    <pivotField showAll="0"/>
    <pivotField showAll="0"/>
    <pivotField dataField="1" showAll="0"/>
    <pivotField axis="axisCol" showAll="0">
      <items count="4">
        <item x="2"/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2">
    <field x="5"/>
    <field x="0"/>
  </rowFields>
  <rowItems count="14">
    <i>
      <x/>
    </i>
    <i r="1">
      <x v="2"/>
    </i>
    <i r="1">
      <x v="3"/>
    </i>
    <i>
      <x v="1"/>
    </i>
    <i r="1">
      <x v="1"/>
    </i>
    <i r="1">
      <x v="2"/>
    </i>
    <i r="1">
      <x v="3"/>
    </i>
    <i r="1">
      <x v="4"/>
    </i>
    <i>
      <x v="2"/>
    </i>
    <i r="1">
      <x/>
    </i>
    <i r="1">
      <x v="2"/>
    </i>
    <i r="1">
      <x v="3"/>
    </i>
    <i r="1"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Reven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04229-1239-4515-9838-8D2308E8E0BA}" name="Table1" displayName="Table1" ref="F8:J21" totalsRowShown="0">
  <autoFilter ref="F8:J21" xr:uid="{AE904229-1239-4515-9838-8D2308E8E0BA}"/>
  <tableColumns count="5">
    <tableColumn id="1" xr3:uid="{B5A8B342-3F1D-45CA-9FFD-151E18DB4253}" name="Name"/>
    <tableColumn id="2" xr3:uid="{726D6468-8868-4A90-B960-DB44AE80BC4B}" name="Price"/>
    <tableColumn id="3" xr3:uid="{F63A54B3-B5EC-41D9-8CB6-8F0BFE361CE9}" name="remaining stock"/>
    <tableColumn id="4" xr3:uid="{03B93EBD-1901-47A6-BDEC-2AAF2846C418}" name="Total Sell"/>
    <tableColumn id="5" xr3:uid="{6C4F7D53-F07B-4D92-A767-D48A548B8A74}" name="Revenue" dataDxfId="7">
      <calculatedColumnFormula>Table1[[#This Row],[Price]]*Table1[[#This Row],[Total Sell]]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0B81EC-5295-4F58-9EFC-49C0F2A69FAC}" name="Table2" displayName="Table2" ref="G8:L19" totalsRowShown="0">
  <autoFilter ref="G8:L19" xr:uid="{920B81EC-5295-4F58-9EFC-49C0F2A69FAC}"/>
  <tableColumns count="6">
    <tableColumn id="1" xr3:uid="{466B989D-1E86-4410-AE3D-52B77194F4E2}" name="Name"/>
    <tableColumn id="2" xr3:uid="{5E3B4506-9988-45E3-B7FB-97B573A8167A}" name="Price"/>
    <tableColumn id="3" xr3:uid="{2B2D50DF-33A9-422D-9C57-71DB3A754AB1}" name="Total sell"/>
    <tableColumn id="4" xr3:uid="{732DB85D-1B85-46E2-8EFE-FCE81A2C3976}" name="Revenue" dataDxfId="6">
      <calculatedColumnFormula>Table2[[#This Row],[Total sell]]*Table2[[#This Row],[Price]]</calculatedColumnFormula>
    </tableColumn>
    <tableColumn id="5" xr3:uid="{12B6FBD1-43B0-4035-8E9C-B89EC7B98439}" name="City"/>
    <tableColumn id="6" xr3:uid="{862A0528-E500-4593-B8AA-93993CBC2AF6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C9F8-0292-4E37-8FAE-E527B5494BFC}">
  <dimension ref="G4:V14"/>
  <sheetViews>
    <sheetView topLeftCell="H1" zoomScaleNormal="100" workbookViewId="0">
      <selection activeCell="L18" sqref="L18"/>
    </sheetView>
  </sheetViews>
  <sheetFormatPr defaultRowHeight="15" x14ac:dyDescent="0.25"/>
  <cols>
    <col min="14" max="14" width="18" customWidth="1"/>
    <col min="15" max="15" width="22.28515625" customWidth="1"/>
    <col min="16" max="16" width="10.28515625" customWidth="1"/>
    <col min="17" max="17" width="14.42578125" customWidth="1"/>
    <col min="18" max="18" width="16.42578125" customWidth="1"/>
    <col min="19" max="19" width="12.85546875" customWidth="1"/>
    <col min="20" max="20" width="11.140625" customWidth="1"/>
    <col min="21" max="21" width="9.5703125" customWidth="1"/>
    <col min="22" max="22" width="17" customWidth="1"/>
  </cols>
  <sheetData>
    <row r="4" spans="7:22" ht="18.75" x14ac:dyDescent="0.3">
      <c r="G4" s="2" t="s">
        <v>0</v>
      </c>
      <c r="H4" s="2" t="s">
        <v>1</v>
      </c>
      <c r="I4" s="2" t="s">
        <v>2</v>
      </c>
      <c r="J4" s="2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18</v>
      </c>
      <c r="Q4" s="2" t="s">
        <v>19</v>
      </c>
      <c r="R4" s="2" t="s">
        <v>20</v>
      </c>
      <c r="S4" s="2" t="s">
        <v>23</v>
      </c>
      <c r="T4" s="2" t="s">
        <v>22</v>
      </c>
      <c r="U4" s="2" t="s">
        <v>25</v>
      </c>
      <c r="V4" s="2" t="s">
        <v>24</v>
      </c>
    </row>
    <row r="5" spans="7:22" x14ac:dyDescent="0.25">
      <c r="G5" s="1">
        <v>1</v>
      </c>
      <c r="H5" s="1" t="s">
        <v>9</v>
      </c>
      <c r="I5" s="1">
        <v>66</v>
      </c>
      <c r="J5" s="1">
        <v>67</v>
      </c>
      <c r="K5" s="1">
        <v>78</v>
      </c>
      <c r="L5" s="1">
        <v>67</v>
      </c>
      <c r="M5" s="1">
        <v>89</v>
      </c>
      <c r="N5" s="1">
        <f>SUM(I5:M5)</f>
        <v>367</v>
      </c>
      <c r="O5" s="1">
        <f>N5*100/500</f>
        <v>73.400000000000006</v>
      </c>
      <c r="P5" s="1" t="str" cm="1">
        <f t="array" ref="P5">_xlfn.IFS(O5&gt;=80,"A+",O5&gt;=70,"A",O5&gt;=60,"B",O5&gt;=50,"C",O5&gt;=40,"D",O5&lt;=39,"F")</f>
        <v>A</v>
      </c>
      <c r="Q5" s="1" t="str">
        <f>IF(O5&gt;40,"pass","fail")</f>
        <v>pass</v>
      </c>
      <c r="R5" s="1" t="str">
        <f>IF(MIN(I5:M5)&gt;40,"pass","fail")</f>
        <v>pass</v>
      </c>
      <c r="S5" s="1">
        <f>MAX(I5:M5)</f>
        <v>89</v>
      </c>
      <c r="T5" s="1">
        <f>MIN(I5:M5)</f>
        <v>66</v>
      </c>
      <c r="U5" s="1">
        <f>COUNTBLANK(I5:M5)</f>
        <v>0</v>
      </c>
      <c r="V5" s="1">
        <f>COUNT(I5:M5)</f>
        <v>5</v>
      </c>
    </row>
    <row r="6" spans="7:22" x14ac:dyDescent="0.25">
      <c r="G6" s="1">
        <v>2</v>
      </c>
      <c r="H6" s="1" t="s">
        <v>10</v>
      </c>
      <c r="I6" s="1">
        <v>67</v>
      </c>
      <c r="J6" s="1">
        <v>88</v>
      </c>
      <c r="K6" s="1">
        <v>98</v>
      </c>
      <c r="L6" s="1">
        <v>23</v>
      </c>
      <c r="M6" s="1">
        <v>45</v>
      </c>
      <c r="N6" s="1">
        <f t="shared" ref="N6:N14" si="0">SUM(I6:M6)</f>
        <v>321</v>
      </c>
      <c r="O6" s="1">
        <f t="shared" ref="O6:O14" si="1">N6*100/500</f>
        <v>64.2</v>
      </c>
      <c r="P6" s="1" t="str" cm="1">
        <f t="array" ref="P6">_xlfn.IFS(O6&gt;=80,"A+",O6&gt;=70,"A",O6&gt;=60,"B",O6&gt;=50,"C",O6&gt;=40,"D",O6&lt;=39,"F")</f>
        <v>B</v>
      </c>
      <c r="Q6" s="1" t="str">
        <f t="shared" ref="Q6:Q14" si="2">IF(O6&gt;40,"pass","fail")</f>
        <v>pass</v>
      </c>
      <c r="R6" s="1" t="str">
        <f t="shared" ref="R6:R14" si="3">IF(MIN(I6:M6)&gt;40,"pass","fail")</f>
        <v>fail</v>
      </c>
      <c r="S6" s="1">
        <f t="shared" ref="S6:S14" si="4">MAX(I6:M6)</f>
        <v>98</v>
      </c>
      <c r="T6" s="1">
        <f t="shared" ref="T6:T14" si="5">MIN(I6:M6)</f>
        <v>23</v>
      </c>
      <c r="U6" s="1">
        <f t="shared" ref="U6:U14" si="6">COUNTBLANK(I6:M6)</f>
        <v>0</v>
      </c>
      <c r="V6" s="1">
        <f t="shared" ref="V6:V14" si="7">COUNT(I6:M6)</f>
        <v>5</v>
      </c>
    </row>
    <row r="7" spans="7:22" x14ac:dyDescent="0.25">
      <c r="G7" s="1">
        <v>3</v>
      </c>
      <c r="H7" s="1" t="s">
        <v>11</v>
      </c>
      <c r="I7" s="1">
        <v>34</v>
      </c>
      <c r="J7" s="1">
        <v>67</v>
      </c>
      <c r="K7" s="1">
        <v>89</v>
      </c>
      <c r="L7" s="1">
        <v>90</v>
      </c>
      <c r="M7" s="1">
        <v>65</v>
      </c>
      <c r="N7" s="1">
        <f t="shared" si="0"/>
        <v>345</v>
      </c>
      <c r="O7" s="1">
        <f t="shared" si="1"/>
        <v>69</v>
      </c>
      <c r="P7" s="1" t="str" cm="1">
        <f t="array" ref="P7">_xlfn.IFS(O7&gt;=80,"A+",O7&gt;=70,"A",O7&gt;=60,"B",O7&gt;=50,"C",O7&gt;=40,"D",O7&lt;=39,"F")</f>
        <v>B</v>
      </c>
      <c r="Q7" s="1" t="str">
        <f t="shared" si="2"/>
        <v>pass</v>
      </c>
      <c r="R7" s="1" t="str">
        <f t="shared" si="3"/>
        <v>fail</v>
      </c>
      <c r="S7" s="1">
        <f t="shared" si="4"/>
        <v>90</v>
      </c>
      <c r="T7" s="1">
        <f t="shared" si="5"/>
        <v>34</v>
      </c>
      <c r="U7" s="1">
        <f t="shared" si="6"/>
        <v>0</v>
      </c>
      <c r="V7" s="1">
        <f t="shared" si="7"/>
        <v>5</v>
      </c>
    </row>
    <row r="8" spans="7:22" x14ac:dyDescent="0.25">
      <c r="G8" s="1">
        <v>4</v>
      </c>
      <c r="H8" s="1" t="s">
        <v>12</v>
      </c>
      <c r="I8" s="1">
        <v>67</v>
      </c>
      <c r="J8" s="1">
        <v>88</v>
      </c>
      <c r="K8" s="1">
        <v>90</v>
      </c>
      <c r="L8" s="1">
        <v>45</v>
      </c>
      <c r="M8" s="1">
        <v>67</v>
      </c>
      <c r="N8" s="1">
        <f t="shared" si="0"/>
        <v>357</v>
      </c>
      <c r="O8" s="1">
        <f t="shared" si="1"/>
        <v>71.400000000000006</v>
      </c>
      <c r="P8" s="1" t="str" cm="1">
        <f t="array" ref="P8">_xlfn.IFS(O8&gt;=80,"A+",O8&gt;=70,"A",O8&gt;=60,"B",O8&gt;=50,"C",O8&gt;=40,"D",O8&lt;=39,"F")</f>
        <v>A</v>
      </c>
      <c r="Q8" s="1" t="str">
        <f t="shared" si="2"/>
        <v>pass</v>
      </c>
      <c r="R8" s="1" t="str">
        <f t="shared" si="3"/>
        <v>pass</v>
      </c>
      <c r="S8" s="1">
        <f t="shared" si="4"/>
        <v>90</v>
      </c>
      <c r="T8" s="1">
        <f t="shared" si="5"/>
        <v>45</v>
      </c>
      <c r="U8" s="1">
        <f t="shared" si="6"/>
        <v>0</v>
      </c>
      <c r="V8" s="1">
        <f t="shared" si="7"/>
        <v>5</v>
      </c>
    </row>
    <row r="9" spans="7:22" x14ac:dyDescent="0.25">
      <c r="G9" s="1">
        <v>5</v>
      </c>
      <c r="H9" s="1" t="s">
        <v>13</v>
      </c>
      <c r="I9" s="1">
        <v>78</v>
      </c>
      <c r="J9" s="1">
        <v>67</v>
      </c>
      <c r="K9" s="1">
        <v>34</v>
      </c>
      <c r="L9" s="1">
        <v>100</v>
      </c>
      <c r="M9" s="1">
        <v>90</v>
      </c>
      <c r="N9" s="1">
        <f t="shared" si="0"/>
        <v>369</v>
      </c>
      <c r="O9" s="1">
        <f t="shared" si="1"/>
        <v>73.8</v>
      </c>
      <c r="P9" s="1" t="str" cm="1">
        <f t="array" ref="P9">_xlfn.IFS(O9&gt;=80,"A+",O9&gt;=70,"A",O9&gt;=60,"B",O9&gt;=50,"C",O9&gt;=40,"D",O9&lt;=39,"F")</f>
        <v>A</v>
      </c>
      <c r="Q9" s="1" t="str">
        <f t="shared" si="2"/>
        <v>pass</v>
      </c>
      <c r="R9" s="1" t="str">
        <f t="shared" si="3"/>
        <v>fail</v>
      </c>
      <c r="S9" s="1">
        <f t="shared" si="4"/>
        <v>100</v>
      </c>
      <c r="T9" s="1">
        <f t="shared" si="5"/>
        <v>34</v>
      </c>
      <c r="U9" s="1">
        <f t="shared" si="6"/>
        <v>0</v>
      </c>
      <c r="V9" s="1">
        <f t="shared" si="7"/>
        <v>5</v>
      </c>
    </row>
    <row r="10" spans="7:22" x14ac:dyDescent="0.25">
      <c r="G10" s="1">
        <v>6</v>
      </c>
      <c r="H10" s="1" t="s">
        <v>14</v>
      </c>
      <c r="I10" s="1">
        <v>90</v>
      </c>
      <c r="J10" s="1">
        <v>56</v>
      </c>
      <c r="K10" s="1">
        <v>89</v>
      </c>
      <c r="L10" s="1">
        <v>90</v>
      </c>
      <c r="M10" s="1">
        <v>90</v>
      </c>
      <c r="N10" s="1">
        <f t="shared" si="0"/>
        <v>415</v>
      </c>
      <c r="O10" s="1">
        <f t="shared" si="1"/>
        <v>83</v>
      </c>
      <c r="P10" s="1" t="str" cm="1">
        <f t="array" ref="P10">_xlfn.IFS(O10&gt;=80,"A+",O10&gt;=70,"A",O10&gt;=60,"B",O10&gt;=50,"C",O10&gt;=40,"D",O10&lt;=39,"F")</f>
        <v>A+</v>
      </c>
      <c r="Q10" s="1" t="str">
        <f t="shared" si="2"/>
        <v>pass</v>
      </c>
      <c r="R10" s="1" t="str">
        <f t="shared" si="3"/>
        <v>pass</v>
      </c>
      <c r="S10" s="1">
        <f t="shared" si="4"/>
        <v>90</v>
      </c>
      <c r="T10" s="1">
        <f t="shared" si="5"/>
        <v>56</v>
      </c>
      <c r="U10" s="1">
        <f t="shared" si="6"/>
        <v>0</v>
      </c>
      <c r="V10" s="1">
        <f t="shared" si="7"/>
        <v>5</v>
      </c>
    </row>
    <row r="11" spans="7:22" x14ac:dyDescent="0.25">
      <c r="G11" s="1">
        <v>7</v>
      </c>
      <c r="H11" s="1" t="s">
        <v>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f t="shared" si="4"/>
        <v>0</v>
      </c>
      <c r="T11" s="1">
        <f t="shared" si="5"/>
        <v>0</v>
      </c>
      <c r="U11" s="1">
        <f t="shared" si="6"/>
        <v>5</v>
      </c>
      <c r="V11" s="1">
        <f t="shared" si="7"/>
        <v>0</v>
      </c>
    </row>
    <row r="12" spans="7:22" x14ac:dyDescent="0.25">
      <c r="G12" s="1">
        <v>8</v>
      </c>
      <c r="H12" s="1" t="s">
        <v>15</v>
      </c>
      <c r="I12" s="1">
        <v>22</v>
      </c>
      <c r="J12" s="1">
        <v>5</v>
      </c>
      <c r="K12" s="1">
        <v>23</v>
      </c>
      <c r="L12" s="1">
        <v>89</v>
      </c>
      <c r="M12" s="1">
        <v>45</v>
      </c>
      <c r="N12" s="1">
        <f t="shared" si="0"/>
        <v>184</v>
      </c>
      <c r="O12" s="1">
        <f t="shared" si="1"/>
        <v>36.799999999999997</v>
      </c>
      <c r="P12" s="1" t="str" cm="1">
        <f t="array" ref="P12">_xlfn.IFS(O12&gt;=80,"A+",O12&gt;=70,"A",O12&gt;=60,"B",O12&gt;=50,"C",O12&gt;=40,"D",O12&lt;=39,"F")</f>
        <v>F</v>
      </c>
      <c r="Q12" s="1" t="str">
        <f t="shared" si="2"/>
        <v>fail</v>
      </c>
      <c r="R12" s="1" t="str">
        <f t="shared" si="3"/>
        <v>fail</v>
      </c>
      <c r="S12" s="1">
        <f t="shared" si="4"/>
        <v>89</v>
      </c>
      <c r="T12" s="1">
        <f t="shared" si="5"/>
        <v>5</v>
      </c>
      <c r="U12" s="1">
        <f t="shared" si="6"/>
        <v>0</v>
      </c>
      <c r="V12" s="1">
        <f t="shared" si="7"/>
        <v>5</v>
      </c>
    </row>
    <row r="13" spans="7:22" x14ac:dyDescent="0.25">
      <c r="G13" s="1">
        <v>9</v>
      </c>
      <c r="H13" s="1" t="s">
        <v>16</v>
      </c>
      <c r="I13" s="1">
        <v>67</v>
      </c>
      <c r="J13" s="1">
        <v>45</v>
      </c>
      <c r="K13" s="1">
        <v>89</v>
      </c>
      <c r="L13" s="1">
        <v>90</v>
      </c>
      <c r="M13" s="1">
        <v>89</v>
      </c>
      <c r="N13" s="1">
        <f t="shared" si="0"/>
        <v>380</v>
      </c>
      <c r="O13" s="1">
        <f t="shared" si="1"/>
        <v>76</v>
      </c>
      <c r="P13" s="1" t="str" cm="1">
        <f t="array" ref="P13">_xlfn.IFS(O13&gt;=80,"A+",O13&gt;=70,"A",O13&gt;=60,"B",O13&gt;=50,"C",O13&gt;=40,"D",O13&lt;=39,"F")</f>
        <v>A</v>
      </c>
      <c r="Q13" s="1" t="str">
        <f t="shared" si="2"/>
        <v>pass</v>
      </c>
      <c r="R13" s="1" t="str">
        <f t="shared" si="3"/>
        <v>pass</v>
      </c>
      <c r="S13" s="1">
        <f t="shared" si="4"/>
        <v>90</v>
      </c>
      <c r="T13" s="1">
        <f t="shared" si="5"/>
        <v>45</v>
      </c>
      <c r="U13" s="1">
        <f t="shared" si="6"/>
        <v>0</v>
      </c>
      <c r="V13" s="1">
        <f t="shared" si="7"/>
        <v>5</v>
      </c>
    </row>
    <row r="14" spans="7:22" x14ac:dyDescent="0.25">
      <c r="G14" s="1">
        <v>10</v>
      </c>
      <c r="H14" s="1" t="s">
        <v>17</v>
      </c>
      <c r="I14" s="1">
        <v>80</v>
      </c>
      <c r="J14" s="1">
        <v>77</v>
      </c>
      <c r="K14" s="1">
        <v>78</v>
      </c>
      <c r="L14" s="1">
        <v>90</v>
      </c>
      <c r="M14" s="1">
        <v>90</v>
      </c>
      <c r="N14" s="1">
        <f t="shared" si="0"/>
        <v>415</v>
      </c>
      <c r="O14" s="1">
        <f t="shared" si="1"/>
        <v>83</v>
      </c>
      <c r="P14" s="1" t="str" cm="1">
        <f t="array" ref="P14">_xlfn.IFS(O14&gt;=80,"A+",O14&gt;=70,"A",O14&gt;=60,"B",O14&gt;=50,"C",O14&gt;=40,"D",O14&lt;=39,"F")</f>
        <v>A+</v>
      </c>
      <c r="Q14" s="1" t="str">
        <f t="shared" si="2"/>
        <v>pass</v>
      </c>
      <c r="R14" s="1" t="str">
        <f t="shared" si="3"/>
        <v>pass</v>
      </c>
      <c r="S14" s="1">
        <f t="shared" si="4"/>
        <v>90</v>
      </c>
      <c r="T14" s="1">
        <f t="shared" si="5"/>
        <v>77</v>
      </c>
      <c r="U14" s="1">
        <f t="shared" si="6"/>
        <v>0</v>
      </c>
      <c r="V14" s="1">
        <f t="shared" si="7"/>
        <v>5</v>
      </c>
    </row>
  </sheetData>
  <conditionalFormatting sqref="I5:M14">
    <cfRule type="cellIs" dxfId="5" priority="1" operator="between">
      <formula>80</formula>
      <formula>100</formula>
    </cfRule>
    <cfRule type="expression" dxfId="4" priority="2">
      <formula>AND(ISNUMBER(I5),I5&gt;=0,I5&lt;=40)</formula>
    </cfRule>
  </conditionalFormatting>
  <dataValidations count="1">
    <dataValidation type="whole" allowBlank="1" showInputMessage="1" showErrorMessage="1" errorTitle="Number Error" error="Pass number between range 0 to 100" sqref="I5:M14" xr:uid="{75ABA5CD-9352-4CFD-B2B8-3AC9B6A0921A}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80A2-0C3A-40E1-88BC-AFCA967E9F61}">
  <dimension ref="G3:P16"/>
  <sheetViews>
    <sheetView workbookViewId="0">
      <selection activeCell="L16" sqref="L16"/>
    </sheetView>
  </sheetViews>
  <sheetFormatPr defaultRowHeight="15" x14ac:dyDescent="0.25"/>
  <cols>
    <col min="11" max="14" width="17.42578125" customWidth="1"/>
    <col min="15" max="15" width="14.7109375" customWidth="1"/>
  </cols>
  <sheetData>
    <row r="3" spans="7:16" x14ac:dyDescent="0.25">
      <c r="G3" s="1" t="s">
        <v>1</v>
      </c>
      <c r="H3" s="1" t="s">
        <v>26</v>
      </c>
      <c r="I3" s="1" t="s">
        <v>27</v>
      </c>
    </row>
    <row r="4" spans="7:16" x14ac:dyDescent="0.25">
      <c r="G4" s="1" t="s">
        <v>28</v>
      </c>
      <c r="H4" s="1">
        <v>59</v>
      </c>
      <c r="I4" s="1">
        <v>23</v>
      </c>
    </row>
    <row r="5" spans="7:16" x14ac:dyDescent="0.25">
      <c r="G5" s="1" t="s">
        <v>29</v>
      </c>
      <c r="H5" s="1">
        <v>56</v>
      </c>
      <c r="I5" s="1">
        <v>5000</v>
      </c>
      <c r="K5" s="3" t="s">
        <v>37</v>
      </c>
      <c r="L5" s="3" t="s">
        <v>38</v>
      </c>
      <c r="M5" s="3" t="s">
        <v>37</v>
      </c>
      <c r="N5" s="3" t="s">
        <v>39</v>
      </c>
      <c r="O5" s="3" t="s">
        <v>37</v>
      </c>
      <c r="P5" s="3" t="s">
        <v>40</v>
      </c>
    </row>
    <row r="6" spans="7:16" x14ac:dyDescent="0.25">
      <c r="G6" s="1" t="s">
        <v>28</v>
      </c>
      <c r="H6" s="1">
        <v>45</v>
      </c>
      <c r="I6" s="1">
        <v>100</v>
      </c>
      <c r="L6">
        <f>_xlfn.MAXIFS(H4:H16,G4:G16,K6)</f>
        <v>0</v>
      </c>
      <c r="M6" t="s">
        <v>30</v>
      </c>
      <c r="N6">
        <f>_xlfn.MINIFS(H4:H16,G4:G16,M6)</f>
        <v>20</v>
      </c>
      <c r="O6" t="s">
        <v>32</v>
      </c>
      <c r="P6">
        <f>SUMIFS(H4:H16,G4:G16,O6)</f>
        <v>121</v>
      </c>
    </row>
    <row r="7" spans="7:16" x14ac:dyDescent="0.25">
      <c r="G7" s="1" t="s">
        <v>30</v>
      </c>
      <c r="H7" s="1">
        <v>89</v>
      </c>
      <c r="I7" s="1">
        <v>4000</v>
      </c>
    </row>
    <row r="8" spans="7:16" x14ac:dyDescent="0.25">
      <c r="G8" s="1" t="s">
        <v>31</v>
      </c>
      <c r="H8" s="1">
        <v>45</v>
      </c>
      <c r="I8" s="1">
        <v>10000</v>
      </c>
    </row>
    <row r="9" spans="7:16" x14ac:dyDescent="0.25">
      <c r="G9" s="1" t="s">
        <v>30</v>
      </c>
      <c r="H9" s="1">
        <v>20</v>
      </c>
      <c r="I9" s="1">
        <v>3000</v>
      </c>
    </row>
    <row r="10" spans="7:16" x14ac:dyDescent="0.25">
      <c r="G10" s="1" t="s">
        <v>32</v>
      </c>
      <c r="H10" s="1">
        <v>45</v>
      </c>
      <c r="I10" s="1">
        <v>1500</v>
      </c>
    </row>
    <row r="11" spans="7:16" x14ac:dyDescent="0.25">
      <c r="G11" s="1" t="s">
        <v>33</v>
      </c>
      <c r="H11" s="1">
        <v>34</v>
      </c>
      <c r="I11" s="1">
        <v>500</v>
      </c>
    </row>
    <row r="12" spans="7:16" x14ac:dyDescent="0.25">
      <c r="G12" s="1" t="s">
        <v>34</v>
      </c>
      <c r="H12" s="1">
        <v>56</v>
      </c>
      <c r="I12" s="1">
        <v>40</v>
      </c>
    </row>
    <row r="13" spans="7:16" x14ac:dyDescent="0.25">
      <c r="G13" s="1" t="s">
        <v>35</v>
      </c>
      <c r="H13" s="1">
        <v>45</v>
      </c>
      <c r="I13" s="1">
        <v>100</v>
      </c>
    </row>
    <row r="14" spans="7:16" x14ac:dyDescent="0.25">
      <c r="G14" s="1" t="s">
        <v>28</v>
      </c>
      <c r="H14" s="1">
        <v>20</v>
      </c>
      <c r="I14" s="1">
        <v>150</v>
      </c>
    </row>
    <row r="15" spans="7:16" x14ac:dyDescent="0.25">
      <c r="G15" s="1" t="s">
        <v>32</v>
      </c>
      <c r="H15" s="1">
        <v>76</v>
      </c>
      <c r="I15" s="1">
        <v>200</v>
      </c>
    </row>
    <row r="16" spans="7:16" x14ac:dyDescent="0.25">
      <c r="G16" s="1" t="s">
        <v>36</v>
      </c>
      <c r="H16" s="1">
        <v>100</v>
      </c>
      <c r="I16" s="1">
        <v>700000</v>
      </c>
    </row>
  </sheetData>
  <conditionalFormatting sqref="K6">
    <cfRule type="notContainsBlanks" dxfId="3" priority="3">
      <formula>LEN(TRIM(K6))&gt;0</formula>
    </cfRule>
    <cfRule type="containsBlanks" dxfId="2" priority="4">
      <formula>LEN(TRIM(K6))=0</formula>
    </cfRule>
  </conditionalFormatting>
  <conditionalFormatting sqref="M6">
    <cfRule type="notContainsBlanks" dxfId="1" priority="1">
      <formula>LEN(TRIM(M6))&gt;0</formula>
    </cfRule>
    <cfRule type="containsBlanks" dxfId="0" priority="2">
      <formula>LEN(TRIM(M6))=0</formula>
    </cfRule>
  </conditionalFormatting>
  <dataValidations count="1">
    <dataValidation type="list" allowBlank="1" showInputMessage="1" showErrorMessage="1" sqref="K6 M6 O6" xr:uid="{840B1D9D-F0AA-4413-9727-21378B5AA7C5}">
      <formula1>$G$4:$G$16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B74D-1F7A-4B7C-8BCA-96B038E2A4C9}">
  <dimension ref="E8:O46"/>
  <sheetViews>
    <sheetView topLeftCell="D7" zoomScaleNormal="100" workbookViewId="0">
      <selection activeCell="E33" sqref="E33:E45"/>
      <pivotSelection pane="bottomRight" showHeader="1" axis="axisRow" activeRow="32" activeCol="4" previousRow="32" previousCol="4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 x14ac:dyDescent="0.25"/>
  <cols>
    <col min="5" max="5" width="13.140625" bestFit="1" customWidth="1"/>
    <col min="6" max="6" width="15.85546875" bestFit="1" customWidth="1"/>
    <col min="7" max="7" width="15.5703125" bestFit="1" customWidth="1"/>
    <col min="8" max="10" width="16.85546875" customWidth="1"/>
    <col min="13" max="13" width="13.140625" bestFit="1" customWidth="1"/>
    <col min="14" max="14" width="15.5703125" bestFit="1" customWidth="1"/>
    <col min="15" max="15" width="12" bestFit="1" customWidth="1"/>
  </cols>
  <sheetData>
    <row r="8" spans="6:15" x14ac:dyDescent="0.25">
      <c r="F8" t="s">
        <v>1</v>
      </c>
      <c r="G8" t="s">
        <v>27</v>
      </c>
      <c r="H8" t="s">
        <v>43</v>
      </c>
      <c r="I8" t="s">
        <v>41</v>
      </c>
      <c r="J8" t="s">
        <v>42</v>
      </c>
      <c r="M8" s="4" t="s">
        <v>54</v>
      </c>
      <c r="N8" t="s">
        <v>56</v>
      </c>
      <c r="O8" t="s">
        <v>57</v>
      </c>
    </row>
    <row r="9" spans="6:15" x14ac:dyDescent="0.25">
      <c r="F9" t="s">
        <v>34</v>
      </c>
      <c r="G9">
        <v>5000</v>
      </c>
      <c r="H9">
        <v>78.5</v>
      </c>
      <c r="I9">
        <v>1200</v>
      </c>
      <c r="J9">
        <f>Table1[[#This Row],[Price]]*Table1[[#This Row],[Total Sell]]</f>
        <v>6000000</v>
      </c>
      <c r="M9" s="5" t="s">
        <v>46</v>
      </c>
      <c r="N9" s="6">
        <v>225000</v>
      </c>
      <c r="O9" s="6">
        <v>450</v>
      </c>
    </row>
    <row r="10" spans="6:15" x14ac:dyDescent="0.25">
      <c r="F10" t="s">
        <v>51</v>
      </c>
      <c r="G10">
        <v>6000</v>
      </c>
      <c r="H10">
        <v>45.56</v>
      </c>
      <c r="I10">
        <v>150</v>
      </c>
      <c r="J10">
        <f>Table1[[#This Row],[Price]]*Table1[[#This Row],[Total Sell]]</f>
        <v>900000</v>
      </c>
      <c r="M10" s="5" t="s">
        <v>50</v>
      </c>
      <c r="N10" s="6">
        <v>2250000</v>
      </c>
      <c r="O10" s="6">
        <v>4500</v>
      </c>
    </row>
    <row r="11" spans="6:15" x14ac:dyDescent="0.25">
      <c r="F11" t="s">
        <v>50</v>
      </c>
      <c r="G11">
        <v>4500</v>
      </c>
      <c r="H11">
        <v>56.56</v>
      </c>
      <c r="I11">
        <v>500</v>
      </c>
      <c r="J11">
        <f>Table1[[#This Row],[Price]]*Table1[[#This Row],[Total Sell]]</f>
        <v>2250000</v>
      </c>
      <c r="M11" s="5" t="s">
        <v>51</v>
      </c>
      <c r="N11" s="6">
        <v>900000</v>
      </c>
      <c r="O11" s="6">
        <v>6000</v>
      </c>
    </row>
    <row r="12" spans="6:15" x14ac:dyDescent="0.25">
      <c r="F12" t="s">
        <v>49</v>
      </c>
      <c r="G12">
        <v>5000</v>
      </c>
      <c r="H12">
        <v>45.5</v>
      </c>
      <c r="I12">
        <v>500</v>
      </c>
      <c r="J12">
        <f>Table1[[#This Row],[Price]]*Table1[[#This Row],[Total Sell]]</f>
        <v>2500000</v>
      </c>
      <c r="M12" s="5" t="s">
        <v>47</v>
      </c>
      <c r="N12" s="6">
        <v>11250000</v>
      </c>
      <c r="O12" s="6">
        <v>75000</v>
      </c>
    </row>
    <row r="13" spans="6:15" x14ac:dyDescent="0.25">
      <c r="F13" t="s">
        <v>44</v>
      </c>
      <c r="G13">
        <v>200</v>
      </c>
      <c r="H13">
        <v>45</v>
      </c>
      <c r="I13">
        <v>700</v>
      </c>
      <c r="J13">
        <f>Table1[[#This Row],[Price]]*Table1[[#This Row],[Total Sell]]</f>
        <v>140000</v>
      </c>
      <c r="M13" s="5" t="s">
        <v>48</v>
      </c>
      <c r="N13" s="6">
        <v>225000</v>
      </c>
      <c r="O13" s="6">
        <v>500</v>
      </c>
    </row>
    <row r="14" spans="6:15" x14ac:dyDescent="0.25">
      <c r="F14" t="s">
        <v>48</v>
      </c>
      <c r="G14">
        <v>500</v>
      </c>
      <c r="H14">
        <v>20.6</v>
      </c>
      <c r="I14">
        <v>450</v>
      </c>
      <c r="J14">
        <f>Table1[[#This Row],[Price]]*Table1[[#This Row],[Total Sell]]</f>
        <v>225000</v>
      </c>
      <c r="M14" s="5" t="s">
        <v>49</v>
      </c>
      <c r="N14" s="6">
        <v>2500000</v>
      </c>
      <c r="O14" s="6">
        <v>5000</v>
      </c>
    </row>
    <row r="15" spans="6:15" x14ac:dyDescent="0.25">
      <c r="F15" t="s">
        <v>47</v>
      </c>
      <c r="G15">
        <v>75000</v>
      </c>
      <c r="H15">
        <v>15</v>
      </c>
      <c r="I15">
        <v>150</v>
      </c>
      <c r="J15">
        <f>Table1[[#This Row],[Price]]*Table1[[#This Row],[Total Sell]]</f>
        <v>11250000</v>
      </c>
      <c r="M15" s="5" t="s">
        <v>34</v>
      </c>
      <c r="N15" s="6">
        <v>6000000</v>
      </c>
      <c r="O15" s="6">
        <v>5000</v>
      </c>
    </row>
    <row r="16" spans="6:15" x14ac:dyDescent="0.25">
      <c r="F16" t="s">
        <v>45</v>
      </c>
      <c r="G16">
        <v>100</v>
      </c>
      <c r="H16">
        <v>10</v>
      </c>
      <c r="I16">
        <v>450</v>
      </c>
      <c r="J16">
        <f>Table1[[#This Row],[Price]]*Table1[[#This Row],[Total Sell]]</f>
        <v>45000</v>
      </c>
      <c r="M16" s="5" t="s">
        <v>45</v>
      </c>
      <c r="N16" s="6">
        <v>45000</v>
      </c>
      <c r="O16" s="6">
        <v>100</v>
      </c>
    </row>
    <row r="17" spans="5:15" x14ac:dyDescent="0.25">
      <c r="F17" t="s">
        <v>31</v>
      </c>
      <c r="G17">
        <v>4500</v>
      </c>
      <c r="H17">
        <v>10</v>
      </c>
      <c r="I17">
        <v>200</v>
      </c>
      <c r="J17">
        <f>Table1[[#This Row],[Price]]*Table1[[#This Row],[Total Sell]]</f>
        <v>900000</v>
      </c>
      <c r="M17" s="5" t="s">
        <v>32</v>
      </c>
      <c r="N17" s="6">
        <v>180000</v>
      </c>
      <c r="O17" s="6">
        <v>1200</v>
      </c>
    </row>
    <row r="18" spans="5:15" x14ac:dyDescent="0.25">
      <c r="F18" t="s">
        <v>46</v>
      </c>
      <c r="G18">
        <v>450</v>
      </c>
      <c r="H18">
        <v>20</v>
      </c>
      <c r="I18">
        <v>500</v>
      </c>
      <c r="J18">
        <f>Table1[[#This Row],[Price]]*Table1[[#This Row],[Total Sell]]</f>
        <v>225000</v>
      </c>
      <c r="M18" s="5" t="s">
        <v>44</v>
      </c>
      <c r="N18" s="6">
        <v>140000</v>
      </c>
      <c r="O18" s="6">
        <v>200</v>
      </c>
    </row>
    <row r="19" spans="5:15" x14ac:dyDescent="0.25">
      <c r="F19" t="s">
        <v>32</v>
      </c>
      <c r="G19">
        <v>1200</v>
      </c>
      <c r="H19">
        <v>12</v>
      </c>
      <c r="I19">
        <v>150</v>
      </c>
      <c r="J19">
        <f>Table1[[#This Row],[Price]]*Table1[[#This Row],[Total Sell]]</f>
        <v>180000</v>
      </c>
      <c r="M19" s="5" t="s">
        <v>52</v>
      </c>
      <c r="N19" s="6">
        <v>315000</v>
      </c>
      <c r="O19" s="6">
        <v>450</v>
      </c>
    </row>
    <row r="20" spans="5:15" x14ac:dyDescent="0.25">
      <c r="F20" t="s">
        <v>52</v>
      </c>
      <c r="G20">
        <v>450</v>
      </c>
      <c r="H20">
        <v>12</v>
      </c>
      <c r="I20">
        <v>700</v>
      </c>
      <c r="J20">
        <f>Table1[[#This Row],[Price]]*Table1[[#This Row],[Total Sell]]</f>
        <v>315000</v>
      </c>
      <c r="M20" s="5" t="s">
        <v>31</v>
      </c>
      <c r="N20" s="6">
        <v>900000</v>
      </c>
      <c r="O20" s="6">
        <v>4500</v>
      </c>
    </row>
    <row r="21" spans="5:15" x14ac:dyDescent="0.25">
      <c r="F21" t="s">
        <v>53</v>
      </c>
      <c r="G21">
        <v>200</v>
      </c>
      <c r="H21">
        <v>15</v>
      </c>
      <c r="I21">
        <v>450</v>
      </c>
      <c r="J21">
        <f>Table1[[#This Row],[Price]]*Table1[[#This Row],[Total Sell]]</f>
        <v>90000</v>
      </c>
      <c r="M21" s="5" t="s">
        <v>53</v>
      </c>
      <c r="N21" s="6">
        <v>90000</v>
      </c>
      <c r="O21" s="6">
        <v>200</v>
      </c>
    </row>
    <row r="22" spans="5:15" x14ac:dyDescent="0.25">
      <c r="M22" s="5" t="s">
        <v>55</v>
      </c>
      <c r="N22" s="6">
        <v>25020000</v>
      </c>
      <c r="O22" s="6">
        <v>103100</v>
      </c>
    </row>
    <row r="32" spans="5:15" x14ac:dyDescent="0.25">
      <c r="E32" s="4" t="s">
        <v>54</v>
      </c>
      <c r="F32" t="s">
        <v>59</v>
      </c>
      <c r="G32" t="s">
        <v>56</v>
      </c>
    </row>
    <row r="33" spans="5:7" x14ac:dyDescent="0.25">
      <c r="E33" s="5" t="s">
        <v>46</v>
      </c>
      <c r="F33" s="6">
        <v>500</v>
      </c>
      <c r="G33" s="6">
        <v>225000</v>
      </c>
    </row>
    <row r="34" spans="5:7" x14ac:dyDescent="0.25">
      <c r="E34" s="5" t="s">
        <v>50</v>
      </c>
      <c r="F34" s="6">
        <v>500</v>
      </c>
      <c r="G34" s="6">
        <v>2250000</v>
      </c>
    </row>
    <row r="35" spans="5:7" x14ac:dyDescent="0.25">
      <c r="E35" s="5" t="s">
        <v>51</v>
      </c>
      <c r="F35" s="6">
        <v>150</v>
      </c>
      <c r="G35" s="6">
        <v>900000</v>
      </c>
    </row>
    <row r="36" spans="5:7" x14ac:dyDescent="0.25">
      <c r="E36" s="5" t="s">
        <v>47</v>
      </c>
      <c r="F36" s="6">
        <v>150</v>
      </c>
      <c r="G36" s="6">
        <v>11250000</v>
      </c>
    </row>
    <row r="37" spans="5:7" x14ac:dyDescent="0.25">
      <c r="E37" s="5" t="s">
        <v>48</v>
      </c>
      <c r="F37" s="6">
        <v>450</v>
      </c>
      <c r="G37" s="6">
        <v>225000</v>
      </c>
    </row>
    <row r="38" spans="5:7" x14ac:dyDescent="0.25">
      <c r="E38" s="5" t="s">
        <v>49</v>
      </c>
      <c r="F38" s="6">
        <v>500</v>
      </c>
      <c r="G38" s="6">
        <v>2500000</v>
      </c>
    </row>
    <row r="39" spans="5:7" x14ac:dyDescent="0.25">
      <c r="E39" s="5" t="s">
        <v>34</v>
      </c>
      <c r="F39" s="6">
        <v>1200</v>
      </c>
      <c r="G39" s="6">
        <v>6000000</v>
      </c>
    </row>
    <row r="40" spans="5:7" x14ac:dyDescent="0.25">
      <c r="E40" s="5" t="s">
        <v>45</v>
      </c>
      <c r="F40" s="6">
        <v>450</v>
      </c>
      <c r="G40" s="6">
        <v>45000</v>
      </c>
    </row>
    <row r="41" spans="5:7" x14ac:dyDescent="0.25">
      <c r="E41" s="5" t="s">
        <v>32</v>
      </c>
      <c r="F41" s="6">
        <v>150</v>
      </c>
      <c r="G41" s="6">
        <v>180000</v>
      </c>
    </row>
    <row r="42" spans="5:7" x14ac:dyDescent="0.25">
      <c r="E42" s="5" t="s">
        <v>44</v>
      </c>
      <c r="F42" s="6">
        <v>700</v>
      </c>
      <c r="G42" s="6">
        <v>140000</v>
      </c>
    </row>
    <row r="43" spans="5:7" x14ac:dyDescent="0.25">
      <c r="E43" s="5" t="s">
        <v>52</v>
      </c>
      <c r="F43" s="6">
        <v>700</v>
      </c>
      <c r="G43" s="6">
        <v>315000</v>
      </c>
    </row>
    <row r="44" spans="5:7" x14ac:dyDescent="0.25">
      <c r="E44" s="5" t="s">
        <v>31</v>
      </c>
      <c r="F44" s="6">
        <v>200</v>
      </c>
      <c r="G44" s="6">
        <v>900000</v>
      </c>
    </row>
    <row r="45" spans="5:7" x14ac:dyDescent="0.25">
      <c r="E45" s="5" t="s">
        <v>53</v>
      </c>
      <c r="F45" s="6">
        <v>450</v>
      </c>
      <c r="G45" s="6">
        <v>90000</v>
      </c>
    </row>
    <row r="46" spans="5:7" x14ac:dyDescent="0.25">
      <c r="E46" s="5" t="s">
        <v>55</v>
      </c>
      <c r="F46" s="6">
        <v>6100</v>
      </c>
      <c r="G46" s="6">
        <v>25020000</v>
      </c>
    </row>
  </sheetData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1E9D-C32A-431D-8290-65245E218891}">
  <dimension ref="G8:L41"/>
  <sheetViews>
    <sheetView tabSelected="1" topLeftCell="E7" zoomScale="115" zoomScaleNormal="115" workbookViewId="0">
      <selection activeCell="H29" sqref="H29"/>
    </sheetView>
  </sheetViews>
  <sheetFormatPr defaultRowHeight="15" x14ac:dyDescent="0.25"/>
  <cols>
    <col min="7" max="7" width="11" customWidth="1"/>
    <col min="8" max="8" width="15.85546875" bestFit="1" customWidth="1"/>
    <col min="9" max="9" width="16.28515625" bestFit="1" customWidth="1"/>
    <col min="10" max="10" width="9" bestFit="1" customWidth="1"/>
    <col min="11" max="11" width="7.85546875" bestFit="1" customWidth="1"/>
    <col min="12" max="12" width="11.28515625" bestFit="1" customWidth="1"/>
  </cols>
  <sheetData>
    <row r="8" spans="7:12" x14ac:dyDescent="0.25">
      <c r="G8" t="s">
        <v>1</v>
      </c>
      <c r="H8" t="s">
        <v>27</v>
      </c>
      <c r="I8" t="s">
        <v>73</v>
      </c>
      <c r="J8" t="s">
        <v>42</v>
      </c>
      <c r="K8" t="s">
        <v>63</v>
      </c>
      <c r="L8" t="s">
        <v>64</v>
      </c>
    </row>
    <row r="9" spans="7:12" x14ac:dyDescent="0.25">
      <c r="G9" t="s">
        <v>60</v>
      </c>
      <c r="H9">
        <v>250</v>
      </c>
      <c r="I9">
        <v>1200</v>
      </c>
      <c r="J9">
        <f>Table2[[#This Row],[Total sell]]*Table2[[#This Row],[Price]]</f>
        <v>300000</v>
      </c>
      <c r="K9" t="s">
        <v>61</v>
      </c>
      <c r="L9" t="s">
        <v>62</v>
      </c>
    </row>
    <row r="10" spans="7:12" x14ac:dyDescent="0.25">
      <c r="G10" t="s">
        <v>65</v>
      </c>
      <c r="H10">
        <v>300</v>
      </c>
      <c r="I10">
        <v>450</v>
      </c>
      <c r="J10">
        <f>Table2[[#This Row],[Total sell]]*Table2[[#This Row],[Price]]</f>
        <v>135000</v>
      </c>
      <c r="K10" t="s">
        <v>66</v>
      </c>
      <c r="L10" t="s">
        <v>62</v>
      </c>
    </row>
    <row r="11" spans="7:12" x14ac:dyDescent="0.25">
      <c r="G11" t="s">
        <v>65</v>
      </c>
      <c r="H11">
        <v>350</v>
      </c>
      <c r="I11">
        <v>500</v>
      </c>
      <c r="J11">
        <f>Table2[[#This Row],[Total sell]]*Table2[[#This Row],[Price]]</f>
        <v>175000</v>
      </c>
      <c r="K11" t="s">
        <v>61</v>
      </c>
      <c r="L11" t="s">
        <v>67</v>
      </c>
    </row>
    <row r="12" spans="7:12" x14ac:dyDescent="0.25">
      <c r="G12" t="s">
        <v>68</v>
      </c>
      <c r="H12">
        <v>750</v>
      </c>
      <c r="I12">
        <v>1200</v>
      </c>
      <c r="J12">
        <f>Table2[[#This Row],[Total sell]]*Table2[[#This Row],[Price]]</f>
        <v>900000</v>
      </c>
      <c r="K12" t="s">
        <v>69</v>
      </c>
      <c r="L12" t="s">
        <v>62</v>
      </c>
    </row>
    <row r="13" spans="7:12" x14ac:dyDescent="0.25">
      <c r="G13" t="s">
        <v>70</v>
      </c>
      <c r="H13">
        <v>800</v>
      </c>
      <c r="I13">
        <v>750</v>
      </c>
      <c r="J13">
        <f>Table2[[#This Row],[Total sell]]*Table2[[#This Row],[Price]]</f>
        <v>600000</v>
      </c>
      <c r="K13" t="s">
        <v>61</v>
      </c>
      <c r="L13" t="s">
        <v>62</v>
      </c>
    </row>
    <row r="14" spans="7:12" x14ac:dyDescent="0.25">
      <c r="G14" t="s">
        <v>68</v>
      </c>
      <c r="H14">
        <v>750</v>
      </c>
      <c r="I14">
        <v>454</v>
      </c>
      <c r="J14">
        <f>Table2[[#This Row],[Total sell]]*Table2[[#This Row],[Price]]</f>
        <v>340500</v>
      </c>
      <c r="K14" t="s">
        <v>66</v>
      </c>
      <c r="L14" t="s">
        <v>67</v>
      </c>
    </row>
    <row r="15" spans="7:12" x14ac:dyDescent="0.25">
      <c r="G15" t="s">
        <v>71</v>
      </c>
      <c r="H15">
        <v>250</v>
      </c>
      <c r="I15">
        <v>450</v>
      </c>
      <c r="J15">
        <f>Table2[[#This Row],[Total sell]]*Table2[[#This Row],[Price]]</f>
        <v>112500</v>
      </c>
      <c r="K15" t="s">
        <v>69</v>
      </c>
      <c r="L15" t="s">
        <v>72</v>
      </c>
    </row>
    <row r="16" spans="7:12" x14ac:dyDescent="0.25">
      <c r="G16" t="s">
        <v>70</v>
      </c>
      <c r="H16">
        <v>850</v>
      </c>
      <c r="I16">
        <v>900</v>
      </c>
      <c r="J16">
        <f>Table2[[#This Row],[Total sell]]*Table2[[#This Row],[Price]]</f>
        <v>765000</v>
      </c>
      <c r="K16" t="s">
        <v>69</v>
      </c>
      <c r="L16" t="s">
        <v>72</v>
      </c>
    </row>
    <row r="17" spans="7:12" x14ac:dyDescent="0.25">
      <c r="G17" t="s">
        <v>68</v>
      </c>
      <c r="H17">
        <v>500</v>
      </c>
      <c r="I17">
        <v>450</v>
      </c>
      <c r="J17">
        <f>Table2[[#This Row],[Total sell]]*Table2[[#This Row],[Price]]</f>
        <v>225000</v>
      </c>
      <c r="K17" t="s">
        <v>61</v>
      </c>
      <c r="L17" t="s">
        <v>72</v>
      </c>
    </row>
    <row r="18" spans="7:12" x14ac:dyDescent="0.25">
      <c r="G18" t="s">
        <v>71</v>
      </c>
      <c r="H18">
        <v>250</v>
      </c>
      <c r="I18">
        <v>900</v>
      </c>
      <c r="J18">
        <f>Table2[[#This Row],[Total sell]]*Table2[[#This Row],[Price]]</f>
        <v>225000</v>
      </c>
      <c r="K18" t="s">
        <v>66</v>
      </c>
      <c r="L18" t="s">
        <v>72</v>
      </c>
    </row>
    <row r="19" spans="7:12" x14ac:dyDescent="0.25">
      <c r="G19" t="s">
        <v>65</v>
      </c>
      <c r="H19">
        <v>450</v>
      </c>
      <c r="I19">
        <v>1000</v>
      </c>
      <c r="J19">
        <f>Table2[[#This Row],[Total sell]]*Table2[[#This Row],[Price]]</f>
        <v>450000</v>
      </c>
      <c r="K19" t="s">
        <v>69</v>
      </c>
      <c r="L19" t="s">
        <v>72</v>
      </c>
    </row>
    <row r="26" spans="7:12" x14ac:dyDescent="0.25">
      <c r="H26" s="4" t="s">
        <v>56</v>
      </c>
      <c r="I26" s="4" t="s">
        <v>58</v>
      </c>
    </row>
    <row r="27" spans="7:12" x14ac:dyDescent="0.25">
      <c r="H27" s="4" t="s">
        <v>54</v>
      </c>
      <c r="I27" t="s">
        <v>69</v>
      </c>
      <c r="J27" t="s">
        <v>61</v>
      </c>
      <c r="K27" t="s">
        <v>66</v>
      </c>
      <c r="L27" t="s">
        <v>55</v>
      </c>
    </row>
    <row r="28" spans="7:12" x14ac:dyDescent="0.25">
      <c r="H28" s="5" t="s">
        <v>67</v>
      </c>
      <c r="I28" s="6"/>
      <c r="J28" s="6">
        <v>175000</v>
      </c>
      <c r="K28" s="6">
        <v>340500</v>
      </c>
      <c r="L28" s="6">
        <v>515500</v>
      </c>
    </row>
    <row r="29" spans="7:12" x14ac:dyDescent="0.25">
      <c r="H29" s="7" t="s">
        <v>65</v>
      </c>
      <c r="I29" s="6"/>
      <c r="J29" s="6">
        <v>175000</v>
      </c>
      <c r="K29" s="6"/>
      <c r="L29" s="6">
        <v>175000</v>
      </c>
    </row>
    <row r="30" spans="7:12" x14ac:dyDescent="0.25">
      <c r="H30" s="7" t="s">
        <v>68</v>
      </c>
      <c r="I30" s="6"/>
      <c r="J30" s="6"/>
      <c r="K30" s="6">
        <v>340500</v>
      </c>
      <c r="L30" s="6">
        <v>340500</v>
      </c>
    </row>
    <row r="31" spans="7:12" x14ac:dyDescent="0.25">
      <c r="H31" s="5" t="s">
        <v>72</v>
      </c>
      <c r="I31" s="6">
        <v>1327500</v>
      </c>
      <c r="J31" s="6">
        <v>225000</v>
      </c>
      <c r="K31" s="6">
        <v>225000</v>
      </c>
      <c r="L31" s="6">
        <v>1777500</v>
      </c>
    </row>
    <row r="32" spans="7:12" x14ac:dyDescent="0.25">
      <c r="H32" s="7" t="s">
        <v>71</v>
      </c>
      <c r="I32" s="6">
        <v>112500</v>
      </c>
      <c r="J32" s="6"/>
      <c r="K32" s="6">
        <v>225000</v>
      </c>
      <c r="L32" s="6">
        <v>337500</v>
      </c>
    </row>
    <row r="33" spans="8:12" x14ac:dyDescent="0.25">
      <c r="H33" s="7" t="s">
        <v>65</v>
      </c>
      <c r="I33" s="6">
        <v>450000</v>
      </c>
      <c r="J33" s="6"/>
      <c r="K33" s="6"/>
      <c r="L33" s="6">
        <v>450000</v>
      </c>
    </row>
    <row r="34" spans="8:12" x14ac:dyDescent="0.25">
      <c r="H34" s="7" t="s">
        <v>68</v>
      </c>
      <c r="I34" s="6"/>
      <c r="J34" s="6">
        <v>225000</v>
      </c>
      <c r="K34" s="6"/>
      <c r="L34" s="6">
        <v>225000</v>
      </c>
    </row>
    <row r="35" spans="8:12" x14ac:dyDescent="0.25">
      <c r="H35" s="7" t="s">
        <v>70</v>
      </c>
      <c r="I35" s="6">
        <v>765000</v>
      </c>
      <c r="J35" s="6"/>
      <c r="K35" s="6"/>
      <c r="L35" s="6">
        <v>765000</v>
      </c>
    </row>
    <row r="36" spans="8:12" x14ac:dyDescent="0.25">
      <c r="H36" s="5" t="s">
        <v>62</v>
      </c>
      <c r="I36" s="6">
        <v>900000</v>
      </c>
      <c r="J36" s="6">
        <v>900000</v>
      </c>
      <c r="K36" s="6">
        <v>135000</v>
      </c>
      <c r="L36" s="6">
        <v>1935000</v>
      </c>
    </row>
    <row r="37" spans="8:12" x14ac:dyDescent="0.25">
      <c r="H37" s="7" t="s">
        <v>60</v>
      </c>
      <c r="I37" s="6"/>
      <c r="J37" s="6">
        <v>300000</v>
      </c>
      <c r="K37" s="6"/>
      <c r="L37" s="6">
        <v>300000</v>
      </c>
    </row>
    <row r="38" spans="8:12" x14ac:dyDescent="0.25">
      <c r="H38" s="7" t="s">
        <v>65</v>
      </c>
      <c r="I38" s="6"/>
      <c r="J38" s="6"/>
      <c r="K38" s="6">
        <v>135000</v>
      </c>
      <c r="L38" s="6">
        <v>135000</v>
      </c>
    </row>
    <row r="39" spans="8:12" x14ac:dyDescent="0.25">
      <c r="H39" s="7" t="s">
        <v>68</v>
      </c>
      <c r="I39" s="6">
        <v>900000</v>
      </c>
      <c r="J39" s="6"/>
      <c r="K39" s="6"/>
      <c r="L39" s="6">
        <v>900000</v>
      </c>
    </row>
    <row r="40" spans="8:12" x14ac:dyDescent="0.25">
      <c r="H40" s="7" t="s">
        <v>70</v>
      </c>
      <c r="I40" s="6"/>
      <c r="J40" s="6">
        <v>600000</v>
      </c>
      <c r="K40" s="6"/>
      <c r="L40" s="6">
        <v>600000</v>
      </c>
    </row>
    <row r="41" spans="8:12" x14ac:dyDescent="0.25">
      <c r="H41" s="5" t="s">
        <v>55</v>
      </c>
      <c r="I41" s="6">
        <v>2227500</v>
      </c>
      <c r="J41" s="6">
        <v>1300000</v>
      </c>
      <c r="K41" s="6">
        <v>700500</v>
      </c>
      <c r="L41" s="6">
        <v>4228000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marksheet</vt:lpstr>
      <vt:lpstr>Sheet2</vt:lpstr>
      <vt:lpstr>pivot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2025-06-03T04:27:36Z</dcterms:created>
  <dcterms:modified xsi:type="dcterms:W3CDTF">2025-06-14T05:48:40Z</dcterms:modified>
</cp:coreProperties>
</file>