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 Gaming\Desktop\"/>
    </mc:Choice>
  </mc:AlternateContent>
  <xr:revisionPtr revIDLastSave="0" documentId="8_{D3E91F2F-7675-431E-9DAE-8A5FDAF7D515}" xr6:coauthVersionLast="36" xr6:coauthVersionMax="36" xr10:uidLastSave="{00000000-0000-0000-0000-000000000000}"/>
  <bookViews>
    <workbookView xWindow="0" yWindow="0" windowWidth="15345" windowHeight="4470" firstSheet="3" activeTab="4" xr2:uid="{5AF3EF5B-DB92-440B-86B0-1384A1FEC391}"/>
  </bookViews>
  <sheets>
    <sheet name="Chart2" sheetId="3" r:id="rId1"/>
    <sheet name="Sheet12" sheetId="15" r:id="rId2"/>
    <sheet name="Scenario Summary" sheetId="16" r:id="rId3"/>
    <sheet name="Scenario Summary 2" sheetId="19" r:id="rId4"/>
    <sheet name="Sheet11" sheetId="14" r:id="rId5"/>
    <sheet name="Sheet1" sheetId="1" r:id="rId6"/>
    <sheet name="Sheet10" sheetId="13" r:id="rId7"/>
    <sheet name="Sheet9" sheetId="12" r:id="rId8"/>
    <sheet name="Sheet8" sheetId="11" r:id="rId9"/>
    <sheet name="Sheet5" sheetId="10" r:id="rId10"/>
    <sheet name="Sheet3" sheetId="5" r:id="rId11"/>
    <sheet name="Sheet4" sheetId="6" r:id="rId12"/>
    <sheet name="Sheet6" sheetId="8" r:id="rId13"/>
    <sheet name="Sheet7" sheetId="9" r:id="rId14"/>
    <sheet name="Sheet2" sheetId="4" r:id="rId15"/>
  </sheets>
  <definedNames>
    <definedName name="_xlnm._FilterDatabase" localSheetId="5" hidden="1">Sheet1!$D$15:$G$17</definedName>
    <definedName name="bdy">Sheet11!$E$22</definedName>
    <definedName name="body">Sheet11!$D$22</definedName>
    <definedName name="btn">Sheet11!$E$21</definedName>
    <definedName name="CIrcui">Sheet11!$E$20</definedName>
    <definedName name="circuit">Sheet11!$D$20</definedName>
    <definedName name="ExternalData_1" localSheetId="8" hidden="1">Sheet8!$A$1:$J$9</definedName>
    <definedName name="ExternalData_2" localSheetId="7" hidden="1">Sheet9!$A$1:$F$10</definedName>
    <definedName name="ExternalData_3" localSheetId="6" hidden="1">Sheet10!$A$1:$D$2</definedName>
    <definedName name="t_cost">Sheet11!$E$24</definedName>
    <definedName name="total_cost">Sheet11!$D$23</definedName>
    <definedName name="WIRE">Sheet11!$E$19</definedName>
    <definedName name="Wires">Sheet11!$D$19</definedName>
  </definedNames>
  <calcPr calcId="191029"/>
  <pivotCaches>
    <pivotCache cacheId="0" r:id="rId16"/>
    <pivotCache cacheId="10" r:id="rId1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cument_c7fcfcd7-f8c4-487a-8d54-b065a4fa8134" name="Document" connection="Query - Document"/>
          <x15:modelTable id="Document  2_d241e71e-e124-455a-ba20-c0625ecaea0a" name="Document  2" connection="Query - Document (2)"/>
        </x15:modelTables>
      </x15:dataModel>
    </ext>
  </extLst>
</workbook>
</file>

<file path=xl/calcChain.xml><?xml version="1.0" encoding="utf-8"?>
<calcChain xmlns="http://schemas.openxmlformats.org/spreadsheetml/2006/main">
  <c r="E23" i="14" l="1"/>
  <c r="D5" i="8" l="1"/>
  <c r="C5" i="8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F18" i="1"/>
  <c r="H17" i="1"/>
  <c r="G17" i="1"/>
  <c r="F17" i="1"/>
  <c r="H16" i="1"/>
  <c r="G16" i="1"/>
  <c r="F16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8C2B3-B320-460B-BE17-8B6BD2130009}" name="Query - Document" description="Connection to the 'Document' query in the workbook." type="100" refreshedVersion="6" minRefreshableVersion="5">
    <extLst>
      <ext xmlns:x15="http://schemas.microsoft.com/office/spreadsheetml/2010/11/main" uri="{DE250136-89BD-433C-8126-D09CA5730AF9}">
        <x15:connection id="f0695ad9-7e97-4dd3-8d90-c0cbdc503330"/>
      </ext>
    </extLst>
  </connection>
  <connection id="2" xr16:uid="{CA7ED4AA-A7B1-4EC8-89B6-3BC77878BFEF}" name="Query - Document (2)" description="Connection to the 'Document (2)' query in the workbook." type="100" refreshedVersion="6" minRefreshableVersion="5">
    <extLst>
      <ext xmlns:x15="http://schemas.microsoft.com/office/spreadsheetml/2010/11/main" uri="{DE250136-89BD-433C-8126-D09CA5730AF9}">
        <x15:connection id="45c21363-b112-4c85-a5fa-bbc281c220b4"/>
      </ext>
    </extLst>
  </connection>
  <connection id="3" xr16:uid="{E3B2855C-F8CA-47FE-A313-B2717ADFF1AC}" keepAlive="1" name="Query - https://www pakwheels com/" description="Connection to the 'https://www pakwheels com/' query in the workbook." type="5" refreshedVersion="6" background="1" saveData="1">
    <dbPr connection="Provider=Microsoft.Mashup.OleDb.1;Data Source=$Workbook$;Location=&quot;https://www pakwheels com/&quot;;Extended Properties=&quot;&quot;" command="SELECT * FROM [https://www pakwheels com/]"/>
  </connection>
  <connection id="4" xr16:uid="{F379BC0C-7F29-44D3-B876-657511C84428}" keepAlive="1" name="Query - notepad" description="Connection to the 'notepad' query in the workbook." type="5" refreshedVersion="6" background="1" saveData="1">
    <dbPr connection="Provider=Microsoft.Mashup.OleDb.1;Data Source=$Workbook$;Location=notepad;Extended Properties=&quot;&quot;" command="SELECT * FROM [notepad]"/>
  </connection>
  <connection id="5" xr16:uid="{687EF7A7-FFD6-46CA-8DEB-972FA2B3A9E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6" xr16:uid="{A43B8FAA-7BB9-4615-A368-EBA202AD149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<sst xmlns="http://schemas.openxmlformats.org/spreadsheetml/2006/main" count="288" uniqueCount="142">
  <si>
    <t>Std-201</t>
  </si>
  <si>
    <t>Std-202</t>
  </si>
  <si>
    <t>Std-203</t>
  </si>
  <si>
    <t>Std-204</t>
  </si>
  <si>
    <t>Std-205</t>
  </si>
  <si>
    <t>Std-206</t>
  </si>
  <si>
    <t>Std-207</t>
  </si>
  <si>
    <t>Std-208</t>
  </si>
  <si>
    <t>Alisha</t>
  </si>
  <si>
    <t>ali</t>
  </si>
  <si>
    <t>hamza</t>
  </si>
  <si>
    <t>Asad</t>
  </si>
  <si>
    <t>Aqsa</t>
  </si>
  <si>
    <t>Rimsha</t>
  </si>
  <si>
    <t>S-No</t>
  </si>
  <si>
    <t>Name</t>
  </si>
  <si>
    <t>Sub1</t>
  </si>
  <si>
    <t>Sub2</t>
  </si>
  <si>
    <t>Sub3</t>
  </si>
  <si>
    <t>Total</t>
  </si>
  <si>
    <t>Min</t>
  </si>
  <si>
    <t>Max</t>
  </si>
  <si>
    <t>Avg</t>
  </si>
  <si>
    <t>Count</t>
  </si>
  <si>
    <t>kinza</t>
  </si>
  <si>
    <t>sub1</t>
  </si>
  <si>
    <t>sub2</t>
  </si>
  <si>
    <t>total</t>
  </si>
  <si>
    <t>Rank</t>
  </si>
  <si>
    <t>RANK2</t>
  </si>
  <si>
    <t>product</t>
  </si>
  <si>
    <t>price</t>
  </si>
  <si>
    <t>sale</t>
  </si>
  <si>
    <t>aqsa</t>
  </si>
  <si>
    <t>rida</t>
  </si>
  <si>
    <t>hafsa</t>
  </si>
  <si>
    <t>aiman</t>
  </si>
  <si>
    <t>nida</t>
  </si>
  <si>
    <t>sobia</t>
  </si>
  <si>
    <t>fariha</t>
  </si>
  <si>
    <t>perfumes</t>
  </si>
  <si>
    <t>lipsticts</t>
  </si>
  <si>
    <t>comb</t>
  </si>
  <si>
    <t>shoes</t>
  </si>
  <si>
    <t>oil</t>
  </si>
  <si>
    <t>mirror</t>
  </si>
  <si>
    <t>nosepin</t>
  </si>
  <si>
    <t>handsfree</t>
  </si>
  <si>
    <t>Grand Total</t>
  </si>
  <si>
    <t>Row Labels</t>
  </si>
  <si>
    <t>Sum of price</t>
  </si>
  <si>
    <t>kajal</t>
  </si>
  <si>
    <t>mascara</t>
  </si>
  <si>
    <t>rank</t>
  </si>
  <si>
    <t>SUM</t>
  </si>
  <si>
    <t>Std_Num</t>
  </si>
  <si>
    <t>Sub4</t>
  </si>
  <si>
    <t>Sub5</t>
  </si>
  <si>
    <t>Ob_marks</t>
  </si>
  <si>
    <t>Total_marks</t>
  </si>
  <si>
    <t>Per</t>
  </si>
  <si>
    <t>Grade</t>
  </si>
  <si>
    <t>std-201</t>
  </si>
  <si>
    <t>A</t>
  </si>
  <si>
    <t>std-202</t>
  </si>
  <si>
    <t>std-203</t>
  </si>
  <si>
    <t>std-204</t>
  </si>
  <si>
    <t>A+</t>
  </si>
  <si>
    <t>std-205</t>
  </si>
  <si>
    <t>F</t>
  </si>
  <si>
    <t>std-206</t>
  </si>
  <si>
    <t>std-207</t>
  </si>
  <si>
    <t>Extension</t>
  </si>
  <si>
    <t>Date accessed</t>
  </si>
  <si>
    <t>Date modified</t>
  </si>
  <si>
    <t>Date created</t>
  </si>
  <si>
    <t>Folder Path</t>
  </si>
  <si>
    <t>about.html</t>
  </si>
  <si>
    <t>.html</t>
  </si>
  <si>
    <t>C:\Users\BN Gaming\Desktop\notepad\</t>
  </si>
  <si>
    <t>h.html</t>
  </si>
  <si>
    <t>Seo.txt</t>
  </si>
  <si>
    <t>.txt</t>
  </si>
  <si>
    <t>seo2 - Copy.txt</t>
  </si>
  <si>
    <t>seo2.txt</t>
  </si>
  <si>
    <t>seo3.txt</t>
  </si>
  <si>
    <t>seo4.txt</t>
  </si>
  <si>
    <t>seo5.txt</t>
  </si>
  <si>
    <t>students.docx</t>
  </si>
  <si>
    <t>.docx</t>
  </si>
  <si>
    <t>Caption</t>
  </si>
  <si>
    <t>Source</t>
  </si>
  <si>
    <t>ClassName</t>
  </si>
  <si>
    <t>Id</t>
  </si>
  <si>
    <t>Document</t>
  </si>
  <si>
    <t>Service</t>
  </si>
  <si>
    <t>category</t>
  </si>
  <si>
    <t>Date</t>
  </si>
  <si>
    <t>Amount</t>
  </si>
  <si>
    <t>City</t>
  </si>
  <si>
    <t>Apple</t>
  </si>
  <si>
    <t>Banana</t>
  </si>
  <si>
    <t>Carrot</t>
  </si>
  <si>
    <t>Beans</t>
  </si>
  <si>
    <t>orange</t>
  </si>
  <si>
    <t>Fruits</t>
  </si>
  <si>
    <t>Vegetables</t>
  </si>
  <si>
    <t>Karachi</t>
  </si>
  <si>
    <t>islamabad</t>
  </si>
  <si>
    <t>hyderabad</t>
  </si>
  <si>
    <t>mansehra</t>
  </si>
  <si>
    <t>kashmir</t>
  </si>
  <si>
    <t>swat</t>
  </si>
  <si>
    <t>pindi</t>
  </si>
  <si>
    <t>Sum of Amount</t>
  </si>
  <si>
    <t>Column Labels</t>
  </si>
  <si>
    <t>Cost</t>
  </si>
  <si>
    <t>parts</t>
  </si>
  <si>
    <t>buttons</t>
  </si>
  <si>
    <t>wires</t>
  </si>
  <si>
    <t>total cost</t>
  </si>
  <si>
    <t>$E$19</t>
  </si>
  <si>
    <t>$E$20</t>
  </si>
  <si>
    <t>$E$21</t>
  </si>
  <si>
    <t>$E$22</t>
  </si>
  <si>
    <t>$E$23</t>
  </si>
  <si>
    <t>lowcost</t>
  </si>
  <si>
    <t>Created by kinza on 2/28/2022</t>
  </si>
  <si>
    <t>highcost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</si>
  <si>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</si>
  <si>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</si>
  <si>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</si>
  <si>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</si>
  <si>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</si>
  <si>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</si>
  <si>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</si>
  <si>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Body</t>
  </si>
  <si>
    <t>CIRCUIT</t>
  </si>
  <si>
    <t>WIRE</t>
  </si>
  <si>
    <t>CIrcui</t>
  </si>
  <si>
    <t>btn</t>
  </si>
  <si>
    <t>bdy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</si>
</sst>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Protection="1"/>
    <xf numFmtId="0" fontId="0" fillId="0" borderId="2" xfId="0" applyFill="1" applyBorder="1"/>
    <xf numFmtId="44" fontId="0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2" fontId="0" fillId="0" borderId="0" xfId="0" applyNumberFormat="1"/>
    <xf numFmtId="14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1" xfId="1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2" fillId="2" borderId="1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15" xfId="0" applyFill="1" applyBorder="1" applyAlignment="1"/>
    <xf numFmtId="0" fontId="3" fillId="3" borderId="0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0" fillId="4" borderId="0" xfId="0" applyFill="1" applyBorder="1" applyAlignment="1"/>
    <xf numFmtId="0" fontId="6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1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45</c:v>
                </c:pt>
                <c:pt idx="1">
                  <c:v>56</c:v>
                </c:pt>
                <c:pt idx="2">
                  <c:v>45</c:v>
                </c:pt>
                <c:pt idx="3">
                  <c:v>34</c:v>
                </c:pt>
                <c:pt idx="4">
                  <c:v>89</c:v>
                </c:pt>
                <c:pt idx="5">
                  <c:v>45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7-44A1-A093-F63146D104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</c:v>
                </c:pt>
                <c:pt idx="1">
                  <c:v>78</c:v>
                </c:pt>
                <c:pt idx="2">
                  <c:v>34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7-44A1-A093-F63146D104B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65</c:v>
                </c:pt>
                <c:pt idx="1">
                  <c:v>45</c:v>
                </c:pt>
                <c:pt idx="2">
                  <c:v>56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7-44A1-A093-F63146D1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306815"/>
        <c:axId val="440355871"/>
      </c:barChart>
      <c:catAx>
        <c:axId val="50130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355871"/>
        <c:crosses val="autoZero"/>
        <c:auto val="1"/>
        <c:lblAlgn val="ctr"/>
        <c:lblOffset val="100"/>
        <c:noMultiLvlLbl val="0"/>
      </c:catAx>
      <c:valAx>
        <c:axId val="4403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 (Recovered).xlsx]Sheet12!PivotTable2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756319"/>
        <c:axId val="2006260575"/>
      </c:barChart>
      <c:catAx>
        <c:axId val="4097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260575"/>
        <c:crosses val="autoZero"/>
        <c:auto val="1"/>
        <c:lblAlgn val="ctr"/>
        <c:lblOffset val="100"/>
        <c:noMultiLvlLbl val="0"/>
      </c:catAx>
      <c:valAx>
        <c:axId val="20062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7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Sub1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shade val="65000"/>
                </a:schemeClr>
              </a:solidFill>
              <a:miter lim="800000"/>
            </a:ln>
            <a:effectLst>
              <a:glow rad="63500">
                <a:schemeClr val="accent5">
                  <a:shade val="6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45</c:v>
                </c:pt>
                <c:pt idx="1">
                  <c:v>56</c:v>
                </c:pt>
                <c:pt idx="2">
                  <c:v>45</c:v>
                </c:pt>
                <c:pt idx="3">
                  <c:v>34</c:v>
                </c:pt>
                <c:pt idx="4">
                  <c:v>89</c:v>
                </c:pt>
                <c:pt idx="5">
                  <c:v>45</c:v>
                </c:pt>
                <c:pt idx="6">
                  <c:v>89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E-410E-B50C-E82763DC011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Sub2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32</c:v>
                </c:pt>
                <c:pt idx="1">
                  <c:v>78</c:v>
                </c:pt>
                <c:pt idx="2">
                  <c:v>34</c:v>
                </c:pt>
                <c:pt idx="3">
                  <c:v>56</c:v>
                </c:pt>
                <c:pt idx="4">
                  <c:v>56</c:v>
                </c:pt>
                <c:pt idx="5">
                  <c:v>67</c:v>
                </c:pt>
                <c:pt idx="6">
                  <c:v>90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E-410E-B50C-E82763DC011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Sub3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tint val="65000"/>
                </a:schemeClr>
              </a:solidFill>
              <a:miter lim="800000"/>
            </a:ln>
            <a:effectLst>
              <a:glow rad="63500">
                <a:schemeClr val="accent5">
                  <a:tint val="65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Sheet1!$C$2:$C$9</c:f>
              <c:strCache>
                <c:ptCount val="8"/>
                <c:pt idx="0">
                  <c:v>Alisha</c:v>
                </c:pt>
                <c:pt idx="1">
                  <c:v>ali</c:v>
                </c:pt>
                <c:pt idx="2">
                  <c:v>hamza</c:v>
                </c:pt>
                <c:pt idx="3">
                  <c:v>Asad</c:v>
                </c:pt>
                <c:pt idx="4">
                  <c:v>Aqsa</c:v>
                </c:pt>
                <c:pt idx="5">
                  <c:v>Rimsha</c:v>
                </c:pt>
                <c:pt idx="6">
                  <c:v>ali</c:v>
                </c:pt>
                <c:pt idx="7">
                  <c:v>kinza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65</c:v>
                </c:pt>
                <c:pt idx="1">
                  <c:v>45</c:v>
                </c:pt>
                <c:pt idx="2">
                  <c:v>56</c:v>
                </c:pt>
                <c:pt idx="3">
                  <c:v>78</c:v>
                </c:pt>
                <c:pt idx="4">
                  <c:v>78</c:v>
                </c:pt>
                <c:pt idx="5">
                  <c:v>89</c:v>
                </c:pt>
                <c:pt idx="6">
                  <c:v>78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E-410E-B50C-E82763DC01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95072543"/>
        <c:axId val="501473167"/>
      </c:barChart>
      <c:catAx>
        <c:axId val="4950725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73167"/>
        <c:crosses val="autoZero"/>
        <c:auto val="1"/>
        <c:lblAlgn val="ctr"/>
        <c:lblOffset val="100"/>
        <c:noMultiLvlLbl val="0"/>
      </c:catAx>
      <c:valAx>
        <c:axId val="5014731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70384"/>
        <c:axId val="1963313424"/>
      </c:barChart>
      <c:catAx>
        <c:axId val="66677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13424"/>
        <c:crosses val="autoZero"/>
        <c:auto val="1"/>
        <c:lblAlgn val="ctr"/>
        <c:lblOffset val="100"/>
        <c:noMultiLvlLbl val="0"/>
      </c:catAx>
      <c:valAx>
        <c:axId val="196331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B96A8-C7E0-40CD-AA7F-281D2CE2D900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015" cy="62978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63189-007E-420A-A0A0-493033924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4</xdr:row>
      <xdr:rowOff>47625</xdr:rowOff>
    </xdr:from>
    <xdr:to>
      <xdr:col>10</xdr:col>
      <xdr:colOff>266700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FA450-C982-4591-AEB5-8F6B9CD0A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20</xdr:row>
      <xdr:rowOff>109537</xdr:rowOff>
    </xdr:from>
    <xdr:to>
      <xdr:col>7</xdr:col>
      <xdr:colOff>438150</xdr:colOff>
      <xdr:row>34</xdr:row>
      <xdr:rowOff>185737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591980B-F055-4083-89C1-F28756913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33337</xdr:rowOff>
    </xdr:from>
    <xdr:to>
      <xdr:col>12</xdr:col>
      <xdr:colOff>381000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5AE01-B271-4CCB-A505-BC8C857E2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za" refreshedDate="44616.442195949072" createdVersion="6" refreshedVersion="6" minRefreshableVersion="3" recordCount="13" xr:uid="{E1921B37-9882-4A0C-B9CB-4266092FB200}">
  <cacheSource type="worksheet">
    <worksheetSource ref="C4:F17" sheet="Sheet2"/>
  </cacheSource>
  <cacheFields count="4">
    <cacheField name="Name" numFmtId="0">
      <sharedItems count="8">
        <s v="ali"/>
        <s v="aqsa"/>
        <s v="rida"/>
        <s v="hafsa"/>
        <s v="aiman"/>
        <s v="nida"/>
        <s v="sobia"/>
        <s v="fariha"/>
      </sharedItems>
    </cacheField>
    <cacheField name="product" numFmtId="0">
      <sharedItems count="9">
        <s v="shoes"/>
        <s v="oil"/>
        <s v="perfumes"/>
        <s v="mirror"/>
        <s v="nosepin"/>
        <s v="handsfree"/>
        <s v="kajal"/>
        <s v="lipsticts"/>
        <s v="comb" u="1"/>
      </sharedItems>
    </cacheField>
    <cacheField name="price" numFmtId="44">
      <sharedItems containsSemiMixedTypes="0" containsString="0" containsNumber="1" containsInteger="1" minValue="200" maxValue="1200"/>
    </cacheField>
    <cacheField name="sale" numFmtId="0">
      <sharedItems containsSemiMixedTypes="0" containsString="0" containsNumber="1" containsInteger="1" minValue="250" maxValue="1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nza" refreshedDate="44620.447819444445" createdVersion="6" refreshedVersion="6" minRefreshableVersion="3" recordCount="11" xr:uid="{B44FDCBD-CDBD-4FAD-8530-F86CA7035940}">
  <cacheSource type="worksheet">
    <worksheetSource ref="C4:G15" sheet="Sheet11"/>
  </cacheSource>
  <cacheFields count="5">
    <cacheField name="product" numFmtId="0">
      <sharedItems count="5">
        <s v="Apple"/>
        <s v="Banana"/>
        <s v="Carrot"/>
        <s v="Beans"/>
        <s v="orange"/>
      </sharedItems>
    </cacheField>
    <cacheField name="category" numFmtId="0">
      <sharedItems count="2">
        <s v="Fruits"/>
        <s v="Vegetables"/>
      </sharedItems>
    </cacheField>
    <cacheField name="Amount" numFmtId="0">
      <sharedItems containsSemiMixedTypes="0" containsString="0" containsNumber="1" containsInteger="1" minValue="2300" maxValue="6788"/>
    </cacheField>
    <cacheField name="Date" numFmtId="14">
      <sharedItems containsSemiMixedTypes="0" containsNonDate="0" containsDate="1" containsString="0" minDate="2022-02-02T00:00:00" maxDate="2022-02-13T00:00:00"/>
    </cacheField>
    <cacheField name="City" numFmtId="0">
      <sharedItems count="7">
        <s v="Karachi"/>
        <s v="islamabad"/>
        <s v="hyderabad"/>
        <s v="swat"/>
        <s v="pindi"/>
        <s v="mansehra"/>
        <s v="kashm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1000"/>
    <n v="1200"/>
  </r>
  <r>
    <x v="1"/>
    <x v="1"/>
    <n v="200"/>
    <n v="250"/>
  </r>
  <r>
    <x v="0"/>
    <x v="0"/>
    <n v="1000"/>
    <n v="1200"/>
  </r>
  <r>
    <x v="1"/>
    <x v="1"/>
    <n v="200"/>
    <n v="250"/>
  </r>
  <r>
    <x v="2"/>
    <x v="2"/>
    <n v="1200"/>
    <n v="1450"/>
  </r>
  <r>
    <x v="3"/>
    <x v="3"/>
    <n v="400"/>
    <n v="500"/>
  </r>
  <r>
    <x v="3"/>
    <x v="3"/>
    <n v="400"/>
    <n v="500"/>
  </r>
  <r>
    <x v="3"/>
    <x v="3"/>
    <n v="400"/>
    <n v="500"/>
  </r>
  <r>
    <x v="4"/>
    <x v="4"/>
    <n v="200"/>
    <n v="250"/>
  </r>
  <r>
    <x v="5"/>
    <x v="5"/>
    <n v="300"/>
    <n v="350"/>
  </r>
  <r>
    <x v="6"/>
    <x v="6"/>
    <n v="250"/>
    <n v="300"/>
  </r>
  <r>
    <x v="7"/>
    <x v="7"/>
    <n v="200"/>
    <n v="250"/>
  </r>
  <r>
    <x v="2"/>
    <x v="2"/>
    <n v="1200"/>
    <n v="14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n v="3500"/>
    <d v="2022-02-02T00:00:00"/>
    <x v="0"/>
  </r>
  <r>
    <x v="1"/>
    <x v="0"/>
    <n v="4560"/>
    <d v="2022-02-03T00:00:00"/>
    <x v="1"/>
  </r>
  <r>
    <x v="2"/>
    <x v="1"/>
    <n v="2300"/>
    <d v="2022-02-04T00:00:00"/>
    <x v="2"/>
  </r>
  <r>
    <x v="3"/>
    <x v="1"/>
    <n v="5600"/>
    <d v="2022-02-05T00:00:00"/>
    <x v="0"/>
  </r>
  <r>
    <x v="4"/>
    <x v="0"/>
    <n v="5700"/>
    <d v="2022-02-06T00:00:00"/>
    <x v="2"/>
  </r>
  <r>
    <x v="0"/>
    <x v="0"/>
    <n v="5400"/>
    <d v="2022-02-07T00:00:00"/>
    <x v="3"/>
  </r>
  <r>
    <x v="1"/>
    <x v="0"/>
    <n v="2300"/>
    <d v="2022-02-08T00:00:00"/>
    <x v="3"/>
  </r>
  <r>
    <x v="1"/>
    <x v="0"/>
    <n v="6788"/>
    <d v="2022-02-09T00:00:00"/>
    <x v="4"/>
  </r>
  <r>
    <x v="2"/>
    <x v="1"/>
    <n v="6785"/>
    <d v="2022-02-10T00:00:00"/>
    <x v="1"/>
  </r>
  <r>
    <x v="0"/>
    <x v="0"/>
    <n v="4321"/>
    <d v="2022-02-11T00:00:00"/>
    <x v="5"/>
  </r>
  <r>
    <x v="1"/>
    <x v="0"/>
    <n v="2345"/>
    <d v="2022-02-12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48CC0C-6BCD-40B2-A7AA-99D5496284E1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BC75B-FF0C-48CE-871C-81D40E548345}" name="PivotTable1" cacheId="10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category">
  <location ref="O7:U21" firstHeaderRow="1" firstDataRow="2" firstDataCol="1"/>
  <pivotFields count="5">
    <pivotField axis="axisCol" showAll="0">
      <items count="6">
        <item x="0"/>
        <item x="1"/>
        <item x="3"/>
        <item x="2"/>
        <item x="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numFmtId="14" showAll="0"/>
    <pivotField axis="axisRow" showAll="0">
      <items count="8">
        <item x="2"/>
        <item x="1"/>
        <item x="0"/>
        <item x="6"/>
        <item x="5"/>
        <item x="4"/>
        <item x="3"/>
        <item t="default"/>
      </items>
    </pivotField>
  </pivotFields>
  <rowFields count="2">
    <field x="1"/>
    <field x="4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Amount" fld="2" baseField="4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0CAD6-794D-4BB7-910B-C1199B29811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J23" firstHeaderRow="1" firstDataRow="1" firstDataCol="1"/>
  <pivotFields count="4">
    <pivotField axis="axisRow" showAll="0" defaultSubtotal="0">
      <items count="8">
        <item x="4"/>
        <item x="0"/>
        <item x="1"/>
        <item x="7"/>
        <item x="3"/>
        <item x="5"/>
        <item x="2"/>
        <item x="6"/>
      </items>
    </pivotField>
    <pivotField axis="axisRow" showAll="0" defaultSubtotal="0">
      <items count="9">
        <item m="1" x="8"/>
        <item x="5"/>
        <item x="7"/>
        <item x="3"/>
        <item x="4"/>
        <item x="1"/>
        <item x="2"/>
        <item x="0"/>
        <item x="6"/>
      </items>
    </pivotField>
    <pivotField dataField="1" numFmtId="44" showAll="0" defaultSubtotal="0"/>
    <pivotField showAll="0" defaultSubtotal="0"/>
  </pivotFields>
  <rowFields count="2">
    <field x="0"/>
    <field x="1"/>
  </rowFields>
  <rowItems count="17">
    <i>
      <x/>
    </i>
    <i r="1">
      <x v="4"/>
    </i>
    <i>
      <x v="1"/>
    </i>
    <i r="1">
      <x v="7"/>
    </i>
    <i>
      <x v="2"/>
    </i>
    <i r="1">
      <x v="5"/>
    </i>
    <i>
      <x v="3"/>
    </i>
    <i r="1">
      <x v="2"/>
    </i>
    <i>
      <x v="4"/>
    </i>
    <i r="1">
      <x v="3"/>
    </i>
    <i>
      <x v="5"/>
    </i>
    <i r="1">
      <x v="1"/>
    </i>
    <i>
      <x v="6"/>
    </i>
    <i r="1">
      <x v="6"/>
    </i>
    <i>
      <x v="7"/>
    </i>
    <i r="1">
      <x v="8"/>
    </i>
    <i t="grand">
      <x/>
    </i>
  </rowItems>
  <colItems count="1">
    <i/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C308F6C-1C93-4CBA-9580-1400B328D97B}" autoFormatId="16" applyNumberFormats="0" applyBorderFormats="0" applyFontFormats="0" applyPatternFormats="0" applyAlignmentFormats="0" applyWidthHeightFormats="0">
  <queryTableRefresh nextId="5">
    <queryTableFields count="4">
      <queryTableField id="1" name="Caption" tableColumnId="1"/>
      <queryTableField id="2" name="Source" tableColumnId="2"/>
      <queryTableField id="3" name="ClassName" tableColumnId="3"/>
      <queryTableField id="4" name="I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9ABB0ECE-3E34-4FD7-B93B-DB7C447CB0C8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FCA9E1-DF30-4E56-BDD3-3B44A7D5458C}" autoFormatId="16" applyNumberFormats="0" applyBorderFormats="0" applyFontFormats="0" applyPatternFormats="0" applyAlignmentFormats="0" applyWidthHeightFormats="0">
  <queryTableRefresh nextId="11">
    <queryTableFields count="10">
      <queryTableField id="1" name="Std_Num" tableColumnId="1"/>
      <queryTableField id="2" name="Sub1" tableColumnId="2"/>
      <queryTableField id="3" name="sub2" tableColumnId="3"/>
      <queryTableField id="4" name="Sub3" tableColumnId="4"/>
      <queryTableField id="5" name="Sub4" tableColumnId="5"/>
      <queryTableField id="6" name="Sub5" tableColumnId="6"/>
      <queryTableField id="7" name="Ob_marks" tableColumnId="7"/>
      <queryTableField id="8" name="Total_marks" tableColumnId="8"/>
      <queryTableField id="9" name="Per" tableColumnId="9"/>
      <queryTableField id="10" name="Gra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674CE6-67C3-4C82-8D9F-103494FF5705}" name="https___www_pakwheels_com" displayName="https___www_pakwheels_com" ref="A1:D2" tableType="queryTable" totalsRowShown="0">
  <autoFilter ref="A1:D2" xr:uid="{F7EAFA43-F8F7-471F-93B8-EC165EF0BAE6}"/>
  <tableColumns count="4">
    <tableColumn id="1" xr3:uid="{93299757-AC61-43D5-8332-1F00EEC2B90D}" uniqueName="1" name="Caption" queryTableFieldId="1" dataDxfId="11"/>
    <tableColumn id="2" xr3:uid="{D0754BF5-9EB2-4DB0-B5AE-7E87C59FCB23}" uniqueName="2" name="Source" queryTableFieldId="2" dataDxfId="10"/>
    <tableColumn id="3" xr3:uid="{5E21D454-221C-4E75-9271-17B4BBE47D08}" uniqueName="3" name="ClassName" queryTableFieldId="3" dataDxfId="9"/>
    <tableColumn id="4" xr3:uid="{47DCABA2-FC7F-407B-8F35-3C4E8D3CCB40}" uniqueName="4" name="Id" queryTableFieldId="4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0EBC3A-3D5F-488D-ADF0-A7A7FF3A6D4F}" name="notepad" displayName="notepad" ref="A1:F10" tableType="queryTable" totalsRowShown="0">
  <autoFilter ref="A1:F10" xr:uid="{60473A73-0B9E-4D90-9E94-24F2C3252EC0}"/>
  <tableColumns count="6">
    <tableColumn id="1" xr3:uid="{6AF30E6B-4E6C-43F3-9FC7-810DA46D3F13}" uniqueName="1" name="Name" queryTableFieldId="1" dataDxfId="7"/>
    <tableColumn id="2" xr3:uid="{A063ADD1-29CF-4CB9-8509-A36ED883B42D}" uniqueName="2" name="Extension" queryTableFieldId="2" dataDxfId="6"/>
    <tableColumn id="3" xr3:uid="{50D5CCBE-0D86-4795-AA93-EA1D70949C3D}" uniqueName="3" name="Date accessed" queryTableFieldId="3" dataDxfId="5"/>
    <tableColumn id="4" xr3:uid="{626F0697-F3E1-4C9F-991C-75B9BFFE7A42}" uniqueName="4" name="Date modified" queryTableFieldId="4" dataDxfId="4"/>
    <tableColumn id="5" xr3:uid="{4CE2534F-493B-4DD0-9F43-DDA2F0F505FC}" uniqueName="5" name="Date created" queryTableFieldId="5" dataDxfId="3"/>
    <tableColumn id="6" xr3:uid="{82C63115-DF60-45BF-9EC6-EC5FB82C19AA}" uniqueName="6" name="Folder Path" queryTableFieldId="6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38189-FF46-4B4A-8EE0-2669F1B6B7F0}" name="Table1_2" displayName="Table1_2" ref="A1:J9" tableType="queryTable" totalsRowShown="0">
  <autoFilter ref="A1:J9" xr:uid="{2ADF875B-7575-4277-877F-E958155E8D59}"/>
  <tableColumns count="10">
    <tableColumn id="1" xr3:uid="{94045E1B-C6AC-4CFC-89F6-C20EBE540C41}" uniqueName="1" name="Std_Num" queryTableFieldId="1" dataDxfId="1"/>
    <tableColumn id="2" xr3:uid="{98BA95C9-AB6C-4555-A0F9-48892B0A1310}" uniqueName="2" name="Sub1" queryTableFieldId="2"/>
    <tableColumn id="3" xr3:uid="{95D56F22-63D6-4082-AC07-2264AC11564A}" uniqueName="3" name="sub2" queryTableFieldId="3"/>
    <tableColumn id="4" xr3:uid="{3E2113A9-6FEB-4131-AC67-16E22B1E4618}" uniqueName="4" name="Sub3" queryTableFieldId="4"/>
    <tableColumn id="5" xr3:uid="{DB5BFBAE-4F74-42D0-93AD-9A52651D8A7F}" uniqueName="5" name="Sub4" queryTableFieldId="5"/>
    <tableColumn id="6" xr3:uid="{43568DBF-88D2-4757-B449-83AFEDB47FC1}" uniqueName="6" name="Sub5" queryTableFieldId="6"/>
    <tableColumn id="7" xr3:uid="{3E59A45E-27E0-4945-ABDB-3ABC6AB0BC6C}" uniqueName="7" name="Ob_marks" queryTableFieldId="7"/>
    <tableColumn id="8" xr3:uid="{C14D3165-6AA2-4C57-84D0-39CF079D5BF2}" uniqueName="8" name="Total_marks" queryTableFieldId="8"/>
    <tableColumn id="9" xr3:uid="{80C851CD-894E-4AE7-8681-5611FC1ABA07}" uniqueName="9" name="Per" queryTableFieldId="9"/>
    <tableColumn id="10" xr3:uid="{32A28E57-6243-4ED3-9920-0DB1AABB8982}" uniqueName="10" name="Grade" queryTableFieldId="10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1197E6-9770-4563-8EB9-FDE7C4F163BB}" name="Table1" displayName="Table1" ref="A1:D3" totalsRowShown="0">
  <autoFilter ref="A1:D3" xr:uid="{F8C8A4E4-1DB6-4110-8847-5A012D22ACD7}"/>
  <tableColumns count="4">
    <tableColumn id="1" xr3:uid="{B7C601C1-4FA1-445A-B8E2-A42EDDDD6163}" name="Name"/>
    <tableColumn id="2" xr3:uid="{62647BF7-96CF-4F12-B07C-D43338DCC40E}" name="product"/>
    <tableColumn id="3" xr3:uid="{1FD423B1-E9A7-412F-B745-7EA29D72D195}" name="price"/>
    <tableColumn id="4" xr3:uid="{5BCD9A54-F6EF-45D5-82CB-218580E7D88D}" name="sa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2FA23-399B-4380-9F44-D9B6734B8D23}" name="Table2" displayName="Table2" ref="A1:D4" totalsRowShown="0">
  <autoFilter ref="A1:D4" xr:uid="{446606DB-977B-46D4-856D-B7C6D838F7FA}"/>
  <tableColumns count="4">
    <tableColumn id="1" xr3:uid="{2C671E1E-99DD-4D91-BC8D-B44059C9EA04}" name="Name"/>
    <tableColumn id="2" xr3:uid="{81AFDF84-F468-4B8E-A799-91CAB05F82E9}" name="product"/>
    <tableColumn id="3" xr3:uid="{5338B03D-E008-47E2-AE51-907530C7FA5D}" name="price"/>
    <tableColumn id="4" xr3:uid="{DB54EDD4-D0B4-42D3-97C6-8805D2C8C058}" name="sa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7E5FB-A9F0-4D09-ABF0-9A428DBFB619}" name="Table4" displayName="Table4" ref="A1:D5" totalsRowCount="1">
  <autoFilter ref="A1:D4" xr:uid="{E2FFAC58-60BE-4851-8257-F0B9EA24A1D4}"/>
  <tableColumns count="4">
    <tableColumn id="1" xr3:uid="{C8C4142B-1712-43CF-8F96-3E1E0C80C427}" name="Name" totalsRowLabel="Total"/>
    <tableColumn id="2" xr3:uid="{ABFCFB77-D423-4A75-A5E2-DBFA2DDFE5DA}" name="product"/>
    <tableColumn id="3" xr3:uid="{AAE7A214-7F60-4D6C-B949-345003CE0227}" name="price" totalsRowFunction="count"/>
    <tableColumn id="4" xr3:uid="{586CB3A9-4D1B-4B89-9D7D-3DBC003C42F0}" name="sale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ABEFE-75F6-4A60-98AE-AE7430CD22A4}">
  <dimension ref="A1:C18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7.42578125" bestFit="1" customWidth="1"/>
    <col min="4" max="4" width="8" bestFit="1" customWidth="1"/>
    <col min="5" max="5" width="9.7109375" bestFit="1" customWidth="1"/>
    <col min="6" max="6" width="5.5703125" bestFit="1" customWidth="1"/>
    <col min="7" max="7" width="5.140625" bestFit="1" customWidth="1"/>
    <col min="8" max="9" width="11.28515625" bestFit="1" customWidth="1"/>
  </cols>
  <sheetData>
    <row r="1" spans="1:3" x14ac:dyDescent="0.25">
      <c r="A1" s="13"/>
      <c r="B1" s="14"/>
      <c r="C1" s="15"/>
    </row>
    <row r="2" spans="1:3" x14ac:dyDescent="0.25">
      <c r="A2" s="16"/>
      <c r="B2" s="17"/>
      <c r="C2" s="18"/>
    </row>
    <row r="3" spans="1:3" x14ac:dyDescent="0.25">
      <c r="A3" s="16"/>
      <c r="B3" s="17"/>
      <c r="C3" s="18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9"/>
      <c r="B18" s="20"/>
      <c r="C18" s="21"/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03B4-B72E-418D-A40D-8C63EA282998}">
  <dimension ref="A1:D3"/>
  <sheetViews>
    <sheetView topLeftCell="A2" workbookViewId="0">
      <selection activeCell="J6" sqref="J6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9</v>
      </c>
      <c r="B2" t="s">
        <v>43</v>
      </c>
      <c r="C2">
        <v>1000</v>
      </c>
      <c r="D2">
        <v>1200</v>
      </c>
    </row>
    <row r="3" spans="1:4" x14ac:dyDescent="0.25">
      <c r="A3" t="s">
        <v>9</v>
      </c>
      <c r="B3" t="s">
        <v>43</v>
      </c>
      <c r="C3">
        <v>1000</v>
      </c>
      <c r="D3">
        <v>1200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BA7A3-750D-4ACF-A4AA-E292CAE1723C}">
  <dimension ref="A1:D4"/>
  <sheetViews>
    <sheetView workbookViewId="0">
      <selection activeCell="A2" sqref="A2:A4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35</v>
      </c>
      <c r="B2" t="s">
        <v>45</v>
      </c>
      <c r="C2">
        <v>400</v>
      </c>
      <c r="D2">
        <v>500</v>
      </c>
    </row>
    <row r="3" spans="1:4" x14ac:dyDescent="0.25">
      <c r="A3" t="s">
        <v>35</v>
      </c>
      <c r="B3" t="s">
        <v>45</v>
      </c>
      <c r="C3">
        <v>400</v>
      </c>
      <c r="D3">
        <v>500</v>
      </c>
    </row>
    <row r="4" spans="1:4" x14ac:dyDescent="0.25">
      <c r="A4" t="s">
        <v>35</v>
      </c>
      <c r="B4" t="s">
        <v>45</v>
      </c>
      <c r="C4">
        <v>400</v>
      </c>
      <c r="D4">
        <v>500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0078-F905-4C76-9604-52B2827270FE}">
  <dimension ref="A1:D5"/>
  <sheetViews>
    <sheetView workbookViewId="0">
      <selection activeCell="C5" sqref="C5"/>
    </sheetView>
  </sheetViews>
  <sheetFormatPr defaultRowHeight="15" x14ac:dyDescent="0.25"/>
  <cols>
    <col min="2" max="2" width="10" customWidth="1"/>
  </cols>
  <sheetData>
    <row r="1" spans="1:4" x14ac:dyDescent="0.25">
      <c r="A1" t="s">
        <v>15</v>
      </c>
      <c r="B1" t="s">
        <v>30</v>
      </c>
      <c r="C1" t="s">
        <v>31</v>
      </c>
      <c r="D1" t="s">
        <v>32</v>
      </c>
    </row>
    <row r="2" spans="1:4" x14ac:dyDescent="0.25">
      <c r="A2" t="s">
        <v>35</v>
      </c>
      <c r="B2" t="s">
        <v>45</v>
      </c>
      <c r="C2">
        <v>400</v>
      </c>
      <c r="D2">
        <v>500</v>
      </c>
    </row>
    <row r="3" spans="1:4" x14ac:dyDescent="0.25">
      <c r="A3" t="s">
        <v>35</v>
      </c>
      <c r="B3" t="s">
        <v>45</v>
      </c>
      <c r="C3">
        <v>400</v>
      </c>
      <c r="D3">
        <v>500</v>
      </c>
    </row>
    <row r="4" spans="1:4" x14ac:dyDescent="0.25">
      <c r="A4" t="s">
        <v>35</v>
      </c>
      <c r="B4" t="s">
        <v>45</v>
      </c>
      <c r="C4">
        <v>400</v>
      </c>
      <c r="D4">
        <v>500</v>
      </c>
    </row>
    <row r="5" spans="1:4" x14ac:dyDescent="0.25">
      <c r="A5" t="s">
        <v>19</v>
      </c>
      <c r="C5">
        <f>SUBTOTAL(103,Table4[price])</f>
        <v>3</v>
      </c>
      <c r="D5">
        <f>SUBTOTAL(109,Table4[sale])</f>
        <v>1500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67EB-919C-46C4-BA95-A8FF3EE2C522}">
  <dimension ref="H5:L12"/>
  <sheetViews>
    <sheetView workbookViewId="0">
      <selection activeCell="K9" sqref="K9"/>
    </sheetView>
  </sheetViews>
  <sheetFormatPr defaultRowHeight="15" x14ac:dyDescent="0.25"/>
  <sheetData>
    <row r="5" spans="8:12" x14ac:dyDescent="0.25">
      <c r="H5" s="3" t="s">
        <v>30</v>
      </c>
      <c r="I5" s="3" t="s">
        <v>31</v>
      </c>
    </row>
    <row r="6" spans="8:12" x14ac:dyDescent="0.25">
      <c r="H6" s="3" t="s">
        <v>43</v>
      </c>
      <c r="I6" s="3">
        <v>3000</v>
      </c>
      <c r="L6">
        <v>300</v>
      </c>
    </row>
    <row r="7" spans="8:12" x14ac:dyDescent="0.25">
      <c r="H7" s="3" t="s">
        <v>43</v>
      </c>
      <c r="I7" s="3">
        <v>2000</v>
      </c>
    </row>
    <row r="8" spans="8:12" x14ac:dyDescent="0.25">
      <c r="H8" s="3" t="s">
        <v>42</v>
      </c>
      <c r="I8" s="3">
        <v>300</v>
      </c>
      <c r="K8" s="3" t="s">
        <v>30</v>
      </c>
      <c r="L8" s="3" t="s">
        <v>31</v>
      </c>
    </row>
    <row r="9" spans="8:12" x14ac:dyDescent="0.25">
      <c r="K9" s="3" t="s">
        <v>43</v>
      </c>
      <c r="L9" s="3">
        <v>2000</v>
      </c>
    </row>
    <row r="10" spans="8:12" x14ac:dyDescent="0.25">
      <c r="K10" s="3" t="s">
        <v>43</v>
      </c>
      <c r="L10" s="3">
        <v>2400</v>
      </c>
    </row>
    <row r="11" spans="8:12" x14ac:dyDescent="0.25">
      <c r="K11" s="3" t="s">
        <v>51</v>
      </c>
      <c r="L11" s="3">
        <v>250</v>
      </c>
    </row>
    <row r="12" spans="8:12" x14ac:dyDescent="0.25">
      <c r="K12" s="3" t="s">
        <v>52</v>
      </c>
      <c r="L12" s="3">
        <v>300</v>
      </c>
    </row>
  </sheetData>
  <dataValidations count="4">
    <dataValidation type="list" allowBlank="1" showInputMessage="1" showErrorMessage="1" sqref="H6:H8" xr:uid="{E3198E67-C451-4466-A476-D1E2242BF1EB}">
      <formula1>$H$6:$H$8</formula1>
    </dataValidation>
    <dataValidation type="list" allowBlank="1" showInputMessage="1" showErrorMessage="1" sqref="L6 I5" xr:uid="{76B0DD99-3D1E-4356-9430-8EB4556B1A5F}">
      <formula1>$I$5:$I$8</formula1>
    </dataValidation>
    <dataValidation type="list" allowBlank="1" showInputMessage="1" showErrorMessage="1" sqref="I16" xr:uid="{8397CC56-6AAC-4515-9163-AC8D2EAAE47C}">
      <formula1>$K$8:$K$12</formula1>
    </dataValidation>
    <dataValidation type="list" allowBlank="1" showInputMessage="1" showErrorMessage="1" sqref="K9" xr:uid="{5E0AB91D-7A62-4A11-B7D5-FED8865E67C1}">
      <formula1>$K$9:$K$12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7524-A6DF-43C6-854F-51E1CB55ADAC}">
  <dimension ref="C4:J23"/>
  <sheetViews>
    <sheetView topLeftCell="A7" workbookViewId="0">
      <selection activeCell="J16" sqref="J16"/>
    </sheetView>
  </sheetViews>
  <sheetFormatPr defaultRowHeight="15" x14ac:dyDescent="0.25"/>
  <cols>
    <col min="5" max="5" width="10.5703125" bestFit="1" customWidth="1"/>
    <col min="9" max="9" width="13.7109375" bestFit="1" customWidth="1"/>
    <col min="10" max="10" width="12" bestFit="1" customWidth="1"/>
    <col min="11" max="11" width="10" bestFit="1" customWidth="1"/>
    <col min="12" max="12" width="7.85546875" bestFit="1" customWidth="1"/>
    <col min="13" max="13" width="6.5703125" bestFit="1" customWidth="1"/>
    <col min="14" max="14" width="8.140625" bestFit="1" customWidth="1"/>
    <col min="15" max="15" width="4" bestFit="1" customWidth="1"/>
    <col min="16" max="16" width="9.5703125" bestFit="1" customWidth="1"/>
    <col min="17" max="17" width="6.140625" bestFit="1" customWidth="1"/>
    <col min="18" max="18" width="11.28515625" bestFit="1" customWidth="1"/>
    <col min="19" max="19" width="12" bestFit="1" customWidth="1"/>
    <col min="20" max="20" width="11.140625" bestFit="1" customWidth="1"/>
    <col min="21" max="21" width="12" bestFit="1" customWidth="1"/>
    <col min="22" max="22" width="11.140625" bestFit="1" customWidth="1"/>
    <col min="23" max="23" width="12" bestFit="1" customWidth="1"/>
    <col min="24" max="24" width="11.140625" bestFit="1" customWidth="1"/>
    <col min="25" max="25" width="12" bestFit="1" customWidth="1"/>
    <col min="26" max="26" width="16.140625" bestFit="1" customWidth="1"/>
    <col min="27" max="27" width="17" bestFit="1" customWidth="1"/>
  </cols>
  <sheetData>
    <row r="4" spans="3:10" x14ac:dyDescent="0.25">
      <c r="C4" s="3" t="s">
        <v>15</v>
      </c>
      <c r="D4" s="3" t="s">
        <v>30</v>
      </c>
      <c r="E4" s="3" t="s">
        <v>31</v>
      </c>
      <c r="F4" s="3" t="s">
        <v>32</v>
      </c>
    </row>
    <row r="5" spans="3:10" x14ac:dyDescent="0.25">
      <c r="C5" s="3" t="s">
        <v>9</v>
      </c>
      <c r="D5" s="3" t="s">
        <v>43</v>
      </c>
      <c r="E5" s="6">
        <v>1000</v>
      </c>
      <c r="F5" s="3">
        <v>1200</v>
      </c>
    </row>
    <row r="6" spans="3:10" x14ac:dyDescent="0.25">
      <c r="C6" s="3" t="s">
        <v>33</v>
      </c>
      <c r="D6" s="3" t="s">
        <v>44</v>
      </c>
      <c r="E6" s="6">
        <v>200</v>
      </c>
      <c r="F6" s="3">
        <v>250</v>
      </c>
      <c r="I6" s="7" t="s">
        <v>49</v>
      </c>
      <c r="J6" t="s">
        <v>50</v>
      </c>
    </row>
    <row r="7" spans="3:10" x14ac:dyDescent="0.25">
      <c r="C7" s="3" t="s">
        <v>9</v>
      </c>
      <c r="D7" s="3" t="s">
        <v>43</v>
      </c>
      <c r="E7" s="6">
        <v>1000</v>
      </c>
      <c r="F7" s="3">
        <v>1200</v>
      </c>
      <c r="I7" s="8" t="s">
        <v>36</v>
      </c>
      <c r="J7" s="10"/>
    </row>
    <row r="8" spans="3:10" x14ac:dyDescent="0.25">
      <c r="C8" s="3" t="s">
        <v>33</v>
      </c>
      <c r="D8" s="3" t="s">
        <v>44</v>
      </c>
      <c r="E8" s="6">
        <v>200</v>
      </c>
      <c r="F8" s="3">
        <v>250</v>
      </c>
      <c r="I8" s="9" t="s">
        <v>46</v>
      </c>
      <c r="J8" s="10">
        <v>200</v>
      </c>
    </row>
    <row r="9" spans="3:10" x14ac:dyDescent="0.25">
      <c r="C9" s="3" t="s">
        <v>34</v>
      </c>
      <c r="D9" s="3" t="s">
        <v>40</v>
      </c>
      <c r="E9" s="6">
        <v>1200</v>
      </c>
      <c r="F9" s="3">
        <v>1450</v>
      </c>
      <c r="I9" s="8" t="s">
        <v>9</v>
      </c>
      <c r="J9" s="10"/>
    </row>
    <row r="10" spans="3:10" x14ac:dyDescent="0.25">
      <c r="C10" s="3" t="s">
        <v>35</v>
      </c>
      <c r="D10" s="3" t="s">
        <v>45</v>
      </c>
      <c r="E10" s="6">
        <v>400</v>
      </c>
      <c r="F10" s="3">
        <v>500</v>
      </c>
      <c r="I10" s="9" t="s">
        <v>43</v>
      </c>
      <c r="J10" s="10">
        <v>2000</v>
      </c>
    </row>
    <row r="11" spans="3:10" x14ac:dyDescent="0.25">
      <c r="C11" s="3" t="s">
        <v>35</v>
      </c>
      <c r="D11" s="3" t="s">
        <v>45</v>
      </c>
      <c r="E11" s="6">
        <v>400</v>
      </c>
      <c r="F11" s="3">
        <v>500</v>
      </c>
      <c r="I11" s="8" t="s">
        <v>33</v>
      </c>
      <c r="J11" s="10"/>
    </row>
    <row r="12" spans="3:10" x14ac:dyDescent="0.25">
      <c r="C12" s="3" t="s">
        <v>35</v>
      </c>
      <c r="D12" s="3" t="s">
        <v>45</v>
      </c>
      <c r="E12" s="6">
        <v>400</v>
      </c>
      <c r="F12" s="3">
        <v>500</v>
      </c>
      <c r="I12" s="9" t="s">
        <v>44</v>
      </c>
      <c r="J12" s="10">
        <v>400</v>
      </c>
    </row>
    <row r="13" spans="3:10" x14ac:dyDescent="0.25">
      <c r="C13" s="3" t="s">
        <v>36</v>
      </c>
      <c r="D13" s="3" t="s">
        <v>46</v>
      </c>
      <c r="E13" s="6">
        <v>200</v>
      </c>
      <c r="F13" s="3">
        <v>250</v>
      </c>
      <c r="I13" s="8" t="s">
        <v>39</v>
      </c>
      <c r="J13" s="10"/>
    </row>
    <row r="14" spans="3:10" x14ac:dyDescent="0.25">
      <c r="C14" s="3" t="s">
        <v>37</v>
      </c>
      <c r="D14" s="3" t="s">
        <v>47</v>
      </c>
      <c r="E14" s="6">
        <v>300</v>
      </c>
      <c r="F14" s="3">
        <v>350</v>
      </c>
      <c r="I14" s="9" t="s">
        <v>41</v>
      </c>
      <c r="J14" s="10">
        <v>200</v>
      </c>
    </row>
    <row r="15" spans="3:10" x14ac:dyDescent="0.25">
      <c r="C15" s="3" t="s">
        <v>38</v>
      </c>
      <c r="D15" s="3" t="s">
        <v>51</v>
      </c>
      <c r="E15" s="6">
        <v>250</v>
      </c>
      <c r="F15" s="3">
        <v>300</v>
      </c>
      <c r="I15" s="8" t="s">
        <v>35</v>
      </c>
      <c r="J15" s="10"/>
    </row>
    <row r="16" spans="3:10" x14ac:dyDescent="0.25">
      <c r="C16" s="3" t="s">
        <v>39</v>
      </c>
      <c r="D16" s="3" t="s">
        <v>41</v>
      </c>
      <c r="E16" s="6">
        <v>200</v>
      </c>
      <c r="F16" s="3">
        <v>250</v>
      </c>
      <c r="I16" s="9" t="s">
        <v>45</v>
      </c>
      <c r="J16" s="10">
        <v>1200</v>
      </c>
    </row>
    <row r="17" spans="3:10" x14ac:dyDescent="0.25">
      <c r="C17" s="3" t="s">
        <v>34</v>
      </c>
      <c r="D17" s="3" t="s">
        <v>40</v>
      </c>
      <c r="E17" s="6">
        <v>1200</v>
      </c>
      <c r="F17" s="3">
        <v>1450</v>
      </c>
      <c r="I17" s="8" t="s">
        <v>37</v>
      </c>
      <c r="J17" s="10"/>
    </row>
    <row r="18" spans="3:10" x14ac:dyDescent="0.25">
      <c r="I18" s="9" t="s">
        <v>47</v>
      </c>
      <c r="J18" s="10">
        <v>300</v>
      </c>
    </row>
    <row r="19" spans="3:10" x14ac:dyDescent="0.25">
      <c r="I19" s="8" t="s">
        <v>34</v>
      </c>
      <c r="J19" s="10"/>
    </row>
    <row r="20" spans="3:10" x14ac:dyDescent="0.25">
      <c r="I20" s="9" t="s">
        <v>40</v>
      </c>
      <c r="J20" s="10">
        <v>2400</v>
      </c>
    </row>
    <row r="21" spans="3:10" x14ac:dyDescent="0.25">
      <c r="I21" s="8" t="s">
        <v>38</v>
      </c>
      <c r="J21" s="10"/>
    </row>
    <row r="22" spans="3:10" x14ac:dyDescent="0.25">
      <c r="I22" s="9" t="s">
        <v>51</v>
      </c>
      <c r="J22" s="10">
        <v>250</v>
      </c>
    </row>
    <row r="23" spans="3:10" x14ac:dyDescent="0.25">
      <c r="I23" s="8" t="s">
        <v>48</v>
      </c>
      <c r="J23" s="10">
        <v>6950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E840-754C-47A6-9C44-5D5C5F53C828}">
  <sheetPr>
    <outlinePr summaryBelow="0"/>
  </sheetPr>
  <dimension ref="B1:F14"/>
  <sheetViews>
    <sheetView showGridLines="0" workbookViewId="0">
      <selection activeCell="G15" sqref="G15"/>
    </sheetView>
  </sheetViews>
  <sheetFormatPr defaultRowHeight="15" outlineLevelRow="1" outlineLevelCol="1" x14ac:dyDescent="0.25"/>
  <cols>
    <col min="3" max="3" width="6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26" t="s">
        <v>129</v>
      </c>
      <c r="C2" s="26"/>
      <c r="D2" s="31"/>
      <c r="E2" s="31"/>
      <c r="F2" s="31"/>
    </row>
    <row r="3" spans="2:6" ht="15.75" collapsed="1" x14ac:dyDescent="0.25">
      <c r="B3" s="25"/>
      <c r="C3" s="25"/>
      <c r="D3" s="32" t="s">
        <v>131</v>
      </c>
      <c r="E3" s="32" t="s">
        <v>126</v>
      </c>
      <c r="F3" s="32" t="s">
        <v>128</v>
      </c>
    </row>
    <row r="4" spans="2:6" ht="22.5" hidden="1" outlineLevel="1" x14ac:dyDescent="0.25">
      <c r="B4" s="28"/>
      <c r="C4" s="28"/>
      <c r="D4" s="23"/>
      <c r="E4" s="34" t="s">
        <v>127</v>
      </c>
      <c r="F4" s="34" t="s">
        <v>127</v>
      </c>
    </row>
    <row r="5" spans="2:6" x14ac:dyDescent="0.25">
      <c r="B5" s="29" t="s">
        <v>130</v>
      </c>
      <c r="C5" s="29"/>
      <c r="D5" s="27"/>
      <c r="E5" s="27"/>
      <c r="F5" s="27"/>
    </row>
    <row r="6" spans="2:6" outlineLevel="1" x14ac:dyDescent="0.25">
      <c r="B6" s="28"/>
      <c r="C6" s="28" t="s">
        <v>121</v>
      </c>
      <c r="D6" s="23">
        <v>300</v>
      </c>
      <c r="E6" s="33">
        <v>250</v>
      </c>
      <c r="F6" s="33">
        <v>400</v>
      </c>
    </row>
    <row r="7" spans="2:6" outlineLevel="1" x14ac:dyDescent="0.25">
      <c r="B7" s="28"/>
      <c r="C7" s="28" t="s">
        <v>122</v>
      </c>
      <c r="D7" s="23">
        <v>500</v>
      </c>
      <c r="E7" s="33">
        <v>400</v>
      </c>
      <c r="F7" s="33">
        <v>600</v>
      </c>
    </row>
    <row r="8" spans="2:6" outlineLevel="1" x14ac:dyDescent="0.25">
      <c r="B8" s="28"/>
      <c r="C8" s="28" t="s">
        <v>123</v>
      </c>
      <c r="D8" s="23">
        <v>450</v>
      </c>
      <c r="E8" s="33">
        <v>400</v>
      </c>
      <c r="F8" s="33">
        <v>500</v>
      </c>
    </row>
    <row r="9" spans="2:6" outlineLevel="1" x14ac:dyDescent="0.25">
      <c r="B9" s="28"/>
      <c r="C9" s="28" t="s">
        <v>124</v>
      </c>
      <c r="D9" s="23">
        <v>1000</v>
      </c>
      <c r="E9" s="33">
        <v>900</v>
      </c>
      <c r="F9" s="33">
        <v>1200</v>
      </c>
    </row>
    <row r="10" spans="2:6" x14ac:dyDescent="0.25">
      <c r="B10" s="29" t="s">
        <v>132</v>
      </c>
      <c r="C10" s="29"/>
      <c r="D10" s="27"/>
      <c r="E10" s="27"/>
      <c r="F10" s="27"/>
    </row>
    <row r="11" spans="2:6" ht="15.75" outlineLevel="1" thickBot="1" x14ac:dyDescent="0.3">
      <c r="B11" s="30"/>
      <c r="C11" s="30" t="s">
        <v>125</v>
      </c>
      <c r="D11" s="24">
        <v>2250</v>
      </c>
      <c r="E11" s="24">
        <v>1950</v>
      </c>
      <c r="F11" s="24">
        <v>2700</v>
      </c>
    </row>
    <row r="12" spans="2:6" x14ac:dyDescent="0.25">
      <c r="B12" t="s">
        <v>133</v>
      </c>
    </row>
    <row r="13" spans="2:6" x14ac:dyDescent="0.25">
      <c r="B13" t="s">
        <v>134</v>
      </c>
    </row>
    <row r="14" spans="2:6" x14ac:dyDescent="0.25">
      <c r="B14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E16F-6E23-44DF-8B50-92B70574FEB8}">
  <sheetPr>
    <outlinePr summaryBelow="0"/>
  </sheetPr>
  <dimension ref="B1:F14"/>
  <sheetViews>
    <sheetView showGridLines="0" workbookViewId="0"/>
  </sheetViews>
  <sheetFormatPr defaultRowHeight="15" outlineLevelRow="1" outlineLevelCol="1" x14ac:dyDescent="0.25"/>
  <cols>
    <col min="3" max="3" width="6" bestFit="1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26" t="s">
        <v>129</v>
      </c>
      <c r="C2" s="26"/>
      <c r="D2" s="31"/>
      <c r="E2" s="31"/>
      <c r="F2" s="31"/>
    </row>
    <row r="3" spans="2:6" ht="15.75" collapsed="1" x14ac:dyDescent="0.25">
      <c r="B3" s="25"/>
      <c r="C3" s="25"/>
      <c r="D3" s="32" t="s">
        <v>131</v>
      </c>
      <c r="E3" s="32" t="s">
        <v>126</v>
      </c>
      <c r="F3" s="32" t="s">
        <v>128</v>
      </c>
    </row>
    <row r="4" spans="2:6" ht="22.5" hidden="1" outlineLevel="1" x14ac:dyDescent="0.25">
      <c r="B4" s="28"/>
      <c r="C4" s="28"/>
      <c r="D4" s="23"/>
      <c r="E4" s="34" t="s">
        <v>127</v>
      </c>
      <c r="F4" s="34" t="s">
        <v>127</v>
      </c>
    </row>
    <row r="5" spans="2:6" x14ac:dyDescent="0.25">
      <c r="B5" s="29" t="s">
        <v>130</v>
      </c>
      <c r="C5" s="29"/>
      <c r="D5" s="27"/>
      <c r="E5" s="27"/>
      <c r="F5" s="27"/>
    </row>
    <row r="6" spans="2:6" outlineLevel="1" x14ac:dyDescent="0.25">
      <c r="B6" s="28"/>
      <c r="C6" s="28" t="s">
        <v>138</v>
      </c>
      <c r="D6" s="23">
        <v>300</v>
      </c>
      <c r="E6" s="33">
        <v>250</v>
      </c>
      <c r="F6" s="33">
        <v>400</v>
      </c>
    </row>
    <row r="7" spans="2:6" outlineLevel="1" x14ac:dyDescent="0.25">
      <c r="B7" s="28"/>
      <c r="C7" s="28" t="s">
        <v>139</v>
      </c>
      <c r="D7" s="23">
        <v>500</v>
      </c>
      <c r="E7" s="33">
        <v>400</v>
      </c>
      <c r="F7" s="33">
        <v>600</v>
      </c>
    </row>
    <row r="8" spans="2:6" outlineLevel="1" x14ac:dyDescent="0.25">
      <c r="B8" s="28"/>
      <c r="C8" s="28" t="s">
        <v>140</v>
      </c>
      <c r="D8" s="23">
        <v>450</v>
      </c>
      <c r="E8" s="33">
        <v>400</v>
      </c>
      <c r="F8" s="33">
        <v>500</v>
      </c>
    </row>
    <row r="9" spans="2:6" outlineLevel="1" x14ac:dyDescent="0.25">
      <c r="B9" s="28"/>
      <c r="C9" s="28" t="s">
        <v>141</v>
      </c>
      <c r="D9" s="23">
        <v>1000</v>
      </c>
      <c r="E9" s="33">
        <v>900</v>
      </c>
      <c r="F9" s="33">
        <v>1200</v>
      </c>
    </row>
    <row r="10" spans="2:6" x14ac:dyDescent="0.25">
      <c r="B10" s="29" t="s">
        <v>132</v>
      </c>
      <c r="C10" s="29"/>
      <c r="D10" s="27"/>
      <c r="E10" s="27"/>
      <c r="F10" s="27"/>
    </row>
    <row r="11" spans="2:6" ht="15.75" outlineLevel="1" thickBot="1" x14ac:dyDescent="0.3">
      <c r="B11" s="30"/>
      <c r="C11" s="30" t="s">
        <v>125</v>
      </c>
      <c r="D11" s="24">
        <v>2250</v>
      </c>
      <c r="E11" s="24">
        <v>1950</v>
      </c>
      <c r="F11" s="24">
        <v>2700</v>
      </c>
    </row>
    <row r="12" spans="2:6" x14ac:dyDescent="0.25">
      <c r="B12" t="s">
        <v>133</v>
      </c>
    </row>
    <row r="13" spans="2:6" x14ac:dyDescent="0.25">
      <c r="B13" t="s">
        <v>134</v>
      </c>
    </row>
    <row r="14" spans="2:6" x14ac:dyDescent="0.25">
      <c r="B14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E2D3-5FA8-47B6-834F-E17E6713D20A}">
  <dimension ref="C4:U23"/>
  <sheetViews>
    <sheetView tabSelected="1" topLeftCell="A4" workbookViewId="0">
      <selection activeCell="E19" sqref="E19"/>
    </sheetView>
  </sheetViews>
  <sheetFormatPr defaultRowHeight="15" x14ac:dyDescent="0.25"/>
  <cols>
    <col min="4" max="4" width="11.7109375" customWidth="1"/>
    <col min="5" max="5" width="10.5703125" bestFit="1" customWidth="1"/>
    <col min="6" max="6" width="12.42578125" customWidth="1"/>
    <col min="7" max="7" width="13.7109375" customWidth="1"/>
    <col min="15" max="15" width="14.85546875" bestFit="1" customWidth="1"/>
    <col min="16" max="16" width="16.28515625" bestFit="1" customWidth="1"/>
    <col min="17" max="17" width="7.42578125" bestFit="1" customWidth="1"/>
    <col min="18" max="18" width="6.28515625" bestFit="1" customWidth="1"/>
    <col min="19" max="19" width="6.42578125" bestFit="1" customWidth="1"/>
    <col min="20" max="20" width="7.140625" bestFit="1" customWidth="1"/>
    <col min="21" max="21" width="11.28515625" bestFit="1" customWidth="1"/>
  </cols>
  <sheetData>
    <row r="4" spans="3:21" x14ac:dyDescent="0.25">
      <c r="C4" s="3" t="s">
        <v>30</v>
      </c>
      <c r="D4" s="3" t="s">
        <v>96</v>
      </c>
      <c r="E4" s="3" t="s">
        <v>98</v>
      </c>
      <c r="F4" s="3" t="s">
        <v>97</v>
      </c>
      <c r="G4" s="3" t="s">
        <v>99</v>
      </c>
      <c r="H4" s="3"/>
    </row>
    <row r="5" spans="3:21" x14ac:dyDescent="0.25">
      <c r="C5" s="3" t="s">
        <v>100</v>
      </c>
      <c r="D5" s="3" t="s">
        <v>105</v>
      </c>
      <c r="E5" s="22">
        <v>3500</v>
      </c>
      <c r="F5" s="12">
        <v>44594</v>
      </c>
      <c r="G5" s="3" t="s">
        <v>107</v>
      </c>
      <c r="H5" s="3"/>
    </row>
    <row r="6" spans="3:21" x14ac:dyDescent="0.25">
      <c r="C6" s="3" t="s">
        <v>101</v>
      </c>
      <c r="D6" s="3" t="s">
        <v>105</v>
      </c>
      <c r="E6" s="22">
        <v>4560</v>
      </c>
      <c r="F6" s="12">
        <v>44595</v>
      </c>
      <c r="G6" s="3" t="s">
        <v>108</v>
      </c>
      <c r="H6" s="3"/>
    </row>
    <row r="7" spans="3:21" x14ac:dyDescent="0.25">
      <c r="C7" s="3" t="s">
        <v>102</v>
      </c>
      <c r="D7" s="3" t="s">
        <v>106</v>
      </c>
      <c r="E7" s="22">
        <v>2300</v>
      </c>
      <c r="F7" s="12">
        <v>44596</v>
      </c>
      <c r="G7" s="3" t="s">
        <v>109</v>
      </c>
      <c r="H7" s="3"/>
      <c r="O7" s="7" t="s">
        <v>114</v>
      </c>
      <c r="P7" s="7" t="s">
        <v>115</v>
      </c>
    </row>
    <row r="8" spans="3:21" x14ac:dyDescent="0.25">
      <c r="C8" s="3" t="s">
        <v>103</v>
      </c>
      <c r="D8" s="3" t="s">
        <v>106</v>
      </c>
      <c r="E8" s="22">
        <v>5600</v>
      </c>
      <c r="F8" s="12">
        <v>44597</v>
      </c>
      <c r="G8" s="3" t="s">
        <v>107</v>
      </c>
      <c r="H8" s="3"/>
      <c r="O8" s="7" t="s">
        <v>96</v>
      </c>
      <c r="P8" t="s">
        <v>100</v>
      </c>
      <c r="Q8" t="s">
        <v>101</v>
      </c>
      <c r="R8" t="s">
        <v>103</v>
      </c>
      <c r="S8" t="s">
        <v>102</v>
      </c>
      <c r="T8" t="s">
        <v>104</v>
      </c>
      <c r="U8" t="s">
        <v>48</v>
      </c>
    </row>
    <row r="9" spans="3:21" x14ac:dyDescent="0.25">
      <c r="C9" s="3" t="s">
        <v>104</v>
      </c>
      <c r="D9" s="3" t="s">
        <v>105</v>
      </c>
      <c r="E9" s="22">
        <v>5700</v>
      </c>
      <c r="F9" s="12">
        <v>44598</v>
      </c>
      <c r="G9" s="3" t="s">
        <v>109</v>
      </c>
      <c r="H9" s="3"/>
      <c r="O9" s="8" t="s">
        <v>105</v>
      </c>
      <c r="P9" s="10">
        <v>13221</v>
      </c>
      <c r="Q9" s="10">
        <v>15993</v>
      </c>
      <c r="R9" s="10">
        <v>0</v>
      </c>
      <c r="S9" s="10">
        <v>0</v>
      </c>
      <c r="T9" s="10">
        <v>5700</v>
      </c>
      <c r="U9" s="10">
        <v>34914</v>
      </c>
    </row>
    <row r="10" spans="3:21" x14ac:dyDescent="0.25">
      <c r="C10" s="3" t="s">
        <v>100</v>
      </c>
      <c r="D10" s="3" t="s">
        <v>105</v>
      </c>
      <c r="E10" s="22">
        <v>5400</v>
      </c>
      <c r="F10" s="12">
        <v>44599</v>
      </c>
      <c r="G10" s="3" t="s">
        <v>112</v>
      </c>
      <c r="H10" s="3"/>
      <c r="O10" s="9" t="s">
        <v>109</v>
      </c>
      <c r="P10" s="10">
        <v>0</v>
      </c>
      <c r="Q10" s="10">
        <v>0</v>
      </c>
      <c r="R10" s="10">
        <v>0</v>
      </c>
      <c r="S10" s="10">
        <v>0</v>
      </c>
      <c r="T10" s="10">
        <v>5700</v>
      </c>
      <c r="U10" s="10">
        <v>5700</v>
      </c>
    </row>
    <row r="11" spans="3:21" x14ac:dyDescent="0.25">
      <c r="C11" s="3" t="s">
        <v>101</v>
      </c>
      <c r="D11" s="3" t="s">
        <v>105</v>
      </c>
      <c r="E11" s="22">
        <v>2300</v>
      </c>
      <c r="F11" s="12">
        <v>44600</v>
      </c>
      <c r="G11" s="3" t="s">
        <v>112</v>
      </c>
      <c r="H11" s="3"/>
      <c r="O11" s="9" t="s">
        <v>108</v>
      </c>
      <c r="P11" s="10">
        <v>0</v>
      </c>
      <c r="Q11" s="10">
        <v>4560</v>
      </c>
      <c r="R11" s="10">
        <v>0</v>
      </c>
      <c r="S11" s="10">
        <v>0</v>
      </c>
      <c r="T11" s="10">
        <v>0</v>
      </c>
      <c r="U11" s="10">
        <v>4560</v>
      </c>
    </row>
    <row r="12" spans="3:21" x14ac:dyDescent="0.25">
      <c r="C12" s="3" t="s">
        <v>101</v>
      </c>
      <c r="D12" s="3" t="s">
        <v>105</v>
      </c>
      <c r="E12" s="22">
        <v>6788</v>
      </c>
      <c r="F12" s="12">
        <v>44601</v>
      </c>
      <c r="G12" s="3" t="s">
        <v>113</v>
      </c>
      <c r="H12" s="3"/>
      <c r="O12" s="9" t="s">
        <v>107</v>
      </c>
      <c r="P12" s="10">
        <v>3500</v>
      </c>
      <c r="Q12" s="10">
        <v>0</v>
      </c>
      <c r="R12" s="10">
        <v>0</v>
      </c>
      <c r="S12" s="10">
        <v>0</v>
      </c>
      <c r="T12" s="10">
        <v>0</v>
      </c>
      <c r="U12" s="10">
        <v>3500</v>
      </c>
    </row>
    <row r="13" spans="3:21" x14ac:dyDescent="0.25">
      <c r="C13" s="3" t="s">
        <v>102</v>
      </c>
      <c r="D13" s="3" t="s">
        <v>106</v>
      </c>
      <c r="E13" s="22">
        <v>6785</v>
      </c>
      <c r="F13" s="12">
        <v>44602</v>
      </c>
      <c r="G13" s="3" t="s">
        <v>108</v>
      </c>
      <c r="H13" s="3"/>
      <c r="O13" s="9" t="s">
        <v>111</v>
      </c>
      <c r="P13" s="10">
        <v>0</v>
      </c>
      <c r="Q13" s="10">
        <v>2345</v>
      </c>
      <c r="R13" s="10">
        <v>0</v>
      </c>
      <c r="S13" s="10">
        <v>0</v>
      </c>
      <c r="T13" s="10">
        <v>0</v>
      </c>
      <c r="U13" s="10">
        <v>2345</v>
      </c>
    </row>
    <row r="14" spans="3:21" x14ac:dyDescent="0.25">
      <c r="C14" s="3" t="s">
        <v>100</v>
      </c>
      <c r="D14" s="3" t="s">
        <v>105</v>
      </c>
      <c r="E14" s="22">
        <v>4321</v>
      </c>
      <c r="F14" s="12">
        <v>44603</v>
      </c>
      <c r="G14" s="3" t="s">
        <v>110</v>
      </c>
      <c r="H14" s="3"/>
      <c r="O14" s="9" t="s">
        <v>110</v>
      </c>
      <c r="P14" s="10">
        <v>4321</v>
      </c>
      <c r="Q14" s="10">
        <v>0</v>
      </c>
      <c r="R14" s="10">
        <v>0</v>
      </c>
      <c r="S14" s="10">
        <v>0</v>
      </c>
      <c r="T14" s="10">
        <v>0</v>
      </c>
      <c r="U14" s="10">
        <v>4321</v>
      </c>
    </row>
    <row r="15" spans="3:21" x14ac:dyDescent="0.25">
      <c r="C15" s="3" t="s">
        <v>101</v>
      </c>
      <c r="D15" s="3" t="s">
        <v>105</v>
      </c>
      <c r="E15" s="22">
        <v>2345</v>
      </c>
      <c r="F15" s="12">
        <v>44604</v>
      </c>
      <c r="G15" s="3" t="s">
        <v>111</v>
      </c>
      <c r="H15" s="3"/>
      <c r="O15" s="9" t="s">
        <v>113</v>
      </c>
      <c r="P15" s="10">
        <v>0</v>
      </c>
      <c r="Q15" s="10">
        <v>6788</v>
      </c>
      <c r="R15" s="10">
        <v>0</v>
      </c>
      <c r="S15" s="10">
        <v>0</v>
      </c>
      <c r="T15" s="10">
        <v>0</v>
      </c>
      <c r="U15" s="10">
        <v>6788</v>
      </c>
    </row>
    <row r="16" spans="3:21" x14ac:dyDescent="0.25">
      <c r="O16" s="9" t="s">
        <v>112</v>
      </c>
      <c r="P16" s="10">
        <v>5400</v>
      </c>
      <c r="Q16" s="10">
        <v>2300</v>
      </c>
      <c r="R16" s="10">
        <v>0</v>
      </c>
      <c r="S16" s="10">
        <v>0</v>
      </c>
      <c r="T16" s="10">
        <v>0</v>
      </c>
      <c r="U16" s="10">
        <v>7700</v>
      </c>
    </row>
    <row r="17" spans="4:21" x14ac:dyDescent="0.25">
      <c r="O17" s="8" t="s">
        <v>106</v>
      </c>
      <c r="P17" s="10">
        <v>0</v>
      </c>
      <c r="Q17" s="10">
        <v>0</v>
      </c>
      <c r="R17" s="10">
        <v>5600</v>
      </c>
      <c r="S17" s="10">
        <v>9085</v>
      </c>
      <c r="T17" s="10">
        <v>0</v>
      </c>
      <c r="U17" s="10">
        <v>14685</v>
      </c>
    </row>
    <row r="18" spans="4:21" x14ac:dyDescent="0.25">
      <c r="D18" s="3" t="s">
        <v>117</v>
      </c>
      <c r="E18" s="3" t="s">
        <v>116</v>
      </c>
      <c r="O18" s="9" t="s">
        <v>109</v>
      </c>
      <c r="P18" s="10">
        <v>0</v>
      </c>
      <c r="Q18" s="10">
        <v>0</v>
      </c>
      <c r="R18" s="10">
        <v>0</v>
      </c>
      <c r="S18" s="10">
        <v>2300</v>
      </c>
      <c r="T18" s="10">
        <v>0</v>
      </c>
      <c r="U18" s="10">
        <v>2300</v>
      </c>
    </row>
    <row r="19" spans="4:21" x14ac:dyDescent="0.25">
      <c r="D19" s="3" t="s">
        <v>119</v>
      </c>
      <c r="E19" s="3">
        <v>300</v>
      </c>
      <c r="O19" s="9" t="s">
        <v>108</v>
      </c>
      <c r="P19" s="10">
        <v>0</v>
      </c>
      <c r="Q19" s="10">
        <v>0</v>
      </c>
      <c r="R19" s="10">
        <v>0</v>
      </c>
      <c r="S19" s="10">
        <v>6785</v>
      </c>
      <c r="T19" s="10">
        <v>0</v>
      </c>
      <c r="U19" s="10">
        <v>6785</v>
      </c>
    </row>
    <row r="20" spans="4:21" x14ac:dyDescent="0.25">
      <c r="D20" s="3" t="s">
        <v>137</v>
      </c>
      <c r="E20" s="3">
        <v>500</v>
      </c>
      <c r="O20" s="9" t="s">
        <v>107</v>
      </c>
      <c r="P20" s="10">
        <v>0</v>
      </c>
      <c r="Q20" s="10">
        <v>0</v>
      </c>
      <c r="R20" s="10">
        <v>5600</v>
      </c>
      <c r="S20" s="10">
        <v>0</v>
      </c>
      <c r="T20" s="10">
        <v>0</v>
      </c>
      <c r="U20" s="10">
        <v>5600</v>
      </c>
    </row>
    <row r="21" spans="4:21" x14ac:dyDescent="0.25">
      <c r="D21" s="3" t="s">
        <v>118</v>
      </c>
      <c r="E21" s="3">
        <v>450</v>
      </c>
      <c r="O21" s="8" t="s">
        <v>48</v>
      </c>
      <c r="P21" s="10">
        <v>13221</v>
      </c>
      <c r="Q21" s="10">
        <v>15993</v>
      </c>
      <c r="R21" s="10">
        <v>5600</v>
      </c>
      <c r="S21" s="10">
        <v>9085</v>
      </c>
      <c r="T21" s="10">
        <v>5700</v>
      </c>
      <c r="U21" s="10">
        <v>49599</v>
      </c>
    </row>
    <row r="22" spans="4:21" x14ac:dyDescent="0.25">
      <c r="D22" s="3" t="s">
        <v>136</v>
      </c>
      <c r="E22" s="3">
        <v>1000</v>
      </c>
    </row>
    <row r="23" spans="4:21" x14ac:dyDescent="0.25">
      <c r="D23" s="3" t="s">
        <v>120</v>
      </c>
      <c r="E23" s="3">
        <f>SUM(E19:E22)</f>
        <v>2250</v>
      </c>
    </row>
  </sheetData>
  <scenarios current="0" sqref="E23">
    <scenario name="lowcost" locked="1" count="4" user="kinza" comment="Created by kinza on 2/28/2022">
      <inputCells r="E19" val="250"/>
      <inputCells r="E20" val="400"/>
      <inputCells r="E21" val="400"/>
      <inputCells r="E22" val="900"/>
    </scenario>
    <scenario name="highcost" locked="1" count="4" user="kinza" comment="Created by kinza on 2/28/2022">
      <inputCells r="E19" val="400"/>
      <inputCells r="E20" val="600"/>
      <inputCells r="E21" val="500"/>
      <inputCells r="E22" val="1200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4DDD-2647-4D42-A008-752597790694}">
  <dimension ref="A1:L20"/>
  <sheetViews>
    <sheetView showWhiteSpace="0" topLeftCell="A10" zoomScaleNormal="100" workbookViewId="0">
      <pane xSplit="1" topLeftCell="D1" activePane="topRight" state="frozen"/>
      <selection activeCell="A8" sqref="A8"/>
      <selection pane="topRight" activeCell="D1" sqref="D1:F10"/>
    </sheetView>
  </sheetViews>
  <sheetFormatPr defaultRowHeight="15" x14ac:dyDescent="0.25"/>
  <cols>
    <col min="1" max="5" width="14.7109375" customWidth="1"/>
    <col min="6" max="6" width="13.7109375" customWidth="1"/>
    <col min="7" max="7" width="25.140625" customWidth="1"/>
    <col min="8" max="12" width="14.7109375" customWidth="1"/>
  </cols>
  <sheetData>
    <row r="1" spans="1:12" x14ac:dyDescent="0.25">
      <c r="A1" s="1"/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x14ac:dyDescent="0.25">
      <c r="A2" s="1"/>
      <c r="B2" s="1" t="s">
        <v>0</v>
      </c>
      <c r="C2" s="1" t="s">
        <v>8</v>
      </c>
      <c r="D2" s="1">
        <v>45</v>
      </c>
      <c r="E2" s="1">
        <v>32</v>
      </c>
      <c r="F2" s="1">
        <v>65</v>
      </c>
      <c r="G2" s="1" t="str">
        <f>IF(AND(D2&gt;=35,E2&gt;=35,F2&gt;=35),"PASS","FAIL")</f>
        <v>FAIL</v>
      </c>
      <c r="H2" s="1"/>
      <c r="I2" s="1">
        <f t="shared" ref="I2:I9" si="0">MIN(D2:F2)</f>
        <v>32</v>
      </c>
      <c r="J2" s="1">
        <f t="shared" ref="J2:J9" si="1">MAX(D2:F2)</f>
        <v>65</v>
      </c>
      <c r="K2" s="2">
        <f>AVERAGE(D2:F2)</f>
        <v>47.333333333333336</v>
      </c>
      <c r="L2" s="1">
        <f t="shared" ref="L2:L9" si="2">COUNT(D2:F2)</f>
        <v>3</v>
      </c>
    </row>
    <row r="3" spans="1:12" x14ac:dyDescent="0.25">
      <c r="A3" s="1"/>
      <c r="B3" s="1" t="s">
        <v>1</v>
      </c>
      <c r="C3" s="1" t="s">
        <v>9</v>
      </c>
      <c r="D3" s="1">
        <v>56</v>
      </c>
      <c r="E3" s="1">
        <v>78</v>
      </c>
      <c r="F3" s="1">
        <v>45</v>
      </c>
      <c r="G3" s="1" t="str">
        <f t="shared" ref="G3:G10" si="3">IF(AND(D3&gt;=35,E3&gt;=35,F3&gt;=35),"PASS","FAIL")</f>
        <v>PASS</v>
      </c>
      <c r="H3" s="1">
        <f t="shared" ref="H3:H9" si="4">SUM(D3:F3)</f>
        <v>179</v>
      </c>
      <c r="I3" s="1">
        <f t="shared" si="0"/>
        <v>45</v>
      </c>
      <c r="J3" s="1">
        <f t="shared" si="1"/>
        <v>78</v>
      </c>
      <c r="K3" s="2">
        <f t="shared" ref="K3:K9" si="5">AVERAGE(D3:F3)</f>
        <v>59.666666666666664</v>
      </c>
      <c r="L3" s="1">
        <f t="shared" si="2"/>
        <v>3</v>
      </c>
    </row>
    <row r="4" spans="1:12" x14ac:dyDescent="0.25">
      <c r="A4" s="1"/>
      <c r="B4" s="1" t="s">
        <v>2</v>
      </c>
      <c r="C4" s="1" t="s">
        <v>10</v>
      </c>
      <c r="D4" s="1">
        <v>45</v>
      </c>
      <c r="E4" s="1">
        <v>34</v>
      </c>
      <c r="F4" s="1">
        <v>56</v>
      </c>
      <c r="G4" s="1" t="str">
        <f t="shared" si="3"/>
        <v>FAIL</v>
      </c>
      <c r="H4" s="1">
        <f t="shared" si="4"/>
        <v>135</v>
      </c>
      <c r="I4" s="1">
        <f t="shared" si="0"/>
        <v>34</v>
      </c>
      <c r="J4" s="1">
        <f t="shared" si="1"/>
        <v>56</v>
      </c>
      <c r="K4" s="2">
        <f t="shared" si="5"/>
        <v>45</v>
      </c>
      <c r="L4" s="1">
        <f t="shared" si="2"/>
        <v>3</v>
      </c>
    </row>
    <row r="5" spans="1:12" x14ac:dyDescent="0.25">
      <c r="A5" s="1"/>
      <c r="B5" s="1" t="s">
        <v>3</v>
      </c>
      <c r="C5" s="1" t="s">
        <v>11</v>
      </c>
      <c r="D5" s="1">
        <v>34</v>
      </c>
      <c r="E5" s="1">
        <v>56</v>
      </c>
      <c r="F5" s="1">
        <v>78</v>
      </c>
      <c r="G5" s="1" t="str">
        <f t="shared" si="3"/>
        <v>FAIL</v>
      </c>
      <c r="H5" s="1">
        <f t="shared" si="4"/>
        <v>168</v>
      </c>
      <c r="I5" s="1">
        <f t="shared" si="0"/>
        <v>34</v>
      </c>
      <c r="J5" s="1">
        <f t="shared" si="1"/>
        <v>78</v>
      </c>
      <c r="K5" s="2">
        <f t="shared" si="5"/>
        <v>56</v>
      </c>
      <c r="L5" s="1">
        <f t="shared" si="2"/>
        <v>3</v>
      </c>
    </row>
    <row r="6" spans="1:12" x14ac:dyDescent="0.25">
      <c r="A6" s="1"/>
      <c r="B6" s="1" t="s">
        <v>4</v>
      </c>
      <c r="C6" s="1" t="s">
        <v>12</v>
      </c>
      <c r="D6" s="1">
        <v>89</v>
      </c>
      <c r="E6" s="1">
        <v>56</v>
      </c>
      <c r="F6" s="1">
        <v>78</v>
      </c>
      <c r="G6" s="1" t="str">
        <f t="shared" si="3"/>
        <v>PASS</v>
      </c>
      <c r="H6" s="1">
        <f t="shared" si="4"/>
        <v>223</v>
      </c>
      <c r="I6" s="1">
        <f t="shared" si="0"/>
        <v>56</v>
      </c>
      <c r="J6" s="1">
        <f t="shared" si="1"/>
        <v>89</v>
      </c>
      <c r="K6" s="2">
        <f t="shared" si="5"/>
        <v>74.333333333333329</v>
      </c>
      <c r="L6" s="1">
        <f t="shared" si="2"/>
        <v>3</v>
      </c>
    </row>
    <row r="7" spans="1:12" x14ac:dyDescent="0.25">
      <c r="A7" s="1"/>
      <c r="B7" s="1" t="s">
        <v>5</v>
      </c>
      <c r="C7" s="1" t="s">
        <v>13</v>
      </c>
      <c r="D7" s="1">
        <v>45</v>
      </c>
      <c r="E7" s="1">
        <v>67</v>
      </c>
      <c r="F7" s="1">
        <v>89</v>
      </c>
      <c r="G7" s="1" t="str">
        <f t="shared" si="3"/>
        <v>PASS</v>
      </c>
      <c r="H7" s="1">
        <f t="shared" si="4"/>
        <v>201</v>
      </c>
      <c r="I7" s="1">
        <f t="shared" si="0"/>
        <v>45</v>
      </c>
      <c r="J7" s="1">
        <f t="shared" si="1"/>
        <v>89</v>
      </c>
      <c r="K7" s="2">
        <f t="shared" si="5"/>
        <v>67</v>
      </c>
      <c r="L7" s="1">
        <f t="shared" si="2"/>
        <v>3</v>
      </c>
    </row>
    <row r="8" spans="1:12" x14ac:dyDescent="0.25">
      <c r="A8" s="1"/>
      <c r="B8" s="1" t="s">
        <v>6</v>
      </c>
      <c r="C8" s="1" t="s">
        <v>9</v>
      </c>
      <c r="D8" s="1">
        <v>89</v>
      </c>
      <c r="E8" s="1">
        <v>90</v>
      </c>
      <c r="F8" s="1">
        <v>78</v>
      </c>
      <c r="G8" s="1" t="str">
        <f t="shared" si="3"/>
        <v>PASS</v>
      </c>
      <c r="H8" s="1">
        <f t="shared" si="4"/>
        <v>257</v>
      </c>
      <c r="I8" s="1">
        <f t="shared" si="0"/>
        <v>78</v>
      </c>
      <c r="J8" s="1">
        <f t="shared" si="1"/>
        <v>90</v>
      </c>
      <c r="K8" s="2">
        <f t="shared" si="5"/>
        <v>85.666666666666671</v>
      </c>
      <c r="L8" s="1">
        <f t="shared" si="2"/>
        <v>3</v>
      </c>
    </row>
    <row r="9" spans="1:12" x14ac:dyDescent="0.25">
      <c r="A9" s="1"/>
      <c r="B9" s="1" t="s">
        <v>7</v>
      </c>
      <c r="C9" s="1" t="s">
        <v>24</v>
      </c>
      <c r="D9" s="1">
        <v>90</v>
      </c>
      <c r="E9" s="1">
        <v>90</v>
      </c>
      <c r="F9" s="1">
        <v>76</v>
      </c>
      <c r="G9" s="1" t="str">
        <f t="shared" si="3"/>
        <v>PASS</v>
      </c>
      <c r="H9" s="1">
        <f t="shared" si="4"/>
        <v>256</v>
      </c>
      <c r="I9" s="1">
        <f t="shared" si="0"/>
        <v>76</v>
      </c>
      <c r="J9" s="1">
        <f t="shared" si="1"/>
        <v>90</v>
      </c>
      <c r="K9" s="2">
        <f t="shared" si="5"/>
        <v>85.333333333333329</v>
      </c>
      <c r="L9" s="1">
        <f t="shared" si="2"/>
        <v>3</v>
      </c>
    </row>
    <row r="10" spans="1:12" x14ac:dyDescent="0.25">
      <c r="A10" s="1"/>
      <c r="B10" s="1"/>
      <c r="C10" s="1"/>
      <c r="D10" s="1">
        <v>87</v>
      </c>
      <c r="E10" s="1">
        <v>34</v>
      </c>
      <c r="F10" s="1"/>
      <c r="G10" s="1" t="str">
        <f t="shared" si="3"/>
        <v>FAIL</v>
      </c>
      <c r="H10" s="1"/>
      <c r="I10" s="1"/>
      <c r="J10" s="1"/>
      <c r="K10" s="1"/>
      <c r="L10" s="1"/>
    </row>
    <row r="15" spans="1:12" x14ac:dyDescent="0.25">
      <c r="D15" s="3" t="s">
        <v>25</v>
      </c>
      <c r="E15" s="3" t="s">
        <v>26</v>
      </c>
      <c r="F15" s="3" t="s">
        <v>27</v>
      </c>
      <c r="G15" s="3" t="s">
        <v>28</v>
      </c>
      <c r="H15" s="5" t="s">
        <v>29</v>
      </c>
    </row>
    <row r="16" spans="1:12" x14ac:dyDescent="0.25">
      <c r="D16" s="3">
        <v>45</v>
      </c>
      <c r="E16" s="3">
        <v>54</v>
      </c>
      <c r="F16" s="3">
        <f>SUM(D16:E16)</f>
        <v>99</v>
      </c>
      <c r="G16" s="4" t="str">
        <f>IF(F16&gt;=100,"PASS","FAIL")</f>
        <v>FAIL</v>
      </c>
      <c r="H16" t="str">
        <f>IF(OR(D16&lt;50,E16&lt;50),"FAIL","PASS")</f>
        <v>FAIL</v>
      </c>
    </row>
    <row r="17" spans="4:8" x14ac:dyDescent="0.25">
      <c r="D17" s="3">
        <v>89</v>
      </c>
      <c r="E17" s="3">
        <v>89</v>
      </c>
      <c r="F17" s="3">
        <f>SUM(D17:E17)</f>
        <v>178</v>
      </c>
      <c r="G17" s="4" t="str">
        <f>IF(F17&gt;=100,"PASS","FAIL")</f>
        <v>PASS</v>
      </c>
      <c r="H17" t="str">
        <f>IF(OR(D17&lt;50,E17&lt;50),"FAIL","PASS")</f>
        <v>PASS</v>
      </c>
    </row>
    <row r="18" spans="4:8" x14ac:dyDescent="0.25">
      <c r="D18" s="3">
        <v>78</v>
      </c>
      <c r="E18" s="3">
        <v>89</v>
      </c>
      <c r="F18" s="3">
        <f>SUM(D18:E18)</f>
        <v>167</v>
      </c>
      <c r="G18" s="4"/>
    </row>
    <row r="19" spans="4:8" x14ac:dyDescent="0.25">
      <c r="D19" s="3"/>
      <c r="E19" s="3"/>
      <c r="F19" s="3"/>
      <c r="G19" s="4"/>
    </row>
    <row r="20" spans="4:8" x14ac:dyDescent="0.25">
      <c r="D20" s="3"/>
      <c r="E20" s="3"/>
      <c r="F20" s="3"/>
      <c r="G20" s="4"/>
    </row>
  </sheetData>
  <autoFilter ref="D15:G17" xr:uid="{64D3A67E-FE9D-4BF5-BDBF-03CA4B6A4D5D}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502-3DA9-4650-A416-79B54172466D}">
  <dimension ref="A1:D2"/>
  <sheetViews>
    <sheetView workbookViewId="0">
      <selection activeCell="E4" sqref="E4:G5"/>
    </sheetView>
  </sheetViews>
  <sheetFormatPr defaultRowHeight="15" x14ac:dyDescent="0.25"/>
  <cols>
    <col min="1" max="1" width="10.140625" bestFit="1" customWidth="1"/>
    <col min="2" max="2" width="9.28515625" bestFit="1" customWidth="1"/>
    <col min="3" max="3" width="13" bestFit="1" customWidth="1"/>
    <col min="4" max="4" width="5" bestFit="1" customWidth="1"/>
    <col min="5" max="5" width="8.42578125" bestFit="1" customWidth="1"/>
    <col min="6" max="6" width="8.5703125" bestFit="1" customWidth="1"/>
    <col min="7" max="7" width="7.140625" bestFit="1" customWidth="1"/>
  </cols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 s="10" t="s">
        <v>94</v>
      </c>
      <c r="B2" s="10" t="s">
        <v>95</v>
      </c>
      <c r="C2" s="10"/>
      <c r="D2" s="10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EAB6-BE6E-492F-B2EE-CAC64679F880}">
  <dimension ref="A1:F10"/>
  <sheetViews>
    <sheetView workbookViewId="0">
      <selection activeCell="D16" sqref="D1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5.85546875" bestFit="1" customWidth="1"/>
    <col min="4" max="4" width="16.140625" bestFit="1" customWidth="1"/>
    <col min="5" max="5" width="14.85546875" bestFit="1" customWidth="1"/>
    <col min="6" max="6" width="37.140625" bestFit="1" customWidth="1"/>
  </cols>
  <sheetData>
    <row r="1" spans="1:6" x14ac:dyDescent="0.25">
      <c r="A1" t="s">
        <v>15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25">
      <c r="A2" s="10" t="s">
        <v>77</v>
      </c>
      <c r="B2" s="10" t="s">
        <v>78</v>
      </c>
      <c r="C2" s="11">
        <v>44593.552113449077</v>
      </c>
      <c r="D2" s="11">
        <v>44587.594874328701</v>
      </c>
      <c r="E2" s="11">
        <v>44587.589851099539</v>
      </c>
      <c r="F2" s="10" t="s">
        <v>79</v>
      </c>
    </row>
    <row r="3" spans="1:6" x14ac:dyDescent="0.25">
      <c r="A3" s="10" t="s">
        <v>80</v>
      </c>
      <c r="B3" s="10" t="s">
        <v>78</v>
      </c>
      <c r="C3" s="11">
        <v>44607.408270150459</v>
      </c>
      <c r="D3" s="11">
        <v>44586.959982766202</v>
      </c>
      <c r="E3" s="11">
        <v>44586.959647962962</v>
      </c>
      <c r="F3" s="10" t="s">
        <v>79</v>
      </c>
    </row>
    <row r="4" spans="1:6" x14ac:dyDescent="0.25">
      <c r="A4" s="10" t="s">
        <v>81</v>
      </c>
      <c r="B4" s="10" t="s">
        <v>82</v>
      </c>
      <c r="C4" s="11">
        <v>44611.004183854166</v>
      </c>
      <c r="D4" s="11">
        <v>44593.553520775466</v>
      </c>
      <c r="E4" s="11">
        <v>44593.071828761575</v>
      </c>
      <c r="F4" s="10" t="s">
        <v>79</v>
      </c>
    </row>
    <row r="5" spans="1:6" x14ac:dyDescent="0.25">
      <c r="A5" s="10" t="s">
        <v>83</v>
      </c>
      <c r="B5" s="10" t="s">
        <v>82</v>
      </c>
      <c r="C5" s="11">
        <v>44607.405990381943</v>
      </c>
      <c r="D5" s="11">
        <v>44595.427428738425</v>
      </c>
      <c r="E5" s="11">
        <v>44607.350803252317</v>
      </c>
      <c r="F5" s="10" t="s">
        <v>79</v>
      </c>
    </row>
    <row r="6" spans="1:6" x14ac:dyDescent="0.25">
      <c r="A6" s="10" t="s">
        <v>84</v>
      </c>
      <c r="B6" s="10" t="s">
        <v>82</v>
      </c>
      <c r="C6" s="11">
        <v>44611.461862291668</v>
      </c>
      <c r="D6" s="11">
        <v>44595.427428738425</v>
      </c>
      <c r="E6" s="11">
        <v>44595.058929976854</v>
      </c>
      <c r="F6" s="10" t="s">
        <v>79</v>
      </c>
    </row>
    <row r="7" spans="1:6" x14ac:dyDescent="0.25">
      <c r="A7" s="10" t="s">
        <v>85</v>
      </c>
      <c r="B7" s="10" t="s">
        <v>82</v>
      </c>
      <c r="C7" s="11">
        <v>44607.929587743056</v>
      </c>
      <c r="D7" s="11">
        <v>44600.596965208337</v>
      </c>
      <c r="E7" s="11">
        <v>44600.007125972224</v>
      </c>
      <c r="F7" s="10" t="s">
        <v>79</v>
      </c>
    </row>
    <row r="8" spans="1:6" x14ac:dyDescent="0.25">
      <c r="A8" s="10" t="s">
        <v>86</v>
      </c>
      <c r="B8" s="10" t="s">
        <v>82</v>
      </c>
      <c r="C8" s="11">
        <v>44608.107990023149</v>
      </c>
      <c r="D8" s="11">
        <v>44607.485509895836</v>
      </c>
      <c r="E8" s="11">
        <v>44603.606089733796</v>
      </c>
      <c r="F8" s="10" t="s">
        <v>79</v>
      </c>
    </row>
    <row r="9" spans="1:6" x14ac:dyDescent="0.25">
      <c r="A9" s="10" t="s">
        <v>87</v>
      </c>
      <c r="B9" s="10" t="s">
        <v>82</v>
      </c>
      <c r="C9" s="11">
        <v>44609.945585451387</v>
      </c>
      <c r="D9" s="11">
        <v>44609.487150381945</v>
      </c>
      <c r="E9" s="11">
        <v>44609.309318634259</v>
      </c>
      <c r="F9" s="10" t="s">
        <v>79</v>
      </c>
    </row>
    <row r="10" spans="1:6" x14ac:dyDescent="0.25">
      <c r="A10" s="10" t="s">
        <v>88</v>
      </c>
      <c r="B10" s="10" t="s">
        <v>89</v>
      </c>
      <c r="C10" s="11">
        <v>44616.427335381944</v>
      </c>
      <c r="D10" s="11">
        <v>44607.958631712965</v>
      </c>
      <c r="E10" s="11">
        <v>44584.994953287038</v>
      </c>
      <c r="F10" s="10" t="s">
        <v>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B69F2-76CE-4199-A3C4-0FAFD20AF5B9}">
  <dimension ref="A1:J9"/>
  <sheetViews>
    <sheetView workbookViewId="0">
      <selection activeCell="C13" sqref="C13"/>
    </sheetView>
  </sheetViews>
  <sheetFormatPr defaultRowHeight="15" x14ac:dyDescent="0.25"/>
  <cols>
    <col min="1" max="1" width="11.42578125" bestFit="1" customWidth="1"/>
    <col min="2" max="2" width="7.5703125" bestFit="1" customWidth="1"/>
    <col min="3" max="3" width="7.42578125" bestFit="1" customWidth="1"/>
    <col min="4" max="6" width="7.5703125" bestFit="1" customWidth="1"/>
    <col min="7" max="7" width="12.140625" bestFit="1" customWidth="1"/>
    <col min="8" max="8" width="14" bestFit="1" customWidth="1"/>
    <col min="9" max="9" width="6.28515625" bestFit="1" customWidth="1"/>
    <col min="10" max="10" width="8.7109375" bestFit="1" customWidth="1"/>
  </cols>
  <sheetData>
    <row r="1" spans="1:10" x14ac:dyDescent="0.25">
      <c r="A1" t="s">
        <v>55</v>
      </c>
      <c r="B1" t="s">
        <v>16</v>
      </c>
      <c r="C1" t="s">
        <v>26</v>
      </c>
      <c r="D1" t="s">
        <v>18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A2" s="10" t="s">
        <v>62</v>
      </c>
      <c r="B2">
        <v>67</v>
      </c>
      <c r="C2">
        <v>78</v>
      </c>
      <c r="D2">
        <v>98</v>
      </c>
      <c r="E2">
        <v>66</v>
      </c>
      <c r="F2">
        <v>65</v>
      </c>
      <c r="G2">
        <v>374</v>
      </c>
      <c r="H2">
        <v>500</v>
      </c>
      <c r="I2">
        <v>74.8</v>
      </c>
      <c r="J2" s="10" t="s">
        <v>63</v>
      </c>
    </row>
    <row r="3" spans="1:10" x14ac:dyDescent="0.25">
      <c r="A3" s="10" t="s">
        <v>64</v>
      </c>
      <c r="B3">
        <v>87</v>
      </c>
      <c r="C3">
        <v>67</v>
      </c>
      <c r="D3">
        <v>87</v>
      </c>
      <c r="E3">
        <v>78</v>
      </c>
      <c r="F3">
        <v>67</v>
      </c>
      <c r="G3">
        <v>386</v>
      </c>
      <c r="H3">
        <v>500</v>
      </c>
      <c r="I3">
        <v>77.2</v>
      </c>
      <c r="J3" s="10" t="s">
        <v>63</v>
      </c>
    </row>
    <row r="4" spans="1:10" x14ac:dyDescent="0.25">
      <c r="A4" s="10" t="s">
        <v>65</v>
      </c>
      <c r="B4">
        <v>34</v>
      </c>
      <c r="C4">
        <v>56</v>
      </c>
      <c r="D4">
        <v>78</v>
      </c>
      <c r="E4">
        <v>98</v>
      </c>
      <c r="F4">
        <v>90</v>
      </c>
      <c r="G4">
        <v>356</v>
      </c>
      <c r="H4">
        <v>500</v>
      </c>
      <c r="I4">
        <v>71.2</v>
      </c>
      <c r="J4" s="10" t="s">
        <v>63</v>
      </c>
    </row>
    <row r="5" spans="1:10" x14ac:dyDescent="0.25">
      <c r="A5" s="10" t="s">
        <v>66</v>
      </c>
      <c r="B5">
        <v>77</v>
      </c>
      <c r="C5">
        <v>77</v>
      </c>
      <c r="D5">
        <v>78</v>
      </c>
      <c r="E5">
        <v>87</v>
      </c>
      <c r="F5">
        <v>99</v>
      </c>
      <c r="G5">
        <v>418</v>
      </c>
      <c r="H5">
        <v>500</v>
      </c>
      <c r="I5">
        <v>83.6</v>
      </c>
      <c r="J5" s="10" t="s">
        <v>67</v>
      </c>
    </row>
    <row r="6" spans="1:10" x14ac:dyDescent="0.25">
      <c r="A6" s="10" t="s">
        <v>68</v>
      </c>
      <c r="G6">
        <v>0</v>
      </c>
      <c r="H6">
        <v>500</v>
      </c>
      <c r="I6">
        <v>0</v>
      </c>
      <c r="J6" s="10" t="s">
        <v>69</v>
      </c>
    </row>
    <row r="7" spans="1:10" x14ac:dyDescent="0.25">
      <c r="A7" s="10" t="s">
        <v>70</v>
      </c>
      <c r="G7">
        <v>0</v>
      </c>
      <c r="H7">
        <v>500</v>
      </c>
      <c r="I7">
        <v>0</v>
      </c>
      <c r="J7" s="10" t="s">
        <v>69</v>
      </c>
    </row>
    <row r="8" spans="1:10" x14ac:dyDescent="0.25">
      <c r="A8" s="10" t="s">
        <v>71</v>
      </c>
      <c r="G8">
        <v>0</v>
      </c>
      <c r="H8">
        <v>500</v>
      </c>
      <c r="I8">
        <v>0</v>
      </c>
      <c r="J8" s="10" t="s">
        <v>69</v>
      </c>
    </row>
    <row r="9" spans="1:10" x14ac:dyDescent="0.25">
      <c r="A9" s="10"/>
      <c r="B9">
        <v>265</v>
      </c>
      <c r="C9">
        <v>278</v>
      </c>
      <c r="D9">
        <v>341</v>
      </c>
      <c r="E9">
        <v>329</v>
      </c>
      <c r="F9">
        <v>321</v>
      </c>
      <c r="G9">
        <v>1534</v>
      </c>
      <c r="J9" s="1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BA07-95AC-47AA-8830-0450BA80E401}">
  <dimension ref="H6:L15"/>
  <sheetViews>
    <sheetView workbookViewId="0">
      <selection activeCell="L7" sqref="L7"/>
    </sheetView>
  </sheetViews>
  <sheetFormatPr defaultRowHeight="15" x14ac:dyDescent="0.25"/>
  <sheetData>
    <row r="6" spans="8:12" x14ac:dyDescent="0.25">
      <c r="H6" s="1" t="s">
        <v>16</v>
      </c>
      <c r="I6" s="1" t="s">
        <v>17</v>
      </c>
      <c r="J6" s="1" t="s">
        <v>18</v>
      </c>
      <c r="K6" s="1" t="s">
        <v>53</v>
      </c>
      <c r="L6" s="1" t="s">
        <v>54</v>
      </c>
    </row>
    <row r="7" spans="8:12" x14ac:dyDescent="0.25">
      <c r="H7" s="1">
        <v>45</v>
      </c>
      <c r="I7" s="1">
        <v>32</v>
      </c>
      <c r="J7" s="1">
        <v>65</v>
      </c>
      <c r="K7" t="str">
        <f>IF(OR(H7&gt;=35,I7&gt;=35,J7&gt;=35),"PASS","FAIL")</f>
        <v>PASS</v>
      </c>
      <c r="L7">
        <f>H7+I7+J7+ABS(2)</f>
        <v>144</v>
      </c>
    </row>
    <row r="8" spans="8:12" x14ac:dyDescent="0.25">
      <c r="H8" s="1">
        <v>56</v>
      </c>
      <c r="I8" s="1">
        <v>78</v>
      </c>
      <c r="J8" s="1">
        <v>45</v>
      </c>
      <c r="K8" t="str">
        <f t="shared" ref="K8:K15" si="0">IF(OR(H8&gt;=35,I8&gt;=35,J8&gt;=35),"PASS","FAIL")</f>
        <v>PASS</v>
      </c>
      <c r="L8">
        <f t="shared" ref="L8:L15" si="1">H8+I8+J8</f>
        <v>179</v>
      </c>
    </row>
    <row r="9" spans="8:12" x14ac:dyDescent="0.25">
      <c r="H9" s="1">
        <v>45</v>
      </c>
      <c r="I9" s="1">
        <v>34</v>
      </c>
      <c r="J9" s="1">
        <v>56</v>
      </c>
      <c r="K9" t="str">
        <f t="shared" si="0"/>
        <v>PASS</v>
      </c>
      <c r="L9">
        <f t="shared" si="1"/>
        <v>135</v>
      </c>
    </row>
    <row r="10" spans="8:12" x14ac:dyDescent="0.25">
      <c r="H10" s="1">
        <v>34</v>
      </c>
      <c r="I10" s="1">
        <v>56</v>
      </c>
      <c r="J10" s="1">
        <v>78</v>
      </c>
      <c r="K10" t="str">
        <f t="shared" si="0"/>
        <v>PASS</v>
      </c>
      <c r="L10">
        <f t="shared" si="1"/>
        <v>168</v>
      </c>
    </row>
    <row r="11" spans="8:12" x14ac:dyDescent="0.25">
      <c r="H11" s="1">
        <v>89</v>
      </c>
      <c r="I11" s="1">
        <v>56</v>
      </c>
      <c r="J11" s="1">
        <v>78</v>
      </c>
      <c r="K11" t="str">
        <f t="shared" si="0"/>
        <v>PASS</v>
      </c>
      <c r="L11">
        <f t="shared" si="1"/>
        <v>223</v>
      </c>
    </row>
    <row r="12" spans="8:12" x14ac:dyDescent="0.25">
      <c r="H12" s="1">
        <v>45</v>
      </c>
      <c r="I12" s="1">
        <v>67</v>
      </c>
      <c r="J12" s="1">
        <v>89</v>
      </c>
      <c r="K12" t="str">
        <f t="shared" si="0"/>
        <v>PASS</v>
      </c>
      <c r="L12">
        <f t="shared" si="1"/>
        <v>201</v>
      </c>
    </row>
    <row r="13" spans="8:12" x14ac:dyDescent="0.25">
      <c r="H13" s="1">
        <v>89</v>
      </c>
      <c r="I13" s="1">
        <v>90</v>
      </c>
      <c r="J13" s="1">
        <v>78</v>
      </c>
      <c r="K13" t="str">
        <f t="shared" si="0"/>
        <v>PASS</v>
      </c>
      <c r="L13">
        <f t="shared" si="1"/>
        <v>257</v>
      </c>
    </row>
    <row r="14" spans="8:12" x14ac:dyDescent="0.25">
      <c r="H14" s="1">
        <v>23</v>
      </c>
      <c r="I14" s="1">
        <v>34</v>
      </c>
      <c r="J14" s="1">
        <v>32</v>
      </c>
      <c r="K14" t="str">
        <f t="shared" si="0"/>
        <v>FAIL</v>
      </c>
      <c r="L14">
        <f t="shared" si="1"/>
        <v>89</v>
      </c>
    </row>
    <row r="15" spans="8:12" x14ac:dyDescent="0.25">
      <c r="H15" s="1">
        <v>87</v>
      </c>
      <c r="I15" s="1">
        <v>34</v>
      </c>
      <c r="J15" s="1"/>
      <c r="K15" t="str">
        <f t="shared" si="0"/>
        <v>PASS</v>
      </c>
      <c r="L15">
        <f t="shared" si="1"/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Q x Z Z V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D F l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Z Z V G i W f s q u A Q A A E w Q A A B M A H A B G b 3 J t d W x h c y 9 T Z W N 0 a W 9 u M S 5 t I K I Y A C i g F A A A A A A A A A A A A A A A A A A A A A A A A A A A A J 1 S X W v b M B R 9 D + Q / C P X F B k 9 x u m 4 P H X 1 p u p Y y 6 A r J 6 E N d g m z f x s b 6 Q h 8 4 W 8 h / n / z R x i X u o P O L r H N 0 z z n S v Q Y y W 0 q B l t 0 6 / z a d T C e m o B p y t K I p g z m 6 Q A z s d I L 8 t 5 R O Z + C R 7 9 s M G H m Q u k q l r I L r k g F Z S G F B W B P g x X n y y 4 A 2 y e U d u q G 8 F J v k S m a O N 2 x y 6 Q v m Z M v M F o c R E o 6 x C F n t I I w 6 j 8 5 1 3 S 7 e q b P c P d 5 a 4 B e 4 I 3 H 0 o x R 5 v 8 N P + 8 c r a u l T X 3 + C F w U V m y b / b w X Y S 7 T H y E p T Y Z 6 l 5 g v J H B c N a Y K h W b T b 4 a X N 1 3 e O Y x / J 8 8 j C 1 u 4 j 5 H G X e l d 0 K + z X M 9 K U t q h x 6 e k x 6 s 9 + H k X P R t E v x + j P d M 2 p r s w x s 5 K W s v f I e 9 A v w Y X j K e g W v d E 0 h z c X 2 o f T S S l G X 2 v Y f i E t K J q P 9 v 9 a s h w 0 a f r + T r / B V F a q p B f B A 8 t O Z O h 0 g g t r l T m f z e q 6 R o p W d Q H A D M o k n + F R / w d I y T 3 d Q N D 8 H A Z v I E N e Z Y i X w e E / A 7 x M 5 0 e 8 q u q T A v 3 s 6 w y J 4 7 i G t J D G U q V 6 v 3 4 c m 9 G M D 3 M c 9 8 N 6 S N M e e P s a r 3 G C 0 / C / 7 5 9 T T f 8 Q V X 0 4 y l 9 Q S w E C L Q A U A A I A C A B D F l l U q k t 3 s a Y A A A D 5 A A A A E g A A A A A A A A A A A A A A A A A A A A A A Q 2 9 u Z m l n L 1 B h Y 2 t h Z 2 U u e G 1 s U E s B A i 0 A F A A C A A g A Q x Z Z V A / K 6 a u k A A A A 6 Q A A A B M A A A A A A A A A A A A A A A A A 8 g A A A F t D b 2 5 0 Z W 5 0 X 1 R 5 c G V z X S 5 4 b W x Q S w E C L Q A U A A I A C A B D F l l U a J Z + y q 4 B A A A T B A A A E w A A A A A A A A A A A A A A A A D j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L Q A A A A A A A O A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y M T o z M D o 0 O S 4 x N T g 5 M j M 3 W i I g L z 4 8 R W 5 0 c n k g V H l w Z T 0 i R m l s b E N v b H V t b l R 5 c G V z I i B W Y W x 1 Z T 0 i c 0 J n T U R B d 0 1 E Q X d N R k J n P T 0 i I C 8 + P E V u d H J 5 I F R 5 c G U 9 I k Z p b G x D b 2 x 1 b W 5 O Y W 1 l c y I g V m F s d W U 9 I n N b J n F 1 b 3 Q 7 U 3 R k X 0 5 1 b S Z x d W 9 0 O y w m c X V v d D t T d W I x J n F 1 b 3 Q 7 L C Z x d W 9 0 O 3 N 1 Y j I m c X V v d D s s J n F 1 b 3 Q 7 U 3 V i M y Z x d W 9 0 O y w m c X V v d D t T d W I 0 J n F 1 b 3 Q 7 L C Z x d W 9 0 O 1 N 1 Y j U m c X V v d D s s J n F 1 b 3 Q 7 T 2 J f b W F y a 3 M m c X V v d D s s J n F 1 b 3 Q 7 V G 9 0 Y W x f b W F y a 3 M m c X V v d D s s J n F 1 b 3 Q 7 U G V y J n F 1 b 3 Q 7 L C Z x d W 9 0 O 0 d y Y W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N 0 Z F 9 O d W 0 s M H 0 m c X V v d D s s J n F 1 b 3 Q 7 U 2 V j d G l v b j E v V G F i b G U x L 0 N o Y W 5 n Z W Q g V H l w Z S 5 7 U 3 V i M S w x f S Z x d W 9 0 O y w m c X V v d D t T Z W N 0 a W 9 u M S 9 U Y W J s Z T E v Q 2 h h b m d l Z C B U e X B l L n t z d W I y L D J 9 J n F 1 b 3 Q 7 L C Z x d W 9 0 O 1 N l Y 3 R p b 2 4 x L 1 R h Y m x l M S 9 D a G F u Z 2 V k I F R 5 c G U u e 1 N 1 Y j M s M 3 0 m c X V v d D s s J n F 1 b 3 Q 7 U 2 V j d G l v b j E v V G F i b G U x L 0 N o Y W 5 n Z W Q g V H l w Z S 5 7 U 3 V i N C w 0 f S Z x d W 9 0 O y w m c X V v d D t T Z W N 0 a W 9 u M S 9 U Y W J s Z T E v Q 2 h h b m d l Z C B U e X B l L n t T d W I 1 L D V 9 J n F 1 b 3 Q 7 L C Z x d W 9 0 O 1 N l Y 3 R p b 2 4 x L 1 R h Y m x l M S 9 D a G F u Z 2 V k I F R 5 c G U u e 0 9 i X 2 1 h c m t z L D Z 9 J n F 1 b 3 Q 7 L C Z x d W 9 0 O 1 N l Y 3 R p b 2 4 x L 1 R h Y m x l M S 9 D a G F u Z 2 V k I F R 5 c G U u e 1 R v d G F s X 2 1 h c m t z L D d 9 J n F 1 b 3 Q 7 L C Z x d W 9 0 O 1 N l Y 3 R p b 2 4 x L 1 R h Y m x l M S 9 D a G F u Z 2 V k I F R 5 c G U u e 1 B l c i w 4 f S Z x d W 9 0 O y w m c X V v d D t T Z W N 0 a W 9 u M S 9 U Y W J s Z T E v Q 2 h h b m d l Z C B U e X B l L n t H c m F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x L 0 N o Y W 5 n Z W Q g V H l w Z S 5 7 U 3 R k X 0 5 1 b S w w f S Z x d W 9 0 O y w m c X V v d D t T Z W N 0 a W 9 u M S 9 U Y W J s Z T E v Q 2 h h b m d l Z C B U e X B l L n t T d W I x L D F 9 J n F 1 b 3 Q 7 L C Z x d W 9 0 O 1 N l Y 3 R p b 2 4 x L 1 R h Y m x l M S 9 D a G F u Z 2 V k I F R 5 c G U u e 3 N 1 Y j I s M n 0 m c X V v d D s s J n F 1 b 3 Q 7 U 2 V j d G l v b j E v V G F i b G U x L 0 N o Y W 5 n Z W Q g V H l w Z S 5 7 U 3 V i M y w z f S Z x d W 9 0 O y w m c X V v d D t T Z W N 0 a W 9 u M S 9 U Y W J s Z T E v Q 2 h h b m d l Z C B U e X B l L n t T d W I 0 L D R 9 J n F 1 b 3 Q 7 L C Z x d W 9 0 O 1 N l Y 3 R p b 2 4 x L 1 R h Y m x l M S 9 D a G F u Z 2 V k I F R 5 c G U u e 1 N 1 Y j U s N X 0 m c X V v d D s s J n F 1 b 3 Q 7 U 2 V j d G l v b j E v V G F i b G U x L 0 N o Y W 5 n Z W Q g V H l w Z S 5 7 T 2 J f b W F y a 3 M s N n 0 m c X V v d D s s J n F 1 b 3 Q 7 U 2 V j d G l v b j E v V G F i b G U x L 0 N o Y W 5 n Z W Q g V H l w Z S 5 7 V G 9 0 Y W x f b W F y a 3 M s N 3 0 m c X V v d D s s J n F 1 b 3 Q 7 U 2 V j d G l v b j E v V G F i b G U x L 0 N o Y W 5 n Z W Q g V H l w Z S 5 7 U G V y L D h 9 J n F 1 b 3 Q 7 L C Z x d W 9 0 O 1 N l Y 3 R p b 2 4 x L 1 R h Y m x l M S 9 D a G F u Z 2 V k I F R 5 c G U u e 0 d y Y W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w Y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0 Z X B h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I x O j M y O j E 3 L j c y N D A 1 N z h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u b 3 R l c G F k L 1 N v d X J j Z S 5 7 Q 2 9 u d G V u d C w w f S Z x d W 9 0 O y w m c X V v d D t T Z W N 0 a W 9 u M S 9 u b 3 R l c G F k L 1 N v d X J j Z S 5 7 T m F t Z S w x f S Z x d W 9 0 O y w m c X V v d D t T Z W N 0 a W 9 u M S 9 u b 3 R l c G F k L 1 N v d X J j Z S 5 7 R X h 0 Z W 5 z a W 9 u L D J 9 J n F 1 b 3 Q 7 L C Z x d W 9 0 O 1 N l Y 3 R p b 2 4 x L 2 5 v d G V w Y W Q v U 2 9 1 c m N l L n t E Y X R l I G F j Y 2 V z c 2 V k L D N 9 J n F 1 b 3 Q 7 L C Z x d W 9 0 O 1 N l Y 3 R p b 2 4 x L 2 5 v d G V w Y W Q v U 2 9 1 c m N l L n t E Y X R l I G 1 v Z G l m a W V k L D R 9 J n F 1 b 3 Q 7 L C Z x d W 9 0 O 1 N l Y 3 R p b 2 4 x L 2 5 v d G V w Y W Q v U 2 9 1 c m N l L n t E Y X R l I G N y Z W F 0 Z W Q s N X 0 m c X V v d D s s J n F 1 b 3 Q 7 U 2 V j d G l v b j E v b m 9 0 Z X B h Z C 9 T b 3 V y Y 2 U u e 0 Z v b G R l c i B Q Y X R o L D d 9 J n F 1 b 3 Q 7 X S w m c X V v d D t D b 2 x 1 b W 5 D b 3 V u d C Z x d W 9 0 O z o 3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u b 3 R l c G F k L 1 N v d X J j Z S 5 7 Q 2 9 u d G V u d C w w f S Z x d W 9 0 O y w m c X V v d D t T Z W N 0 a W 9 u M S 9 u b 3 R l c G F k L 1 N v d X J j Z S 5 7 T m F t Z S w x f S Z x d W 9 0 O y w m c X V v d D t T Z W N 0 a W 9 u M S 9 u b 3 R l c G F k L 1 N v d X J j Z S 5 7 R X h 0 Z W 5 z a W 9 u L D J 9 J n F 1 b 3 Q 7 L C Z x d W 9 0 O 1 N l Y 3 R p b 2 4 x L 2 5 v d G V w Y W Q v U 2 9 1 c m N l L n t E Y X R l I G F j Y 2 V z c 2 V k L D N 9 J n F 1 b 3 Q 7 L C Z x d W 9 0 O 1 N l Y 3 R p b 2 4 x L 2 5 v d G V w Y W Q v U 2 9 1 c m N l L n t E Y X R l I G 1 v Z G l m a W V k L D R 9 J n F 1 b 3 Q 7 L C Z x d W 9 0 O 1 N l Y 3 R p b 2 4 x L 2 5 v d G V w Y W Q v U 2 9 1 c m N l L n t E Y X R l I G N y Z W F 0 Z W Q s N X 0 m c X V v d D s s J n F 1 b 3 Q 7 U 2 V j d G l v b j E v b m 9 0 Z X B h Z C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l c G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d 3 d 3 J T I w c G F r d 2 h l Z W x z J T I w Y 2 9 t J T J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a H R 0 c H N f X 1 9 3 d 3 d f c G F r d 2 h l Z W x z X 2 N v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0 V D I x O j Q w O j I 2 L j g 3 O D Q z M D V a I i A v P j x F b n R y e S B U e X B l P S J G a W x s Q 2 9 s d W 1 u V H l w Z X M i I F Z h b H V l P S J z Q m d Z R 0 J n P T 0 i I C 8 + P E V u d H J 5 I F R 5 c G U 9 I k Z p b G x D b 2 x 1 b W 5 O Y W 1 l c y I g V m F s d W U 9 I n N b J n F 1 b 3 Q 7 Q 2 F w d G l v b i Z x d W 9 0 O y w m c X V v d D t T b 3 V y Y 2 U m c X V v d D s s J n F 1 b 3 Q 7 Q 2 x h c 3 N O Y W 1 l J n F 1 b 3 Q 7 L C Z x d W 9 0 O 0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R 0 c H M 6 X F w v X F w v d 3 d 3 I H B h a 3 d o Z W V s c y B j b 2 1 c X C 8 v U 2 9 1 c m N l L n t D Y X B 0 a W 9 u L D B 9 J n F 1 b 3 Q 7 L C Z x d W 9 0 O 1 N l Y 3 R p b 2 4 x L 2 h 0 d H B z O l x c L 1 x c L 3 d 3 d y B w Y W t 3 a G V l b H M g Y 2 9 t X F w v L 1 N v d X J j Z S 5 7 U 2 9 1 c m N l L D F 9 J n F 1 b 3 Q 7 L C Z x d W 9 0 O 1 N l Y 3 R p b 2 4 x L 2 h 0 d H B z O l x c L 1 x c L 3 d 3 d y B w Y W t 3 a G V l b H M g Y 2 9 t X F w v L 1 N v d X J j Z S 5 7 Q 2 x h c 3 N O Y W 1 l L D J 9 J n F 1 b 3 Q 7 L C Z x d W 9 0 O 1 N l Y 3 R p b 2 4 x L 2 h 0 d H B z O l x c L 1 x c L 3 d 3 d y B w Y W t 3 a G V l b H M g Y 2 9 t X F w v L 1 N v d X J j Z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d 3 d 3 I H B h a 3 d o Z W V s c y B j b 2 1 c X C 8 v U 2 9 1 c m N l L n t D Y X B 0 a W 9 u L D B 9 J n F 1 b 3 Q 7 L C Z x d W 9 0 O 1 N l Y 3 R p b 2 4 x L 2 h 0 d H B z O l x c L 1 x c L 3 d 3 d y B w Y W t 3 a G V l b H M g Y 2 9 t X F w v L 1 N v d X J j Z S 5 7 U 2 9 1 c m N l L D F 9 J n F 1 b 3 Q 7 L C Z x d W 9 0 O 1 N l Y 3 R p b 2 4 x L 2 h 0 d H B z O l x c L 1 x c L 3 d 3 d y B w Y W t 3 a G V l b H M g Y 2 9 t X F w v L 1 N v d X J j Z S 5 7 Q 2 x h c 3 N O Y W 1 l L D J 9 J n F 1 b 3 Q 7 L C Z x d W 9 0 O 1 N l Y 3 R p b 2 4 x L 2 h 0 d H B z O l x c L 1 x c L 3 d 3 d y B w Y W t 3 a G V l b H M g Y 2 9 t X F w v L 1 N v d X J j Z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d 3 d 3 J T I w c G F r d 2 h l Z W x z J T I w Y 2 9 t J T J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Q 2 h h c n Q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1 B p d m 9 0 Q 2 h h c n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y M T o 1 M D o w N i 4 w M D A x N z k 3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E Y X R h M C 5 7 S 2 l u Z C w w f S Z x d W 9 0 O y w m c X V v d D t T Z W N 0 a W 9 u M S 9 E b 2 N 1 b W V u d C 9 E Y X R h M C 5 7 T m F t Z S w x f S Z x d W 9 0 O y w m c X V v d D t T Z W N 0 a W 9 u M S 9 E b 2 N 1 b W V u d C 9 E Y X R h M C 5 7 V G V 4 d C w z f S Z x d W 9 0 O 1 0 s J n F 1 b 3 Q 7 U m V s Y X R p b 2 5 z a G l w S W 5 m b y Z x d W 9 0 O z p b X X 0 i I C 8 + P E V u d H J 5 I F R 5 c G U 9 I l J l Y 2 9 2 Z X J 5 V G F y Z 2 V 0 U 2 h l Z X Q i I F Z h b H V l P S J z U 2 h l Z X Q x M C I g L z 4 8 R W 5 0 c n k g V H l w Z T 0 i U m V j b 3 Z l c n l U Y X J n Z X R D b 2 x 1 b W 4 i I F Z h b H V l P S J s N S I g L z 4 8 R W 5 0 c n k g V H l w Z T 0 i U m V j b 3 Z l c n l U Y X J n Z X R S b 3 c i I F Z h b H V l P S J s N C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y N F Q y M T o 0 O D o y M i 4 y M j Q 1 N z A x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A o M i k v R G F 0 Y T A u e 0 t p b m Q s M H 0 m c X V v d D s s J n F 1 b 3 Q 7 U 2 V j d G l v b j E v R G 9 j d W 1 l b n Q g K D I p L 0 R h d G E w L n t O Y W 1 l L D F 9 J n F 1 b 3 Q 7 L C Z x d W 9 0 O 1 N l Y 3 R p b 2 4 x L 0 R v Y 3 V t Z W 5 0 I C g y K S 9 E Y X R h M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A o M i k v R G F 0 Y T A u e 0 t p b m Q s M H 0 m c X V v d D s s J n F 1 b 3 Q 7 U 2 V j d G l v b j E v R G 9 j d W 1 l b n Q g K D I p L 0 R h d G E w L n t O Y W 1 l L D F 9 J n F 1 b 3 Q 7 L C Z x d W 9 0 O 1 N l Y 3 R p b 2 4 x L 0 R v Y 3 V t Z W 5 0 I C g y K S 9 E Y X R h M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9 j d W 1 l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v R G F 0 Y T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9 w r T q t C q E u 6 e 9 e g 6 e b 5 M Q A A A A A C A A A A A A A Q Z g A A A A E A A C A A A A A 5 v R E h C W y r J B w T j F 4 f u N m / b L 7 A L J I T q a O s / l R F p Q V B T g A A A A A O g A A A A A I A A C A A A A D t 8 4 y W g f / G + R W E J P c e 8 J / r J 2 m 5 8 X d U Y Q D A O 2 P O E o r g Z 1 A A A A D y o C N 4 k L f 0 F S 8 h J y 8 i Y y Y / y m Z o T G q m i 7 Q 7 q O P c r h V X K 3 Z Q i 8 q 0 Y R Z T 8 4 L W 8 4 W 6 f U x A p I L b L W 9 Y a Q K g L j G N K E l g t k R P + s 7 g v k l V V A X + F z t / w k A A A A B G V y Q 6 a E o R w b r / K n v b l j F + q + 1 Q A a e P T Z k T 1 V 3 L C G O U D T V 0 K J 1 c q o V R + c w W / E D D C h i w p 0 4 Y y J Z Q v / Z h A x w w C e d r < / D a t a M a s h u p > 
</file>

<file path=customXml/itemProps1.xml><?xml version="1.0" encoding="utf-8"?>
<ds:datastoreItem xmlns:ds="http://schemas.openxmlformats.org/officeDocument/2006/customXml" ds:itemID="{9ED876D4-0411-4B80-AA37-00FEAA628A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Sheet12</vt:lpstr>
      <vt:lpstr>Scenario Summary</vt:lpstr>
      <vt:lpstr>Scenario Summary 2</vt:lpstr>
      <vt:lpstr>Sheet11</vt:lpstr>
      <vt:lpstr>Sheet1</vt:lpstr>
      <vt:lpstr>Sheet10</vt:lpstr>
      <vt:lpstr>Sheet9</vt:lpstr>
      <vt:lpstr>Sheet8</vt:lpstr>
      <vt:lpstr>Sheet5</vt:lpstr>
      <vt:lpstr>Sheet3</vt:lpstr>
      <vt:lpstr>Sheet4</vt:lpstr>
      <vt:lpstr>Sheet6</vt:lpstr>
      <vt:lpstr>Sheet7</vt:lpstr>
      <vt:lpstr>Sheet2</vt:lpstr>
      <vt:lpstr>Chart2</vt:lpstr>
      <vt:lpstr>bdy</vt:lpstr>
      <vt:lpstr>body</vt:lpstr>
      <vt:lpstr>btn</vt:lpstr>
      <vt:lpstr>CIrcui</vt:lpstr>
      <vt:lpstr>circuit</vt:lpstr>
      <vt:lpstr>t_cost</vt:lpstr>
      <vt:lpstr>total_cost</vt:lpstr>
      <vt:lpstr>WIRE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kinza</dc:creator>
  <cp:lastModifiedBy>kinza</cp:lastModifiedBy>
  <cp:lastPrinted>2022-02-24T05:35:09Z</cp:lastPrinted>
  <dcterms:created xsi:type="dcterms:W3CDTF">2022-02-23T04:55:16Z</dcterms:created>
  <dcterms:modified xsi:type="dcterms:W3CDTF">2022-02-28T06:27:19Z</dcterms:modified>
</cp:coreProperties>
</file>