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p\Documents\LAGCCScorecard\"/>
    </mc:Choice>
  </mc:AlternateContent>
  <xr:revisionPtr revIDLastSave="0" documentId="13_ncr:1_{21516F9E-B0C1-4CB6-819A-F2B05FE14083}" xr6:coauthVersionLast="47" xr6:coauthVersionMax="47" xr10:uidLastSave="{00000000-0000-0000-0000-000000000000}"/>
  <bookViews>
    <workbookView xWindow="28680" yWindow="-120" windowWidth="29040" windowHeight="15840" activeTab="1" xr2:uid="{EEEDDA73-5E52-4FB4-A542-A71F1464B4EC}"/>
  </bookViews>
  <sheets>
    <sheet name="Scorecard" sheetId="1" r:id="rId1"/>
    <sheet name="Statisti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D4" i="2"/>
  <c r="E4" i="2"/>
  <c r="F4" i="2"/>
  <c r="G4" i="2"/>
  <c r="H4" i="2"/>
  <c r="I4" i="2"/>
  <c r="J4" i="2"/>
  <c r="L4" i="2"/>
  <c r="M4" i="2"/>
  <c r="N4" i="2"/>
  <c r="O4" i="2"/>
  <c r="P4" i="2"/>
  <c r="Q4" i="2"/>
  <c r="R4" i="2"/>
  <c r="S4" i="2"/>
  <c r="T4" i="2"/>
  <c r="C4" i="2"/>
  <c r="B4" i="2"/>
  <c r="D2" i="2"/>
  <c r="D3" i="2" s="1"/>
  <c r="E2" i="2"/>
  <c r="E3" i="2" s="1"/>
  <c r="F2" i="2"/>
  <c r="F3" i="2" s="1"/>
  <c r="G2" i="2"/>
  <c r="G3" i="2" s="1"/>
  <c r="H2" i="2"/>
  <c r="H3" i="2" s="1"/>
  <c r="I2" i="2"/>
  <c r="I3" i="2" s="1"/>
  <c r="J2" i="2"/>
  <c r="J3" i="2" s="1"/>
  <c r="L2" i="2"/>
  <c r="L3" i="2" s="1"/>
  <c r="M2" i="2"/>
  <c r="M3" i="2" s="1"/>
  <c r="N2" i="2"/>
  <c r="N3" i="2" s="1"/>
  <c r="O2" i="2"/>
  <c r="O3" i="2" s="1"/>
  <c r="P2" i="2"/>
  <c r="P3" i="2" s="1"/>
  <c r="Q2" i="2"/>
  <c r="Q3" i="2" s="1"/>
  <c r="R2" i="2"/>
  <c r="R3" i="2" s="1"/>
  <c r="S2" i="2"/>
  <c r="S3" i="2" s="1"/>
  <c r="T2" i="2"/>
  <c r="T3" i="2" s="1"/>
  <c r="C2" i="2"/>
  <c r="C3" i="2" s="1"/>
  <c r="B2" i="2"/>
  <c r="B3" i="2" s="1"/>
  <c r="V4" i="1"/>
  <c r="V15" i="1"/>
  <c r="K6" i="1"/>
  <c r="K7" i="1"/>
  <c r="K8" i="1"/>
  <c r="K9" i="1"/>
  <c r="K10" i="1"/>
  <c r="K11" i="1"/>
  <c r="K12" i="1"/>
  <c r="K13" i="1"/>
  <c r="K14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5" i="1"/>
  <c r="K4" i="1"/>
  <c r="U6" i="1"/>
  <c r="V6" i="1" s="1"/>
  <c r="U7" i="1"/>
  <c r="V7" i="1" s="1"/>
  <c r="U8" i="1"/>
  <c r="U9" i="1"/>
  <c r="U10" i="1"/>
  <c r="U11" i="1"/>
  <c r="U12" i="1"/>
  <c r="V12" i="1" s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4" i="1"/>
  <c r="U5" i="1"/>
  <c r="V8" i="1"/>
  <c r="V9" i="1"/>
  <c r="V10" i="1"/>
  <c r="V11" i="1"/>
  <c r="V13" i="1"/>
  <c r="V14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5" i="1"/>
  <c r="U2" i="1"/>
  <c r="V2" i="1" s="1"/>
  <c r="K2" i="1"/>
  <c r="U4" i="2" l="1"/>
  <c r="K4" i="2"/>
  <c r="K2" i="2"/>
  <c r="K3" i="2" s="1"/>
  <c r="V4" i="2"/>
  <c r="B16" i="2"/>
  <c r="B19" i="2"/>
  <c r="B8" i="2"/>
  <c r="B10" i="2"/>
  <c r="B7" i="2"/>
  <c r="U2" i="2"/>
  <c r="U3" i="2" s="1"/>
  <c r="V2" i="2"/>
  <c r="V3" i="2" s="1"/>
  <c r="K15" i="1"/>
</calcChain>
</file>

<file path=xl/sharedStrings.xml><?xml version="1.0" encoding="utf-8"?>
<sst xmlns="http://schemas.openxmlformats.org/spreadsheetml/2006/main" count="61" uniqueCount="43">
  <si>
    <t>Holes</t>
  </si>
  <si>
    <t>Par</t>
  </si>
  <si>
    <t>Hole 1</t>
  </si>
  <si>
    <t>Hole 2</t>
  </si>
  <si>
    <t>Hole 3</t>
  </si>
  <si>
    <t>Hole 4</t>
  </si>
  <si>
    <t>Hole 5</t>
  </si>
  <si>
    <t>Hole 6</t>
  </si>
  <si>
    <t>Hole 7</t>
  </si>
  <si>
    <t>Hole 8</t>
  </si>
  <si>
    <t>Hole 9</t>
  </si>
  <si>
    <t>Hole 10</t>
  </si>
  <si>
    <t>Hole 11</t>
  </si>
  <si>
    <t>Hole 12</t>
  </si>
  <si>
    <t>Hole 13</t>
  </si>
  <si>
    <t>Hole 14</t>
  </si>
  <si>
    <t>Hole 15</t>
  </si>
  <si>
    <t>Hole 16</t>
  </si>
  <si>
    <t>Hole 17</t>
  </si>
  <si>
    <t>Hole 18</t>
  </si>
  <si>
    <t>Front 9 Score</t>
  </si>
  <si>
    <t>Back 9 Score</t>
  </si>
  <si>
    <t>Final Score</t>
  </si>
  <si>
    <t>Date:</t>
  </si>
  <si>
    <t>Statistic</t>
  </si>
  <si>
    <t>Average Score</t>
  </si>
  <si>
    <t>Standard Deviation</t>
  </si>
  <si>
    <t>Front 9</t>
  </si>
  <si>
    <t>Back 9</t>
  </si>
  <si>
    <t>Total Score</t>
  </si>
  <si>
    <t>Average Score to Par</t>
  </si>
  <si>
    <t>Average Score to Par 3's</t>
  </si>
  <si>
    <t>Average Score to Par 4's</t>
  </si>
  <si>
    <t>Average Score to Par 5's</t>
  </si>
  <si>
    <t>Average Score to Par on Any Hole</t>
  </si>
  <si>
    <t>RED= Bad Hole, GREEN = Good Hole</t>
  </si>
  <si>
    <t>Par 3's R = Bad, G = Good</t>
  </si>
  <si>
    <t>Par 4's R = Bad, G = Good</t>
  </si>
  <si>
    <t>Par 5's R = Bad, G = Good</t>
  </si>
  <si>
    <t>Nemesis Hole</t>
  </si>
  <si>
    <t>Best Hole</t>
  </si>
  <si>
    <t>Tough Holes</t>
  </si>
  <si>
    <t>Good Holes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</si>
</sst>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37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1B6F5-2DF4-4EC3-8EE3-45BF5A334DF5}">
  <dimension ref="A1:V30"/>
  <sheetViews>
    <sheetView zoomScaleNormal="100" workbookViewId="0">
      <selection activeCell="A16" sqref="A16"/>
    </sheetView>
  </sheetViews>
  <sheetFormatPr defaultRowHeight="15" x14ac:dyDescent="0.25"/>
  <cols>
    <col min="1" max="1" width="16.5703125" customWidth="1"/>
    <col min="11" max="11" width="15.7109375" customWidth="1"/>
    <col min="21" max="21" width="14.28515625" customWidth="1"/>
    <col min="22" max="22" width="15.7109375" customWidth="1"/>
    <col min="24" max="24" width="15" customWidth="1"/>
  </cols>
  <sheetData>
    <row r="1" spans="1:22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20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21</v>
      </c>
      <c r="V1" t="s">
        <v>22</v>
      </c>
    </row>
    <row r="2" spans="1:22" x14ac:dyDescent="0.25">
      <c r="A2" t="s">
        <v>1</v>
      </c>
      <c r="B2">
        <v>5</v>
      </c>
      <c r="C2">
        <v>4</v>
      </c>
      <c r="D2">
        <v>3</v>
      </c>
      <c r="E2">
        <v>4</v>
      </c>
      <c r="F2">
        <v>4</v>
      </c>
      <c r="G2">
        <v>3</v>
      </c>
      <c r="H2">
        <v>4</v>
      </c>
      <c r="I2">
        <v>4</v>
      </c>
      <c r="J2">
        <v>4</v>
      </c>
      <c r="K2">
        <f>SUM(B2:J2)</f>
        <v>35</v>
      </c>
      <c r="L2">
        <v>4</v>
      </c>
      <c r="M2">
        <v>4</v>
      </c>
      <c r="N2">
        <v>4</v>
      </c>
      <c r="O2">
        <v>4</v>
      </c>
      <c r="P2">
        <v>4</v>
      </c>
      <c r="Q2">
        <v>3</v>
      </c>
      <c r="R2">
        <v>4</v>
      </c>
      <c r="S2">
        <v>5</v>
      </c>
      <c r="T2">
        <v>4</v>
      </c>
      <c r="U2">
        <f>SUM(L2,M2,N2,O2,P2,Q2,R2,S2,T2)</f>
        <v>36</v>
      </c>
      <c r="V2">
        <f>(SUM(K2,U2))</f>
        <v>71</v>
      </c>
    </row>
    <row r="3" spans="1:22" x14ac:dyDescent="0.25">
      <c r="A3" t="s">
        <v>23</v>
      </c>
    </row>
    <row r="4" spans="1:22" x14ac:dyDescent="0.25">
      <c r="B4">
        <v>10</v>
      </c>
      <c r="C4">
        <v>6</v>
      </c>
      <c r="D4">
        <v>6</v>
      </c>
      <c r="E4">
        <v>5</v>
      </c>
      <c r="F4">
        <v>5</v>
      </c>
      <c r="G4">
        <v>3</v>
      </c>
      <c r="H4">
        <v>6</v>
      </c>
      <c r="I4">
        <v>5</v>
      </c>
      <c r="J4">
        <v>6</v>
      </c>
      <c r="K4">
        <f>IF(COUNT(B4:J4)=9,SUM(B4:J4),"")</f>
        <v>52</v>
      </c>
      <c r="L4">
        <v>5</v>
      </c>
      <c r="M4">
        <v>4</v>
      </c>
      <c r="N4">
        <v>5</v>
      </c>
      <c r="O4">
        <v>6</v>
      </c>
      <c r="P4">
        <v>6</v>
      </c>
      <c r="Q4">
        <v>6</v>
      </c>
      <c r="R4">
        <v>6</v>
      </c>
      <c r="S4">
        <v>7</v>
      </c>
      <c r="T4">
        <v>5</v>
      </c>
      <c r="U4">
        <f>IF(COUNT(L4:T4)=9,SUM(L4:T4),"")</f>
        <v>50</v>
      </c>
      <c r="V4">
        <f>IF(COUNT(B4,C4,D4,E4,F4,G4,H4,I4,J4,L4,M4,N4,O4,P4,Q4,R4,S4,T4)=18,SUM(K4,U4),"")</f>
        <v>102</v>
      </c>
    </row>
    <row r="5" spans="1:22" x14ac:dyDescent="0.25">
      <c r="B5">
        <v>10</v>
      </c>
      <c r="C5">
        <v>5</v>
      </c>
      <c r="D5">
        <v>5</v>
      </c>
      <c r="E5">
        <v>8</v>
      </c>
      <c r="F5">
        <v>5</v>
      </c>
      <c r="G5">
        <v>4</v>
      </c>
      <c r="H5">
        <v>5</v>
      </c>
      <c r="I5">
        <v>4</v>
      </c>
      <c r="J5">
        <v>5</v>
      </c>
      <c r="K5">
        <f>IF(COUNT(B5:J5)=9,SUM(B5:J5),"")</f>
        <v>51</v>
      </c>
      <c r="L5">
        <v>7</v>
      </c>
      <c r="M5">
        <v>6</v>
      </c>
      <c r="N5">
        <v>6</v>
      </c>
      <c r="Q5">
        <v>4</v>
      </c>
      <c r="U5" t="str">
        <f>IF(COUNT(L5:T5)=9,SUM(L5:T5),"")</f>
        <v/>
      </c>
      <c r="V5" t="str">
        <f>IF(COUNT(B5,C5,D5,E5,F5,G5,H5,I5,J5,L5,M5,N5,O5,P5,Q5,R5,S5,T5)=18, SUM(K5,U5), "")</f>
        <v/>
      </c>
    </row>
    <row r="6" spans="1:22" x14ac:dyDescent="0.25">
      <c r="A6" s="1">
        <v>45376</v>
      </c>
      <c r="B6">
        <v>6</v>
      </c>
      <c r="C6">
        <v>8</v>
      </c>
      <c r="D6">
        <v>5</v>
      </c>
      <c r="E6">
        <v>8</v>
      </c>
      <c r="F6">
        <v>7</v>
      </c>
      <c r="G6">
        <v>4</v>
      </c>
      <c r="H6">
        <v>4</v>
      </c>
      <c r="I6">
        <v>7</v>
      </c>
      <c r="J6">
        <v>5</v>
      </c>
      <c r="K6">
        <f t="shared" ref="K6:K30" si="0">IF(COUNT(B6:J6)=9,SUM(B6:J6),"")</f>
        <v>54</v>
      </c>
      <c r="L6">
        <v>6</v>
      </c>
      <c r="M6">
        <v>5</v>
      </c>
      <c r="N6">
        <v>6</v>
      </c>
      <c r="O6">
        <v>7</v>
      </c>
      <c r="P6">
        <v>6</v>
      </c>
      <c r="Q6">
        <v>5</v>
      </c>
      <c r="R6">
        <v>4</v>
      </c>
      <c r="S6">
        <v>5</v>
      </c>
      <c r="T6">
        <v>5</v>
      </c>
      <c r="U6">
        <f t="shared" ref="U6:U30" si="1">IF(COUNT(L6:T6)=9,SUM(L6:T6),"")</f>
        <v>49</v>
      </c>
      <c r="V6">
        <f t="shared" ref="V6" si="2">IF(COUNT(B6,C6,D6,E6,F6,G6,H6,I6,J6,L6,M6,N6,O6,P6,Q6,R6,S6,T6)=18,SUM(K6,U6),"")</f>
        <v>103</v>
      </c>
    </row>
    <row r="7" spans="1:22" x14ac:dyDescent="0.25">
      <c r="A7" s="1">
        <v>45355</v>
      </c>
      <c r="B7">
        <v>8</v>
      </c>
      <c r="C7">
        <v>5</v>
      </c>
      <c r="D7">
        <v>6</v>
      </c>
      <c r="E7">
        <v>4</v>
      </c>
      <c r="F7">
        <v>8</v>
      </c>
      <c r="G7">
        <v>3</v>
      </c>
      <c r="H7">
        <v>5</v>
      </c>
      <c r="I7">
        <v>8</v>
      </c>
      <c r="J7">
        <v>4</v>
      </c>
      <c r="K7">
        <f t="shared" si="0"/>
        <v>51</v>
      </c>
      <c r="L7">
        <v>6</v>
      </c>
      <c r="M7">
        <v>6</v>
      </c>
      <c r="N7">
        <v>4</v>
      </c>
      <c r="O7">
        <v>6</v>
      </c>
      <c r="P7">
        <v>4</v>
      </c>
      <c r="Q7">
        <v>4</v>
      </c>
      <c r="R7">
        <v>5</v>
      </c>
      <c r="S7">
        <v>8</v>
      </c>
      <c r="T7">
        <v>5</v>
      </c>
      <c r="U7">
        <f t="shared" si="1"/>
        <v>48</v>
      </c>
      <c r="V7">
        <f t="shared" ref="V7" si="3">IF(COUNT(B7,C7,D7,E7,F7,G7,H7,I7,J7,L7,M7,N7,O7,P7,Q7,R7,S7,T7)=18, SUM(K7,U7), "")</f>
        <v>99</v>
      </c>
    </row>
    <row r="8" spans="1:22" x14ac:dyDescent="0.25">
      <c r="E8">
        <v>7</v>
      </c>
      <c r="F8">
        <v>4</v>
      </c>
      <c r="G8">
        <v>4</v>
      </c>
      <c r="K8" t="str">
        <f t="shared" si="0"/>
        <v/>
      </c>
      <c r="P8">
        <v>5</v>
      </c>
      <c r="U8" t="str">
        <f t="shared" si="1"/>
        <v/>
      </c>
      <c r="V8" t="str">
        <f t="shared" ref="V8" si="4">IF(COUNT(B8,C8,D8,E8,F8,G8,H8,I8,J8,L8,M8,N8,O8,P8,Q8,R8,S8,T8)=18,SUM(K8,U8),"")</f>
        <v/>
      </c>
    </row>
    <row r="9" spans="1:22" x14ac:dyDescent="0.25">
      <c r="G9">
        <v>4</v>
      </c>
      <c r="K9" t="str">
        <f t="shared" si="0"/>
        <v/>
      </c>
      <c r="U9" t="str">
        <f t="shared" si="1"/>
        <v/>
      </c>
      <c r="V9" t="str">
        <f t="shared" ref="V9" si="5">IF(COUNT(B9,C9,D9,E9,F9,G9,H9,I9,J9,L9,M9,N9,O9,P9,Q9,R9,S9,T9)=18, SUM(K9,U9), "")</f>
        <v/>
      </c>
    </row>
    <row r="10" spans="1:22" x14ac:dyDescent="0.25">
      <c r="G10">
        <v>3</v>
      </c>
      <c r="K10" t="str">
        <f t="shared" si="0"/>
        <v/>
      </c>
      <c r="U10" t="str">
        <f t="shared" si="1"/>
        <v/>
      </c>
      <c r="V10" t="str">
        <f t="shared" ref="V10" si="6">IF(COUNT(B10,C10,D10,E10,F10,G10,H10,I10,J10,L10,M10,N10,O10,P10,Q10,R10,S10,T10)=18,SUM(K10,U10),"")</f>
        <v/>
      </c>
    </row>
    <row r="11" spans="1:22" x14ac:dyDescent="0.25">
      <c r="B11">
        <v>8</v>
      </c>
      <c r="C11">
        <v>5</v>
      </c>
      <c r="D11">
        <v>6</v>
      </c>
      <c r="E11">
        <v>5</v>
      </c>
      <c r="F11">
        <v>4</v>
      </c>
      <c r="G11">
        <v>3</v>
      </c>
      <c r="H11">
        <v>8</v>
      </c>
      <c r="I11">
        <v>6</v>
      </c>
      <c r="J11">
        <v>7</v>
      </c>
      <c r="K11">
        <f t="shared" si="0"/>
        <v>52</v>
      </c>
      <c r="L11">
        <v>4</v>
      </c>
      <c r="M11">
        <v>5</v>
      </c>
      <c r="N11">
        <v>7</v>
      </c>
      <c r="Q11">
        <v>3</v>
      </c>
      <c r="R11">
        <v>4</v>
      </c>
      <c r="S11">
        <v>6</v>
      </c>
      <c r="T11">
        <v>5</v>
      </c>
      <c r="U11" t="str">
        <f t="shared" si="1"/>
        <v/>
      </c>
      <c r="V11" t="str">
        <f t="shared" ref="V11" si="7">IF(COUNT(B11,C11,D11,E11,F11,G11,H11,I11,J11,L11,M11,N11,O11,P11,Q11,R11,S11,T11)=18, SUM(K11,U11), "")</f>
        <v/>
      </c>
    </row>
    <row r="12" spans="1:22" x14ac:dyDescent="0.25">
      <c r="B12">
        <v>6</v>
      </c>
      <c r="C12">
        <v>4</v>
      </c>
      <c r="D12">
        <v>5</v>
      </c>
      <c r="E12">
        <v>4</v>
      </c>
      <c r="F12">
        <v>5</v>
      </c>
      <c r="G12">
        <v>7</v>
      </c>
      <c r="H12">
        <v>5</v>
      </c>
      <c r="I12">
        <v>5</v>
      </c>
      <c r="J12">
        <v>5</v>
      </c>
      <c r="K12">
        <f t="shared" si="0"/>
        <v>46</v>
      </c>
      <c r="L12">
        <v>5</v>
      </c>
      <c r="M12">
        <v>8</v>
      </c>
      <c r="N12">
        <v>6</v>
      </c>
      <c r="O12">
        <v>7</v>
      </c>
      <c r="P12">
        <v>6</v>
      </c>
      <c r="Q12">
        <v>5</v>
      </c>
      <c r="R12">
        <v>5</v>
      </c>
      <c r="S12">
        <v>7</v>
      </c>
      <c r="T12">
        <v>6</v>
      </c>
      <c r="U12">
        <f t="shared" si="1"/>
        <v>55</v>
      </c>
      <c r="V12">
        <f t="shared" ref="V12" si="8">IF(COUNT(B12,C12,D12,E12,F12,G12,H12,I12,J12,L12,M12,N12,O12,P12,Q12,R12,S12,T12)=18,SUM(K12,U12),"")</f>
        <v>101</v>
      </c>
    </row>
    <row r="13" spans="1:22" x14ac:dyDescent="0.25">
      <c r="K13" t="str">
        <f t="shared" si="0"/>
        <v/>
      </c>
      <c r="U13" t="str">
        <f t="shared" si="1"/>
        <v/>
      </c>
      <c r="V13" t="str">
        <f t="shared" ref="V13" si="9">IF(COUNT(B13,C13,D13,E13,F13,G13,H13,I13,J13,L13,M13,N13,O13,P13,Q13,R13,S13,T13)=18, SUM(K13,U13), "")</f>
        <v/>
      </c>
    </row>
    <row r="14" spans="1:22" x14ac:dyDescent="0.25">
      <c r="K14" t="str">
        <f t="shared" si="0"/>
        <v/>
      </c>
      <c r="U14" t="str">
        <f t="shared" si="1"/>
        <v/>
      </c>
      <c r="V14" t="str">
        <f t="shared" ref="V14" si="10">IF(COUNT(B14,C14,D14,E14,F14,G14,H14,I14,J14,L14,M14,N14,O14,P14,Q14,R14,S14,T14)=18,SUM(K14,U14),"")</f>
        <v/>
      </c>
    </row>
    <row r="15" spans="1:22" x14ac:dyDescent="0.25">
      <c r="K15" t="str">
        <f t="shared" si="0"/>
        <v/>
      </c>
      <c r="U15" t="str">
        <f t="shared" si="1"/>
        <v/>
      </c>
      <c r="V15" t="str">
        <f t="shared" ref="V15" si="11">IF(COUNT(B15,C15,D15,E15,F15,G15,H15,I15,J15,L15,M15,N15,O15,P15,Q15,R15,S15,T15)=18, SUM(K15,U15), "")</f>
        <v/>
      </c>
    </row>
    <row r="16" spans="1:22" x14ac:dyDescent="0.25">
      <c r="K16" t="str">
        <f t="shared" si="0"/>
        <v/>
      </c>
      <c r="U16" t="str">
        <f t="shared" si="1"/>
        <v/>
      </c>
      <c r="V16" t="str">
        <f t="shared" ref="V16" si="12">IF(COUNT(B16,C16,D16,E16,F16,G16,H16,I16,J16,L16,M16,N16,O16,P16,Q16,R16,S16,T16)=18,SUM(K16,U16),"")</f>
        <v/>
      </c>
    </row>
    <row r="17" spans="11:22" x14ac:dyDescent="0.25">
      <c r="K17" t="str">
        <f t="shared" si="0"/>
        <v/>
      </c>
      <c r="U17" t="str">
        <f t="shared" si="1"/>
        <v/>
      </c>
      <c r="V17" t="str">
        <f t="shared" ref="V17" si="13">IF(COUNT(B17,C17,D17,E17,F17,G17,H17,I17,J17,L17,M17,N17,O17,P17,Q17,R17,S17,T17)=18, SUM(K17,U17), "")</f>
        <v/>
      </c>
    </row>
    <row r="18" spans="11:22" x14ac:dyDescent="0.25">
      <c r="K18" t="str">
        <f t="shared" si="0"/>
        <v/>
      </c>
      <c r="U18" t="str">
        <f t="shared" si="1"/>
        <v/>
      </c>
      <c r="V18" t="str">
        <f t="shared" ref="V18" si="14">IF(COUNT(B18,C18,D18,E18,F18,G18,H18,I18,J18,L18,M18,N18,O18,P18,Q18,R18,S18,T18)=18,SUM(K18,U18),"")</f>
        <v/>
      </c>
    </row>
    <row r="19" spans="11:22" x14ac:dyDescent="0.25">
      <c r="K19" t="str">
        <f t="shared" si="0"/>
        <v/>
      </c>
      <c r="U19" t="str">
        <f t="shared" si="1"/>
        <v/>
      </c>
      <c r="V19" t="str">
        <f t="shared" ref="V19" si="15">IF(COUNT(B19,C19,D19,E19,F19,G19,H19,I19,J19,L19,M19,N19,O19,P19,Q19,R19,S19,T19)=18, SUM(K19,U19), "")</f>
        <v/>
      </c>
    </row>
    <row r="20" spans="11:22" x14ac:dyDescent="0.25">
      <c r="K20" t="str">
        <f t="shared" si="0"/>
        <v/>
      </c>
      <c r="U20" t="str">
        <f t="shared" si="1"/>
        <v/>
      </c>
      <c r="V20" t="str">
        <f t="shared" ref="V20" si="16">IF(COUNT(B20,C20,D20,E20,F20,G20,H20,I20,J20,L20,M20,N20,O20,P20,Q20,R20,S20,T20)=18,SUM(K20,U20),"")</f>
        <v/>
      </c>
    </row>
    <row r="21" spans="11:22" x14ac:dyDescent="0.25">
      <c r="K21" t="str">
        <f t="shared" si="0"/>
        <v/>
      </c>
      <c r="U21" t="str">
        <f t="shared" si="1"/>
        <v/>
      </c>
      <c r="V21" t="str">
        <f t="shared" ref="V21" si="17">IF(COUNT(B21,C21,D21,E21,F21,G21,H21,I21,J21,L21,M21,N21,O21,P21,Q21,R21,S21,T21)=18, SUM(K21,U21), "")</f>
        <v/>
      </c>
    </row>
    <row r="22" spans="11:22" x14ac:dyDescent="0.25">
      <c r="K22" t="str">
        <f t="shared" si="0"/>
        <v/>
      </c>
      <c r="U22" t="str">
        <f t="shared" si="1"/>
        <v/>
      </c>
      <c r="V22" t="str">
        <f t="shared" ref="V22" si="18">IF(COUNT(B22,C22,D22,E22,F22,G22,H22,I22,J22,L22,M22,N22,O22,P22,Q22,R22,S22,T22)=18,SUM(K22,U22),"")</f>
        <v/>
      </c>
    </row>
    <row r="23" spans="11:22" x14ac:dyDescent="0.25">
      <c r="K23" t="str">
        <f t="shared" si="0"/>
        <v/>
      </c>
      <c r="U23" t="str">
        <f t="shared" si="1"/>
        <v/>
      </c>
      <c r="V23" t="str">
        <f t="shared" ref="V23" si="19">IF(COUNT(B23,C23,D23,E23,F23,G23,H23,I23,J23,L23,M23,N23,O23,P23,Q23,R23,S23,T23)=18, SUM(K23,U23), "")</f>
        <v/>
      </c>
    </row>
    <row r="24" spans="11:22" x14ac:dyDescent="0.25">
      <c r="K24" t="str">
        <f t="shared" si="0"/>
        <v/>
      </c>
      <c r="U24" t="str">
        <f t="shared" si="1"/>
        <v/>
      </c>
      <c r="V24" t="str">
        <f t="shared" ref="V24" si="20">IF(COUNT(B24,C24,D24,E24,F24,G24,H24,I24,J24,L24,M24,N24,O24,P24,Q24,R24,S24,T24)=18,SUM(K24,U24),"")</f>
        <v/>
      </c>
    </row>
    <row r="25" spans="11:22" x14ac:dyDescent="0.25">
      <c r="K25" t="str">
        <f t="shared" si="0"/>
        <v/>
      </c>
      <c r="U25" t="str">
        <f t="shared" si="1"/>
        <v/>
      </c>
      <c r="V25" t="str">
        <f t="shared" ref="V25" si="21">IF(COUNT(B25,C25,D25,E25,F25,G25,H25,I25,J25,L25,M25,N25,O25,P25,Q25,R25,S25,T25)=18, SUM(K25,U25), "")</f>
        <v/>
      </c>
    </row>
    <row r="26" spans="11:22" x14ac:dyDescent="0.25">
      <c r="K26" t="str">
        <f t="shared" si="0"/>
        <v/>
      </c>
      <c r="U26" t="str">
        <f t="shared" si="1"/>
        <v/>
      </c>
      <c r="V26" t="str">
        <f t="shared" ref="V26" si="22">IF(COUNT(B26,C26,D26,E26,F26,G26,H26,I26,J26,L26,M26,N26,O26,P26,Q26,R26,S26,T26)=18,SUM(K26,U26),"")</f>
        <v/>
      </c>
    </row>
    <row r="27" spans="11:22" x14ac:dyDescent="0.25">
      <c r="K27" t="str">
        <f t="shared" si="0"/>
        <v/>
      </c>
      <c r="U27" t="str">
        <f t="shared" si="1"/>
        <v/>
      </c>
      <c r="V27" t="str">
        <f t="shared" ref="V27" si="23">IF(COUNT(B27,C27,D27,E27,F27,G27,H27,I27,J27,L27,M27,N27,O27,P27,Q27,R27,S27,T27)=18, SUM(K27,U27), "")</f>
        <v/>
      </c>
    </row>
    <row r="28" spans="11:22" x14ac:dyDescent="0.25">
      <c r="K28" t="str">
        <f t="shared" si="0"/>
        <v/>
      </c>
      <c r="U28" t="str">
        <f t="shared" si="1"/>
        <v/>
      </c>
      <c r="V28" t="str">
        <f t="shared" ref="V28" si="24">IF(COUNT(B28,C28,D28,E28,F28,G28,H28,I28,J28,L28,M28,N28,O28,P28,Q28,R28,S28,T28)=18,SUM(K28,U28),"")</f>
        <v/>
      </c>
    </row>
    <row r="29" spans="11:22" x14ac:dyDescent="0.25">
      <c r="K29" t="str">
        <f t="shared" si="0"/>
        <v/>
      </c>
      <c r="U29" t="str">
        <f t="shared" si="1"/>
        <v/>
      </c>
      <c r="V29" t="str">
        <f t="shared" ref="V29" si="25">IF(COUNT(B29,C29,D29,E29,F29,G29,H29,I29,J29,L29,M29,N29,O29,P29,Q29,R29,S29,T29)=18, SUM(K29,U29), "")</f>
        <v/>
      </c>
    </row>
    <row r="30" spans="11:22" x14ac:dyDescent="0.25">
      <c r="K30" t="str">
        <f t="shared" si="0"/>
        <v/>
      </c>
      <c r="U30" t="str">
        <f t="shared" si="1"/>
        <v/>
      </c>
      <c r="V30" t="str">
        <f t="shared" ref="V30" si="26">IF(COUNT(B30,C30,D30,E30,F30,G30,H30,I30,J30,L30,M30,N30,O30,P30,Q30,R30,S30,T30)=18,SUM(K30,U30),"")</f>
        <v/>
      </c>
    </row>
  </sheetData>
  <conditionalFormatting sqref="B4:B500">
    <cfRule type="cellIs" dxfId="136" priority="87" operator="greaterThan">
      <formula>$B$2</formula>
    </cfRule>
    <cfRule type="cellIs" dxfId="135" priority="86" operator="lessThan">
      <formula>$B$2</formula>
    </cfRule>
    <cfRule type="cellIs" dxfId="134" priority="15" operator="equal">
      <formula>$B$2</formula>
    </cfRule>
  </conditionalFormatting>
  <conditionalFormatting sqref="B4:M500">
    <cfRule type="containsBlanks" dxfId="133" priority="5">
      <formula>LEN(TRIM(B4))=0</formula>
    </cfRule>
  </conditionalFormatting>
  <conditionalFormatting sqref="C4:C500">
    <cfRule type="cellIs" dxfId="132" priority="85" operator="lessThan">
      <formula>$C$2</formula>
    </cfRule>
    <cfRule type="cellIs" dxfId="131" priority="84" operator="greaterThan">
      <formula>$C$2</formula>
    </cfRule>
    <cfRule type="cellIs" dxfId="130" priority="82" operator="equal">
      <formula>$C$2</formula>
    </cfRule>
  </conditionalFormatting>
  <conditionalFormatting sqref="D4:D500">
    <cfRule type="cellIs" dxfId="129" priority="80" operator="lessThan">
      <formula>$D$2</formula>
    </cfRule>
    <cfRule type="cellIs" dxfId="128" priority="81" operator="greaterThan">
      <formula>$D$2</formula>
    </cfRule>
    <cfRule type="cellIs" dxfId="127" priority="79" operator="equal">
      <formula>$D$2</formula>
    </cfRule>
  </conditionalFormatting>
  <conditionalFormatting sqref="E4:E500">
    <cfRule type="cellIs" dxfId="126" priority="78" operator="lessThan">
      <formula>$E$2</formula>
    </cfRule>
    <cfRule type="cellIs" dxfId="125" priority="77" operator="equal">
      <formula>$E$2</formula>
    </cfRule>
    <cfRule type="cellIs" dxfId="124" priority="88" operator="greaterThan">
      <formula>$E$2</formula>
    </cfRule>
  </conditionalFormatting>
  <conditionalFormatting sqref="F4:F500">
    <cfRule type="cellIs" dxfId="123" priority="11" operator="equal">
      <formula>$F$2</formula>
    </cfRule>
    <cfRule type="cellIs" dxfId="122" priority="74" operator="lessThan">
      <formula>$F$2</formula>
    </cfRule>
    <cfRule type="cellIs" dxfId="121" priority="75" operator="greaterThan">
      <formula>$F$2</formula>
    </cfRule>
  </conditionalFormatting>
  <conditionalFormatting sqref="G4:G500">
    <cfRule type="cellIs" dxfId="120" priority="72" operator="greaterThan">
      <formula>$G$2</formula>
    </cfRule>
    <cfRule type="cellIs" dxfId="119" priority="71" operator="lessThan">
      <formula>$G$2</formula>
    </cfRule>
    <cfRule type="cellIs" dxfId="118" priority="70" operator="equal">
      <formula>$G$2</formula>
    </cfRule>
  </conditionalFormatting>
  <conditionalFormatting sqref="H4:H500">
    <cfRule type="cellIs" dxfId="117" priority="69" operator="greaterThan">
      <formula>$H$2</formula>
    </cfRule>
    <cfRule type="cellIs" dxfId="116" priority="68" operator="lessThan">
      <formula>$H$2</formula>
    </cfRule>
    <cfRule type="cellIs" dxfId="115" priority="67" operator="equal">
      <formula>$H$2</formula>
    </cfRule>
  </conditionalFormatting>
  <conditionalFormatting sqref="I4:I500">
    <cfRule type="cellIs" dxfId="114" priority="66" operator="greaterThan">
      <formula>$I$2</formula>
    </cfRule>
    <cfRule type="cellIs" dxfId="113" priority="65" operator="equal">
      <formula>$I$2</formula>
    </cfRule>
    <cfRule type="cellIs" dxfId="112" priority="89" operator="lessThan">
      <formula>$I$2</formula>
    </cfRule>
  </conditionalFormatting>
  <conditionalFormatting sqref="J4:J500">
    <cfRule type="cellIs" dxfId="111" priority="63" operator="lessThan">
      <formula>$J$2</formula>
    </cfRule>
    <cfRule type="cellIs" dxfId="110" priority="61" operator="equal">
      <formula>$J$2</formula>
    </cfRule>
    <cfRule type="cellIs" dxfId="109" priority="62" operator="greaterThan">
      <formula>$J$2</formula>
    </cfRule>
  </conditionalFormatting>
  <conditionalFormatting sqref="K4:K500">
    <cfRule type="cellIs" dxfId="108" priority="57" operator="lessThan">
      <formula>$K$2</formula>
    </cfRule>
    <cfRule type="cellIs" dxfId="107" priority="56" operator="greaterThan">
      <formula>$K$2</formula>
    </cfRule>
    <cfRule type="cellIs" dxfId="106" priority="55" operator="equal">
      <formula>$K$2</formula>
    </cfRule>
  </conditionalFormatting>
  <conditionalFormatting sqref="L4:L500">
    <cfRule type="cellIs" dxfId="105" priority="54" operator="lessThan">
      <formula>$L$2</formula>
    </cfRule>
    <cfRule type="cellIs" dxfId="104" priority="53" operator="greaterThan">
      <formula>$L$2</formula>
    </cfRule>
    <cfRule type="cellIs" dxfId="103" priority="52" operator="equal">
      <formula>$L$2</formula>
    </cfRule>
  </conditionalFormatting>
  <conditionalFormatting sqref="M4:M500">
    <cfRule type="cellIs" dxfId="102" priority="51" operator="lessThan">
      <formula>$M$2</formula>
    </cfRule>
    <cfRule type="cellIs" dxfId="101" priority="4" operator="equal">
      <formula>$M$2</formula>
    </cfRule>
    <cfRule type="cellIs" dxfId="100" priority="50" operator="greaterThan">
      <formula>$M$2</formula>
    </cfRule>
  </conditionalFormatting>
  <conditionalFormatting sqref="N4:N500">
    <cfRule type="cellIs" dxfId="99" priority="3" operator="equal">
      <formula>$N$2</formula>
    </cfRule>
    <cfRule type="cellIs" dxfId="98" priority="48" operator="lessThan">
      <formula>$N$2</formula>
    </cfRule>
    <cfRule type="cellIs" dxfId="97" priority="47" operator="greaterThan">
      <formula>$N$2</formula>
    </cfRule>
  </conditionalFormatting>
  <conditionalFormatting sqref="N4:N1048576">
    <cfRule type="containsBlanks" dxfId="96" priority="46">
      <formula>LEN(TRIM(N4))=0</formula>
    </cfRule>
  </conditionalFormatting>
  <conditionalFormatting sqref="O4:O500">
    <cfRule type="cellIs" dxfId="95" priority="45" operator="lessThan">
      <formula>$O$2</formula>
    </cfRule>
    <cfRule type="cellIs" dxfId="94" priority="44" operator="greaterThan">
      <formula>$O$2</formula>
    </cfRule>
    <cfRule type="cellIs" dxfId="93" priority="2" operator="equal">
      <formula>$O$2</formula>
    </cfRule>
  </conditionalFormatting>
  <conditionalFormatting sqref="O4:V500">
    <cfRule type="containsBlanks" dxfId="92" priority="17">
      <formula>LEN(TRIM(O4))=0</formula>
    </cfRule>
  </conditionalFormatting>
  <conditionalFormatting sqref="P4:P500">
    <cfRule type="cellIs" dxfId="91" priority="42" operator="lessThan">
      <formula>$P$2</formula>
    </cfRule>
    <cfRule type="cellIs" dxfId="90" priority="41" operator="greaterThan">
      <formula>$P$2</formula>
    </cfRule>
    <cfRule type="cellIs" priority="1" operator="equal">
      <formula>$P$2</formula>
    </cfRule>
  </conditionalFormatting>
  <conditionalFormatting sqref="Q4:Q500">
    <cfRule type="cellIs" dxfId="89" priority="39" operator="lessThan">
      <formula>$Q$2</formula>
    </cfRule>
    <cfRule type="cellIs" dxfId="88" priority="38" operator="greaterThan">
      <formula>$Q$2</formula>
    </cfRule>
    <cfRule type="cellIs" dxfId="87" priority="36" operator="equal">
      <formula>$Q$2</formula>
    </cfRule>
  </conditionalFormatting>
  <conditionalFormatting sqref="R4:R500">
    <cfRule type="cellIs" dxfId="86" priority="35" operator="lessThan">
      <formula>$R$2</formula>
    </cfRule>
    <cfRule type="cellIs" dxfId="85" priority="34" operator="greaterThan">
      <formula>$R$2</formula>
    </cfRule>
    <cfRule type="cellIs" dxfId="84" priority="32" operator="equal">
      <formula>$R$2</formula>
    </cfRule>
  </conditionalFormatting>
  <conditionalFormatting sqref="S4:S500">
    <cfRule type="cellIs" dxfId="83" priority="31" operator="lessThan">
      <formula>$S$2</formula>
    </cfRule>
    <cfRule type="cellIs" dxfId="82" priority="30" operator="greaterThan">
      <formula>$S$2</formula>
    </cfRule>
    <cfRule type="cellIs" dxfId="81" priority="28" operator="equal">
      <formula>$S$2</formula>
    </cfRule>
  </conditionalFormatting>
  <conditionalFormatting sqref="T4:T500">
    <cfRule type="cellIs" dxfId="80" priority="27" operator="lessThan">
      <formula>$T$2</formula>
    </cfRule>
    <cfRule type="cellIs" dxfId="79" priority="26" operator="greaterThan">
      <formula>$T$2</formula>
    </cfRule>
    <cfRule type="cellIs" dxfId="78" priority="24" operator="equal">
      <formula>$T$2</formula>
    </cfRule>
  </conditionalFormatting>
  <conditionalFormatting sqref="U4:U500">
    <cfRule type="cellIs" dxfId="77" priority="23" operator="lessThan">
      <formula>$U$2</formula>
    </cfRule>
    <cfRule type="cellIs" dxfId="76" priority="22" operator="greaterThan">
      <formula>$U$2</formula>
    </cfRule>
    <cfRule type="cellIs" dxfId="75" priority="20" operator="equal">
      <formula>$U$2</formula>
    </cfRule>
  </conditionalFormatting>
  <conditionalFormatting sqref="V4:V500">
    <cfRule type="cellIs" dxfId="74" priority="19" operator="lessThan">
      <formula>$V$2</formula>
    </cfRule>
    <cfRule type="cellIs" dxfId="73" priority="18" operator="greaterThan">
      <formula>$V$2</formula>
    </cfRule>
    <cfRule type="cellIs" dxfId="72" priority="16" operator="equal">
      <formula>$V$2</formula>
    </cfRule>
  </conditionalFormatting>
  <pageMargins left="0.7" right="0.7" top="0.75" bottom="0.75" header="0.3" footer="0.3"/>
  <pageSetup orientation="portrait" r:id="rId1"/>
  <headerFooter>
    <oddHeader xml:space="preserve">&amp;LThis Excel project details the rounds of golf I play at my workplace, Los Altos Golf &amp; Country Club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0349E-7447-4534-9064-98D82F45E930}">
  <dimension ref="A1:V19"/>
  <sheetViews>
    <sheetView tabSelected="1" zoomScale="92" workbookViewId="0">
      <selection activeCell="A18" sqref="A18"/>
    </sheetView>
  </sheetViews>
  <sheetFormatPr defaultRowHeight="15" x14ac:dyDescent="0.25"/>
  <cols>
    <col min="1" max="1" width="36.7109375" customWidth="1"/>
    <col min="11" max="11" width="13.7109375" customWidth="1"/>
    <col min="21" max="21" width="12.7109375" customWidth="1"/>
    <col min="22" max="22" width="13.140625" customWidth="1"/>
  </cols>
  <sheetData>
    <row r="1" spans="1:22" x14ac:dyDescent="0.25">
      <c r="A1" t="s">
        <v>24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27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28</v>
      </c>
      <c r="V1" t="s">
        <v>29</v>
      </c>
    </row>
    <row r="2" spans="1:22" x14ac:dyDescent="0.25">
      <c r="A2" t="s">
        <v>25</v>
      </c>
      <c r="B2">
        <f>AVERAGE(Scorecard!B4:'Scorecard'!B500)</f>
        <v>8</v>
      </c>
      <c r="C2">
        <f>AVERAGE(Scorecard!C4:'Scorecard'!C500)</f>
        <v>5.5</v>
      </c>
      <c r="D2">
        <f>AVERAGE(Scorecard!D4:'Scorecard'!D500)</f>
        <v>5.5</v>
      </c>
      <c r="E2">
        <f>AVERAGE(Scorecard!E4:'Scorecard'!E500)</f>
        <v>5.8571428571428568</v>
      </c>
      <c r="F2">
        <f>AVERAGE(Scorecard!F4:'Scorecard'!F500)</f>
        <v>5.4285714285714288</v>
      </c>
      <c r="G2">
        <f>AVERAGE(Scorecard!G4:'Scorecard'!G500)</f>
        <v>3.8888888888888888</v>
      </c>
      <c r="H2">
        <f>AVERAGE(Scorecard!H4:'Scorecard'!H500)</f>
        <v>5.5</v>
      </c>
      <c r="I2">
        <f>AVERAGE(Scorecard!I4:'Scorecard'!I500)</f>
        <v>5.833333333333333</v>
      </c>
      <c r="J2">
        <f>AVERAGE(Scorecard!J4:'Scorecard'!J500)</f>
        <v>5.333333333333333</v>
      </c>
      <c r="K2">
        <f>AVERAGE(Scorecard!K4:'Scorecard'!K500)</f>
        <v>51</v>
      </c>
      <c r="L2">
        <f>AVERAGE(Scorecard!L4:'Scorecard'!L500)</f>
        <v>5.5</v>
      </c>
      <c r="M2">
        <f>AVERAGE(Scorecard!M4:'Scorecard'!M500)</f>
        <v>5.666666666666667</v>
      </c>
      <c r="N2">
        <f>AVERAGE(Scorecard!N4:'Scorecard'!N500)</f>
        <v>5.666666666666667</v>
      </c>
      <c r="O2">
        <f>AVERAGE(Scorecard!O4:'Scorecard'!O500)</f>
        <v>6.5</v>
      </c>
      <c r="P2">
        <f>AVERAGE(Scorecard!P4:'Scorecard'!P500)</f>
        <v>5.4</v>
      </c>
      <c r="Q2">
        <f>AVERAGE(Scorecard!Q4:'Scorecard'!Q500)</f>
        <v>4.5</v>
      </c>
      <c r="R2">
        <f>AVERAGE(Scorecard!R4:'Scorecard'!R500)</f>
        <v>4.8</v>
      </c>
      <c r="S2">
        <f>AVERAGE(Scorecard!S4:'Scorecard'!S500)</f>
        <v>6.6</v>
      </c>
      <c r="T2">
        <f>AVERAGE(Scorecard!T4:'Scorecard'!T500)</f>
        <v>5.2</v>
      </c>
      <c r="U2">
        <f>AVERAGE(Scorecard!U4:'Scorecard'!U500)</f>
        <v>50.5</v>
      </c>
      <c r="V2">
        <f>AVERAGE(Scorecard!V4:'Scorecard'!V500)</f>
        <v>101.25</v>
      </c>
    </row>
    <row r="3" spans="1:22" x14ac:dyDescent="0.25">
      <c r="A3" t="s">
        <v>30</v>
      </c>
      <c r="B3">
        <f>B2-Scorecard!B2</f>
        <v>3</v>
      </c>
      <c r="C3">
        <f>C2-Scorecard!C2</f>
        <v>1.5</v>
      </c>
      <c r="D3">
        <f>D2-Scorecard!D2</f>
        <v>2.5</v>
      </c>
      <c r="E3">
        <f>E2-Scorecard!E2</f>
        <v>1.8571428571428568</v>
      </c>
      <c r="F3">
        <f>F2-Scorecard!F2</f>
        <v>1.4285714285714288</v>
      </c>
      <c r="G3">
        <f>G2-Scorecard!G2</f>
        <v>0.88888888888888884</v>
      </c>
      <c r="H3">
        <f>H2-Scorecard!H2</f>
        <v>1.5</v>
      </c>
      <c r="I3">
        <f>I2-Scorecard!I2</f>
        <v>1.833333333333333</v>
      </c>
      <c r="J3">
        <f>J2-Scorecard!J2</f>
        <v>1.333333333333333</v>
      </c>
      <c r="K3">
        <f>K2-Scorecard!K2</f>
        <v>16</v>
      </c>
      <c r="L3">
        <f>L2-Scorecard!L2</f>
        <v>1.5</v>
      </c>
      <c r="M3">
        <f>M2-Scorecard!M2</f>
        <v>1.666666666666667</v>
      </c>
      <c r="N3">
        <f>N2-Scorecard!N2</f>
        <v>1.666666666666667</v>
      </c>
      <c r="O3">
        <f>O2-Scorecard!O2</f>
        <v>2.5</v>
      </c>
      <c r="P3">
        <f>P2-Scorecard!P2</f>
        <v>1.4000000000000004</v>
      </c>
      <c r="Q3">
        <f>Q2-Scorecard!Q2</f>
        <v>1.5</v>
      </c>
      <c r="R3">
        <f>R2-Scorecard!R2</f>
        <v>0.79999999999999982</v>
      </c>
      <c r="S3">
        <f>S2-Scorecard!S2</f>
        <v>1.5999999999999996</v>
      </c>
      <c r="T3">
        <f>T2-Scorecard!T2</f>
        <v>1.2000000000000002</v>
      </c>
      <c r="U3">
        <f>U2-Scorecard!U2</f>
        <v>14.5</v>
      </c>
      <c r="V3">
        <f>V2-Scorecard!V2</f>
        <v>30.25</v>
      </c>
    </row>
    <row r="4" spans="1:22" x14ac:dyDescent="0.25">
      <c r="A4" t="s">
        <v>26</v>
      </c>
      <c r="B4">
        <f>_xlfn.STDEV.P(Scorecard!B4:'Scorecard'!B500)</f>
        <v>1.6329931618554521</v>
      </c>
      <c r="C4">
        <f>_xlfn.STDEV.P(Scorecard!C4:'Scorecard'!C500)</f>
        <v>1.2583057392117916</v>
      </c>
      <c r="D4">
        <f>_xlfn.STDEV.P(Scorecard!D4:'Scorecard'!D500)</f>
        <v>0.5</v>
      </c>
      <c r="E4">
        <f>_xlfn.STDEV.P(Scorecard!E4:'Scorecard'!E500)</f>
        <v>1.6413036132965795</v>
      </c>
      <c r="F4">
        <f>_xlfn.STDEV.P(Scorecard!F4:'Scorecard'!F500)</f>
        <v>1.3997084244475304</v>
      </c>
      <c r="G4">
        <f>_xlfn.STDEV.P(Scorecard!G4:'Scorecard'!G500)</f>
        <v>1.1967032904743342</v>
      </c>
      <c r="H4">
        <f>_xlfn.STDEV.P(Scorecard!H4:'Scorecard'!H500)</f>
        <v>1.2583057392117916</v>
      </c>
      <c r="I4">
        <f>_xlfn.STDEV.P(Scorecard!I4:'Scorecard'!I500)</f>
        <v>1.3437096247164249</v>
      </c>
      <c r="J4">
        <f>_xlfn.STDEV.P(Scorecard!J4:'Scorecard'!J500)</f>
        <v>0.94280904158206336</v>
      </c>
      <c r="K4">
        <f>_xlfn.STDEV.P(Scorecard!K4:'Scorecard'!K500)</f>
        <v>2.4494897427831779</v>
      </c>
      <c r="L4">
        <f>_xlfn.STDEV.P(Scorecard!L4:'Scorecard'!L500)</f>
        <v>0.9574271077563381</v>
      </c>
      <c r="M4">
        <f>_xlfn.STDEV.P(Scorecard!M4:'Scorecard'!M500)</f>
        <v>1.247219128924647</v>
      </c>
      <c r="N4">
        <f>_xlfn.STDEV.P(Scorecard!N4:'Scorecard'!N500)</f>
        <v>0.94280904158206336</v>
      </c>
      <c r="O4">
        <f>_xlfn.STDEV.P(Scorecard!O4:'Scorecard'!O500)</f>
        <v>0.5</v>
      </c>
      <c r="P4">
        <f>_xlfn.STDEV.P(Scorecard!P4:'Scorecard'!P500)</f>
        <v>0.8</v>
      </c>
      <c r="Q4">
        <f>_xlfn.STDEV.P(Scorecard!Q4:'Scorecard'!Q500)</f>
        <v>0.9574271077563381</v>
      </c>
      <c r="R4">
        <f>_xlfn.STDEV.P(Scorecard!R4:'Scorecard'!R500)</f>
        <v>0.74833147735478833</v>
      </c>
      <c r="S4">
        <f>_xlfn.STDEV.P(Scorecard!S4:'Scorecard'!S500)</f>
        <v>1.019803902718557</v>
      </c>
      <c r="T4">
        <f>_xlfn.STDEV.P(Scorecard!T4:'Scorecard'!T500)</f>
        <v>0.39999999999999997</v>
      </c>
      <c r="U4">
        <f>_xlfn.STDEV.P(Scorecard!U4:'Scorecard'!U500)</f>
        <v>2.6925824035672519</v>
      </c>
      <c r="V4">
        <f>_xlfn.STDEV.P(Scorecard!V4:'Scorecard'!V500)</f>
        <v>1.479019945774904</v>
      </c>
    </row>
    <row r="6" spans="1:22" x14ac:dyDescent="0.25">
      <c r="A6" t="s">
        <v>31</v>
      </c>
      <c r="B6">
        <f>AVERAGE(D3,G3,Q3)</f>
        <v>1.6296296296296298</v>
      </c>
    </row>
    <row r="7" spans="1:22" x14ac:dyDescent="0.25">
      <c r="A7" t="s">
        <v>32</v>
      </c>
      <c r="B7">
        <f>AVERAGE(C3,E3,F3,H3,I3,J3,L3,M3,N3,O3,P3,R3,T3)</f>
        <v>1.552747252747253</v>
      </c>
    </row>
    <row r="8" spans="1:22" x14ac:dyDescent="0.25">
      <c r="A8" t="s">
        <v>33</v>
      </c>
      <c r="B8">
        <f>AVERAGE(B3,S3)</f>
        <v>2.2999999999999998</v>
      </c>
    </row>
    <row r="10" spans="1:22" x14ac:dyDescent="0.25">
      <c r="A10" t="s">
        <v>34</v>
      </c>
      <c r="B10">
        <f>AVERAGE(B3,C3,D3,E3,F3,G3,H3,I3,J3,L3,M3,N3,O3,P3,Q3,R3,S3,T3)</f>
        <v>1.6485890652557318</v>
      </c>
    </row>
    <row r="11" spans="1:22" x14ac:dyDescent="0.25">
      <c r="A11" t="s">
        <v>35</v>
      </c>
    </row>
    <row r="12" spans="1:22" x14ac:dyDescent="0.25">
      <c r="A12" t="s">
        <v>36</v>
      </c>
    </row>
    <row r="13" spans="1:22" x14ac:dyDescent="0.25">
      <c r="A13" t="s">
        <v>37</v>
      </c>
    </row>
    <row r="14" spans="1:22" x14ac:dyDescent="0.25">
      <c r="A14" t="s">
        <v>38</v>
      </c>
    </row>
    <row r="16" spans="1:22" x14ac:dyDescent="0.25">
      <c r="A16" t="s">
        <v>39</v>
      </c>
      <c r="B16" t="str">
        <f>"Hole "&amp;_xlfn.XMATCH(MAX(B3:J3,L3:T3),_xlfn.HSTACK(B3:J3,L3:T3),0,1)</f>
        <v>Hole 1</v>
      </c>
    </row>
    <row r="17" spans="1:2" x14ac:dyDescent="0.25">
      <c r="A17" t="s">
        <v>41</v>
      </c>
    </row>
    <row r="18" spans="1:2" x14ac:dyDescent="0.25">
      <c r="A18" t="s">
        <v>42</v>
      </c>
    </row>
    <row r="19" spans="1:2" x14ac:dyDescent="0.25">
      <c r="A19" t="s">
        <v>40</v>
      </c>
      <c r="B19" t="str">
        <f>"Hole "&amp;_xlfn.XMATCH(MIN(B3:J3,L3:T3),_xlfn.HSTACK(B3:J3,L3:T3),0,1)</f>
        <v>Hole 16</v>
      </c>
    </row>
  </sheetData>
  <phoneticPr fontId="1" type="noConversion"/>
  <conditionalFormatting sqref="B11">
    <cfRule type="expression" dxfId="71" priority="71">
      <formula>IF($B$3&gt;$B$10,TRUE,FALSE)</formula>
    </cfRule>
    <cfRule type="expression" dxfId="70" priority="69">
      <formula>IF($B$3&lt;$B$10,TRUE,FALSE)</formula>
    </cfRule>
  </conditionalFormatting>
  <conditionalFormatting sqref="B14">
    <cfRule type="expression" dxfId="69" priority="3">
      <formula>IF($B$3&lt;$B$8,TRUE,FALSE)</formula>
    </cfRule>
    <cfRule type="expression" dxfId="68" priority="4">
      <formula>IF($B$3&gt;$B$8,TRUE,FALSE)</formula>
    </cfRule>
  </conditionalFormatting>
  <conditionalFormatting sqref="C11">
    <cfRule type="expression" dxfId="67" priority="73">
      <formula>IF($C$3&gt;$B$10,TRUE,FALSE)</formula>
    </cfRule>
    <cfRule type="expression" dxfId="66" priority="72">
      <formula>IF($C$3&lt;$B$10,TRUE,FALSE)</formula>
    </cfRule>
  </conditionalFormatting>
  <conditionalFormatting sqref="C13">
    <cfRule type="expression" dxfId="65" priority="30">
      <formula>IF($C$3&gt;$B$7,TRUE,FALSE)</formula>
    </cfRule>
    <cfRule type="expression" dxfId="64" priority="29">
      <formula>IF($C$3&lt;$B$7,TRUE,FALSE)</formula>
    </cfRule>
  </conditionalFormatting>
  <conditionalFormatting sqref="D11">
    <cfRule type="expression" dxfId="63" priority="68">
      <formula>IF($D$3&gt;$B$10,TRUE,FALSE)</formula>
    </cfRule>
    <cfRule type="expression" dxfId="62" priority="67">
      <formula>IF($D$3&lt;$B$10,TRUE,FALSE)</formula>
    </cfRule>
  </conditionalFormatting>
  <conditionalFormatting sqref="D12">
    <cfRule type="expression" dxfId="61" priority="36">
      <formula>IF($D$3&gt;$B$6,TRUE,FALSE)</formula>
    </cfRule>
    <cfRule type="expression" dxfId="60" priority="35">
      <formula>IF($D$3&lt;$B$6,TRUE,FALSE)</formula>
    </cfRule>
  </conditionalFormatting>
  <conditionalFormatting sqref="E11">
    <cfRule type="expression" dxfId="59" priority="65">
      <formula>IF($E$3&lt;$B$10,TRUE,FALSE)</formula>
    </cfRule>
    <cfRule type="expression" dxfId="58" priority="66">
      <formula>IF($E$3&gt;$B$10,TRUE,FALSE)</formula>
    </cfRule>
  </conditionalFormatting>
  <conditionalFormatting sqref="E13">
    <cfRule type="expression" dxfId="57" priority="27">
      <formula>IF($E$3&lt;$B$7,TRUE,FALSE)</formula>
    </cfRule>
    <cfRule type="expression" dxfId="56" priority="28">
      <formula>IF($E$3&gt;$B$7,TRUE,FALSE)</formula>
    </cfRule>
  </conditionalFormatting>
  <conditionalFormatting sqref="F11">
    <cfRule type="expression" dxfId="55" priority="63">
      <formula>IF($F$3&lt;$B$10,TRUE,FALSE)</formula>
    </cfRule>
    <cfRule type="expression" dxfId="54" priority="64">
      <formula>IF($F$3&gt;$B$10,TRUE,FALSE)</formula>
    </cfRule>
  </conditionalFormatting>
  <conditionalFormatting sqref="F13">
    <cfRule type="expression" dxfId="53" priority="25">
      <formula>IF($F$3&lt;$B$7,TRUE,FALSE)</formula>
    </cfRule>
    <cfRule type="expression" dxfId="52" priority="26">
      <formula>IF($F$3&gt;$B$7,TRUE,FALSE)</formula>
    </cfRule>
  </conditionalFormatting>
  <conditionalFormatting sqref="G11">
    <cfRule type="expression" dxfId="51" priority="62">
      <formula>IF($G$3&gt;$B$10,TRUE,FALSE)</formula>
    </cfRule>
    <cfRule type="expression" dxfId="50" priority="61">
      <formula>IF($G$3&lt;$B$10,TRUE,FALSE)</formula>
    </cfRule>
  </conditionalFormatting>
  <conditionalFormatting sqref="G12">
    <cfRule type="expression" dxfId="49" priority="33">
      <formula>IF($G$3&lt;$B$6,TRUE,FALSE)</formula>
    </cfRule>
    <cfRule type="expression" dxfId="48" priority="34">
      <formula>IF($G$3&gt;$B$6,TRUE,FALSE)</formula>
    </cfRule>
  </conditionalFormatting>
  <conditionalFormatting sqref="H11">
    <cfRule type="expression" dxfId="47" priority="59">
      <formula>IF($H$3&lt;$B$10,TRUE,FALSE)</formula>
    </cfRule>
    <cfRule type="expression" dxfId="46" priority="60">
      <formula>IF($H$3&gt;$B$10,TRUE,FALSE)</formula>
    </cfRule>
  </conditionalFormatting>
  <conditionalFormatting sqref="H13">
    <cfRule type="expression" dxfId="45" priority="23">
      <formula>IF($H$3&lt;$B$7,TRUE,FALSE)</formula>
    </cfRule>
    <cfRule type="expression" dxfId="44" priority="24">
      <formula>IF($H$3&gt;$B$7,TRUE,FALSE)</formula>
    </cfRule>
  </conditionalFormatting>
  <conditionalFormatting sqref="I11">
    <cfRule type="expression" dxfId="43" priority="57">
      <formula>IF($I$3&lt;$B$10,TRUE,FALSE)</formula>
    </cfRule>
    <cfRule type="expression" dxfId="42" priority="58">
      <formula>IF($I$3&gt;$B$10,TRUE,FALSE)</formula>
    </cfRule>
  </conditionalFormatting>
  <conditionalFormatting sqref="I13">
    <cfRule type="expression" dxfId="41" priority="22">
      <formula>IF($I$3&gt;$B$7,TRUE,FALSE)</formula>
    </cfRule>
    <cfRule type="expression" dxfId="40" priority="21">
      <formula>IF($I$3&lt;$B$7,TRUE,FALSE)</formula>
    </cfRule>
  </conditionalFormatting>
  <conditionalFormatting sqref="J11">
    <cfRule type="expression" dxfId="39" priority="55">
      <formula>IF($J$3&lt;$B$10,TRUE,FALSE)</formula>
    </cfRule>
    <cfRule type="expression" dxfId="38" priority="56">
      <formula>IF($J$3&gt;$B$10,TRUE,FALSE)</formula>
    </cfRule>
  </conditionalFormatting>
  <conditionalFormatting sqref="J13">
    <cfRule type="expression" dxfId="37" priority="19">
      <formula>IF($J$3&lt;$B$7,TRUE,FALSE)</formula>
    </cfRule>
    <cfRule type="expression" dxfId="36" priority="20">
      <formula>IF($J$3&gt;$B$7,TRUE,FALSE)</formula>
    </cfRule>
  </conditionalFormatting>
  <conditionalFormatting sqref="L11">
    <cfRule type="expression" dxfId="35" priority="53">
      <formula>IF($L$3&lt;$B$10,TRUE,FALSE)</formula>
    </cfRule>
    <cfRule type="expression" dxfId="34" priority="54">
      <formula>IF($L$3&gt;$B$10,TRUE,FALSE)</formula>
    </cfRule>
  </conditionalFormatting>
  <conditionalFormatting sqref="L13">
    <cfRule type="expression" dxfId="33" priority="18">
      <formula>IF($L$3&gt;$B$7,TRUE,FALSE)</formula>
    </cfRule>
    <cfRule type="expression" dxfId="32" priority="17">
      <formula>IF($L$3&lt;$B$7,TRUE,FALSE)</formula>
    </cfRule>
  </conditionalFormatting>
  <conditionalFormatting sqref="M11">
    <cfRule type="expression" dxfId="31" priority="52">
      <formula>IF($M$3&gt;$B$10,TRUE,FALSE)</formula>
    </cfRule>
    <cfRule type="expression" dxfId="30" priority="51">
      <formula>IF($M$3&lt;$B$10,TRUE,FALSE)</formula>
    </cfRule>
  </conditionalFormatting>
  <conditionalFormatting sqref="M13">
    <cfRule type="expression" dxfId="29" priority="16">
      <formula>IF($M$3&gt;$B$7,TRUE,FALSE)</formula>
    </cfRule>
    <cfRule type="expression" dxfId="28" priority="15">
      <formula>IF($M$3&lt;$B$7,TRUE,FALSE)</formula>
    </cfRule>
  </conditionalFormatting>
  <conditionalFormatting sqref="N11">
    <cfRule type="expression" dxfId="27" priority="49">
      <formula>IF($N$3&lt;$B$10,TRUE,FALSE)</formula>
    </cfRule>
    <cfRule type="expression" dxfId="26" priority="50">
      <formula>IF($N$3&gt;$B$10,TRUE,FALSE)</formula>
    </cfRule>
  </conditionalFormatting>
  <conditionalFormatting sqref="N13">
    <cfRule type="expression" dxfId="25" priority="14">
      <formula>IF($N$3&gt;$B$7,TRUE,FALSE)</formula>
    </cfRule>
    <cfRule type="expression" dxfId="24" priority="13">
      <formula>IF($N$3&lt;$B$7,TRUE,FALSE)</formula>
    </cfRule>
  </conditionalFormatting>
  <conditionalFormatting sqref="O11">
    <cfRule type="expression" dxfId="23" priority="48">
      <formula>IF($O$3&gt;$B$10,TRUE,FALSE)</formula>
    </cfRule>
    <cfRule type="expression" dxfId="22" priority="47">
      <formula>IF($O$3&lt;$B$10,TRUE,FALSE)</formula>
    </cfRule>
  </conditionalFormatting>
  <conditionalFormatting sqref="O13">
    <cfRule type="expression" dxfId="21" priority="12">
      <formula>IF($O$3&gt;$B$7,TRUE,FALSE)</formula>
    </cfRule>
    <cfRule type="expression" dxfId="20" priority="11">
      <formula>IF($O$3&lt;$B$7,TRUE,FALSE)</formula>
    </cfRule>
  </conditionalFormatting>
  <conditionalFormatting sqref="P11">
    <cfRule type="expression" dxfId="19" priority="46">
      <formula>IF($P$3&gt;$B$10,TRUE,FALSE)</formula>
    </cfRule>
    <cfRule type="expression" dxfId="18" priority="45">
      <formula>IF($P$3&lt;$B$10,TRUE,FALSE)</formula>
    </cfRule>
  </conditionalFormatting>
  <conditionalFormatting sqref="P13">
    <cfRule type="expression" dxfId="17" priority="10">
      <formula>IF($P$3&gt;$B$7,TRUE,FALSE)</formula>
    </cfRule>
    <cfRule type="expression" dxfId="16" priority="9">
      <formula>IF($P$3&lt;$B$7,TRUE,FALSE)</formula>
    </cfRule>
  </conditionalFormatting>
  <conditionalFormatting sqref="Q11">
    <cfRule type="expression" dxfId="15" priority="43">
      <formula>IF($Q$3&lt;$B$10,TRUE,FALSE)</formula>
    </cfRule>
    <cfRule type="expression" dxfId="14" priority="44">
      <formula>IF($Q$3&gt;$B$10,TRUE,FALSE)</formula>
    </cfRule>
  </conditionalFormatting>
  <conditionalFormatting sqref="Q12">
    <cfRule type="expression" dxfId="13" priority="32">
      <formula>IF($Q$3&gt;$B$6,TRUE,FALSE)</formula>
    </cfRule>
    <cfRule type="expression" dxfId="12" priority="31">
      <formula>IF($Q$3&lt;$B$6,TRUE,FALSE)</formula>
    </cfRule>
  </conditionalFormatting>
  <conditionalFormatting sqref="R11">
    <cfRule type="expression" dxfId="11" priority="41">
      <formula>IF($R$3&lt;$B$10,TRUE,FALSE)</formula>
    </cfRule>
    <cfRule type="expression" dxfId="10" priority="42">
      <formula>IF($R$3&gt;$B$10,TRUE,FALSE)</formula>
    </cfRule>
  </conditionalFormatting>
  <conditionalFormatting sqref="R13">
    <cfRule type="expression" dxfId="9" priority="8">
      <formula>IF($R$3&gt;$B$7,TRUE,FALSE)</formula>
    </cfRule>
    <cfRule type="expression" dxfId="8" priority="7">
      <formula>IF($R$3&lt;$B$7,TRUE,FALSE)</formula>
    </cfRule>
  </conditionalFormatting>
  <conditionalFormatting sqref="S11">
    <cfRule type="expression" dxfId="7" priority="39">
      <formula>IF($S$3&lt;$B$10,TRUE,FALSE)</formula>
    </cfRule>
    <cfRule type="expression" dxfId="6" priority="40">
      <formula>IF($S$3&gt;$B$10,TRUE,FALSE)</formula>
    </cfRule>
  </conditionalFormatting>
  <conditionalFormatting sqref="S14">
    <cfRule type="expression" dxfId="5" priority="2">
      <formula>IF($S$3&gt;$B$8,TRUE,FALSE)</formula>
    </cfRule>
    <cfRule type="expression" dxfId="4" priority="1">
      <formula>IF($S$3&lt;$B$8,TRUE,FALSE)</formula>
    </cfRule>
  </conditionalFormatting>
  <conditionalFormatting sqref="T11">
    <cfRule type="expression" dxfId="3" priority="38">
      <formula>IF($T$3&gt;$B$10,TRUE,FALSE)</formula>
    </cfRule>
    <cfRule type="expression" dxfId="2" priority="37">
      <formula>IF($T$3&lt;$B$10,TRUE,FALSE)</formula>
    </cfRule>
  </conditionalFormatting>
  <conditionalFormatting sqref="T13">
    <cfRule type="expression" dxfId="1" priority="6">
      <formula>IF($T$3&gt;$B$7,TRUE,FALSE)</formula>
    </cfRule>
    <cfRule type="expression" dxfId="0" priority="5">
      <formula>IF($T$3&lt;$B$7,TRUE,FALSE)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Scorecard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Kipling Stopa</dc:creator>
  <cp:lastModifiedBy>Kipling Stopa</cp:lastModifiedBy>
  <dcterms:created xsi:type="dcterms:W3CDTF">2024-03-26T19:53:46Z</dcterms:created>
  <dcterms:modified xsi:type="dcterms:W3CDTF">2024-04-11T06:59:27Z</dcterms:modified>
</cp:coreProperties>
</file>