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Dago_s\"/>
    </mc:Choice>
  </mc:AlternateContent>
  <xr:revisionPtr revIDLastSave="0" documentId="13_ncr:1_{6C034583-C631-441E-AA84-C10B89F40E31}" xr6:coauthVersionLast="45" xr6:coauthVersionMax="45" xr10:uidLastSave="{00000000-0000-0000-0000-000000000000}"/>
  <bookViews>
    <workbookView xWindow="4080" yWindow="1485" windowWidth="21600" windowHeight="11385" activeTab="2" xr2:uid="{B7136CE4-8007-46B5-82B9-4587FFE551E7}"/>
  </bookViews>
  <sheets>
    <sheet name="rheology" sheetId="2" r:id="rId1"/>
    <sheet name="solventNpolymerData" sheetId="1" r:id="rId2"/>
    <sheet name="solutionPrepNCar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3" l="1"/>
  <c r="F9" i="3"/>
  <c r="D8" i="3"/>
  <c r="E8" i="3" s="1"/>
  <c r="D9" i="3"/>
  <c r="E9" i="3" s="1"/>
  <c r="D15" i="3" l="1"/>
  <c r="C15" i="3" s="1"/>
  <c r="D12" i="3" l="1"/>
  <c r="E20" i="1"/>
  <c r="H9" i="1"/>
  <c r="H8" i="1"/>
  <c r="H7" i="1"/>
  <c r="H6" i="1"/>
  <c r="H5" i="1"/>
  <c r="H4" i="1"/>
  <c r="H3" i="1"/>
  <c r="H2" i="1"/>
  <c r="E12" i="1"/>
  <c r="E13" i="1"/>
  <c r="E9" i="1"/>
  <c r="E8" i="1"/>
  <c r="E7" i="1"/>
  <c r="E5" i="1"/>
  <c r="E4" i="1"/>
  <c r="E3" i="1"/>
  <c r="E2" i="1"/>
  <c r="E17" i="1"/>
  <c r="E16" i="1"/>
  <c r="E15" i="1"/>
  <c r="E14" i="1"/>
  <c r="E6" i="1"/>
  <c r="F6" i="3" l="1"/>
  <c r="F5" i="3"/>
  <c r="F7" i="3"/>
  <c r="D5" i="3"/>
  <c r="E5" i="3" s="1"/>
  <c r="D7" i="3"/>
  <c r="E7" i="3" s="1"/>
  <c r="D6" i="3"/>
  <c r="E6" i="3" s="1"/>
  <c r="J5" i="3"/>
</calcChain>
</file>

<file path=xl/sharedStrings.xml><?xml version="1.0" encoding="utf-8"?>
<sst xmlns="http://schemas.openxmlformats.org/spreadsheetml/2006/main" count="112" uniqueCount="83">
  <si>
    <t>Pa.s</t>
  </si>
  <si>
    <t>Pa</t>
  </si>
  <si>
    <t>1/s</t>
  </si>
  <si>
    <t>°C</t>
  </si>
  <si>
    <t>PEO</t>
  </si>
  <si>
    <t>POLY(ETHYLENE OXIDE)</t>
  </si>
  <si>
    <t>DICHLOROMETHANE</t>
  </si>
  <si>
    <t>N,N-DIMETHYLACETAMIDE</t>
  </si>
  <si>
    <t>2-BUTANONE</t>
  </si>
  <si>
    <t>CHLOROFORM</t>
  </si>
  <si>
    <t>1-METHYL-2-PYRROLIDINONE</t>
  </si>
  <si>
    <t>N,N-DIMETHYLFORMAMIDE</t>
  </si>
  <si>
    <t>TETRAHYDROFURAN</t>
  </si>
  <si>
    <t>POLY(9-VINYLCARBAZOLE)</t>
  </si>
  <si>
    <t>POLY(STYRENE-CO-ALPHA-METHYLSTYRENE)</t>
  </si>
  <si>
    <t>270997-100ML</t>
  </si>
  <si>
    <t>38840-1L-F</t>
  </si>
  <si>
    <t>360473-500ML</t>
  </si>
  <si>
    <t>C2432-1L</t>
  </si>
  <si>
    <t>328634-100ML</t>
  </si>
  <si>
    <t>227056-100ML</t>
  </si>
  <si>
    <t>401757-100ML</t>
  </si>
  <si>
    <t>182605-5G</t>
  </si>
  <si>
    <t>428329-5G</t>
  </si>
  <si>
    <t>POLYANILINE (EMERALDINE SALT)</t>
  </si>
  <si>
    <t>457205-250G</t>
  </si>
  <si>
    <t>430072-1KG</t>
  </si>
  <si>
    <t>430102-1KG</t>
  </si>
  <si>
    <t>SU-8 2002</t>
  </si>
  <si>
    <t>NA</t>
  </si>
  <si>
    <t>name</t>
  </si>
  <si>
    <t>189456-250G</t>
  </si>
  <si>
    <t>sku</t>
  </si>
  <si>
    <t>POLY(STYRENE-CO-BUTADIENE)</t>
  </si>
  <si>
    <t>POLYSTYRENE</t>
  </si>
  <si>
    <t>g/ml</t>
  </si>
  <si>
    <t>vapor density (vs air)</t>
  </si>
  <si>
    <t>mol wt</t>
  </si>
  <si>
    <t>soluble</t>
  </si>
  <si>
    <t>insoluble</t>
  </si>
  <si>
    <t>hydrocarbons, esters, ketones</t>
  </si>
  <si>
    <t>water, alcohols, glycols</t>
  </si>
  <si>
    <t>vapour pressure (mmHg)</t>
  </si>
  <si>
    <t>conductivity (S/cm)</t>
  </si>
  <si>
    <t>density (g/ml)</t>
  </si>
  <si>
    <t>PEO wt% in SU-8 2002</t>
  </si>
  <si>
    <t>abbr</t>
  </si>
  <si>
    <t>DCM</t>
  </si>
  <si>
    <t>DMAc</t>
  </si>
  <si>
    <t>MEK</t>
  </si>
  <si>
    <t>CHL</t>
  </si>
  <si>
    <t>DMF</t>
  </si>
  <si>
    <t>NMP</t>
  </si>
  <si>
    <t>SU8</t>
  </si>
  <si>
    <t>THF</t>
  </si>
  <si>
    <t>PVK</t>
  </si>
  <si>
    <t>PANI</t>
  </si>
  <si>
    <t>PS</t>
  </si>
  <si>
    <t>PSB</t>
  </si>
  <si>
    <t>PSMS</t>
  </si>
  <si>
    <t>217964-100G</t>
  </si>
  <si>
    <t>TBT</t>
  </si>
  <si>
    <t>TETRABUTYLAMMONIUM TETRAFLUOROBORATE</t>
  </si>
  <si>
    <t>methanol: soluble 10%</t>
  </si>
  <si>
    <t>PAN</t>
  </si>
  <si>
    <t>POLYACRYLONITRILE</t>
  </si>
  <si>
    <t>181315-100G</t>
  </si>
  <si>
    <t>g</t>
  </si>
  <si>
    <t>Planned</t>
  </si>
  <si>
    <t>Sample
Set
01</t>
  </si>
  <si>
    <t>m H2O [mg]</t>
  </si>
  <si>
    <t>v H2O [ul]</t>
  </si>
  <si>
    <t>m EPS [mg]</t>
  </si>
  <si>
    <t>EPS wt% in H2O</t>
  </si>
  <si>
    <t>a</t>
  </si>
  <si>
    <t>b</t>
  </si>
  <si>
    <t>c</t>
  </si>
  <si>
    <t>d</t>
  </si>
  <si>
    <t>e</t>
  </si>
  <si>
    <t>wt%</t>
  </si>
  <si>
    <t>[g of solute]</t>
  </si>
  <si>
    <t>[ml of solvent]</t>
  </si>
  <si>
    <t>(prepare 5 ml of solution; times 1000 to get cuantities in 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</si>
</sst>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4"/>
      <color theme="1"/>
      <name val="Consolas"/>
      <family val="3"/>
    </font>
    <font>
      <b/>
      <sz val="11"/>
      <color rgb="FF00B0F0"/>
      <name val="Consolas"/>
      <family val="3"/>
    </font>
    <font>
      <b/>
      <sz val="11"/>
      <color theme="0"/>
      <name val="Consolas"/>
      <family val="3"/>
    </font>
    <font>
      <sz val="11"/>
      <color rgb="FFFF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/>
    </xf>
    <xf numFmtId="165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 applyAlignment="1">
      <alignment shrinkToFit="1"/>
    </xf>
    <xf numFmtId="0" fontId="4" fillId="0" borderId="0" xfId="0" applyFont="1" applyAlignment="1">
      <alignment shrinkToFit="1"/>
    </xf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5" fillId="0" borderId="0" xfId="0" applyFont="1" applyBorder="1"/>
    <xf numFmtId="0" fontId="5" fillId="2" borderId="0" xfId="0" applyFont="1" applyFill="1" applyBorder="1"/>
    <xf numFmtId="0" fontId="1" fillId="0" borderId="0" xfId="0" applyFont="1" applyBorder="1"/>
    <xf numFmtId="0" fontId="1" fillId="2" borderId="0" xfId="0" applyFont="1" applyFill="1" applyBorder="1"/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2" fillId="0" borderId="0" xfId="0" applyFont="1" applyBorder="1"/>
    <xf numFmtId="0" fontId="2" fillId="2" borderId="0" xfId="0" applyFont="1" applyFill="1" applyBorder="1"/>
    <xf numFmtId="2" fontId="1" fillId="0" borderId="0" xfId="0" applyNumberFormat="1" applyFont="1" applyBorder="1"/>
    <xf numFmtId="166" fontId="1" fillId="0" borderId="0" xfId="0" applyNumberFormat="1" applyFont="1" applyBorder="1"/>
    <xf numFmtId="0" fontId="8" fillId="0" borderId="0" xfId="0" applyFont="1" applyBorder="1"/>
    <xf numFmtId="0" fontId="6" fillId="0" borderId="0" xfId="0" applyFont="1" applyBorder="1" applyAlignment="1">
      <alignment horizontal="right"/>
    </xf>
    <xf numFmtId="165" fontId="6" fillId="0" borderId="0" xfId="0" applyNumberFormat="1" applyFont="1" applyBorder="1"/>
    <xf numFmtId="0" fontId="6" fillId="0" borderId="0" xfId="0" applyFont="1" applyBorder="1"/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/>
    <xf numFmtId="166" fontId="6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9607-5DC3-4C9F-95FC-45D8E3B32FD0}">
  <dimension ref="A1:G20"/>
  <sheetViews>
    <sheetView workbookViewId="0">
      <selection activeCell="B1" sqref="B1:E6"/>
    </sheetView>
  </sheetViews>
  <sheetFormatPr defaultRowHeight="15" x14ac:dyDescent="0.25"/>
  <cols>
    <col min="1" max="1" width="20.140625" bestFit="1" customWidth="1"/>
    <col min="2" max="3" width="9.28515625" bestFit="1" customWidth="1"/>
    <col min="4" max="5" width="9.5703125" bestFit="1" customWidth="1"/>
  </cols>
  <sheetData>
    <row r="1" spans="1:7" x14ac:dyDescent="0.25">
      <c r="A1" t="s">
        <v>45</v>
      </c>
      <c r="B1" t="s">
        <v>1</v>
      </c>
      <c r="C1" t="s">
        <v>2</v>
      </c>
      <c r="D1" t="s">
        <v>0</v>
      </c>
      <c r="E1" t="s">
        <v>3</v>
      </c>
    </row>
    <row r="2" spans="1:7" x14ac:dyDescent="0.25">
      <c r="A2" s="1">
        <v>0</v>
      </c>
      <c r="B2" s="3">
        <v>2.5008191666666666E-3</v>
      </c>
      <c r="C2" s="3">
        <v>2.9630584166666668E-2</v>
      </c>
      <c r="D2" s="3">
        <v>0.15952790000000003</v>
      </c>
      <c r="E2" s="3">
        <v>25.000666666666664</v>
      </c>
    </row>
    <row r="3" spans="1:7" x14ac:dyDescent="0.25">
      <c r="A3" s="1">
        <v>0.25</v>
      </c>
      <c r="B3" s="3">
        <v>1.1454375999999999E-2</v>
      </c>
      <c r="C3" s="3">
        <v>2.1552710000000003E-2</v>
      </c>
      <c r="D3" s="3">
        <v>0.75992060000000006</v>
      </c>
      <c r="E3" s="3">
        <v>25.0001</v>
      </c>
    </row>
    <row r="4" spans="1:7" x14ac:dyDescent="0.25">
      <c r="A4" s="1">
        <v>0.5</v>
      </c>
      <c r="B4" s="3">
        <v>0.29249992307692307</v>
      </c>
      <c r="C4" s="3">
        <v>3.491015153846154E-2</v>
      </c>
      <c r="D4" s="3">
        <v>16.825127692307692</v>
      </c>
      <c r="E4" s="3">
        <v>25</v>
      </c>
    </row>
    <row r="5" spans="1:7" x14ac:dyDescent="0.25">
      <c r="A5" s="1">
        <v>0.75</v>
      </c>
      <c r="B5" s="3">
        <v>0.75534333333333326</v>
      </c>
      <c r="C5" s="3">
        <v>8.2608486111111101E-2</v>
      </c>
      <c r="D5" s="3">
        <v>34.761310000000002</v>
      </c>
      <c r="E5" s="3">
        <v>25.000055555555555</v>
      </c>
    </row>
    <row r="6" spans="1:7" x14ac:dyDescent="0.25">
      <c r="A6" s="1">
        <v>1</v>
      </c>
      <c r="B6" s="3">
        <v>1.0604903529411764</v>
      </c>
      <c r="C6" s="3">
        <v>6.9187764117647058E-2</v>
      </c>
      <c r="D6" s="3">
        <v>50.084594705882346</v>
      </c>
      <c r="E6" s="3">
        <v>25.000294117647062</v>
      </c>
    </row>
    <row r="13" spans="1:7" x14ac:dyDescent="0.25">
      <c r="G13" s="2"/>
    </row>
    <row r="15" spans="1:7" x14ac:dyDescent="0.25">
      <c r="C15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91C-5F93-480D-978C-2A064FA643C9}">
  <dimension ref="A1:I20"/>
  <sheetViews>
    <sheetView workbookViewId="0">
      <selection activeCell="C14" sqref="C14"/>
    </sheetView>
  </sheetViews>
  <sheetFormatPr defaultRowHeight="15" x14ac:dyDescent="0.25"/>
  <cols>
    <col min="1" max="1" width="14.85546875" style="4" bestFit="1" customWidth="1"/>
    <col min="2" max="2" width="5.5703125" style="4" bestFit="1" customWidth="1"/>
    <col min="3" max="3" width="43.28515625" style="4" bestFit="1" customWidth="1"/>
    <col min="4" max="4" width="11.140625" style="4" customWidth="1"/>
    <col min="5" max="5" width="6.7109375" style="4" bestFit="1" customWidth="1"/>
    <col min="6" max="6" width="26.7109375" style="4" bestFit="1" customWidth="1"/>
    <col min="7" max="7" width="17.140625" style="4" customWidth="1"/>
    <col min="8" max="16384" width="9.140625" style="4"/>
  </cols>
  <sheetData>
    <row r="1" spans="1:9" s="7" customFormat="1" x14ac:dyDescent="0.25">
      <c r="A1" s="7" t="s">
        <v>32</v>
      </c>
      <c r="B1" s="7" t="s">
        <v>46</v>
      </c>
      <c r="C1" s="7" t="s">
        <v>30</v>
      </c>
      <c r="D1" s="7" t="s">
        <v>44</v>
      </c>
      <c r="F1" s="7" t="s">
        <v>36</v>
      </c>
      <c r="G1" s="7" t="s">
        <v>42</v>
      </c>
    </row>
    <row r="2" spans="1:9" s="7" customFormat="1" x14ac:dyDescent="0.25">
      <c r="A2" s="5" t="s">
        <v>15</v>
      </c>
      <c r="B2" s="11" t="s">
        <v>47</v>
      </c>
      <c r="C2" s="4" t="s">
        <v>6</v>
      </c>
      <c r="D2" s="6">
        <v>1.3254999999999999</v>
      </c>
      <c r="E2" s="4" t="str">
        <f>"@20°C"</f>
        <v>@20°C</v>
      </c>
      <c r="F2" s="4">
        <v>2.9</v>
      </c>
      <c r="G2" s="4">
        <v>353.99</v>
      </c>
      <c r="H2" s="4" t="str">
        <f>"@20°C"</f>
        <v>@20°C</v>
      </c>
    </row>
    <row r="3" spans="1:9" x14ac:dyDescent="0.25">
      <c r="A3" s="5" t="s">
        <v>16</v>
      </c>
      <c r="B3" s="11" t="s">
        <v>48</v>
      </c>
      <c r="C3" s="4" t="s">
        <v>7</v>
      </c>
      <c r="D3" s="6">
        <v>0.94299999999999995</v>
      </c>
      <c r="E3" s="4" t="str">
        <f>"@20°C"</f>
        <v>@20°C</v>
      </c>
      <c r="F3" s="4">
        <v>3</v>
      </c>
      <c r="G3" s="4">
        <v>2</v>
      </c>
      <c r="H3" s="4" t="str">
        <f>"@25°C"</f>
        <v>@25°C</v>
      </c>
    </row>
    <row r="4" spans="1:9" x14ac:dyDescent="0.25">
      <c r="A4" s="5" t="s">
        <v>17</v>
      </c>
      <c r="B4" s="11" t="s">
        <v>49</v>
      </c>
      <c r="C4" s="4" t="s">
        <v>8</v>
      </c>
      <c r="D4" s="6">
        <v>0.80600000000000005</v>
      </c>
      <c r="E4" s="4" t="str">
        <f>"@20°C"</f>
        <v>@20°C</v>
      </c>
      <c r="F4" s="4">
        <v>2.4900000000000002</v>
      </c>
      <c r="G4" s="4">
        <v>71</v>
      </c>
      <c r="H4" s="4" t="str">
        <f t="shared" ref="H4:H9" si="0">"@20°C"</f>
        <v>@20°C</v>
      </c>
    </row>
    <row r="5" spans="1:9" x14ac:dyDescent="0.25">
      <c r="A5" s="5" t="s">
        <v>18</v>
      </c>
      <c r="B5" s="11" t="s">
        <v>50</v>
      </c>
      <c r="C5" s="4" t="s">
        <v>9</v>
      </c>
      <c r="D5" s="6">
        <v>1.4832000000000001</v>
      </c>
      <c r="E5" s="4" t="str">
        <f>"@20°C"</f>
        <v>@20°C</v>
      </c>
      <c r="F5" s="4">
        <v>4.0999999999999996</v>
      </c>
      <c r="G5" s="4">
        <v>160</v>
      </c>
      <c r="H5" s="4" t="str">
        <f t="shared" si="0"/>
        <v>@20°C</v>
      </c>
    </row>
    <row r="6" spans="1:9" x14ac:dyDescent="0.25">
      <c r="A6" s="5" t="s">
        <v>19</v>
      </c>
      <c r="B6" s="11" t="s">
        <v>52</v>
      </c>
      <c r="C6" s="4" t="s">
        <v>10</v>
      </c>
      <c r="D6" s="6">
        <v>1.0269999999999999</v>
      </c>
      <c r="E6" s="4" t="str">
        <f>"@25°C"</f>
        <v>@25°C</v>
      </c>
      <c r="F6" s="4">
        <v>3.4</v>
      </c>
      <c r="G6" s="4">
        <v>0.28999999999999998</v>
      </c>
      <c r="H6" s="4" t="str">
        <f t="shared" si="0"/>
        <v>@20°C</v>
      </c>
    </row>
    <row r="7" spans="1:9" x14ac:dyDescent="0.25">
      <c r="A7" s="5" t="s">
        <v>20</v>
      </c>
      <c r="B7" s="11" t="s">
        <v>51</v>
      </c>
      <c r="C7" s="4" t="s">
        <v>11</v>
      </c>
      <c r="D7" s="6">
        <v>0.95</v>
      </c>
      <c r="E7" s="4" t="str">
        <f>"@20°C"</f>
        <v>@20°C</v>
      </c>
      <c r="F7" s="4">
        <v>2.5</v>
      </c>
      <c r="G7" s="4">
        <v>2.7</v>
      </c>
      <c r="H7" s="4" t="str">
        <f t="shared" si="0"/>
        <v>@20°C</v>
      </c>
    </row>
    <row r="8" spans="1:9" x14ac:dyDescent="0.25">
      <c r="A8" s="4" t="s">
        <v>29</v>
      </c>
      <c r="B8" s="12" t="s">
        <v>53</v>
      </c>
      <c r="C8" s="5" t="s">
        <v>28</v>
      </c>
      <c r="D8" s="6">
        <v>1.123</v>
      </c>
      <c r="E8" s="4" t="str">
        <f>"@20°C"</f>
        <v>@20°C</v>
      </c>
      <c r="F8" s="4" t="s">
        <v>29</v>
      </c>
      <c r="G8" s="4">
        <v>8.6999999999999993</v>
      </c>
      <c r="H8" s="4" t="str">
        <f t="shared" si="0"/>
        <v>@20°C</v>
      </c>
    </row>
    <row r="9" spans="1:9" x14ac:dyDescent="0.25">
      <c r="A9" s="5" t="s">
        <v>21</v>
      </c>
      <c r="B9" s="11" t="s">
        <v>54</v>
      </c>
      <c r="C9" s="4" t="s">
        <v>12</v>
      </c>
      <c r="D9" s="6">
        <v>0.88800000000000001</v>
      </c>
      <c r="E9" s="4" t="str">
        <f>"@20°C"</f>
        <v>@20°C</v>
      </c>
      <c r="F9" s="4">
        <v>2.5</v>
      </c>
      <c r="G9" s="4">
        <v>143</v>
      </c>
      <c r="H9" s="4" t="str">
        <f t="shared" si="0"/>
        <v>@20°C</v>
      </c>
    </row>
    <row r="10" spans="1:9" x14ac:dyDescent="0.25">
      <c r="B10" s="12"/>
    </row>
    <row r="11" spans="1:9" s="7" customFormat="1" x14ac:dyDescent="0.25">
      <c r="A11" s="7" t="s">
        <v>32</v>
      </c>
      <c r="B11" s="7" t="s">
        <v>46</v>
      </c>
      <c r="C11" s="7" t="s">
        <v>30</v>
      </c>
      <c r="D11" s="7" t="s">
        <v>44</v>
      </c>
      <c r="F11" s="7" t="s">
        <v>37</v>
      </c>
      <c r="G11" s="7" t="s">
        <v>43</v>
      </c>
      <c r="H11" s="10" t="s">
        <v>38</v>
      </c>
      <c r="I11" s="10" t="s">
        <v>39</v>
      </c>
    </row>
    <row r="12" spans="1:9" x14ac:dyDescent="0.25">
      <c r="A12" s="5" t="s">
        <v>22</v>
      </c>
      <c r="B12" s="11" t="s">
        <v>55</v>
      </c>
      <c r="C12" s="4" t="s">
        <v>13</v>
      </c>
      <c r="D12" s="6">
        <v>1.2</v>
      </c>
      <c r="E12" s="4" t="str">
        <f>"@25°C"</f>
        <v>@25°C</v>
      </c>
      <c r="F12" s="8">
        <v>1100000</v>
      </c>
      <c r="G12" s="4" t="s">
        <v>29</v>
      </c>
      <c r="H12" s="9" t="s">
        <v>29</v>
      </c>
      <c r="I12" s="9" t="s">
        <v>29</v>
      </c>
    </row>
    <row r="13" spans="1:9" x14ac:dyDescent="0.25">
      <c r="A13" s="5" t="s">
        <v>23</v>
      </c>
      <c r="B13" s="11" t="s">
        <v>56</v>
      </c>
      <c r="C13" s="4" t="s">
        <v>24</v>
      </c>
      <c r="D13" s="6">
        <v>1.2450000000000001</v>
      </c>
      <c r="E13" s="4" t="str">
        <f>"@20°C"</f>
        <v>@20°C</v>
      </c>
      <c r="F13" s="8">
        <v>15000</v>
      </c>
      <c r="G13" s="4">
        <v>3</v>
      </c>
      <c r="H13" s="9" t="s">
        <v>40</v>
      </c>
      <c r="I13" s="9" t="s">
        <v>41</v>
      </c>
    </row>
    <row r="14" spans="1:9" x14ac:dyDescent="0.25">
      <c r="A14" s="5" t="s">
        <v>25</v>
      </c>
      <c r="B14" s="11" t="s">
        <v>59</v>
      </c>
      <c r="C14" s="4" t="s">
        <v>14</v>
      </c>
      <c r="D14" s="6">
        <v>1.07</v>
      </c>
      <c r="E14" s="4" t="str">
        <f>"@25°C"</f>
        <v>@25°C</v>
      </c>
      <c r="F14" s="4" t="s">
        <v>29</v>
      </c>
      <c r="G14" s="4" t="s">
        <v>29</v>
      </c>
      <c r="H14" s="9" t="s">
        <v>40</v>
      </c>
      <c r="I14" s="9" t="s">
        <v>41</v>
      </c>
    </row>
    <row r="15" spans="1:9" x14ac:dyDescent="0.25">
      <c r="A15" s="5" t="s">
        <v>26</v>
      </c>
      <c r="B15" s="11" t="s">
        <v>58</v>
      </c>
      <c r="C15" s="4" t="s">
        <v>33</v>
      </c>
      <c r="D15" s="6">
        <v>1.04</v>
      </c>
      <c r="E15" s="4" t="str">
        <f>"@25°C"</f>
        <v>@25°C</v>
      </c>
      <c r="F15" s="4" t="s">
        <v>29</v>
      </c>
      <c r="G15" s="4" t="s">
        <v>29</v>
      </c>
      <c r="H15" s="9" t="s">
        <v>29</v>
      </c>
      <c r="I15" s="9" t="s">
        <v>29</v>
      </c>
    </row>
    <row r="16" spans="1:9" x14ac:dyDescent="0.25">
      <c r="A16" s="5" t="s">
        <v>27</v>
      </c>
      <c r="B16" s="11" t="s">
        <v>57</v>
      </c>
      <c r="C16" s="4" t="s">
        <v>34</v>
      </c>
      <c r="D16" s="6">
        <v>1.06</v>
      </c>
      <c r="E16" s="4" t="str">
        <f>"@25°C"</f>
        <v>@25°C</v>
      </c>
      <c r="F16" s="8">
        <v>192000</v>
      </c>
      <c r="G16" s="4" t="s">
        <v>29</v>
      </c>
      <c r="H16" s="9" t="s">
        <v>29</v>
      </c>
      <c r="I16" s="9" t="s">
        <v>29</v>
      </c>
    </row>
    <row r="17" spans="1:9" x14ac:dyDescent="0.25">
      <c r="A17" s="4" t="s">
        <v>31</v>
      </c>
      <c r="B17" s="12" t="s">
        <v>4</v>
      </c>
      <c r="C17" s="5" t="s">
        <v>5</v>
      </c>
      <c r="D17" s="6">
        <v>1.21</v>
      </c>
      <c r="E17" s="4" t="str">
        <f>"@25°C"</f>
        <v>@25°C</v>
      </c>
      <c r="F17" s="8">
        <v>900000</v>
      </c>
      <c r="G17" s="4" t="s">
        <v>29</v>
      </c>
      <c r="H17" s="9" t="s">
        <v>29</v>
      </c>
      <c r="I17" s="9" t="s">
        <v>29</v>
      </c>
    </row>
    <row r="18" spans="1:9" x14ac:dyDescent="0.25">
      <c r="A18" s="4" t="s">
        <v>60</v>
      </c>
      <c r="B18" s="12" t="s">
        <v>61</v>
      </c>
      <c r="C18" s="4" t="s">
        <v>62</v>
      </c>
      <c r="D18" s="6">
        <v>0.4</v>
      </c>
      <c r="E18" s="4" t="s">
        <v>29</v>
      </c>
      <c r="F18" s="4" t="s">
        <v>29</v>
      </c>
      <c r="G18" s="4" t="s">
        <v>29</v>
      </c>
      <c r="H18" s="9" t="s">
        <v>63</v>
      </c>
      <c r="I18" s="9" t="s">
        <v>29</v>
      </c>
    </row>
    <row r="19" spans="1:9" x14ac:dyDescent="0.25">
      <c r="B19" s="12"/>
      <c r="H19" s="9"/>
      <c r="I19" s="9"/>
    </row>
    <row r="20" spans="1:9" x14ac:dyDescent="0.25">
      <c r="A20" s="4" t="s">
        <v>66</v>
      </c>
      <c r="B20" s="12" t="s">
        <v>64</v>
      </c>
      <c r="C20" s="4" t="s">
        <v>65</v>
      </c>
      <c r="D20" s="4">
        <v>1.1839999999999999</v>
      </c>
      <c r="E20" s="4" t="str">
        <f>"@25°C"</f>
        <v>@25°C</v>
      </c>
      <c r="F20" s="8">
        <v>150000</v>
      </c>
      <c r="G20" s="4" t="s">
        <v>29</v>
      </c>
      <c r="H20" s="9" t="s">
        <v>29</v>
      </c>
      <c r="I20" s="9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13E4-9BA3-456A-A7BC-B2736832302E}">
  <dimension ref="A1:L20"/>
  <sheetViews>
    <sheetView tabSelected="1" topLeftCell="B1" workbookViewId="0">
      <selection activeCell="K12" sqref="K12"/>
    </sheetView>
  </sheetViews>
  <sheetFormatPr defaultRowHeight="15" x14ac:dyDescent="0.25"/>
  <cols>
    <col min="1" max="1" width="9" style="15" bestFit="1" customWidth="1"/>
    <col min="2" max="2" width="4.42578125" style="15" bestFit="1" customWidth="1"/>
    <col min="3" max="3" width="17.28515625" style="15" bestFit="1" customWidth="1"/>
    <col min="4" max="4" width="13.7109375" style="15" bestFit="1" customWidth="1"/>
    <col min="5" max="5" width="13.7109375" style="15" customWidth="1"/>
    <col min="6" max="6" width="13.7109375" style="15" bestFit="1" customWidth="1"/>
    <col min="7" max="7" width="13.7109375" style="15" customWidth="1"/>
    <col min="8" max="8" width="12.42578125" style="15" customWidth="1"/>
    <col min="9" max="9" width="0.42578125" style="16" customWidth="1"/>
    <col min="10" max="10" width="4.42578125" style="15" bestFit="1" customWidth="1"/>
    <col min="11" max="11" width="16" style="15" bestFit="1" customWidth="1"/>
    <col min="12" max="12" width="18.42578125" style="15" bestFit="1" customWidth="1"/>
    <col min="13" max="16384" width="9.140625" style="15"/>
  </cols>
  <sheetData>
    <row r="1" spans="1:12" s="13" customFormat="1" ht="18.75" x14ac:dyDescent="0.3">
      <c r="C1" s="13">
        <v>5000</v>
      </c>
      <c r="D1" s="13" t="s">
        <v>82</v>
      </c>
      <c r="I1" s="14"/>
    </row>
    <row r="4" spans="1:12" s="20" customFormat="1" x14ac:dyDescent="0.25">
      <c r="A4" s="17" t="s">
        <v>68</v>
      </c>
      <c r="B4" s="18"/>
      <c r="C4" s="19" t="s">
        <v>73</v>
      </c>
      <c r="D4" s="20" t="s">
        <v>70</v>
      </c>
      <c r="E4" s="20" t="s">
        <v>71</v>
      </c>
      <c r="F4" s="20" t="s">
        <v>72</v>
      </c>
      <c r="I4" s="21"/>
      <c r="J4" s="34" t="s">
        <v>79</v>
      </c>
      <c r="K4" s="34" t="s">
        <v>80</v>
      </c>
      <c r="L4" s="34" t="s">
        <v>81</v>
      </c>
    </row>
    <row r="5" spans="1:12" x14ac:dyDescent="0.25">
      <c r="A5" s="17"/>
      <c r="B5" s="18" t="s">
        <v>74</v>
      </c>
      <c r="C5" s="22">
        <v>0.5</v>
      </c>
      <c r="D5" s="23">
        <f t="shared" ref="D5:D9" si="0">$D$12*((100-C5)/100)</f>
        <v>4974.3532500000001</v>
      </c>
      <c r="E5" s="23">
        <f>D5/$D$11</f>
        <v>4975</v>
      </c>
      <c r="F5" s="23">
        <f>$D$12*(C5/100)</f>
        <v>24.996750000000002</v>
      </c>
      <c r="G5" s="23"/>
      <c r="H5" s="23"/>
      <c r="J5" s="35">
        <f>(K5/L5)*100</f>
        <v>10</v>
      </c>
      <c r="K5" s="35">
        <v>500</v>
      </c>
      <c r="L5" s="35">
        <v>5000</v>
      </c>
    </row>
    <row r="6" spans="1:12" x14ac:dyDescent="0.25">
      <c r="A6" s="17"/>
      <c r="B6" s="18" t="s">
        <v>75</v>
      </c>
      <c r="C6" s="22">
        <v>1</v>
      </c>
      <c r="D6" s="23">
        <f t="shared" si="0"/>
        <v>4949.3564999999999</v>
      </c>
      <c r="E6" s="23">
        <f>D6/$D$11</f>
        <v>4950</v>
      </c>
      <c r="F6" s="23">
        <f t="shared" ref="F6:F9" si="1">$D$12*(C6/100)</f>
        <v>49.993500000000004</v>
      </c>
      <c r="G6" s="23"/>
      <c r="H6" s="23"/>
      <c r="K6" s="24"/>
    </row>
    <row r="7" spans="1:12" x14ac:dyDescent="0.25">
      <c r="A7" s="17"/>
      <c r="B7" s="18" t="s">
        <v>76</v>
      </c>
      <c r="C7" s="22">
        <v>2</v>
      </c>
      <c r="D7" s="23">
        <f t="shared" si="0"/>
        <v>4899.3630000000003</v>
      </c>
      <c r="E7" s="23">
        <f>D7/$D$11</f>
        <v>4900</v>
      </c>
      <c r="F7" s="23">
        <f t="shared" si="1"/>
        <v>99.987000000000009</v>
      </c>
      <c r="G7" s="23"/>
      <c r="H7" s="23"/>
      <c r="J7" s="24"/>
      <c r="K7" s="24"/>
    </row>
    <row r="8" spans="1:12" x14ac:dyDescent="0.25">
      <c r="A8" s="17"/>
      <c r="B8" s="18" t="s">
        <v>77</v>
      </c>
      <c r="C8" s="22">
        <v>4</v>
      </c>
      <c r="D8" s="23">
        <f t="shared" si="0"/>
        <v>4799.3760000000002</v>
      </c>
      <c r="E8" s="23">
        <f t="shared" ref="E8:E9" si="2">D8/$D$11</f>
        <v>4800</v>
      </c>
      <c r="F8" s="23">
        <f t="shared" si="1"/>
        <v>199.97400000000002</v>
      </c>
      <c r="G8" s="23"/>
      <c r="H8" s="23"/>
      <c r="J8" s="24"/>
      <c r="K8" s="24"/>
    </row>
    <row r="9" spans="1:12" x14ac:dyDescent="0.25">
      <c r="A9" s="17"/>
      <c r="B9" s="18" t="s">
        <v>78</v>
      </c>
      <c r="C9" s="22">
        <v>10</v>
      </c>
      <c r="D9" s="23">
        <f t="shared" si="0"/>
        <v>4499.4150000000009</v>
      </c>
      <c r="E9" s="23">
        <f t="shared" si="2"/>
        <v>4500.0000000000009</v>
      </c>
      <c r="F9" s="23">
        <f t="shared" si="1"/>
        <v>499.93500000000006</v>
      </c>
      <c r="G9" s="23"/>
      <c r="H9" s="23"/>
      <c r="J9" s="24"/>
      <c r="K9" s="24"/>
    </row>
    <row r="10" spans="1:12" x14ac:dyDescent="0.25">
      <c r="A10" s="17"/>
      <c r="B10" s="18"/>
    </row>
    <row r="11" spans="1:12" x14ac:dyDescent="0.25">
      <c r="A11" s="17"/>
      <c r="B11" s="18"/>
      <c r="C11" s="25" t="s">
        <v>35</v>
      </c>
      <c r="D11" s="26">
        <v>0.99987000000000004</v>
      </c>
      <c r="E11" s="26"/>
      <c r="F11" s="26">
        <v>1.06</v>
      </c>
      <c r="G11" s="26"/>
      <c r="H11" s="27"/>
    </row>
    <row r="12" spans="1:12" x14ac:dyDescent="0.25">
      <c r="A12" s="17"/>
      <c r="B12" s="18"/>
      <c r="C12" s="27"/>
      <c r="D12" s="33">
        <f>C1*D11</f>
        <v>4999.3500000000004</v>
      </c>
      <c r="E12" s="27" t="s">
        <v>67</v>
      </c>
      <c r="G12" s="27"/>
      <c r="H12" s="27"/>
    </row>
    <row r="13" spans="1:12" x14ac:dyDescent="0.25">
      <c r="A13" s="28"/>
      <c r="B13" s="28"/>
      <c r="D13" s="33"/>
      <c r="E13" s="27"/>
      <c r="J13" s="20"/>
      <c r="K13" s="20"/>
      <c r="L13" s="20"/>
    </row>
    <row r="14" spans="1:12" x14ac:dyDescent="0.25">
      <c r="A14" s="29"/>
      <c r="B14" s="29"/>
      <c r="J14" s="20"/>
      <c r="K14" s="20"/>
      <c r="L14" s="20"/>
    </row>
    <row r="15" spans="1:12" ht="15" customHeight="1" x14ac:dyDescent="0.25">
      <c r="A15" s="30" t="s">
        <v>69</v>
      </c>
      <c r="B15" s="31">
        <v>0</v>
      </c>
      <c r="C15" s="23">
        <f>(F15/(D15+F15))*100</f>
        <v>9.0919835980615886</v>
      </c>
      <c r="D15" s="23">
        <f>$D$11*E15</f>
        <v>4999.3500000000004</v>
      </c>
      <c r="E15" s="23">
        <v>5000</v>
      </c>
      <c r="F15" s="23">
        <v>500</v>
      </c>
      <c r="G15" s="23"/>
      <c r="H15" s="23"/>
      <c r="L15" s="32"/>
    </row>
    <row r="16" spans="1:12" x14ac:dyDescent="0.25">
      <c r="A16" s="30"/>
      <c r="B16" s="31"/>
      <c r="C16" s="23"/>
      <c r="D16" s="23"/>
      <c r="E16" s="23"/>
      <c r="F16" s="23"/>
      <c r="G16" s="23"/>
      <c r="H16" s="23"/>
      <c r="K16" s="24"/>
      <c r="L16" s="32"/>
    </row>
    <row r="17" spans="1:12" x14ac:dyDescent="0.25">
      <c r="A17" s="30"/>
      <c r="B17" s="31"/>
      <c r="C17" s="23"/>
      <c r="D17" s="23"/>
      <c r="E17" s="23"/>
      <c r="F17" s="23"/>
      <c r="G17" s="23"/>
      <c r="H17" s="23"/>
      <c r="J17" s="24"/>
      <c r="K17" s="24"/>
      <c r="L17" s="32"/>
    </row>
    <row r="18" spans="1:12" x14ac:dyDescent="0.25">
      <c r="A18" s="30"/>
      <c r="B18" s="31"/>
      <c r="C18" s="23"/>
      <c r="D18" s="23"/>
      <c r="E18" s="23"/>
      <c r="F18" s="23"/>
      <c r="G18" s="23"/>
      <c r="H18" s="23"/>
      <c r="L18" s="32"/>
    </row>
    <row r="19" spans="1:12" x14ac:dyDescent="0.25">
      <c r="A19" s="30"/>
      <c r="B19" s="31"/>
      <c r="C19" s="23"/>
      <c r="D19" s="23"/>
      <c r="E19" s="23"/>
      <c r="F19" s="23"/>
      <c r="G19" s="23"/>
      <c r="H19" s="23"/>
      <c r="K19" s="24"/>
      <c r="L19" s="32"/>
    </row>
    <row r="20" spans="1:12" x14ac:dyDescent="0.25">
      <c r="A20" s="29"/>
      <c r="B20" s="29"/>
      <c r="J20" s="20"/>
      <c r="K20" s="20"/>
      <c r="L20" s="20"/>
    </row>
  </sheetData>
  <mergeCells count="2">
    <mergeCell ref="A4:A12"/>
    <mergeCell ref="A15:A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rheology</vt:lpstr>
      <vt:lpstr>solventNpolymerData</vt:lpstr>
      <vt:lpstr>solutionPrepNCarac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cp:lastPrinted>2020-01-28T13:34:19Z</cp:lastPrinted>
  <dcterms:created xsi:type="dcterms:W3CDTF">2019-11-19T13:43:42Z</dcterms:created>
  <dcterms:modified xsi:type="dcterms:W3CDTF">2020-01-31T19:29:35Z</dcterms:modified>
</cp:coreProperties>
</file>