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const\Downloads\"/>
    </mc:Choice>
  </mc:AlternateContent>
  <xr:revisionPtr revIDLastSave="0" documentId="13_ncr:1_{0FBABC6D-6249-459B-94D1-8C48045B6C72}" xr6:coauthVersionLast="45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Values of Lambda i abd ai" sheetId="1" r:id="rId1"/>
    <sheet name="Shear Viscosity" sheetId="2" r:id="rId2"/>
    <sheet name="TAREA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hmY/iaqoAfFhscxhNoc381KkolEw=="/>
    </ext>
  </extLst>
</workbook>
</file>

<file path=xl/calcChain.xml><?xml version="1.0" encoding="utf-8"?>
<calcChain xmlns="http://schemas.openxmlformats.org/spreadsheetml/2006/main">
  <c r="AA2" i="3" l="1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S14" i="3"/>
  <c r="T14" i="3"/>
  <c r="U14" i="3"/>
  <c r="V14" i="3"/>
  <c r="W14" i="3"/>
  <c r="X14" i="3"/>
  <c r="Y14" i="3"/>
  <c r="Z14" i="3"/>
  <c r="S15" i="3"/>
  <c r="T15" i="3"/>
  <c r="U15" i="3"/>
  <c r="V15" i="3"/>
  <c r="W15" i="3"/>
  <c r="X15" i="3"/>
  <c r="Y15" i="3"/>
  <c r="Z15" i="3"/>
  <c r="S16" i="3"/>
  <c r="T16" i="3"/>
  <c r="U16" i="3"/>
  <c r="V16" i="3"/>
  <c r="W16" i="3"/>
  <c r="X16" i="3"/>
  <c r="Y16" i="3"/>
  <c r="Z16" i="3"/>
  <c r="S17" i="3"/>
  <c r="T17" i="3"/>
  <c r="U17" i="3"/>
  <c r="V17" i="3"/>
  <c r="W17" i="3"/>
  <c r="X17" i="3"/>
  <c r="Y17" i="3"/>
  <c r="Z17" i="3"/>
  <c r="S18" i="3"/>
  <c r="T18" i="3"/>
  <c r="U18" i="3"/>
  <c r="V18" i="3"/>
  <c r="W18" i="3"/>
  <c r="X18" i="3"/>
  <c r="Y18" i="3"/>
  <c r="Z18" i="3"/>
  <c r="S19" i="3"/>
  <c r="T19" i="3"/>
  <c r="U19" i="3"/>
  <c r="V19" i="3"/>
  <c r="W19" i="3"/>
  <c r="X19" i="3"/>
  <c r="Y19" i="3"/>
  <c r="Z19" i="3"/>
  <c r="S20" i="3"/>
  <c r="T20" i="3"/>
  <c r="U20" i="3"/>
  <c r="V20" i="3"/>
  <c r="W20" i="3"/>
  <c r="X20" i="3"/>
  <c r="Y20" i="3"/>
  <c r="Z20" i="3"/>
  <c r="S21" i="3"/>
  <c r="T21" i="3"/>
  <c r="U21" i="3"/>
  <c r="V21" i="3"/>
  <c r="W21" i="3"/>
  <c r="X21" i="3"/>
  <c r="Y21" i="3"/>
  <c r="Z21" i="3"/>
  <c r="S22" i="3"/>
  <c r="T22" i="3"/>
  <c r="U22" i="3"/>
  <c r="V22" i="3"/>
  <c r="W22" i="3"/>
  <c r="X22" i="3"/>
  <c r="Y22" i="3"/>
  <c r="Z22" i="3"/>
  <c r="S23" i="3"/>
  <c r="T23" i="3"/>
  <c r="U23" i="3"/>
  <c r="V23" i="3"/>
  <c r="W23" i="3"/>
  <c r="X23" i="3"/>
  <c r="Y23" i="3"/>
  <c r="Z23" i="3"/>
  <c r="S24" i="3"/>
  <c r="T24" i="3"/>
  <c r="U24" i="3"/>
  <c r="V24" i="3"/>
  <c r="W24" i="3"/>
  <c r="X24" i="3"/>
  <c r="Y24" i="3"/>
  <c r="Z24" i="3"/>
  <c r="S25" i="3"/>
  <c r="T25" i="3"/>
  <c r="U25" i="3"/>
  <c r="V25" i="3"/>
  <c r="W25" i="3"/>
  <c r="X25" i="3"/>
  <c r="Y25" i="3"/>
  <c r="Z25" i="3"/>
  <c r="S26" i="3"/>
  <c r="T26" i="3"/>
  <c r="U26" i="3"/>
  <c r="V26" i="3"/>
  <c r="W26" i="3"/>
  <c r="X26" i="3"/>
  <c r="Y26" i="3"/>
  <c r="Z26" i="3"/>
  <c r="S27" i="3"/>
  <c r="T27" i="3"/>
  <c r="U27" i="3"/>
  <c r="V27" i="3"/>
  <c r="W27" i="3"/>
  <c r="X27" i="3"/>
  <c r="Y27" i="3"/>
  <c r="Z27" i="3"/>
  <c r="S28" i="3"/>
  <c r="T28" i="3"/>
  <c r="U28" i="3"/>
  <c r="V28" i="3"/>
  <c r="W28" i="3"/>
  <c r="X28" i="3"/>
  <c r="Y28" i="3"/>
  <c r="Z28" i="3"/>
  <c r="S29" i="3"/>
  <c r="T29" i="3"/>
  <c r="U29" i="3"/>
  <c r="V29" i="3"/>
  <c r="W29" i="3"/>
  <c r="X29" i="3"/>
  <c r="Y29" i="3"/>
  <c r="Z29" i="3"/>
  <c r="S30" i="3"/>
  <c r="T30" i="3"/>
  <c r="U30" i="3"/>
  <c r="V30" i="3"/>
  <c r="W30" i="3"/>
  <c r="X30" i="3"/>
  <c r="Y30" i="3"/>
  <c r="Z30" i="3"/>
  <c r="S31" i="3"/>
  <c r="T31" i="3"/>
  <c r="U31" i="3"/>
  <c r="V31" i="3"/>
  <c r="W31" i="3"/>
  <c r="X31" i="3"/>
  <c r="Y31" i="3"/>
  <c r="Z31" i="3"/>
  <c r="S32" i="3"/>
  <c r="T32" i="3"/>
  <c r="U32" i="3"/>
  <c r="V32" i="3"/>
  <c r="W32" i="3"/>
  <c r="X32" i="3"/>
  <c r="Y32" i="3"/>
  <c r="Z32" i="3"/>
  <c r="S33" i="3"/>
  <c r="T33" i="3"/>
  <c r="U33" i="3"/>
  <c r="V33" i="3"/>
  <c r="W33" i="3"/>
  <c r="X33" i="3"/>
  <c r="Y33" i="3"/>
  <c r="Z33" i="3"/>
  <c r="S34" i="3"/>
  <c r="T34" i="3"/>
  <c r="U34" i="3"/>
  <c r="V34" i="3"/>
  <c r="W34" i="3"/>
  <c r="X34" i="3"/>
  <c r="Y34" i="3"/>
  <c r="Z34" i="3"/>
  <c r="S35" i="3"/>
  <c r="T35" i="3"/>
  <c r="U35" i="3"/>
  <c r="V35" i="3"/>
  <c r="W35" i="3"/>
  <c r="X35" i="3"/>
  <c r="Y35" i="3"/>
  <c r="Z35" i="3"/>
  <c r="S36" i="3"/>
  <c r="T36" i="3"/>
  <c r="U36" i="3"/>
  <c r="V36" i="3"/>
  <c r="W36" i="3"/>
  <c r="X36" i="3"/>
  <c r="Y36" i="3"/>
  <c r="Z36" i="3"/>
  <c r="S37" i="3"/>
  <c r="T37" i="3"/>
  <c r="U37" i="3"/>
  <c r="V37" i="3"/>
  <c r="W37" i="3"/>
  <c r="X37" i="3"/>
  <c r="Y37" i="3"/>
  <c r="Z37" i="3"/>
  <c r="S38" i="3"/>
  <c r="T38" i="3"/>
  <c r="U38" i="3"/>
  <c r="V38" i="3"/>
  <c r="W38" i="3"/>
  <c r="X38" i="3"/>
  <c r="Y38" i="3"/>
  <c r="Z38" i="3"/>
  <c r="S39" i="3"/>
  <c r="T39" i="3"/>
  <c r="U39" i="3"/>
  <c r="V39" i="3"/>
  <c r="W39" i="3"/>
  <c r="X39" i="3"/>
  <c r="Y39" i="3"/>
  <c r="Z39" i="3"/>
  <c r="S40" i="3"/>
  <c r="T40" i="3"/>
  <c r="U40" i="3"/>
  <c r="V40" i="3"/>
  <c r="W40" i="3"/>
  <c r="X40" i="3"/>
  <c r="Y40" i="3"/>
  <c r="Z40" i="3"/>
  <c r="S41" i="3"/>
  <c r="T41" i="3"/>
  <c r="U41" i="3"/>
  <c r="V41" i="3"/>
  <c r="W41" i="3"/>
  <c r="X41" i="3"/>
  <c r="Y41" i="3"/>
  <c r="Z41" i="3"/>
  <c r="S42" i="3"/>
  <c r="T42" i="3"/>
  <c r="U42" i="3"/>
  <c r="V42" i="3"/>
  <c r="W42" i="3"/>
  <c r="X42" i="3"/>
  <c r="Y42" i="3"/>
  <c r="Z42" i="3"/>
  <c r="S43" i="3"/>
  <c r="T43" i="3"/>
  <c r="U43" i="3"/>
  <c r="V43" i="3"/>
  <c r="W43" i="3"/>
  <c r="X43" i="3"/>
  <c r="Y43" i="3"/>
  <c r="Z43" i="3"/>
  <c r="S44" i="3"/>
  <c r="T44" i="3"/>
  <c r="U44" i="3"/>
  <c r="V44" i="3"/>
  <c r="W44" i="3"/>
  <c r="X44" i="3"/>
  <c r="Y44" i="3"/>
  <c r="Z44" i="3"/>
  <c r="S45" i="3"/>
  <c r="T45" i="3"/>
  <c r="U45" i="3"/>
  <c r="V45" i="3"/>
  <c r="W45" i="3"/>
  <c r="X45" i="3"/>
  <c r="Y45" i="3"/>
  <c r="Z45" i="3"/>
  <c r="S46" i="3"/>
  <c r="T46" i="3"/>
  <c r="U46" i="3"/>
  <c r="V46" i="3"/>
  <c r="W46" i="3"/>
  <c r="X46" i="3"/>
  <c r="Y46" i="3"/>
  <c r="Z46" i="3"/>
  <c r="S47" i="3"/>
  <c r="T47" i="3"/>
  <c r="U47" i="3"/>
  <c r="V47" i="3"/>
  <c r="W47" i="3"/>
  <c r="X47" i="3"/>
  <c r="Y47" i="3"/>
  <c r="Z47" i="3"/>
  <c r="S48" i="3"/>
  <c r="T48" i="3"/>
  <c r="U48" i="3"/>
  <c r="V48" i="3"/>
  <c r="W48" i="3"/>
  <c r="X48" i="3"/>
  <c r="Y48" i="3"/>
  <c r="Z48" i="3"/>
  <c r="S49" i="3"/>
  <c r="T49" i="3"/>
  <c r="U49" i="3"/>
  <c r="V49" i="3"/>
  <c r="W49" i="3"/>
  <c r="X49" i="3"/>
  <c r="Y49" i="3"/>
  <c r="Z49" i="3"/>
  <c r="S50" i="3"/>
  <c r="T50" i="3"/>
  <c r="U50" i="3"/>
  <c r="V50" i="3"/>
  <c r="W50" i="3"/>
  <c r="X50" i="3"/>
  <c r="Y50" i="3"/>
  <c r="Z50" i="3"/>
  <c r="S51" i="3"/>
  <c r="T51" i="3"/>
  <c r="U51" i="3"/>
  <c r="V51" i="3"/>
  <c r="W51" i="3"/>
  <c r="X51" i="3"/>
  <c r="Y51" i="3"/>
  <c r="Z51" i="3"/>
  <c r="S52" i="3"/>
  <c r="T52" i="3"/>
  <c r="U52" i="3"/>
  <c r="V52" i="3"/>
  <c r="W52" i="3"/>
  <c r="X52" i="3"/>
  <c r="Y52" i="3"/>
  <c r="Z52" i="3"/>
  <c r="S53" i="3"/>
  <c r="T53" i="3"/>
  <c r="U53" i="3"/>
  <c r="V53" i="3"/>
  <c r="W53" i="3"/>
  <c r="X53" i="3"/>
  <c r="Y53" i="3"/>
  <c r="Z53" i="3"/>
  <c r="S54" i="3"/>
  <c r="T54" i="3"/>
  <c r="U54" i="3"/>
  <c r="V54" i="3"/>
  <c r="W54" i="3"/>
  <c r="X54" i="3"/>
  <c r="Y54" i="3"/>
  <c r="Z54" i="3"/>
  <c r="S55" i="3"/>
  <c r="T55" i="3"/>
  <c r="U55" i="3"/>
  <c r="V55" i="3"/>
  <c r="W55" i="3"/>
  <c r="X55" i="3"/>
  <c r="Y55" i="3"/>
  <c r="Z55" i="3"/>
  <c r="S56" i="3"/>
  <c r="T56" i="3"/>
  <c r="U56" i="3"/>
  <c r="V56" i="3"/>
  <c r="W56" i="3"/>
  <c r="X56" i="3"/>
  <c r="Y56" i="3"/>
  <c r="Z56" i="3"/>
  <c r="S3" i="3"/>
  <c r="T3" i="3"/>
  <c r="U3" i="3"/>
  <c r="V3" i="3"/>
  <c r="W3" i="3"/>
  <c r="X3" i="3"/>
  <c r="Y3" i="3"/>
  <c r="Z3" i="3"/>
  <c r="S4" i="3"/>
  <c r="T4" i="3"/>
  <c r="U4" i="3"/>
  <c r="V4" i="3"/>
  <c r="W4" i="3"/>
  <c r="X4" i="3"/>
  <c r="Y4" i="3"/>
  <c r="Z4" i="3"/>
  <c r="S5" i="3"/>
  <c r="T5" i="3"/>
  <c r="U5" i="3"/>
  <c r="V5" i="3"/>
  <c r="W5" i="3"/>
  <c r="X5" i="3"/>
  <c r="Y5" i="3"/>
  <c r="Z5" i="3"/>
  <c r="S6" i="3"/>
  <c r="T6" i="3"/>
  <c r="U6" i="3"/>
  <c r="V6" i="3"/>
  <c r="W6" i="3"/>
  <c r="X6" i="3"/>
  <c r="Y6" i="3"/>
  <c r="Z6" i="3"/>
  <c r="S7" i="3"/>
  <c r="T7" i="3"/>
  <c r="U7" i="3"/>
  <c r="V7" i="3"/>
  <c r="W7" i="3"/>
  <c r="X7" i="3"/>
  <c r="Y7" i="3"/>
  <c r="Z7" i="3"/>
  <c r="S8" i="3"/>
  <c r="T8" i="3"/>
  <c r="U8" i="3"/>
  <c r="V8" i="3"/>
  <c r="W8" i="3"/>
  <c r="X8" i="3"/>
  <c r="Y8" i="3"/>
  <c r="Z8" i="3"/>
  <c r="S9" i="3"/>
  <c r="T9" i="3"/>
  <c r="U9" i="3"/>
  <c r="V9" i="3"/>
  <c r="W9" i="3"/>
  <c r="X9" i="3"/>
  <c r="Y9" i="3"/>
  <c r="Z9" i="3"/>
  <c r="S10" i="3"/>
  <c r="T10" i="3"/>
  <c r="U10" i="3"/>
  <c r="V10" i="3"/>
  <c r="W10" i="3"/>
  <c r="X10" i="3"/>
  <c r="Y10" i="3"/>
  <c r="Z10" i="3"/>
  <c r="S11" i="3"/>
  <c r="T11" i="3"/>
  <c r="U11" i="3"/>
  <c r="V11" i="3"/>
  <c r="W11" i="3"/>
  <c r="X11" i="3"/>
  <c r="Y11" i="3"/>
  <c r="Z11" i="3"/>
  <c r="S12" i="3"/>
  <c r="T12" i="3"/>
  <c r="U12" i="3"/>
  <c r="V12" i="3"/>
  <c r="W12" i="3"/>
  <c r="X12" i="3"/>
  <c r="Y12" i="3"/>
  <c r="Z12" i="3"/>
  <c r="S13" i="3"/>
  <c r="T13" i="3"/>
  <c r="U13" i="3"/>
  <c r="V13" i="3"/>
  <c r="W13" i="3"/>
  <c r="X13" i="3"/>
  <c r="Y13" i="3"/>
  <c r="Z13" i="3"/>
  <c r="Z2" i="3"/>
  <c r="Y2" i="3"/>
  <c r="X2" i="3"/>
  <c r="W2" i="3"/>
  <c r="V2" i="3"/>
  <c r="U2" i="3"/>
  <c r="T2" i="3"/>
  <c r="S2" i="3"/>
  <c r="D8" i="3"/>
  <c r="J23" i="3" s="1"/>
  <c r="O27" i="3"/>
  <c r="K28" i="3"/>
  <c r="K30" i="3"/>
  <c r="Q30" i="3"/>
  <c r="Q32" i="3"/>
  <c r="O33" i="3"/>
  <c r="O35" i="3"/>
  <c r="K36" i="3"/>
  <c r="O36" i="3"/>
  <c r="Q37" i="3"/>
  <c r="K38" i="3"/>
  <c r="Q38" i="3"/>
  <c r="K39" i="3"/>
  <c r="O40" i="3"/>
  <c r="Q40" i="3"/>
  <c r="O41" i="3"/>
  <c r="Q41" i="3"/>
  <c r="K43" i="3"/>
  <c r="O43" i="3"/>
  <c r="K44" i="3"/>
  <c r="O44" i="3"/>
  <c r="Q45" i="3"/>
  <c r="K46" i="3"/>
  <c r="Q46" i="3"/>
  <c r="K47" i="3"/>
  <c r="O48" i="3"/>
  <c r="Q48" i="3"/>
  <c r="O49" i="3"/>
  <c r="Q49" i="3"/>
  <c r="K51" i="3"/>
  <c r="O51" i="3"/>
  <c r="K52" i="3"/>
  <c r="O52" i="3"/>
  <c r="Q53" i="3"/>
  <c r="K54" i="3"/>
  <c r="Q54" i="3"/>
  <c r="K55" i="3"/>
  <c r="O56" i="3"/>
  <c r="Q56" i="3"/>
  <c r="K2" i="3"/>
  <c r="L2" i="3"/>
  <c r="N2" i="3"/>
  <c r="O2" i="3"/>
  <c r="K3" i="3"/>
  <c r="L3" i="3"/>
  <c r="N3" i="3"/>
  <c r="O3" i="3"/>
  <c r="K4" i="3"/>
  <c r="L4" i="3"/>
  <c r="N4" i="3"/>
  <c r="O4" i="3"/>
  <c r="K5" i="3"/>
  <c r="L5" i="3"/>
  <c r="N5" i="3"/>
  <c r="O5" i="3"/>
  <c r="K6" i="3"/>
  <c r="L6" i="3"/>
  <c r="N6" i="3"/>
  <c r="O6" i="3"/>
  <c r="K7" i="3"/>
  <c r="L7" i="3"/>
  <c r="N7" i="3"/>
  <c r="O7" i="3"/>
  <c r="K8" i="3"/>
  <c r="L8" i="3"/>
  <c r="N8" i="3"/>
  <c r="O8" i="3"/>
  <c r="K9" i="3"/>
  <c r="L9" i="3"/>
  <c r="N9" i="3"/>
  <c r="O9" i="3"/>
  <c r="K10" i="3"/>
  <c r="L10" i="3"/>
  <c r="N10" i="3"/>
  <c r="O10" i="3"/>
  <c r="K11" i="3"/>
  <c r="L11" i="3"/>
  <c r="N11" i="3"/>
  <c r="O11" i="3"/>
  <c r="K12" i="3"/>
  <c r="L12" i="3"/>
  <c r="N12" i="3"/>
  <c r="O12" i="3"/>
  <c r="K13" i="3"/>
  <c r="L13" i="3"/>
  <c r="N13" i="3"/>
  <c r="O13" i="3"/>
  <c r="K14" i="3"/>
  <c r="L14" i="3"/>
  <c r="N14" i="3"/>
  <c r="O14" i="3"/>
  <c r="K15" i="3"/>
  <c r="L15" i="3"/>
  <c r="N15" i="3"/>
  <c r="O15" i="3"/>
  <c r="K16" i="3"/>
  <c r="L16" i="3"/>
  <c r="N16" i="3"/>
  <c r="O16" i="3"/>
  <c r="K17" i="3"/>
  <c r="L17" i="3"/>
  <c r="N17" i="3"/>
  <c r="O17" i="3"/>
  <c r="K18" i="3"/>
  <c r="L18" i="3"/>
  <c r="N18" i="3"/>
  <c r="O18" i="3"/>
  <c r="K19" i="3"/>
  <c r="L19" i="3"/>
  <c r="N19" i="3"/>
  <c r="O19" i="3"/>
  <c r="J20" i="3"/>
  <c r="K20" i="3"/>
  <c r="L20" i="3"/>
  <c r="M20" i="3"/>
  <c r="N20" i="3"/>
  <c r="O20" i="3"/>
  <c r="P20" i="3"/>
  <c r="Q20" i="3"/>
  <c r="J21" i="3"/>
  <c r="K21" i="3"/>
  <c r="L21" i="3"/>
  <c r="M21" i="3"/>
  <c r="N21" i="3"/>
  <c r="O21" i="3"/>
  <c r="P21" i="3"/>
  <c r="Q21" i="3"/>
  <c r="J22" i="3"/>
  <c r="K22" i="3"/>
  <c r="L22" i="3"/>
  <c r="M22" i="3"/>
  <c r="N22" i="3"/>
  <c r="O22" i="3"/>
  <c r="P22" i="3"/>
  <c r="Q22" i="3"/>
  <c r="G2" i="1"/>
  <c r="C28" i="1"/>
  <c r="C29" i="1"/>
  <c r="C30" i="1"/>
  <c r="C31" i="1"/>
  <c r="C32" i="1"/>
  <c r="C33" i="1"/>
  <c r="C34" i="1"/>
  <c r="C35" i="1"/>
  <c r="C27" i="1"/>
  <c r="B27" i="1"/>
  <c r="B28" i="1"/>
  <c r="B29" i="1"/>
  <c r="B30" i="1"/>
  <c r="B31" i="1"/>
  <c r="B32" i="1"/>
  <c r="B33" i="1"/>
  <c r="B34" i="1"/>
  <c r="B35" i="1"/>
  <c r="C26" i="1"/>
  <c r="C16" i="1"/>
  <c r="C17" i="1"/>
  <c r="C18" i="1"/>
  <c r="C19" i="1"/>
  <c r="C20" i="1"/>
  <c r="C21" i="1"/>
  <c r="C22" i="1"/>
  <c r="C23" i="1"/>
  <c r="C15" i="1"/>
  <c r="B16" i="1"/>
  <c r="B17" i="1"/>
  <c r="B18" i="1"/>
  <c r="B19" i="1"/>
  <c r="B20" i="1"/>
  <c r="B21" i="1"/>
  <c r="B22" i="1"/>
  <c r="B23" i="1"/>
  <c r="B15" i="1"/>
  <c r="K35" i="3" l="1"/>
  <c r="Q29" i="3"/>
  <c r="Q33" i="3"/>
  <c r="O28" i="3"/>
  <c r="O32" i="3"/>
  <c r="K27" i="3"/>
  <c r="K31" i="3"/>
  <c r="Q25" i="3"/>
  <c r="O25" i="3"/>
  <c r="Q24" i="3"/>
  <c r="O24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O54" i="3"/>
  <c r="Q51" i="3"/>
  <c r="K49" i="3"/>
  <c r="O46" i="3"/>
  <c r="Q43" i="3"/>
  <c r="K41" i="3"/>
  <c r="O38" i="3"/>
  <c r="Q35" i="3"/>
  <c r="K33" i="3"/>
  <c r="O30" i="3"/>
  <c r="Q27" i="3"/>
  <c r="K25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K56" i="3"/>
  <c r="O53" i="3"/>
  <c r="Q50" i="3"/>
  <c r="K48" i="3"/>
  <c r="O45" i="3"/>
  <c r="Q42" i="3"/>
  <c r="K40" i="3"/>
  <c r="O37" i="3"/>
  <c r="Q34" i="3"/>
  <c r="K32" i="3"/>
  <c r="O29" i="3"/>
  <c r="Q26" i="3"/>
  <c r="K24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Q55" i="3"/>
  <c r="K53" i="3"/>
  <c r="O50" i="3"/>
  <c r="Q47" i="3"/>
  <c r="K45" i="3"/>
  <c r="O42" i="3"/>
  <c r="Q39" i="3"/>
  <c r="K37" i="3"/>
  <c r="O34" i="3"/>
  <c r="Q31" i="3"/>
  <c r="K29" i="3"/>
  <c r="O26" i="3"/>
  <c r="Q23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O55" i="3"/>
  <c r="Q52" i="3"/>
  <c r="K50" i="3"/>
  <c r="O47" i="3"/>
  <c r="Q44" i="3"/>
  <c r="K42" i="3"/>
  <c r="O39" i="3"/>
  <c r="Q36" i="3"/>
  <c r="K34" i="3"/>
  <c r="O31" i="3"/>
  <c r="Q28" i="3"/>
  <c r="K26" i="3"/>
  <c r="O23" i="3"/>
  <c r="K23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R21" i="3"/>
  <c r="R22" i="3"/>
  <c r="R20" i="3"/>
  <c r="R34" i="3" l="1"/>
  <c r="R25" i="3"/>
  <c r="R27" i="3"/>
  <c r="R51" i="3"/>
  <c r="R10" i="3"/>
  <c r="R2" i="3"/>
  <c r="R32" i="3"/>
  <c r="R48" i="3"/>
  <c r="R56" i="3"/>
  <c r="R41" i="3"/>
  <c r="R43" i="3"/>
  <c r="R18" i="3"/>
  <c r="R26" i="3"/>
  <c r="R49" i="3"/>
  <c r="R30" i="3"/>
  <c r="R42" i="3"/>
  <c r="R15" i="3"/>
  <c r="R3" i="3"/>
  <c r="R11" i="3"/>
  <c r="R19" i="3"/>
  <c r="R8" i="3"/>
  <c r="R16" i="3"/>
  <c r="R5" i="3"/>
  <c r="R13" i="3"/>
  <c r="R24" i="3"/>
  <c r="R50" i="3"/>
  <c r="R33" i="3"/>
  <c r="R39" i="3"/>
  <c r="R47" i="3"/>
  <c r="R55" i="3"/>
  <c r="R4" i="3"/>
  <c r="R12" i="3"/>
  <c r="R9" i="3"/>
  <c r="R17" i="3"/>
  <c r="R6" i="3"/>
  <c r="R14" i="3"/>
  <c r="R36" i="3"/>
  <c r="R52" i="3"/>
  <c r="R54" i="3"/>
  <c r="R40" i="3"/>
  <c r="R44" i="3"/>
  <c r="R35" i="3"/>
  <c r="R28" i="3"/>
  <c r="R7" i="3"/>
  <c r="R29" i="3"/>
  <c r="R38" i="3"/>
  <c r="R46" i="3"/>
  <c r="R23" i="3"/>
  <c r="R53" i="3"/>
  <c r="R37" i="3"/>
  <c r="R31" i="3"/>
  <c r="R45" i="3"/>
</calcChain>
</file>

<file path=xl/sharedStrings.xml><?xml version="1.0" encoding="utf-8"?>
<sst xmlns="http://schemas.openxmlformats.org/spreadsheetml/2006/main" count="42" uniqueCount="31">
  <si>
    <t>i</t>
  </si>
  <si>
    <t>Lambdai</t>
  </si>
  <si>
    <t>ai</t>
  </si>
  <si>
    <t>Shear Viscosity (Pa.s)</t>
  </si>
  <si>
    <t xml:space="preserve">COLUMNS D AND E HAVE THE SHEAR VISCOSITY GIVEN IN COLUMNS A AND B, BUT  ALREADY FITTED WITH CROSS MODEL </t>
  </si>
  <si>
    <t>lambda i</t>
  </si>
  <si>
    <t>A1</t>
  </si>
  <si>
    <t>A2</t>
  </si>
  <si>
    <t>A3</t>
  </si>
  <si>
    <t>A4</t>
  </si>
  <si>
    <t>A5</t>
  </si>
  <si>
    <t>A6</t>
  </si>
  <si>
    <t>A7</t>
  </si>
  <si>
    <t>A8</t>
  </si>
  <si>
    <t xml:space="preserve">THIS IS AN EXAMPLE ON  SHEAR VISCOSITY VS. TIME </t>
  </si>
  <si>
    <t>JUST FOR  SHEAR RATE AT 0.01 1/S</t>
  </si>
  <si>
    <t>THE CELLS HAD ALREADY THE FORMULAS</t>
  </si>
  <si>
    <t>THE LAST COLUMN  HAS THE  SUMMATION OF ALL THE ELEMENTS</t>
  </si>
  <si>
    <t>Shear Rarte (1/s)</t>
  </si>
  <si>
    <t>alpha</t>
  </si>
  <si>
    <t>beta</t>
  </si>
  <si>
    <t>n1</t>
  </si>
  <si>
    <t>n2</t>
  </si>
  <si>
    <t>Shear rate</t>
  </si>
  <si>
    <t>Time (Pa.s)</t>
  </si>
  <si>
    <t>f1</t>
  </si>
  <si>
    <t>1-f1</t>
  </si>
  <si>
    <r>
      <t>T</t>
    </r>
    <r>
      <rPr>
        <b/>
        <sz val="12"/>
        <color rgb="FFFF0000"/>
        <rFont val="Calibri (Body)"/>
      </rPr>
      <t>HE LAST VALUE OF COLUMN AC  IS THE STEADY STATE SHEAR VISCOSITY AT SHEAR RATE OF 0.01 1/S</t>
    </r>
  </si>
  <si>
    <t>N</t>
  </si>
  <si>
    <t>N1</t>
  </si>
  <si>
    <t>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</si>
</sst>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E+00"/>
  </numFmts>
  <fonts count="18">
    <font>
      <sz val="12"/>
      <color theme="1"/>
      <name val="Arial"/>
    </font>
    <font>
      <b/>
      <sz val="12"/>
      <color theme="1"/>
      <name val="Calibri"/>
    </font>
    <font>
      <sz val="12"/>
      <color theme="1"/>
      <name val="Calibri"/>
    </font>
    <font>
      <b/>
      <sz val="10"/>
      <color theme="1"/>
      <name val="Arial"/>
    </font>
    <font>
      <sz val="12"/>
      <color theme="1"/>
      <name val="Calibri"/>
    </font>
    <font>
      <b/>
      <sz val="10"/>
      <color rgb="FF008000"/>
      <name val="Arial"/>
    </font>
    <font>
      <sz val="12"/>
      <color rgb="FF000000"/>
      <name val="Arial"/>
    </font>
    <font>
      <b/>
      <sz val="10"/>
      <color rgb="FFFF0000"/>
      <name val="Arial"/>
    </font>
    <font>
      <sz val="12"/>
      <color rgb="FFFF0000"/>
      <name val="Calibri"/>
    </font>
    <font>
      <b/>
      <sz val="24"/>
      <color rgb="FFFF0000"/>
      <name val="Calibri"/>
    </font>
    <font>
      <b/>
      <sz val="12"/>
      <color rgb="FFFF0000"/>
      <name val="Calibri (Body)"/>
    </font>
    <font>
      <sz val="12"/>
      <color theme="1"/>
      <name val="Arial"/>
      <family val="2"/>
    </font>
    <font>
      <b/>
      <sz val="12"/>
      <color theme="1"/>
      <name val="Radley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rgb="FF707070"/>
      <name val="Segoe UI"/>
      <family val="2"/>
    </font>
    <font>
      <b/>
      <sz val="12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quotePrefix="1" applyFont="1" applyAlignment="1">
      <alignment horizontal="center" wrapText="1"/>
    </xf>
    <xf numFmtId="0" fontId="2" fillId="0" borderId="0" xfId="0" applyFont="1" applyAlignment="1">
      <alignment wrapText="1"/>
    </xf>
    <xf numFmtId="11" fontId="3" fillId="0" borderId="0" xfId="0" applyNumberFormat="1" applyFont="1"/>
    <xf numFmtId="11" fontId="2" fillId="0" borderId="0" xfId="0" applyNumberFormat="1" applyFont="1"/>
    <xf numFmtId="0" fontId="4" fillId="0" borderId="0" xfId="0" applyFont="1"/>
    <xf numFmtId="1" fontId="2" fillId="0" borderId="0" xfId="0" applyNumberFormat="1" applyFont="1"/>
    <xf numFmtId="1" fontId="5" fillId="0" borderId="0" xfId="0" applyNumberFormat="1" applyFont="1"/>
    <xf numFmtId="1" fontId="5" fillId="2" borderId="2" xfId="0" applyNumberFormat="1" applyFont="1" applyFill="1" applyBorder="1"/>
    <xf numFmtId="0" fontId="6" fillId="2" borderId="1" xfId="0" applyFont="1" applyFill="1" applyBorder="1" applyAlignment="1"/>
    <xf numFmtId="0" fontId="2" fillId="2" borderId="1" xfId="0" applyFont="1" applyFill="1" applyBorder="1"/>
    <xf numFmtId="4" fontId="6" fillId="2" borderId="1" xfId="0" applyNumberFormat="1" applyFont="1" applyFill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2" fillId="0" borderId="0" xfId="0" applyNumberFormat="1" applyFont="1"/>
    <xf numFmtId="11" fontId="2" fillId="3" borderId="1" xfId="0" applyNumberFormat="1" applyFont="1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/>
    <xf numFmtId="0" fontId="14" fillId="2" borderId="1" xfId="0" applyFont="1" applyFill="1" applyBorder="1"/>
    <xf numFmtId="11" fontId="15" fillId="2" borderId="1" xfId="0" applyNumberFormat="1" applyFont="1" applyFill="1" applyBorder="1" applyAlignment="1"/>
    <xf numFmtId="0" fontId="13" fillId="0" borderId="0" xfId="0" quotePrefix="1" applyFont="1" applyAlignment="1">
      <alignment horizontal="center" wrapText="1"/>
    </xf>
    <xf numFmtId="0" fontId="11" fillId="0" borderId="0" xfId="0" applyFont="1" applyAlignment="1"/>
    <xf numFmtId="0" fontId="16" fillId="0" borderId="0" xfId="0" applyFont="1" applyAlignment="1"/>
    <xf numFmtId="0" fontId="14" fillId="2" borderId="2" xfId="0" applyFont="1" applyFill="1" applyBorder="1" applyAlignment="1"/>
    <xf numFmtId="0" fontId="15" fillId="2" borderId="2" xfId="0" applyNumberFormat="1" applyFont="1" applyFill="1" applyBorder="1" applyAlignment="1"/>
    <xf numFmtId="0" fontId="17" fillId="0" borderId="0" xfId="0" applyFont="1"/>
    <xf numFmtId="11" fontId="11" fillId="0" borderId="0" xfId="0" applyNumberFormat="1" applyFont="1" applyAlignment="1"/>
    <xf numFmtId="11" fontId="0" fillId="0" borderId="0" xfId="0" applyNumberFormat="1" applyFont="1" applyAlignment="1"/>
    <xf numFmtId="0" fontId="2" fillId="0" borderId="0" xfId="0" applyFont="1"/>
    <xf numFmtId="11" fontId="6" fillId="2" borderId="1" xfId="0" applyNumberFormat="1" applyFont="1" applyFill="1" applyBorder="1" applyAlignment="1"/>
    <xf numFmtId="11" fontId="6" fillId="0" borderId="1" xfId="0" applyNumberFormat="1" applyFont="1" applyFill="1" applyBorder="1" applyAlignment="1"/>
    <xf numFmtId="11" fontId="0" fillId="4" borderId="0" xfId="0" applyNumberFormat="1" applyFont="1" applyFill="1" applyAlignme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'Values of Lambda i abd ai'!$E$2:$E$31</c:f>
              <c:numCache>
                <c:formatCode>0.00E+00</c:formatCode>
                <c:ptCount val="30"/>
                <c:pt idx="0">
                  <c:v>3.1415999999999999E-2</c:v>
                </c:pt>
                <c:pt idx="1">
                  <c:v>6.2831999999999999E-2</c:v>
                </c:pt>
                <c:pt idx="2">
                  <c:v>0.125664</c:v>
                </c:pt>
                <c:pt idx="3">
                  <c:v>0.251328</c:v>
                </c:pt>
                <c:pt idx="4">
                  <c:v>0.37699199999999999</c:v>
                </c:pt>
                <c:pt idx="5">
                  <c:v>0.50265599999999999</c:v>
                </c:pt>
                <c:pt idx="6">
                  <c:v>0.62831999999999999</c:v>
                </c:pt>
                <c:pt idx="7">
                  <c:v>1.25664</c:v>
                </c:pt>
                <c:pt idx="8">
                  <c:v>2.51328</c:v>
                </c:pt>
                <c:pt idx="9">
                  <c:v>3.7699199999999999</c:v>
                </c:pt>
                <c:pt idx="10">
                  <c:v>5.0265599999999999</c:v>
                </c:pt>
                <c:pt idx="11">
                  <c:v>6.2831999999999999</c:v>
                </c:pt>
                <c:pt idx="12">
                  <c:v>12.5664</c:v>
                </c:pt>
                <c:pt idx="13">
                  <c:v>25.1328</c:v>
                </c:pt>
                <c:pt idx="14">
                  <c:v>37.699199999999998</c:v>
                </c:pt>
                <c:pt idx="15">
                  <c:v>50.265599999999999</c:v>
                </c:pt>
                <c:pt idx="16">
                  <c:v>62.832000000000001</c:v>
                </c:pt>
                <c:pt idx="17" formatCode="0">
                  <c:v>63.689307726240486</c:v>
                </c:pt>
                <c:pt idx="18">
                  <c:v>79.242199999999997</c:v>
                </c:pt>
                <c:pt idx="19">
                  <c:v>125.592</c:v>
                </c:pt>
                <c:pt idx="20" formatCode="0">
                  <c:v>131.99757640067676</c:v>
                </c:pt>
                <c:pt idx="21">
                  <c:v>199.05099999999999</c:v>
                </c:pt>
                <c:pt idx="22">
                  <c:v>315.47699999999998</c:v>
                </c:pt>
                <c:pt idx="23">
                  <c:v>500</c:v>
                </c:pt>
                <c:pt idx="24" formatCode="0">
                  <c:v>771.0960826349617</c:v>
                </c:pt>
                <c:pt idx="25" formatCode="0">
                  <c:v>1561.8292510956398</c:v>
                </c:pt>
                <c:pt idx="26" formatCode="0">
                  <c:v>2677.4314600715829</c:v>
                </c:pt>
                <c:pt idx="27" formatCode="0">
                  <c:v>3261.3176315405508</c:v>
                </c:pt>
                <c:pt idx="28" formatCode="0">
                  <c:v>3826.4876477605144</c:v>
                </c:pt>
                <c:pt idx="29" formatCode="0">
                  <c:v>4196.5422863685226</c:v>
                </c:pt>
              </c:numCache>
            </c:numRef>
          </c:xVal>
          <c:yVal>
            <c:numRef>
              <c:f>'Values of Lambda i abd ai'!$F$2:$F$31</c:f>
              <c:numCache>
                <c:formatCode>0.00E+00</c:formatCode>
                <c:ptCount val="30"/>
                <c:pt idx="0">
                  <c:v>3376.02</c:v>
                </c:pt>
                <c:pt idx="1">
                  <c:v>3296.92</c:v>
                </c:pt>
                <c:pt idx="2">
                  <c:v>3150.91</c:v>
                </c:pt>
                <c:pt idx="3">
                  <c:v>3010.33</c:v>
                </c:pt>
                <c:pt idx="4">
                  <c:v>2853.87</c:v>
                </c:pt>
                <c:pt idx="5">
                  <c:v>2730.73</c:v>
                </c:pt>
                <c:pt idx="6">
                  <c:v>2687.77</c:v>
                </c:pt>
                <c:pt idx="7">
                  <c:v>2374.96</c:v>
                </c:pt>
                <c:pt idx="8">
                  <c:v>2069.7600000000002</c:v>
                </c:pt>
                <c:pt idx="9">
                  <c:v>1826.35</c:v>
                </c:pt>
                <c:pt idx="10">
                  <c:v>1659.56</c:v>
                </c:pt>
                <c:pt idx="11">
                  <c:v>1575.71</c:v>
                </c:pt>
                <c:pt idx="12">
                  <c:v>1231.94</c:v>
                </c:pt>
                <c:pt idx="13">
                  <c:v>950.01100000000008</c:v>
                </c:pt>
                <c:pt idx="14">
                  <c:v>805.05899999999997</c:v>
                </c:pt>
                <c:pt idx="15">
                  <c:v>703.29700000000003</c:v>
                </c:pt>
                <c:pt idx="16">
                  <c:v>632.67600000000004</c:v>
                </c:pt>
                <c:pt idx="17" formatCode="0">
                  <c:v>632.47429494988171</c:v>
                </c:pt>
                <c:pt idx="18">
                  <c:v>561.65899999999999</c:v>
                </c:pt>
                <c:pt idx="19">
                  <c:v>433.54799999999994</c:v>
                </c:pt>
                <c:pt idx="20" formatCode="0">
                  <c:v>420.47634624124703</c:v>
                </c:pt>
                <c:pt idx="21">
                  <c:v>334.33600000000001</c:v>
                </c:pt>
                <c:pt idx="22">
                  <c:v>259.416</c:v>
                </c:pt>
                <c:pt idx="23">
                  <c:v>193.32300000000001</c:v>
                </c:pt>
                <c:pt idx="24" formatCode="0">
                  <c:v>128.09210268722302</c:v>
                </c:pt>
                <c:pt idx="25" formatCode="0">
                  <c:v>79.305376532895167</c:v>
                </c:pt>
                <c:pt idx="26" formatCode="0">
                  <c:v>55.778314392010152</c:v>
                </c:pt>
                <c:pt idx="27" formatCode="0">
                  <c:v>49.540936299060306</c:v>
                </c:pt>
                <c:pt idx="28" formatCode="0">
                  <c:v>44.885917018018269</c:v>
                </c:pt>
                <c:pt idx="29" formatCode="0">
                  <c:v>42.343289788551687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A-4FFB-8D9B-09A3B50CD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58431"/>
        <c:axId val="1458285215"/>
      </c:scatterChart>
      <c:valAx>
        <c:axId val="14568584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85215"/>
        <c:crosses val="autoZero"/>
        <c:crossBetween val="midCat"/>
      </c:valAx>
      <c:valAx>
        <c:axId val="14582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5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'Shear Viscosity'!$D$2:$D$108</c:f>
              <c:numCache>
                <c:formatCode>General</c:formatCode>
                <c:ptCount val="107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20</c:v>
                </c:pt>
                <c:pt idx="38">
                  <c:v>30</c:v>
                </c:pt>
                <c:pt idx="39">
                  <c:v>40</c:v>
                </c:pt>
                <c:pt idx="40">
                  <c:v>50</c:v>
                </c:pt>
                <c:pt idx="41">
                  <c:v>60</c:v>
                </c:pt>
                <c:pt idx="42">
                  <c:v>70</c:v>
                </c:pt>
                <c:pt idx="43">
                  <c:v>80</c:v>
                </c:pt>
                <c:pt idx="44">
                  <c:v>90</c:v>
                </c:pt>
                <c:pt idx="45">
                  <c:v>100</c:v>
                </c:pt>
                <c:pt idx="46">
                  <c:v>200</c:v>
                </c:pt>
                <c:pt idx="47">
                  <c:v>300</c:v>
                </c:pt>
                <c:pt idx="48">
                  <c:v>400</c:v>
                </c:pt>
                <c:pt idx="49">
                  <c:v>500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1100</c:v>
                </c:pt>
                <c:pt idx="56">
                  <c:v>1200</c:v>
                </c:pt>
                <c:pt idx="57">
                  <c:v>1300</c:v>
                </c:pt>
                <c:pt idx="58">
                  <c:v>1400</c:v>
                </c:pt>
                <c:pt idx="59">
                  <c:v>1500</c:v>
                </c:pt>
                <c:pt idx="60">
                  <c:v>1600</c:v>
                </c:pt>
                <c:pt idx="61">
                  <c:v>1700</c:v>
                </c:pt>
                <c:pt idx="62">
                  <c:v>1800</c:v>
                </c:pt>
                <c:pt idx="63">
                  <c:v>1900</c:v>
                </c:pt>
                <c:pt idx="64">
                  <c:v>2000</c:v>
                </c:pt>
                <c:pt idx="65">
                  <c:v>2100</c:v>
                </c:pt>
                <c:pt idx="66">
                  <c:v>2200</c:v>
                </c:pt>
                <c:pt idx="67">
                  <c:v>2300</c:v>
                </c:pt>
                <c:pt idx="68">
                  <c:v>2400</c:v>
                </c:pt>
                <c:pt idx="69">
                  <c:v>2500</c:v>
                </c:pt>
                <c:pt idx="70">
                  <c:v>2600</c:v>
                </c:pt>
                <c:pt idx="71">
                  <c:v>2700</c:v>
                </c:pt>
                <c:pt idx="72">
                  <c:v>2800</c:v>
                </c:pt>
                <c:pt idx="73">
                  <c:v>2900</c:v>
                </c:pt>
                <c:pt idx="74">
                  <c:v>3000</c:v>
                </c:pt>
                <c:pt idx="75">
                  <c:v>4000</c:v>
                </c:pt>
                <c:pt idx="76">
                  <c:v>5000</c:v>
                </c:pt>
                <c:pt idx="77">
                  <c:v>6000</c:v>
                </c:pt>
                <c:pt idx="78">
                  <c:v>7000</c:v>
                </c:pt>
                <c:pt idx="79">
                  <c:v>8000</c:v>
                </c:pt>
                <c:pt idx="80">
                  <c:v>9000</c:v>
                </c:pt>
                <c:pt idx="81">
                  <c:v>10000</c:v>
                </c:pt>
                <c:pt idx="82">
                  <c:v>11000</c:v>
                </c:pt>
                <c:pt idx="83">
                  <c:v>12000</c:v>
                </c:pt>
                <c:pt idx="84">
                  <c:v>13000</c:v>
                </c:pt>
                <c:pt idx="85">
                  <c:v>14000</c:v>
                </c:pt>
                <c:pt idx="86">
                  <c:v>15000</c:v>
                </c:pt>
                <c:pt idx="87">
                  <c:v>16000</c:v>
                </c:pt>
                <c:pt idx="88">
                  <c:v>17000</c:v>
                </c:pt>
                <c:pt idx="89">
                  <c:v>18000</c:v>
                </c:pt>
                <c:pt idx="90">
                  <c:v>19000</c:v>
                </c:pt>
                <c:pt idx="91">
                  <c:v>20000</c:v>
                </c:pt>
                <c:pt idx="92">
                  <c:v>21000</c:v>
                </c:pt>
                <c:pt idx="93">
                  <c:v>22000</c:v>
                </c:pt>
                <c:pt idx="94">
                  <c:v>23000</c:v>
                </c:pt>
                <c:pt idx="95">
                  <c:v>24000</c:v>
                </c:pt>
                <c:pt idx="96">
                  <c:v>25000</c:v>
                </c:pt>
                <c:pt idx="97">
                  <c:v>26000</c:v>
                </c:pt>
                <c:pt idx="98">
                  <c:v>27000</c:v>
                </c:pt>
                <c:pt idx="99">
                  <c:v>28000</c:v>
                </c:pt>
                <c:pt idx="100">
                  <c:v>29000</c:v>
                </c:pt>
                <c:pt idx="101">
                  <c:v>30000</c:v>
                </c:pt>
                <c:pt idx="102">
                  <c:v>32000</c:v>
                </c:pt>
                <c:pt idx="103">
                  <c:v>34000</c:v>
                </c:pt>
                <c:pt idx="104">
                  <c:v>36000</c:v>
                </c:pt>
                <c:pt idx="105">
                  <c:v>38000</c:v>
                </c:pt>
                <c:pt idx="106">
                  <c:v>40000</c:v>
                </c:pt>
              </c:numCache>
            </c:numRef>
          </c:xVal>
          <c:yVal>
            <c:numRef>
              <c:f>'Shear Viscosity'!$E$2:$E$108</c:f>
              <c:numCache>
                <c:formatCode>0</c:formatCode>
                <c:ptCount val="107"/>
                <c:pt idx="0">
                  <c:v>3579.5354225245919</c:v>
                </c:pt>
                <c:pt idx="1">
                  <c:v>3568.6441942953179</c:v>
                </c:pt>
                <c:pt idx="2">
                  <c:v>3559.7825284755168</c:v>
                </c:pt>
                <c:pt idx="3">
                  <c:v>3552.0343352512295</c:v>
                </c:pt>
                <c:pt idx="4">
                  <c:v>3545.02604896304</c:v>
                </c:pt>
                <c:pt idx="5">
                  <c:v>3538.5592699486892</c:v>
                </c:pt>
                <c:pt idx="6">
                  <c:v>3532.5129163525662</c:v>
                </c:pt>
                <c:pt idx="7">
                  <c:v>3526.8063303686158</c:v>
                </c:pt>
                <c:pt idx="8">
                  <c:v>3521.3824210270755</c:v>
                </c:pt>
                <c:pt idx="9">
                  <c:v>3516.1989316163131</c:v>
                </c:pt>
                <c:pt idx="10">
                  <c:v>3472.7979157701043</c:v>
                </c:pt>
                <c:pt idx="11">
                  <c:v>3438.0775863524668</c:v>
                </c:pt>
                <c:pt idx="12">
                  <c:v>3408.1457301606374</c:v>
                </c:pt>
                <c:pt idx="13">
                  <c:v>3381.4076063215298</c:v>
                </c:pt>
                <c:pt idx="14">
                  <c:v>3357.0130641499695</c:v>
                </c:pt>
                <c:pt idx="15">
                  <c:v>3334.4416142448099</c:v>
                </c:pt>
                <c:pt idx="16">
                  <c:v>3313.345578757232</c:v>
                </c:pt>
                <c:pt idx="17">
                  <c:v>3293.4782648048345</c:v>
                </c:pt>
                <c:pt idx="18">
                  <c:v>3274.6566811382031</c:v>
                </c:pt>
                <c:pt idx="19">
                  <c:v>3123.1254508909019</c:v>
                </c:pt>
                <c:pt idx="20">
                  <c:v>3009.1978823420473</c:v>
                </c:pt>
                <c:pt idx="21">
                  <c:v>2915.764303849875</c:v>
                </c:pt>
                <c:pt idx="22">
                  <c:v>2835.7915649941297</c:v>
                </c:pt>
                <c:pt idx="23">
                  <c:v>2765.5336324155801</c:v>
                </c:pt>
                <c:pt idx="24">
                  <c:v>2702.704534623374</c:v>
                </c:pt>
                <c:pt idx="25">
                  <c:v>2645.7846439777372</c:v>
                </c:pt>
                <c:pt idx="26">
                  <c:v>2593.7020983237817</c:v>
                </c:pt>
                <c:pt idx="27">
                  <c:v>2545.6671532513274</c:v>
                </c:pt>
                <c:pt idx="28">
                  <c:v>2199.7845552832823</c:v>
                </c:pt>
                <c:pt idx="29">
                  <c:v>1979.7097518452504</c:v>
                </c:pt>
                <c:pt idx="30">
                  <c:v>1819.7830576966583</c:v>
                </c:pt>
                <c:pt idx="31">
                  <c:v>1695.3877745288285</c:v>
                </c:pt>
                <c:pt idx="32">
                  <c:v>1594.4350607384804</c:v>
                </c:pt>
                <c:pt idx="33">
                  <c:v>1510.0654738963447</c:v>
                </c:pt>
                <c:pt idx="34">
                  <c:v>1438.0097313120052</c:v>
                </c:pt>
                <c:pt idx="35">
                  <c:v>1375.4321718197648</c:v>
                </c:pt>
                <c:pt idx="36">
                  <c:v>1320.3557490011272</c:v>
                </c:pt>
                <c:pt idx="37">
                  <c:v>985.36371978095167</c:v>
                </c:pt>
                <c:pt idx="38">
                  <c:v>815.98223894420823</c:v>
                </c:pt>
                <c:pt idx="39">
                  <c:v>708.93254284942986</c:v>
                </c:pt>
                <c:pt idx="40">
                  <c:v>633.45217735407675</c:v>
                </c:pt>
                <c:pt idx="41">
                  <c:v>576.59005137411077</c:v>
                </c:pt>
                <c:pt idx="42">
                  <c:v>531.7983614284791</c:v>
                </c:pt>
                <c:pt idx="43">
                  <c:v>495.3584302152646</c:v>
                </c:pt>
                <c:pt idx="44">
                  <c:v>464.97959805448517</c:v>
                </c:pt>
                <c:pt idx="45">
                  <c:v>439.16321256840467</c:v>
                </c:pt>
                <c:pt idx="46">
                  <c:v>298.46990367022727</c:v>
                </c:pt>
                <c:pt idx="47">
                  <c:v>236.48422359757282</c:v>
                </c:pt>
                <c:pt idx="48">
                  <c:v>199.99809016884478</c:v>
                </c:pt>
                <c:pt idx="49">
                  <c:v>175.41642231677838</c:v>
                </c:pt>
                <c:pt idx="50">
                  <c:v>157.48734181829411</c:v>
                </c:pt>
                <c:pt idx="51">
                  <c:v>143.70564216149918</c:v>
                </c:pt>
                <c:pt idx="52">
                  <c:v>132.70841310282881</c:v>
                </c:pt>
                <c:pt idx="53">
                  <c:v>123.68379415158941</c:v>
                </c:pt>
                <c:pt idx="54">
                  <c:v>116.11483608982924</c:v>
                </c:pt>
                <c:pt idx="55">
                  <c:v>109.65508191636496</c:v>
                </c:pt>
                <c:pt idx="56">
                  <c:v>104.06271271170816</c:v>
                </c:pt>
                <c:pt idx="57">
                  <c:v>99.163274656278617</c:v>
                </c:pt>
                <c:pt idx="58">
                  <c:v>94.827413823400008</c:v>
                </c:pt>
                <c:pt idx="59">
                  <c:v>90.956972212715982</c:v>
                </c:pt>
                <c:pt idx="60">
                  <c:v>87.475975885603845</c:v>
                </c:pt>
                <c:pt idx="61">
                  <c:v>84.324605924744858</c:v>
                </c:pt>
                <c:pt idx="62">
                  <c:v>81.455053290191714</c:v>
                </c:pt>
                <c:pt idx="63">
                  <c:v>78.828600307130415</c:v>
                </c:pt>
                <c:pt idx="64">
                  <c:v>76.41352237049405</c:v>
                </c:pt>
                <c:pt idx="65">
                  <c:v>74.183551126182209</c:v>
                </c:pt>
                <c:pt idx="66">
                  <c:v>72.116730104262857</c:v>
                </c:pt>
                <c:pt idx="67">
                  <c:v>70.194549824461973</c:v>
                </c:pt>
                <c:pt idx="68">
                  <c:v>68.401285286792742</c:v>
                </c:pt>
                <c:pt idx="69">
                  <c:v>66.723482265672686</c:v>
                </c:pt>
                <c:pt idx="70">
                  <c:v>65.149554532850956</c:v>
                </c:pt>
                <c:pt idx="71">
                  <c:v>63.669464824162695</c:v>
                </c:pt>
                <c:pt idx="72">
                  <c:v>62.274469762701344</c:v>
                </c:pt>
                <c:pt idx="73">
                  <c:v>60.956914149200259</c:v>
                </c:pt>
                <c:pt idx="74">
                  <c:v>59.710063734854678</c:v>
                </c:pt>
                <c:pt idx="75">
                  <c:v>50.091478357426197</c:v>
                </c:pt>
                <c:pt idx="76">
                  <c:v>43.697955580774483</c:v>
                </c:pt>
                <c:pt idx="77">
                  <c:v>39.0780212839583</c:v>
                </c:pt>
                <c:pt idx="78">
                  <c:v>35.551298366379612</c:v>
                </c:pt>
                <c:pt idx="79">
                  <c:v>32.752266632337573</c:v>
                </c:pt>
                <c:pt idx="80">
                  <c:v>30.465277418222701</c:v>
                </c:pt>
                <c:pt idx="81">
                  <c:v>28.554066202206041</c:v>
                </c:pt>
                <c:pt idx="82">
                  <c:v>26.927882233221705</c:v>
                </c:pt>
                <c:pt idx="83">
                  <c:v>25.523717511599845</c:v>
                </c:pt>
                <c:pt idx="84">
                  <c:v>24.29632145797288</c:v>
                </c:pt>
                <c:pt idx="85">
                  <c:v>23.212272841361493</c:v>
                </c:pt>
                <c:pt idx="86">
                  <c:v>22.246297530284895</c:v>
                </c:pt>
                <c:pt idx="87">
                  <c:v>21.378892917955866</c:v>
                </c:pt>
                <c:pt idx="88">
                  <c:v>20.59474515338685</c:v>
                </c:pt>
                <c:pt idx="89">
                  <c:v>19.881644920716258</c:v>
                </c:pt>
                <c:pt idx="90">
                  <c:v>19.229726570738467</c:v>
                </c:pt>
                <c:pt idx="91">
                  <c:v>18.630922713857402</c:v>
                </c:pt>
                <c:pt idx="92">
                  <c:v>18.078565838852263</c:v>
                </c:pt>
                <c:pt idx="93">
                  <c:v>17.56709240026095</c:v>
                </c:pt>
                <c:pt idx="94">
                  <c:v>17.091819682113282</c:v>
                </c:pt>
                <c:pt idx="95">
                  <c:v>16.64877523535413</c:v>
                </c:pt>
                <c:pt idx="96">
                  <c:v>16.234564882740287</c:v>
                </c:pt>
                <c:pt idx="97">
                  <c:v>15.846269414439819</c:v>
                </c:pt>
                <c:pt idx="98">
                  <c:v>15.481362900908087</c:v>
                </c:pt>
                <c:pt idx="99">
                  <c:v>15.137647485093057</c:v>
                </c:pt>
                <c:pt idx="100">
                  <c:v>14.813200873106993</c:v>
                </c:pt>
                <c:pt idx="101">
                  <c:v>14.506333707646975</c:v>
                </c:pt>
                <c:pt idx="102">
                  <c:v>13.939541934831281</c:v>
                </c:pt>
                <c:pt idx="103">
                  <c:v>13.427235307151077</c:v>
                </c:pt>
                <c:pt idx="104">
                  <c:v>12.96141392464243</c:v>
                </c:pt>
                <c:pt idx="105">
                  <c:v>12.535615146109528</c:v>
                </c:pt>
                <c:pt idx="106">
                  <c:v>12.144555513560467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43-4432-8C4A-414ABCB13453}"/>
            </c:ext>
          </c:extLst>
        </c:ser>
        <c:ser>
          <c:idx val="1"/>
          <c:order val="1"/>
          <c:tx>
            <c:v>n1=0, n2=0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'Shear Viscosity'!$D$2:$D$108</c:f>
              <c:numCache>
                <c:formatCode>General</c:formatCode>
                <c:ptCount val="107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7.0000000000000007E-2</c:v>
                </c:pt>
                <c:pt idx="16">
                  <c:v>0.08</c:v>
                </c:pt>
                <c:pt idx="17">
                  <c:v>0.09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10</c:v>
                </c:pt>
                <c:pt idx="37">
                  <c:v>20</c:v>
                </c:pt>
                <c:pt idx="38">
                  <c:v>30</c:v>
                </c:pt>
                <c:pt idx="39">
                  <c:v>40</c:v>
                </c:pt>
                <c:pt idx="40">
                  <c:v>50</c:v>
                </c:pt>
                <c:pt idx="41">
                  <c:v>60</c:v>
                </c:pt>
                <c:pt idx="42">
                  <c:v>70</c:v>
                </c:pt>
                <c:pt idx="43">
                  <c:v>80</c:v>
                </c:pt>
                <c:pt idx="44">
                  <c:v>90</c:v>
                </c:pt>
                <c:pt idx="45">
                  <c:v>100</c:v>
                </c:pt>
                <c:pt idx="46">
                  <c:v>200</c:v>
                </c:pt>
                <c:pt idx="47">
                  <c:v>300</c:v>
                </c:pt>
                <c:pt idx="48">
                  <c:v>400</c:v>
                </c:pt>
                <c:pt idx="49">
                  <c:v>500</c:v>
                </c:pt>
                <c:pt idx="50">
                  <c:v>600</c:v>
                </c:pt>
                <c:pt idx="51">
                  <c:v>700</c:v>
                </c:pt>
                <c:pt idx="52">
                  <c:v>800</c:v>
                </c:pt>
                <c:pt idx="53">
                  <c:v>900</c:v>
                </c:pt>
                <c:pt idx="54">
                  <c:v>1000</c:v>
                </c:pt>
                <c:pt idx="55">
                  <c:v>1100</c:v>
                </c:pt>
                <c:pt idx="56">
                  <c:v>1200</c:v>
                </c:pt>
                <c:pt idx="57">
                  <c:v>1300</c:v>
                </c:pt>
                <c:pt idx="58">
                  <c:v>1400</c:v>
                </c:pt>
                <c:pt idx="59">
                  <c:v>1500</c:v>
                </c:pt>
                <c:pt idx="60">
                  <c:v>1600</c:v>
                </c:pt>
                <c:pt idx="61">
                  <c:v>1700</c:v>
                </c:pt>
                <c:pt idx="62">
                  <c:v>1800</c:v>
                </c:pt>
                <c:pt idx="63">
                  <c:v>1900</c:v>
                </c:pt>
                <c:pt idx="64">
                  <c:v>2000</c:v>
                </c:pt>
                <c:pt idx="65">
                  <c:v>2100</c:v>
                </c:pt>
                <c:pt idx="66">
                  <c:v>2200</c:v>
                </c:pt>
                <c:pt idx="67">
                  <c:v>2300</c:v>
                </c:pt>
                <c:pt idx="68">
                  <c:v>2400</c:v>
                </c:pt>
                <c:pt idx="69">
                  <c:v>2500</c:v>
                </c:pt>
                <c:pt idx="70">
                  <c:v>2600</c:v>
                </c:pt>
                <c:pt idx="71">
                  <c:v>2700</c:v>
                </c:pt>
                <c:pt idx="72">
                  <c:v>2800</c:v>
                </c:pt>
                <c:pt idx="73">
                  <c:v>2900</c:v>
                </c:pt>
                <c:pt idx="74">
                  <c:v>3000</c:v>
                </c:pt>
                <c:pt idx="75">
                  <c:v>4000</c:v>
                </c:pt>
                <c:pt idx="76">
                  <c:v>5000</c:v>
                </c:pt>
                <c:pt idx="77">
                  <c:v>6000</c:v>
                </c:pt>
                <c:pt idx="78">
                  <c:v>7000</c:v>
                </c:pt>
                <c:pt idx="79">
                  <c:v>8000</c:v>
                </c:pt>
                <c:pt idx="80">
                  <c:v>9000</c:v>
                </c:pt>
                <c:pt idx="81">
                  <c:v>10000</c:v>
                </c:pt>
                <c:pt idx="82">
                  <c:v>11000</c:v>
                </c:pt>
                <c:pt idx="83">
                  <c:v>12000</c:v>
                </c:pt>
                <c:pt idx="84">
                  <c:v>13000</c:v>
                </c:pt>
                <c:pt idx="85">
                  <c:v>14000</c:v>
                </c:pt>
                <c:pt idx="86">
                  <c:v>15000</c:v>
                </c:pt>
                <c:pt idx="87">
                  <c:v>16000</c:v>
                </c:pt>
                <c:pt idx="88">
                  <c:v>17000</c:v>
                </c:pt>
                <c:pt idx="89">
                  <c:v>18000</c:v>
                </c:pt>
                <c:pt idx="90">
                  <c:v>19000</c:v>
                </c:pt>
                <c:pt idx="91">
                  <c:v>20000</c:v>
                </c:pt>
                <c:pt idx="92">
                  <c:v>21000</c:v>
                </c:pt>
                <c:pt idx="93">
                  <c:v>22000</c:v>
                </c:pt>
                <c:pt idx="94">
                  <c:v>23000</c:v>
                </c:pt>
                <c:pt idx="95">
                  <c:v>24000</c:v>
                </c:pt>
                <c:pt idx="96">
                  <c:v>25000</c:v>
                </c:pt>
                <c:pt idx="97">
                  <c:v>26000</c:v>
                </c:pt>
                <c:pt idx="98">
                  <c:v>27000</c:v>
                </c:pt>
                <c:pt idx="99">
                  <c:v>28000</c:v>
                </c:pt>
                <c:pt idx="100">
                  <c:v>29000</c:v>
                </c:pt>
                <c:pt idx="101">
                  <c:v>30000</c:v>
                </c:pt>
                <c:pt idx="102">
                  <c:v>32000</c:v>
                </c:pt>
                <c:pt idx="103">
                  <c:v>34000</c:v>
                </c:pt>
                <c:pt idx="104">
                  <c:v>36000</c:v>
                </c:pt>
                <c:pt idx="105">
                  <c:v>38000</c:v>
                </c:pt>
                <c:pt idx="106">
                  <c:v>40000</c:v>
                </c:pt>
              </c:numCache>
            </c:numRef>
          </c:xVal>
          <c:yVal>
            <c:numRef>
              <c:f>'Shear Viscosity'!$F$2:$F$108</c:f>
              <c:numCache>
                <c:formatCode>General</c:formatCode>
                <c:ptCount val="107"/>
                <c:pt idx="1">
                  <c:v>3580</c:v>
                </c:pt>
                <c:pt idx="2">
                  <c:v>3580</c:v>
                </c:pt>
                <c:pt idx="3">
                  <c:v>3580</c:v>
                </c:pt>
                <c:pt idx="4">
                  <c:v>3580</c:v>
                </c:pt>
                <c:pt idx="5">
                  <c:v>3580</c:v>
                </c:pt>
                <c:pt idx="6">
                  <c:v>3580</c:v>
                </c:pt>
                <c:pt idx="7">
                  <c:v>3580</c:v>
                </c:pt>
                <c:pt idx="8">
                  <c:v>3580</c:v>
                </c:pt>
                <c:pt idx="9">
                  <c:v>3580</c:v>
                </c:pt>
                <c:pt idx="10">
                  <c:v>3580</c:v>
                </c:pt>
                <c:pt idx="11">
                  <c:v>3580</c:v>
                </c:pt>
                <c:pt idx="12">
                  <c:v>3580</c:v>
                </c:pt>
                <c:pt idx="13">
                  <c:v>3580</c:v>
                </c:pt>
                <c:pt idx="14">
                  <c:v>3580</c:v>
                </c:pt>
                <c:pt idx="15">
                  <c:v>3580</c:v>
                </c:pt>
                <c:pt idx="16">
                  <c:v>3580</c:v>
                </c:pt>
                <c:pt idx="17">
                  <c:v>3580</c:v>
                </c:pt>
                <c:pt idx="18">
                  <c:v>3580</c:v>
                </c:pt>
                <c:pt idx="19">
                  <c:v>3580</c:v>
                </c:pt>
                <c:pt idx="20">
                  <c:v>3580</c:v>
                </c:pt>
                <c:pt idx="21">
                  <c:v>3580</c:v>
                </c:pt>
                <c:pt idx="22">
                  <c:v>3580</c:v>
                </c:pt>
                <c:pt idx="23">
                  <c:v>3580</c:v>
                </c:pt>
                <c:pt idx="24">
                  <c:v>3580</c:v>
                </c:pt>
                <c:pt idx="25">
                  <c:v>3580</c:v>
                </c:pt>
                <c:pt idx="26">
                  <c:v>3580</c:v>
                </c:pt>
                <c:pt idx="27">
                  <c:v>3580</c:v>
                </c:pt>
                <c:pt idx="28">
                  <c:v>3580</c:v>
                </c:pt>
                <c:pt idx="29">
                  <c:v>3580</c:v>
                </c:pt>
                <c:pt idx="30">
                  <c:v>3580</c:v>
                </c:pt>
                <c:pt idx="31">
                  <c:v>3580</c:v>
                </c:pt>
                <c:pt idx="32">
                  <c:v>3580</c:v>
                </c:pt>
                <c:pt idx="33">
                  <c:v>3580</c:v>
                </c:pt>
                <c:pt idx="34">
                  <c:v>3580</c:v>
                </c:pt>
                <c:pt idx="35">
                  <c:v>3580</c:v>
                </c:pt>
                <c:pt idx="36">
                  <c:v>3580</c:v>
                </c:pt>
                <c:pt idx="37">
                  <c:v>3580</c:v>
                </c:pt>
                <c:pt idx="38">
                  <c:v>3580</c:v>
                </c:pt>
                <c:pt idx="39">
                  <c:v>3580</c:v>
                </c:pt>
                <c:pt idx="40">
                  <c:v>3580</c:v>
                </c:pt>
                <c:pt idx="41">
                  <c:v>3580</c:v>
                </c:pt>
                <c:pt idx="42">
                  <c:v>3580</c:v>
                </c:pt>
                <c:pt idx="43">
                  <c:v>3580</c:v>
                </c:pt>
                <c:pt idx="44">
                  <c:v>3580</c:v>
                </c:pt>
                <c:pt idx="45">
                  <c:v>3580</c:v>
                </c:pt>
                <c:pt idx="46">
                  <c:v>3580</c:v>
                </c:pt>
                <c:pt idx="47">
                  <c:v>3580</c:v>
                </c:pt>
                <c:pt idx="48">
                  <c:v>3580</c:v>
                </c:pt>
                <c:pt idx="49">
                  <c:v>3580</c:v>
                </c:pt>
                <c:pt idx="50">
                  <c:v>3580</c:v>
                </c:pt>
                <c:pt idx="51">
                  <c:v>3580</c:v>
                </c:pt>
                <c:pt idx="52">
                  <c:v>3580</c:v>
                </c:pt>
                <c:pt idx="53">
                  <c:v>3580</c:v>
                </c:pt>
                <c:pt idx="54">
                  <c:v>3580</c:v>
                </c:pt>
                <c:pt idx="55">
                  <c:v>3580</c:v>
                </c:pt>
                <c:pt idx="56">
                  <c:v>3580</c:v>
                </c:pt>
                <c:pt idx="57">
                  <c:v>3580</c:v>
                </c:pt>
                <c:pt idx="58">
                  <c:v>3580</c:v>
                </c:pt>
                <c:pt idx="59">
                  <c:v>3580</c:v>
                </c:pt>
                <c:pt idx="60">
                  <c:v>3580</c:v>
                </c:pt>
                <c:pt idx="61">
                  <c:v>3580</c:v>
                </c:pt>
                <c:pt idx="62">
                  <c:v>3580</c:v>
                </c:pt>
                <c:pt idx="63">
                  <c:v>3580</c:v>
                </c:pt>
                <c:pt idx="64">
                  <c:v>3580</c:v>
                </c:pt>
                <c:pt idx="65">
                  <c:v>3580</c:v>
                </c:pt>
                <c:pt idx="66">
                  <c:v>3580</c:v>
                </c:pt>
                <c:pt idx="67">
                  <c:v>3580</c:v>
                </c:pt>
                <c:pt idx="68">
                  <c:v>3580</c:v>
                </c:pt>
                <c:pt idx="69">
                  <c:v>3580</c:v>
                </c:pt>
                <c:pt idx="70">
                  <c:v>3580</c:v>
                </c:pt>
                <c:pt idx="71">
                  <c:v>3580</c:v>
                </c:pt>
                <c:pt idx="72">
                  <c:v>3580</c:v>
                </c:pt>
                <c:pt idx="73">
                  <c:v>3580</c:v>
                </c:pt>
                <c:pt idx="74">
                  <c:v>3580</c:v>
                </c:pt>
                <c:pt idx="75">
                  <c:v>3580</c:v>
                </c:pt>
                <c:pt idx="76">
                  <c:v>3580</c:v>
                </c:pt>
                <c:pt idx="77">
                  <c:v>3580</c:v>
                </c:pt>
                <c:pt idx="78">
                  <c:v>3580</c:v>
                </c:pt>
                <c:pt idx="79">
                  <c:v>3580</c:v>
                </c:pt>
                <c:pt idx="80">
                  <c:v>3580</c:v>
                </c:pt>
                <c:pt idx="81">
                  <c:v>3580</c:v>
                </c:pt>
                <c:pt idx="82">
                  <c:v>3580</c:v>
                </c:pt>
                <c:pt idx="83">
                  <c:v>3580</c:v>
                </c:pt>
                <c:pt idx="84">
                  <c:v>3580</c:v>
                </c:pt>
                <c:pt idx="85">
                  <c:v>3580</c:v>
                </c:pt>
                <c:pt idx="86">
                  <c:v>3580</c:v>
                </c:pt>
                <c:pt idx="87">
                  <c:v>3580</c:v>
                </c:pt>
                <c:pt idx="88">
                  <c:v>3580</c:v>
                </c:pt>
                <c:pt idx="89">
                  <c:v>3580</c:v>
                </c:pt>
                <c:pt idx="90">
                  <c:v>3580</c:v>
                </c:pt>
                <c:pt idx="91">
                  <c:v>3580</c:v>
                </c:pt>
                <c:pt idx="92">
                  <c:v>3580</c:v>
                </c:pt>
                <c:pt idx="93">
                  <c:v>3580</c:v>
                </c:pt>
                <c:pt idx="94">
                  <c:v>3580</c:v>
                </c:pt>
                <c:pt idx="95">
                  <c:v>3580</c:v>
                </c:pt>
                <c:pt idx="96">
                  <c:v>3580</c:v>
                </c:pt>
                <c:pt idx="97">
                  <c:v>3580</c:v>
                </c:pt>
                <c:pt idx="98">
                  <c:v>3580</c:v>
                </c:pt>
                <c:pt idx="99">
                  <c:v>3580</c:v>
                </c:pt>
                <c:pt idx="100">
                  <c:v>3580</c:v>
                </c:pt>
                <c:pt idx="101">
                  <c:v>3580</c:v>
                </c:pt>
                <c:pt idx="102">
                  <c:v>3580</c:v>
                </c:pt>
                <c:pt idx="103">
                  <c:v>3580</c:v>
                </c:pt>
                <c:pt idx="104">
                  <c:v>3580</c:v>
                </c:pt>
                <c:pt idx="105">
                  <c:v>3580</c:v>
                </c:pt>
                <c:pt idx="106">
                  <c:v>3580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43-4432-8C4A-414ABCB1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58431"/>
        <c:axId val="1458285215"/>
      </c:scatterChart>
      <c:valAx>
        <c:axId val="14568584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85215"/>
        <c:crosses val="autoZero"/>
        <c:crossBetween val="midCat"/>
      </c:valAx>
      <c:valAx>
        <c:axId val="14582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5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</a:t>
            </a:r>
            <a:r>
              <a:rPr lang="en-US" baseline="0"/>
              <a:t> for n1, n2 and f1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Given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'Values of Lambda i abd ai'!$E$2:$E$31</c:f>
              <c:numCache>
                <c:formatCode>0.00E+00</c:formatCode>
                <c:ptCount val="30"/>
                <c:pt idx="0">
                  <c:v>3.1415999999999999E-2</c:v>
                </c:pt>
                <c:pt idx="1">
                  <c:v>6.2831999999999999E-2</c:v>
                </c:pt>
                <c:pt idx="2">
                  <c:v>0.125664</c:v>
                </c:pt>
                <c:pt idx="3">
                  <c:v>0.251328</c:v>
                </c:pt>
                <c:pt idx="4">
                  <c:v>0.37699199999999999</c:v>
                </c:pt>
                <c:pt idx="5">
                  <c:v>0.50265599999999999</c:v>
                </c:pt>
                <c:pt idx="6">
                  <c:v>0.62831999999999999</c:v>
                </c:pt>
                <c:pt idx="7">
                  <c:v>1.25664</c:v>
                </c:pt>
                <c:pt idx="8">
                  <c:v>2.51328</c:v>
                </c:pt>
                <c:pt idx="9">
                  <c:v>3.7699199999999999</c:v>
                </c:pt>
                <c:pt idx="10">
                  <c:v>5.0265599999999999</c:v>
                </c:pt>
                <c:pt idx="11">
                  <c:v>6.2831999999999999</c:v>
                </c:pt>
                <c:pt idx="12">
                  <c:v>12.5664</c:v>
                </c:pt>
                <c:pt idx="13">
                  <c:v>25.1328</c:v>
                </c:pt>
                <c:pt idx="14">
                  <c:v>37.699199999999998</c:v>
                </c:pt>
                <c:pt idx="15">
                  <c:v>50.265599999999999</c:v>
                </c:pt>
                <c:pt idx="16">
                  <c:v>62.832000000000001</c:v>
                </c:pt>
                <c:pt idx="17" formatCode="0">
                  <c:v>63.689307726240486</c:v>
                </c:pt>
                <c:pt idx="18">
                  <c:v>79.242199999999997</c:v>
                </c:pt>
                <c:pt idx="19">
                  <c:v>125.592</c:v>
                </c:pt>
                <c:pt idx="20" formatCode="0">
                  <c:v>131.99757640067676</c:v>
                </c:pt>
                <c:pt idx="21">
                  <c:v>199.05099999999999</c:v>
                </c:pt>
                <c:pt idx="22">
                  <c:v>315.47699999999998</c:v>
                </c:pt>
                <c:pt idx="23">
                  <c:v>500</c:v>
                </c:pt>
                <c:pt idx="24" formatCode="0">
                  <c:v>771.0960826349617</c:v>
                </c:pt>
                <c:pt idx="25" formatCode="0">
                  <c:v>1561.8292510956398</c:v>
                </c:pt>
                <c:pt idx="26" formatCode="0">
                  <c:v>2677.4314600715829</c:v>
                </c:pt>
                <c:pt idx="27" formatCode="0">
                  <c:v>3261.3176315405508</c:v>
                </c:pt>
                <c:pt idx="28" formatCode="0">
                  <c:v>3826.4876477605144</c:v>
                </c:pt>
                <c:pt idx="29" formatCode="0">
                  <c:v>4196.5422863685226</c:v>
                </c:pt>
              </c:numCache>
            </c:numRef>
          </c:xVal>
          <c:yVal>
            <c:numRef>
              <c:f>'Values of Lambda i abd ai'!$F$2:$F$31</c:f>
              <c:numCache>
                <c:formatCode>0.00E+00</c:formatCode>
                <c:ptCount val="30"/>
                <c:pt idx="0">
                  <c:v>3376.02</c:v>
                </c:pt>
                <c:pt idx="1">
                  <c:v>3296.92</c:v>
                </c:pt>
                <c:pt idx="2">
                  <c:v>3150.91</c:v>
                </c:pt>
                <c:pt idx="3">
                  <c:v>3010.33</c:v>
                </c:pt>
                <c:pt idx="4">
                  <c:v>2853.87</c:v>
                </c:pt>
                <c:pt idx="5">
                  <c:v>2730.73</c:v>
                </c:pt>
                <c:pt idx="6">
                  <c:v>2687.77</c:v>
                </c:pt>
                <c:pt idx="7">
                  <c:v>2374.96</c:v>
                </c:pt>
                <c:pt idx="8">
                  <c:v>2069.7600000000002</c:v>
                </c:pt>
                <c:pt idx="9">
                  <c:v>1826.35</c:v>
                </c:pt>
                <c:pt idx="10">
                  <c:v>1659.56</c:v>
                </c:pt>
                <c:pt idx="11">
                  <c:v>1575.71</c:v>
                </c:pt>
                <c:pt idx="12">
                  <c:v>1231.94</c:v>
                </c:pt>
                <c:pt idx="13">
                  <c:v>950.01100000000008</c:v>
                </c:pt>
                <c:pt idx="14">
                  <c:v>805.05899999999997</c:v>
                </c:pt>
                <c:pt idx="15">
                  <c:v>703.29700000000003</c:v>
                </c:pt>
                <c:pt idx="16">
                  <c:v>632.67600000000004</c:v>
                </c:pt>
                <c:pt idx="17" formatCode="0">
                  <c:v>632.47429494988171</c:v>
                </c:pt>
                <c:pt idx="18">
                  <c:v>561.65899999999999</c:v>
                </c:pt>
                <c:pt idx="19">
                  <c:v>433.54799999999994</c:v>
                </c:pt>
                <c:pt idx="20" formatCode="0">
                  <c:v>420.47634624124703</c:v>
                </c:pt>
                <c:pt idx="21">
                  <c:v>334.33600000000001</c:v>
                </c:pt>
                <c:pt idx="22">
                  <c:v>259.416</c:v>
                </c:pt>
                <c:pt idx="23">
                  <c:v>193.32300000000001</c:v>
                </c:pt>
                <c:pt idx="24" formatCode="0">
                  <c:v>128.09210268722302</c:v>
                </c:pt>
                <c:pt idx="25" formatCode="0">
                  <c:v>79.305376532895167</c:v>
                </c:pt>
                <c:pt idx="26" formatCode="0">
                  <c:v>55.778314392010152</c:v>
                </c:pt>
                <c:pt idx="27" formatCode="0">
                  <c:v>49.540936299060306</c:v>
                </c:pt>
                <c:pt idx="28" formatCode="0">
                  <c:v>44.885917018018269</c:v>
                </c:pt>
                <c:pt idx="29" formatCode="0">
                  <c:v>42.343289788551687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D-4CC9-8006-F76D33EFB35D}"/>
            </c:ext>
          </c:extLst>
        </c:ser>
        <c:ser>
          <c:idx val="1"/>
          <c:order val="1"/>
          <c:tx>
            <c:v>FIT n1=1.7, n2=0.05, f1=0.67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TAREA!$I$2:$I$56</c:f>
              <c:numCache>
                <c:formatCode>General</c:formatCode>
                <c:ptCount val="5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</c:numCache>
            </c:numRef>
          </c:xVal>
          <c:yVal>
            <c:numRef>
              <c:f>TAREA!$R$2:$R$56</c:f>
              <c:numCache>
                <c:formatCode>0.00E+00</c:formatCode>
                <c:ptCount val="55"/>
                <c:pt idx="0">
                  <c:v>3648.7794230142072</c:v>
                </c:pt>
                <c:pt idx="1">
                  <c:v>3584.3569800773721</c:v>
                </c:pt>
                <c:pt idx="2">
                  <c:v>3533.3659990842425</c:v>
                </c:pt>
                <c:pt idx="3">
                  <c:v>3490.577907739817</c:v>
                </c:pt>
                <c:pt idx="4">
                  <c:v>3453.3422208116544</c:v>
                </c:pt>
                <c:pt idx="5">
                  <c:v>3420.1037681368252</c:v>
                </c:pt>
                <c:pt idx="6">
                  <c:v>3389.8811329401442</c:v>
                </c:pt>
                <c:pt idx="7">
                  <c:v>3362.0220143678575</c:v>
                </c:pt>
                <c:pt idx="8">
                  <c:v>3336.0743214352165</c:v>
                </c:pt>
                <c:pt idx="9">
                  <c:v>3311.7133687401556</c:v>
                </c:pt>
                <c:pt idx="10">
                  <c:v>3121.3233083495229</c:v>
                </c:pt>
                <c:pt idx="11">
                  <c:v>2984.2799425703715</c:v>
                </c:pt>
                <c:pt idx="12">
                  <c:v>2876.143030257198</c:v>
                </c:pt>
                <c:pt idx="13">
                  <c:v>2786.6022482612889</c:v>
                </c:pt>
                <c:pt idx="14">
                  <c:v>2710.0068840485283</c:v>
                </c:pt>
                <c:pt idx="15">
                  <c:v>2642.9056472395528</c:v>
                </c:pt>
                <c:pt idx="16">
                  <c:v>2583.0497462669005</c:v>
                </c:pt>
                <c:pt idx="17">
                  <c:v>2528.903659337921</c:v>
                </c:pt>
                <c:pt idx="18">
                  <c:v>2479.3790246379531</c:v>
                </c:pt>
                <c:pt idx="19">
                  <c:v>2127.8988916390963</c:v>
                </c:pt>
                <c:pt idx="20">
                  <c:v>1905.9029541265165</c:v>
                </c:pt>
                <c:pt idx="21">
                  <c:v>1746.636684801563</c:v>
                </c:pt>
                <c:pt idx="22">
                  <c:v>1625.238762491646</c:v>
                </c:pt>
                <c:pt idx="23">
                  <c:v>1528.9587807468258</c:v>
                </c:pt>
                <c:pt idx="24">
                  <c:v>1450.3097731468663</c:v>
                </c:pt>
                <c:pt idx="25">
                  <c:v>1384.5455697294899</c:v>
                </c:pt>
                <c:pt idx="26">
                  <c:v>1328.497208188915</c:v>
                </c:pt>
                <c:pt idx="27">
                  <c:v>1279.9645345572944</c:v>
                </c:pt>
                <c:pt idx="28">
                  <c:v>996.31005922367638</c:v>
                </c:pt>
                <c:pt idx="29">
                  <c:v>852.87969809404126</c:v>
                </c:pt>
                <c:pt idx="30">
                  <c:v>757.54142501503736</c:v>
                </c:pt>
                <c:pt idx="31">
                  <c:v>686.31854162022046</c:v>
                </c:pt>
                <c:pt idx="32">
                  <c:v>629.70370110722854</c:v>
                </c:pt>
                <c:pt idx="33">
                  <c:v>582.96943619413332</c:v>
                </c:pt>
                <c:pt idx="34">
                  <c:v>543.40670483217514</c:v>
                </c:pt>
                <c:pt idx="35">
                  <c:v>509.30587206194269</c:v>
                </c:pt>
                <c:pt idx="36">
                  <c:v>479.51083724685333</c:v>
                </c:pt>
                <c:pt idx="37">
                  <c:v>305.70316852933399</c:v>
                </c:pt>
                <c:pt idx="38">
                  <c:v>226.68817604491269</c:v>
                </c:pt>
                <c:pt idx="39">
                  <c:v>181.53009769495458</c:v>
                </c:pt>
                <c:pt idx="40">
                  <c:v>152.19616725918328</c:v>
                </c:pt>
                <c:pt idx="41">
                  <c:v>131.46955177074133</c:v>
                </c:pt>
                <c:pt idx="42">
                  <c:v>115.93512689527579</c:v>
                </c:pt>
                <c:pt idx="43">
                  <c:v>103.78088423547206</c:v>
                </c:pt>
                <c:pt idx="44">
                  <c:v>93.959781800802531</c:v>
                </c:pt>
                <c:pt idx="45">
                  <c:v>85.825016875703525</c:v>
                </c:pt>
                <c:pt idx="46">
                  <c:v>44.864045751165072</c:v>
                </c:pt>
                <c:pt idx="47">
                  <c:v>29.167578457017136</c:v>
                </c:pt>
                <c:pt idx="48">
                  <c:v>21.034235981565381</c:v>
                </c:pt>
                <c:pt idx="49">
                  <c:v>16.167667290745243</c:v>
                </c:pt>
                <c:pt idx="50">
                  <c:v>12.979140842327562</c:v>
                </c:pt>
                <c:pt idx="51">
                  <c:v>10.751948124289985</c:v>
                </c:pt>
                <c:pt idx="52">
                  <c:v>9.1198982836561466</c:v>
                </c:pt>
                <c:pt idx="53">
                  <c:v>7.8786026810175134</c:v>
                </c:pt>
                <c:pt idx="54">
                  <c:v>6.9060559419176144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D-4CC9-8006-F76D33EF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58431"/>
        <c:axId val="1458285215"/>
      </c:scatterChart>
      <c:valAx>
        <c:axId val="14568584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285215"/>
        <c:crosses val="autoZero"/>
        <c:crossBetween val="midCat"/>
      </c:valAx>
      <c:valAx>
        <c:axId val="14582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85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5"/>
          <c:order val="0"/>
          <c:tx>
            <c:strRef>
              <c:f>TAREA!$AA$1</c:f>
              <c:strCache>
                <c:ptCount val="1"/>
                <c:pt idx="0">
                  <c:v>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TAREA!$I$2:$I$56</c:f>
              <c:numCache>
                <c:formatCode>General</c:formatCode>
                <c:ptCount val="5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  <c:pt idx="11">
                  <c:v>0.3</c:v>
                </c:pt>
                <c:pt idx="12">
                  <c:v>0.4</c:v>
                </c:pt>
                <c:pt idx="13">
                  <c:v>0.5</c:v>
                </c:pt>
                <c:pt idx="14">
                  <c:v>0.6</c:v>
                </c:pt>
                <c:pt idx="15">
                  <c:v>0.7</c:v>
                </c:pt>
                <c:pt idx="16">
                  <c:v>0.8</c:v>
                </c:pt>
                <c:pt idx="17">
                  <c:v>0.9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9</c:v>
                </c:pt>
                <c:pt idx="27">
                  <c:v>10</c:v>
                </c:pt>
                <c:pt idx="28">
                  <c:v>20</c:v>
                </c:pt>
                <c:pt idx="29">
                  <c:v>30</c:v>
                </c:pt>
                <c:pt idx="30">
                  <c:v>40</c:v>
                </c:pt>
                <c:pt idx="31">
                  <c:v>50</c:v>
                </c:pt>
                <c:pt idx="32">
                  <c:v>60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1">
                  <c:v>600</c:v>
                </c:pt>
                <c:pt idx="42">
                  <c:v>700</c:v>
                </c:pt>
                <c:pt idx="43">
                  <c:v>800</c:v>
                </c:pt>
                <c:pt idx="44">
                  <c:v>900</c:v>
                </c:pt>
                <c:pt idx="45">
                  <c:v>1000</c:v>
                </c:pt>
                <c:pt idx="46">
                  <c:v>2000</c:v>
                </c:pt>
                <c:pt idx="47">
                  <c:v>3000</c:v>
                </c:pt>
                <c:pt idx="48">
                  <c:v>4000</c:v>
                </c:pt>
                <c:pt idx="49">
                  <c:v>5000</c:v>
                </c:pt>
                <c:pt idx="50">
                  <c:v>6000</c:v>
                </c:pt>
                <c:pt idx="51">
                  <c:v>7000</c:v>
                </c:pt>
                <c:pt idx="52">
                  <c:v>8000</c:v>
                </c:pt>
                <c:pt idx="53">
                  <c:v>9000</c:v>
                </c:pt>
                <c:pt idx="54">
                  <c:v>10000</c:v>
                </c:pt>
              </c:numCache>
            </c:numRef>
          </c:xVal>
          <c:yVal>
            <c:numRef>
              <c:f>TAREA!$AA$2:$AA$66</c:f>
              <c:numCache>
                <c:formatCode>0.00E+00</c:formatCode>
                <c:ptCount val="65"/>
                <c:pt idx="0">
                  <c:v>4001788222.4292874</c:v>
                </c:pt>
                <c:pt idx="1">
                  <c:v>16012707654.023024</c:v>
                </c:pt>
                <c:pt idx="2">
                  <c:v>36041094668.846985</c:v>
                </c:pt>
                <c:pt idx="3">
                  <c:v>64095291279.166977</c:v>
                </c:pt>
                <c:pt idx="4">
                  <c:v>100183645137.18733</c:v>
                </c:pt>
                <c:pt idx="5">
                  <c:v>144314509536.78912</c:v>
                </c:pt>
                <c:pt idx="6">
                  <c:v>196496243415.2691</c:v>
                </c:pt>
                <c:pt idx="7">
                  <c:v>256737211355.07736</c:v>
                </c:pt>
                <c:pt idx="8">
                  <c:v>325045783585.55664</c:v>
                </c:pt>
                <c:pt idx="9">
                  <c:v>401430335984.6803</c:v>
                </c:pt>
                <c:pt idx="10">
                  <c:v>1611301504656.7632</c:v>
                </c:pt>
                <c:pt idx="11">
                  <c:v>3638026163976.6226</c:v>
                </c:pt>
                <c:pt idx="12">
                  <c:v>6490073666824.3174</c:v>
                </c:pt>
                <c:pt idx="13">
                  <c:v>10175970234843.691</c:v>
                </c:pt>
                <c:pt idx="14">
                  <c:v>14704299132286.428</c:v>
                </c:pt>
                <c:pt idx="15">
                  <c:v>20083700839856.16</c:v>
                </c:pt>
                <c:pt idx="16">
                  <c:v>26322873228552.547</c:v>
                </c:pt>
                <c:pt idx="17">
                  <c:v>33430571733515.379</c:v>
                </c:pt>
                <c:pt idx="18">
                  <c:v>41415609527868.602</c:v>
                </c:pt>
                <c:pt idx="19">
                  <c:v>171500177169710.78</c:v>
                </c:pt>
                <c:pt idx="20">
                  <c:v>399448561716949.13</c:v>
                </c:pt>
                <c:pt idx="21">
                  <c:v>735053863093280.5</c:v>
                </c:pt>
                <c:pt idx="22">
                  <c:v>1188724806763238.5</c:v>
                </c:pt>
                <c:pt idx="23">
                  <c:v>1771503128140757.3</c:v>
                </c:pt>
                <c:pt idx="24">
                  <c:v>2495080956997733</c:v>
                </c:pt>
                <c:pt idx="25">
                  <c:v>3371818201872589</c:v>
                </c:pt>
                <c:pt idx="26">
                  <c:v>4414759934478833</c:v>
                </c:pt>
                <c:pt idx="27">
                  <c:v>5637653774113629</c:v>
                </c:pt>
                <c:pt idx="28">
                  <c:v>3.1325559410661428E+16</c:v>
                </c:pt>
                <c:pt idx="29">
                  <c:v>9.6016772515226096E+16</c:v>
                </c:pt>
                <c:pt idx="30">
                  <c:v>2.2777595355745021E+17</c:v>
                </c:pt>
                <c:pt idx="31">
                  <c:v>4.655178087273241E+17</c:v>
                </c:pt>
                <c:pt idx="32">
                  <c:v>8.607455307914729E+17</c:v>
                </c:pt>
                <c:pt idx="33">
                  <c:v>1.4792892399494464E+18</c:v>
                </c:pt>
                <c:pt idx="34">
                  <c:v>2.4030444246900014E+18</c:v>
                </c:pt>
                <c:pt idx="35">
                  <c:v>3.7317103826473953E+18</c:v>
                </c:pt>
                <c:pt idx="36">
                  <c:v>5.5845286614576712E+18</c:v>
                </c:pt>
                <c:pt idx="37">
                  <c:v>9.6627296921963282E+19</c:v>
                </c:pt>
                <c:pt idx="38">
                  <c:v>5.8328217889773997E+20</c:v>
                </c:pt>
                <c:pt idx="39">
                  <c:v>2.1797384514773899E+21</c:v>
                </c:pt>
                <c:pt idx="40">
                  <c:v>6.1780648799506614E+21</c:v>
                </c:pt>
                <c:pt idx="41">
                  <c:v>1.4622053803637212E+22</c:v>
                </c:pt>
                <c:pt idx="42">
                  <c:v>3.0481065221515383E+22</c:v>
                </c:pt>
                <c:pt idx="43">
                  <c:v>5.7823870877850971E+22</c:v>
                </c:pt>
                <c:pt idx="44">
                  <c:v>1.0199249834782593E+23</c:v>
                </c:pt>
                <c:pt idx="45">
                  <c:v>1.697760751231673E+23</c:v>
                </c:pt>
                <c:pt idx="46">
                  <c:v>5.022754402610115E+24</c:v>
                </c:pt>
                <c:pt idx="47">
                  <c:v>3.7142982078587379E+25</c:v>
                </c:pt>
                <c:pt idx="48">
                  <c:v>1.5444679564008318E+26</c:v>
                </c:pt>
                <c:pt idx="49">
                  <c:v>4.6756722962790428E+26</c:v>
                </c:pt>
                <c:pt idx="50">
                  <c:v>1.1572384251495125E+27</c:v>
                </c:pt>
                <c:pt idx="51">
                  <c:v>2.4916800384419014E+27</c:v>
                </c:pt>
                <c:pt idx="52">
                  <c:v>4.8439816494344713E+27</c:v>
                </c:pt>
                <c:pt idx="53">
                  <c:v>8.709487170311913E+27</c:v>
                </c:pt>
                <c:pt idx="54">
                  <c:v>1.4723179254077074E+28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A4A-46C8-BADE-4C21081E1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54239"/>
        <c:axId val="1457367951"/>
      </c:scatterChart>
      <c:valAx>
        <c:axId val="20778542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367951"/>
        <c:crosses val="autoZero"/>
        <c:crossBetween val="midCat"/>
      </c:valAx>
      <c:valAx>
        <c:axId val="1457367951"/>
        <c:scaling>
          <c:logBase val="10"/>
          <c:orientation val="minMax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85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868680</xdr:colOff>
      <xdr:row>0</xdr:row>
      <xdr:rowOff>575310</xdr:rowOff>
    </xdr:from>
    <xdr:to>
      <xdr:col>14</xdr:col>
      <xdr:colOff>137160</xdr:colOff>
      <xdr:row>14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34A59-6482-460D-8690-4292B9AC4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605790</xdr:colOff>
      <xdr:row>3</xdr:row>
      <xdr:rowOff>76200</xdr:rowOff>
    </xdr:from>
    <xdr:to>
      <xdr:col>11</xdr:col>
      <xdr:colOff>758190</xdr:colOff>
      <xdr:row>17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B8175F-0587-4B6A-976A-54FC220DB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10</xdr:row>
      <xdr:rowOff>156210</xdr:rowOff>
    </xdr:from>
    <xdr:to>
      <xdr:col>7</xdr:col>
      <xdr:colOff>415290</xdr:colOff>
      <xdr:row>25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879A1-3D43-4E1F-955B-2E9EB9B69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405764</xdr:colOff>
      <xdr:row>25</xdr:row>
      <xdr:rowOff>158114</xdr:rowOff>
    </xdr:from>
    <xdr:to>
      <xdr:col>7</xdr:col>
      <xdr:colOff>415289</xdr:colOff>
      <xdr:row>40</xdr:row>
      <xdr:rowOff>137159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CF33D3-6FAB-4D78-827E-254AB59A9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E27" sqref="E27"/>
    </sheetView>
  </sheetViews>
  <sheetFormatPr defaultColWidth="11.2265625" defaultRowHeight="15" customHeight="1"/>
  <cols>
    <col min="1" max="1" width="7.453125" customWidth="1"/>
    <col min="2" max="2" width="11.6796875" customWidth="1"/>
    <col min="3" max="3" width="12.76953125" customWidth="1"/>
    <col min="4" max="26" width="10.54296875" customWidth="1"/>
  </cols>
  <sheetData>
    <row r="1" spans="1:7" ht="46.8">
      <c r="A1" s="19" t="s">
        <v>0</v>
      </c>
      <c r="B1" s="20" t="s">
        <v>1</v>
      </c>
      <c r="C1" s="20" t="s">
        <v>2</v>
      </c>
      <c r="D1" s="25" t="s">
        <v>23</v>
      </c>
      <c r="E1" s="24" t="s">
        <v>24</v>
      </c>
      <c r="F1" s="1" t="s">
        <v>3</v>
      </c>
      <c r="G1" s="25" t="s">
        <v>28</v>
      </c>
    </row>
    <row r="2" spans="1:7" ht="15.6">
      <c r="A2" s="21">
        <v>1</v>
      </c>
      <c r="B2" s="22">
        <v>3000</v>
      </c>
      <c r="C2" s="23">
        <v>5.9999999999999995E-8</v>
      </c>
      <c r="D2">
        <v>1</v>
      </c>
      <c r="E2" s="3">
        <v>3.1415999999999999E-2</v>
      </c>
      <c r="F2" s="4">
        <v>3376.02</v>
      </c>
      <c r="G2" s="31">
        <f>B26*SUM(B27:B35)+C26*SUM(C27:C35)</f>
        <v>56236.74</v>
      </c>
    </row>
    <row r="3" spans="1:7" ht="15.6">
      <c r="A3" s="21">
        <v>2</v>
      </c>
      <c r="B3" s="22">
        <v>600</v>
      </c>
      <c r="C3" s="23">
        <v>3.0000000000000001E-5</v>
      </c>
      <c r="E3" s="3">
        <v>6.2831999999999999E-2</v>
      </c>
      <c r="F3" s="4">
        <v>3296.92</v>
      </c>
    </row>
    <row r="4" spans="1:7" ht="15.6">
      <c r="A4" s="21">
        <v>3</v>
      </c>
      <c r="B4" s="22">
        <v>100</v>
      </c>
      <c r="C4" s="23">
        <v>2.8000000000000001E-2</v>
      </c>
      <c r="E4" s="3">
        <v>0.125664</v>
      </c>
      <c r="F4" s="4">
        <v>3150.91</v>
      </c>
    </row>
    <row r="5" spans="1:7" ht="15.6">
      <c r="A5" s="21">
        <v>4</v>
      </c>
      <c r="B5" s="22">
        <v>10</v>
      </c>
      <c r="C5" s="23">
        <v>30</v>
      </c>
      <c r="E5" s="3">
        <v>0.251328</v>
      </c>
      <c r="F5" s="4">
        <v>3010.33</v>
      </c>
    </row>
    <row r="6" spans="1:7" ht="15.6">
      <c r="A6" s="21">
        <v>5</v>
      </c>
      <c r="B6" s="22">
        <v>1</v>
      </c>
      <c r="C6" s="23">
        <v>10000</v>
      </c>
      <c r="E6" s="3">
        <v>0.37699199999999999</v>
      </c>
      <c r="F6" s="4">
        <v>2853.87</v>
      </c>
    </row>
    <row r="7" spans="1:7" ht="15.6">
      <c r="A7" s="21">
        <v>6</v>
      </c>
      <c r="B7" s="22">
        <v>0.1</v>
      </c>
      <c r="C7" s="23">
        <v>2000000</v>
      </c>
      <c r="E7" s="3">
        <v>0.50265599999999999</v>
      </c>
      <c r="F7" s="4">
        <v>2730.73</v>
      </c>
    </row>
    <row r="8" spans="1:7" ht="15.6">
      <c r="A8" s="21">
        <v>7</v>
      </c>
      <c r="B8" s="22">
        <v>0.01</v>
      </c>
      <c r="C8" s="23">
        <v>40000000</v>
      </c>
      <c r="E8" s="3">
        <v>0.62831999999999999</v>
      </c>
      <c r="F8" s="4">
        <v>2687.77</v>
      </c>
    </row>
    <row r="9" spans="1:7" ht="15.6">
      <c r="A9" s="21">
        <v>8</v>
      </c>
      <c r="B9" s="22">
        <v>1E-3</v>
      </c>
      <c r="C9" s="23">
        <v>200000000</v>
      </c>
      <c r="E9" s="3">
        <v>1.25664</v>
      </c>
      <c r="F9" s="4">
        <v>2374.96</v>
      </c>
    </row>
    <row r="10" spans="1:7" ht="15.6">
      <c r="A10" s="21">
        <v>9</v>
      </c>
      <c r="B10" s="22">
        <v>1E-4</v>
      </c>
      <c r="C10" s="23">
        <v>0</v>
      </c>
      <c r="E10" s="3">
        <v>2.51328</v>
      </c>
      <c r="F10" s="4">
        <v>2069.7600000000002</v>
      </c>
    </row>
    <row r="11" spans="1:7" ht="15.75" customHeight="1">
      <c r="E11" s="3">
        <v>3.7699199999999999</v>
      </c>
      <c r="F11" s="4">
        <v>1826.35</v>
      </c>
    </row>
    <row r="12" spans="1:7" ht="15.75" customHeight="1">
      <c r="B12" s="25" t="s">
        <v>21</v>
      </c>
      <c r="C12" s="25" t="s">
        <v>22</v>
      </c>
      <c r="E12" s="3">
        <v>5.0265599999999999</v>
      </c>
      <c r="F12" s="4">
        <v>1659.56</v>
      </c>
    </row>
    <row r="13" spans="1:7" ht="15.75" customHeight="1">
      <c r="B13" s="27">
        <v>0</v>
      </c>
      <c r="C13" s="28">
        <v>0</v>
      </c>
      <c r="E13" s="3">
        <v>6.2831999999999999</v>
      </c>
      <c r="F13" s="4">
        <v>1575.71</v>
      </c>
    </row>
    <row r="14" spans="1:7" ht="15.75" customHeight="1">
      <c r="A14" s="19" t="s">
        <v>0</v>
      </c>
      <c r="B14" s="25" t="s">
        <v>19</v>
      </c>
      <c r="C14" s="25" t="s">
        <v>20</v>
      </c>
      <c r="E14" s="3">
        <v>12.5664</v>
      </c>
      <c r="F14" s="4">
        <v>1231.94</v>
      </c>
    </row>
    <row r="15" spans="1:7" ht="15.75" customHeight="1">
      <c r="A15" s="21">
        <v>1</v>
      </c>
      <c r="B15">
        <f>(1+$B$13*$B2*$D$2)/$B2</f>
        <v>3.3333333333333332E-4</v>
      </c>
      <c r="C15">
        <f>(1+$C$13*$B2*$D$2)/$B2</f>
        <v>3.3333333333333332E-4</v>
      </c>
      <c r="E15" s="3">
        <v>25.1328</v>
      </c>
      <c r="F15" s="4">
        <v>950.01100000000008</v>
      </c>
    </row>
    <row r="16" spans="1:7" ht="15.75" customHeight="1">
      <c r="A16" s="21">
        <v>2</v>
      </c>
      <c r="B16">
        <f t="shared" ref="B16:B36" si="0">(1+$B$13*$B3*$D$2)/$B3</f>
        <v>1.6666666666666668E-3</v>
      </c>
      <c r="C16">
        <f t="shared" ref="C16:C43" si="1">(1+$C$13*$B3*$D$2)/$B3</f>
        <v>1.6666666666666668E-3</v>
      </c>
      <c r="E16" s="3">
        <v>37.699199999999998</v>
      </c>
      <c r="F16" s="4">
        <v>805.05899999999997</v>
      </c>
    </row>
    <row r="17" spans="1:6" ht="15.75" customHeight="1">
      <c r="A17" s="21">
        <v>3</v>
      </c>
      <c r="B17">
        <f t="shared" si="0"/>
        <v>0.01</v>
      </c>
      <c r="C17">
        <f t="shared" si="1"/>
        <v>0.01</v>
      </c>
      <c r="E17" s="3">
        <v>50.265599999999999</v>
      </c>
      <c r="F17" s="4">
        <v>703.29700000000003</v>
      </c>
    </row>
    <row r="18" spans="1:6" ht="15.75" customHeight="1">
      <c r="A18" s="21">
        <v>4</v>
      </c>
      <c r="B18">
        <f t="shared" si="0"/>
        <v>0.1</v>
      </c>
      <c r="C18">
        <f t="shared" si="1"/>
        <v>0.1</v>
      </c>
      <c r="E18" s="3">
        <v>62.832000000000001</v>
      </c>
      <c r="F18" s="4">
        <v>632.67600000000004</v>
      </c>
    </row>
    <row r="19" spans="1:6" ht="15.75" customHeight="1">
      <c r="A19" s="21">
        <v>5</v>
      </c>
      <c r="B19">
        <f t="shared" si="0"/>
        <v>1</v>
      </c>
      <c r="C19">
        <f t="shared" si="1"/>
        <v>1</v>
      </c>
      <c r="E19" s="7">
        <v>63.689307726240486</v>
      </c>
      <c r="F19" s="7">
        <v>632.47429494988171</v>
      </c>
    </row>
    <row r="20" spans="1:6" ht="15.75" customHeight="1">
      <c r="A20" s="21">
        <v>6</v>
      </c>
      <c r="B20">
        <f t="shared" si="0"/>
        <v>10</v>
      </c>
      <c r="C20">
        <f t="shared" si="1"/>
        <v>10</v>
      </c>
      <c r="E20" s="3">
        <v>79.242199999999997</v>
      </c>
      <c r="F20" s="4">
        <v>561.65899999999999</v>
      </c>
    </row>
    <row r="21" spans="1:6" ht="15.75" customHeight="1">
      <c r="A21" s="21">
        <v>7</v>
      </c>
      <c r="B21">
        <f t="shared" si="0"/>
        <v>100</v>
      </c>
      <c r="C21">
        <f t="shared" si="1"/>
        <v>100</v>
      </c>
      <c r="E21" s="3">
        <v>125.592</v>
      </c>
      <c r="F21" s="4">
        <v>433.54799999999994</v>
      </c>
    </row>
    <row r="22" spans="1:6" ht="15.75" customHeight="1">
      <c r="A22" s="21">
        <v>8</v>
      </c>
      <c r="B22">
        <f t="shared" si="0"/>
        <v>1000</v>
      </c>
      <c r="C22">
        <f t="shared" si="1"/>
        <v>1000</v>
      </c>
      <c r="E22" s="7">
        <v>131.99757640067676</v>
      </c>
      <c r="F22" s="7">
        <v>420.47634624124703</v>
      </c>
    </row>
    <row r="23" spans="1:6" ht="15.75" customHeight="1">
      <c r="A23" s="21">
        <v>9</v>
      </c>
      <c r="B23">
        <f t="shared" si="0"/>
        <v>10000</v>
      </c>
      <c r="C23">
        <f t="shared" si="1"/>
        <v>10000</v>
      </c>
      <c r="E23" s="3">
        <v>199.05099999999999</v>
      </c>
      <c r="F23" s="4">
        <v>334.33600000000001</v>
      </c>
    </row>
    <row r="24" spans="1:6" ht="15.75" customHeight="1">
      <c r="E24" s="3">
        <v>315.47699999999998</v>
      </c>
      <c r="F24" s="4">
        <v>259.416</v>
      </c>
    </row>
    <row r="25" spans="1:6" ht="15.75" customHeight="1">
      <c r="B25" s="25" t="s">
        <v>25</v>
      </c>
      <c r="C25" s="25" t="s">
        <v>26</v>
      </c>
      <c r="E25" s="3">
        <v>500</v>
      </c>
      <c r="F25" s="4">
        <v>193.32300000000001</v>
      </c>
    </row>
    <row r="26" spans="1:6" ht="15.75" customHeight="1">
      <c r="A26" s="19" t="s">
        <v>0</v>
      </c>
      <c r="B26" s="27">
        <v>0.5</v>
      </c>
      <c r="C26" s="28">
        <f>1-B26</f>
        <v>0.5</v>
      </c>
      <c r="E26" s="7">
        <v>771.0960826349617</v>
      </c>
      <c r="F26" s="7">
        <v>128.09210268722302</v>
      </c>
    </row>
    <row r="27" spans="1:6" ht="15.75" customHeight="1">
      <c r="A27" s="21">
        <v>1</v>
      </c>
      <c r="B27" s="30">
        <f>(C2/B15^2)</f>
        <v>0.53999999999999992</v>
      </c>
      <c r="C27" s="30">
        <f>(C2/C15^2)</f>
        <v>0.53999999999999992</v>
      </c>
      <c r="E27" s="7">
        <v>1561.8292510956398</v>
      </c>
      <c r="F27" s="7">
        <v>79.305376532895167</v>
      </c>
    </row>
    <row r="28" spans="1:6" ht="15.75" customHeight="1">
      <c r="A28" s="21">
        <v>2</v>
      </c>
      <c r="B28" s="30">
        <f t="shared" ref="B28:B40" si="2">(C3/B16^2)+(C3/C16^2)</f>
        <v>21.599999999999998</v>
      </c>
      <c r="C28" s="30">
        <f t="shared" ref="C28:C35" si="3">(C3/C16^2)</f>
        <v>10.799999999999999</v>
      </c>
      <c r="E28" s="7">
        <v>2677.4314600715829</v>
      </c>
      <c r="F28" s="7">
        <v>55.778314392010152</v>
      </c>
    </row>
    <row r="29" spans="1:6" ht="15.75" customHeight="1">
      <c r="A29" s="21">
        <v>3</v>
      </c>
      <c r="B29" s="30">
        <f t="shared" si="2"/>
        <v>560</v>
      </c>
      <c r="C29" s="30">
        <f t="shared" si="3"/>
        <v>280</v>
      </c>
      <c r="E29" s="7">
        <v>3261.3176315405508</v>
      </c>
      <c r="F29" s="7">
        <v>49.540936299060306</v>
      </c>
    </row>
    <row r="30" spans="1:6" ht="15.75" customHeight="1">
      <c r="A30" s="21">
        <v>4</v>
      </c>
      <c r="B30" s="30">
        <f t="shared" si="2"/>
        <v>5999.9999999999991</v>
      </c>
      <c r="C30" s="30">
        <f t="shared" si="3"/>
        <v>2999.9999999999995</v>
      </c>
      <c r="E30" s="7">
        <v>3826.4876477605144</v>
      </c>
      <c r="F30" s="8">
        <v>44.885917018018269</v>
      </c>
    </row>
    <row r="31" spans="1:6" ht="15.75" customHeight="1">
      <c r="A31" s="21">
        <v>5</v>
      </c>
      <c r="B31" s="30">
        <f t="shared" si="2"/>
        <v>20000</v>
      </c>
      <c r="C31" s="30">
        <f t="shared" si="3"/>
        <v>10000</v>
      </c>
      <c r="E31" s="7">
        <v>4196.5422863685226</v>
      </c>
      <c r="F31" s="7">
        <v>42.343289788551687</v>
      </c>
    </row>
    <row r="32" spans="1:6" ht="15.75" customHeight="1">
      <c r="A32" s="21">
        <v>6</v>
      </c>
      <c r="B32" s="30">
        <f t="shared" si="2"/>
        <v>40000</v>
      </c>
      <c r="C32" s="30">
        <f t="shared" si="3"/>
        <v>20000</v>
      </c>
    </row>
    <row r="33" spans="1:3" ht="15.75" customHeight="1">
      <c r="A33" s="21">
        <v>7</v>
      </c>
      <c r="B33" s="30">
        <f t="shared" si="2"/>
        <v>8000</v>
      </c>
      <c r="C33" s="30">
        <f t="shared" si="3"/>
        <v>4000</v>
      </c>
    </row>
    <row r="34" spans="1:3" ht="15.75" customHeight="1">
      <c r="A34" s="21">
        <v>8</v>
      </c>
      <c r="B34" s="30">
        <f t="shared" si="2"/>
        <v>400</v>
      </c>
      <c r="C34" s="30">
        <f t="shared" si="3"/>
        <v>200</v>
      </c>
    </row>
    <row r="35" spans="1:3" ht="15.75" customHeight="1">
      <c r="A35" s="21">
        <v>9</v>
      </c>
      <c r="B35" s="30">
        <f t="shared" si="2"/>
        <v>0</v>
      </c>
      <c r="C35" s="30">
        <f t="shared" si="3"/>
        <v>0</v>
      </c>
    </row>
    <row r="36" spans="1:3" ht="15.75" customHeight="1">
      <c r="A36" s="21"/>
      <c r="B36" s="30"/>
    </row>
    <row r="37" spans="1:3" ht="15.75" customHeight="1">
      <c r="B37" s="30"/>
    </row>
    <row r="38" spans="1:3" ht="15.75" customHeight="1">
      <c r="B38" s="30"/>
    </row>
    <row r="39" spans="1:3" ht="15.75" customHeight="1">
      <c r="B39" s="30"/>
    </row>
    <row r="40" spans="1:3" ht="15.75" customHeight="1">
      <c r="B40" s="30"/>
    </row>
    <row r="41" spans="1:3" ht="15.75" customHeight="1"/>
    <row r="42" spans="1:3" ht="15.75" customHeight="1"/>
    <row r="43" spans="1:3" ht="15.75" customHeight="1"/>
    <row r="44" spans="1:3" ht="15.75" customHeight="1"/>
    <row r="45" spans="1:3" ht="15.75" customHeight="1"/>
    <row r="46" spans="1:3" ht="15.75" customHeight="1"/>
    <row r="47" spans="1:3" ht="15.75" customHeight="1"/>
    <row r="48" spans="1: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B31"/>
    </sheetView>
  </sheetViews>
  <sheetFormatPr defaultColWidth="11.2265625" defaultRowHeight="15" customHeight="1"/>
  <cols>
    <col min="1" max="1" width="13.08984375" customWidth="1"/>
    <col min="2" max="2" width="14" customWidth="1"/>
    <col min="3" max="3" width="27.08984375" customWidth="1"/>
    <col min="4" max="4" width="8.76953125" customWidth="1"/>
    <col min="5" max="5" width="11" customWidth="1"/>
    <col min="6" max="6" width="11.2265625" customWidth="1"/>
    <col min="7" max="26" width="10.54296875" customWidth="1"/>
  </cols>
  <sheetData>
    <row r="1" spans="1:26" ht="66" customHeight="1">
      <c r="A1" s="1" t="s">
        <v>3</v>
      </c>
      <c r="B1" s="1" t="s">
        <v>3</v>
      </c>
      <c r="C1" s="2" t="s">
        <v>4</v>
      </c>
      <c r="D1" s="24" t="s">
        <v>18</v>
      </c>
      <c r="E1" s="1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>
        <v>3.1415999999999999E-2</v>
      </c>
      <c r="B2" s="4">
        <v>3376.02</v>
      </c>
      <c r="D2" s="5">
        <v>1E-3</v>
      </c>
      <c r="E2" s="6">
        <v>3579.5354225245919</v>
      </c>
      <c r="G2" s="26"/>
      <c r="H2" s="25"/>
    </row>
    <row r="3" spans="1:26" ht="15.75" customHeight="1">
      <c r="A3" s="3">
        <v>6.2831999999999999E-2</v>
      </c>
      <c r="B3" s="4">
        <v>3296.92</v>
      </c>
      <c r="D3" s="5">
        <v>2E-3</v>
      </c>
      <c r="E3" s="6">
        <v>3568.6441942953179</v>
      </c>
      <c r="F3">
        <v>3580</v>
      </c>
      <c r="H3" s="25"/>
      <c r="I3" s="25"/>
    </row>
    <row r="4" spans="1:26" ht="15.75" customHeight="1">
      <c r="A4" s="3">
        <v>0.125664</v>
      </c>
      <c r="B4" s="4">
        <v>3150.91</v>
      </c>
      <c r="D4" s="5">
        <v>3.0000000000000001E-3</v>
      </c>
      <c r="E4" s="6">
        <v>3559.7825284755168</v>
      </c>
      <c r="F4">
        <v>3580</v>
      </c>
    </row>
    <row r="5" spans="1:26" ht="15.75" customHeight="1">
      <c r="A5" s="3">
        <v>0.251328</v>
      </c>
      <c r="B5" s="4">
        <v>3010.33</v>
      </c>
      <c r="D5" s="5">
        <v>4.0000000000000001E-3</v>
      </c>
      <c r="E5" s="6">
        <v>3552.0343352512295</v>
      </c>
      <c r="F5">
        <v>3580</v>
      </c>
    </row>
    <row r="6" spans="1:26" ht="15.75" customHeight="1">
      <c r="A6" s="3">
        <v>0.37699199999999999</v>
      </c>
      <c r="B6" s="4">
        <v>2853.87</v>
      </c>
      <c r="D6" s="5">
        <v>5.0000000000000001E-3</v>
      </c>
      <c r="E6" s="6">
        <v>3545.02604896304</v>
      </c>
      <c r="F6">
        <v>3580</v>
      </c>
    </row>
    <row r="7" spans="1:26" ht="15.75" customHeight="1">
      <c r="A7" s="3">
        <v>0.50265599999999999</v>
      </c>
      <c r="B7" s="4">
        <v>2730.73</v>
      </c>
      <c r="D7" s="5">
        <v>6.0000000000000001E-3</v>
      </c>
      <c r="E7" s="6">
        <v>3538.5592699486892</v>
      </c>
      <c r="F7">
        <v>3580</v>
      </c>
    </row>
    <row r="8" spans="1:26" ht="15.75" customHeight="1">
      <c r="A8" s="3">
        <v>0.62831999999999999</v>
      </c>
      <c r="B8" s="4">
        <v>2687.77</v>
      </c>
      <c r="D8" s="5">
        <v>7.0000000000000001E-3</v>
      </c>
      <c r="E8" s="6">
        <v>3532.5129163525662</v>
      </c>
      <c r="F8">
        <v>3580</v>
      </c>
    </row>
    <row r="9" spans="1:26" ht="15.75" customHeight="1">
      <c r="A9" s="3">
        <v>1.25664</v>
      </c>
      <c r="B9" s="4">
        <v>2374.96</v>
      </c>
      <c r="D9" s="5">
        <v>8.0000000000000002E-3</v>
      </c>
      <c r="E9" s="6">
        <v>3526.8063303686158</v>
      </c>
      <c r="F9">
        <v>3580</v>
      </c>
    </row>
    <row r="10" spans="1:26" ht="15.75" customHeight="1">
      <c r="A10" s="3">
        <v>2.51328</v>
      </c>
      <c r="B10" s="4">
        <v>2069.7600000000002</v>
      </c>
      <c r="D10" s="5">
        <v>8.9999999999999993E-3</v>
      </c>
      <c r="E10" s="6">
        <v>3521.3824210270755</v>
      </c>
      <c r="F10">
        <v>3580</v>
      </c>
    </row>
    <row r="11" spans="1:26" ht="15.75" customHeight="1">
      <c r="A11" s="3">
        <v>3.7699199999999999</v>
      </c>
      <c r="B11" s="4">
        <v>1826.35</v>
      </c>
      <c r="D11" s="5">
        <v>0.01</v>
      </c>
      <c r="E11" s="6">
        <v>3516.1989316163131</v>
      </c>
      <c r="F11">
        <v>3580</v>
      </c>
    </row>
    <row r="12" spans="1:26" ht="15.75" customHeight="1">
      <c r="A12" s="3">
        <v>5.0265599999999999</v>
      </c>
      <c r="B12" s="4">
        <v>1659.56</v>
      </c>
      <c r="D12" s="5">
        <v>0.02</v>
      </c>
      <c r="E12" s="6">
        <v>3472.7979157701043</v>
      </c>
      <c r="F12">
        <v>3580</v>
      </c>
    </row>
    <row r="13" spans="1:26" ht="15.75" customHeight="1">
      <c r="A13" s="3">
        <v>6.2831999999999999</v>
      </c>
      <c r="B13" s="4">
        <v>1575.71</v>
      </c>
      <c r="D13" s="5">
        <v>0.03</v>
      </c>
      <c r="E13" s="6">
        <v>3438.0775863524668</v>
      </c>
      <c r="F13">
        <v>3580</v>
      </c>
    </row>
    <row r="14" spans="1:26" ht="15.75" customHeight="1">
      <c r="A14" s="3">
        <v>12.5664</v>
      </c>
      <c r="B14" s="4">
        <v>1231.94</v>
      </c>
      <c r="D14" s="5">
        <v>0.04</v>
      </c>
      <c r="E14" s="6">
        <v>3408.1457301606374</v>
      </c>
      <c r="F14">
        <v>3580</v>
      </c>
    </row>
    <row r="15" spans="1:26" ht="15.75" customHeight="1">
      <c r="A15" s="3">
        <v>25.1328</v>
      </c>
      <c r="B15" s="4">
        <v>950.01100000000008</v>
      </c>
      <c r="D15" s="5">
        <v>0.05</v>
      </c>
      <c r="E15" s="6">
        <v>3381.4076063215298</v>
      </c>
      <c r="F15">
        <v>3580</v>
      </c>
    </row>
    <row r="16" spans="1:26" ht="15.75" customHeight="1">
      <c r="A16" s="3">
        <v>37.699199999999998</v>
      </c>
      <c r="B16" s="4">
        <v>805.05899999999997</v>
      </c>
      <c r="D16" s="5">
        <v>0.06</v>
      </c>
      <c r="E16" s="6">
        <v>3357.0130641499695</v>
      </c>
      <c r="F16">
        <v>3580</v>
      </c>
    </row>
    <row r="17" spans="1:6" ht="15.75" customHeight="1">
      <c r="A17" s="3">
        <v>50.265599999999999</v>
      </c>
      <c r="B17" s="4">
        <v>703.29700000000003</v>
      </c>
      <c r="D17" s="5">
        <v>7.0000000000000007E-2</v>
      </c>
      <c r="E17" s="6">
        <v>3334.4416142448099</v>
      </c>
      <c r="F17">
        <v>3580</v>
      </c>
    </row>
    <row r="18" spans="1:6" ht="15.75" customHeight="1">
      <c r="A18" s="3">
        <v>62.832000000000001</v>
      </c>
      <c r="B18" s="4">
        <v>632.67600000000004</v>
      </c>
      <c r="D18" s="5">
        <v>0.08</v>
      </c>
      <c r="E18" s="6">
        <v>3313.345578757232</v>
      </c>
      <c r="F18">
        <v>3580</v>
      </c>
    </row>
    <row r="19" spans="1:6" ht="15.75" customHeight="1">
      <c r="A19" s="7">
        <v>63.689307726240486</v>
      </c>
      <c r="B19" s="7">
        <v>632.47429494988171</v>
      </c>
      <c r="D19" s="5">
        <v>0.09</v>
      </c>
      <c r="E19" s="6">
        <v>3293.4782648048345</v>
      </c>
      <c r="F19">
        <v>3580</v>
      </c>
    </row>
    <row r="20" spans="1:6" ht="15.75" customHeight="1">
      <c r="A20" s="3">
        <v>79.242199999999997</v>
      </c>
      <c r="B20" s="4">
        <v>561.65899999999999</v>
      </c>
      <c r="D20" s="5">
        <v>0.1</v>
      </c>
      <c r="E20" s="6">
        <v>3274.6566811382031</v>
      </c>
      <c r="F20">
        <v>3580</v>
      </c>
    </row>
    <row r="21" spans="1:6" ht="15.75" customHeight="1">
      <c r="A21" s="3">
        <v>125.592</v>
      </c>
      <c r="B21" s="4">
        <v>433.54799999999994</v>
      </c>
      <c r="D21" s="5">
        <v>0.2</v>
      </c>
      <c r="E21" s="6">
        <v>3123.1254508909019</v>
      </c>
      <c r="F21">
        <v>3580</v>
      </c>
    </row>
    <row r="22" spans="1:6" ht="15.75" customHeight="1">
      <c r="A22" s="7">
        <v>131.99757640067676</v>
      </c>
      <c r="B22" s="7">
        <v>420.47634624124703</v>
      </c>
      <c r="D22" s="5">
        <v>0.3</v>
      </c>
      <c r="E22" s="6">
        <v>3009.1978823420473</v>
      </c>
      <c r="F22">
        <v>3580</v>
      </c>
    </row>
    <row r="23" spans="1:6" ht="15.75" customHeight="1">
      <c r="A23" s="3">
        <v>199.05099999999999</v>
      </c>
      <c r="B23" s="4">
        <v>334.33600000000001</v>
      </c>
      <c r="D23" s="5">
        <v>0.4</v>
      </c>
      <c r="E23" s="6">
        <v>2915.764303849875</v>
      </c>
      <c r="F23">
        <v>3580</v>
      </c>
    </row>
    <row r="24" spans="1:6" ht="15.75" customHeight="1">
      <c r="A24" s="3">
        <v>315.47699999999998</v>
      </c>
      <c r="B24" s="4">
        <v>259.416</v>
      </c>
      <c r="D24" s="5">
        <v>0.5</v>
      </c>
      <c r="E24" s="6">
        <v>2835.7915649941297</v>
      </c>
      <c r="F24">
        <v>3580</v>
      </c>
    </row>
    <row r="25" spans="1:6" ht="15.75" customHeight="1">
      <c r="A25" s="3">
        <v>500</v>
      </c>
      <c r="B25" s="4">
        <v>193.32300000000001</v>
      </c>
      <c r="D25" s="5">
        <v>0.6</v>
      </c>
      <c r="E25" s="6">
        <v>2765.5336324155801</v>
      </c>
      <c r="F25">
        <v>3580</v>
      </c>
    </row>
    <row r="26" spans="1:6" ht="15.75" customHeight="1">
      <c r="A26" s="7">
        <v>771.0960826349617</v>
      </c>
      <c r="B26" s="7">
        <v>128.09210268722302</v>
      </c>
      <c r="D26" s="5">
        <v>0.7</v>
      </c>
      <c r="E26" s="6">
        <v>2702.704534623374</v>
      </c>
      <c r="F26">
        <v>3580</v>
      </c>
    </row>
    <row r="27" spans="1:6" ht="15.75" customHeight="1">
      <c r="A27" s="7">
        <v>1561.8292510956398</v>
      </c>
      <c r="B27" s="7">
        <v>79.305376532895167</v>
      </c>
      <c r="D27" s="5">
        <v>0.8</v>
      </c>
      <c r="E27" s="6">
        <v>2645.7846439777372</v>
      </c>
      <c r="F27">
        <v>3580</v>
      </c>
    </row>
    <row r="28" spans="1:6" ht="15.75" customHeight="1">
      <c r="A28" s="7">
        <v>2677.4314600715829</v>
      </c>
      <c r="B28" s="7">
        <v>55.778314392010152</v>
      </c>
      <c r="D28" s="5">
        <v>0.9</v>
      </c>
      <c r="E28" s="6">
        <v>2593.7020983237817</v>
      </c>
      <c r="F28">
        <v>3580</v>
      </c>
    </row>
    <row r="29" spans="1:6" ht="15.75" customHeight="1">
      <c r="A29" s="7">
        <v>3261.3176315405508</v>
      </c>
      <c r="B29" s="7">
        <v>49.540936299060306</v>
      </c>
      <c r="D29" s="5">
        <v>1</v>
      </c>
      <c r="E29" s="6">
        <v>2545.6671532513274</v>
      </c>
      <c r="F29">
        <v>3580</v>
      </c>
    </row>
    <row r="30" spans="1:6" ht="15.75" customHeight="1">
      <c r="A30" s="7">
        <v>3826.4876477605144</v>
      </c>
      <c r="B30" s="8">
        <v>44.885917018018269</v>
      </c>
      <c r="D30" s="5">
        <v>2</v>
      </c>
      <c r="E30" s="6">
        <v>2199.7845552832823</v>
      </c>
      <c r="F30">
        <v>3580</v>
      </c>
    </row>
    <row r="31" spans="1:6" ht="15.75" customHeight="1">
      <c r="A31" s="7">
        <v>4196.5422863685226</v>
      </c>
      <c r="B31" s="7">
        <v>42.343289788551687</v>
      </c>
      <c r="D31" s="5">
        <v>3</v>
      </c>
      <c r="E31" s="6">
        <v>1979.7097518452504</v>
      </c>
      <c r="F31">
        <v>3580</v>
      </c>
    </row>
    <row r="32" spans="1:6" ht="15.75" customHeight="1">
      <c r="D32" s="5">
        <v>4</v>
      </c>
      <c r="E32" s="6">
        <v>1819.7830576966583</v>
      </c>
      <c r="F32">
        <v>3580</v>
      </c>
    </row>
    <row r="33" spans="4:6" ht="15.75" customHeight="1">
      <c r="D33" s="5">
        <v>5</v>
      </c>
      <c r="E33" s="6">
        <v>1695.3877745288285</v>
      </c>
      <c r="F33">
        <v>3580</v>
      </c>
    </row>
    <row r="34" spans="4:6" ht="15.75" customHeight="1">
      <c r="D34" s="5">
        <v>6</v>
      </c>
      <c r="E34" s="6">
        <v>1594.4350607384804</v>
      </c>
      <c r="F34">
        <v>3580</v>
      </c>
    </row>
    <row r="35" spans="4:6" ht="15.75" customHeight="1">
      <c r="D35" s="5">
        <v>7</v>
      </c>
      <c r="E35" s="6">
        <v>1510.0654738963447</v>
      </c>
      <c r="F35">
        <v>3580</v>
      </c>
    </row>
    <row r="36" spans="4:6" ht="15.75" customHeight="1">
      <c r="D36" s="5">
        <v>8</v>
      </c>
      <c r="E36" s="6">
        <v>1438.0097313120052</v>
      </c>
      <c r="F36">
        <v>3580</v>
      </c>
    </row>
    <row r="37" spans="4:6" ht="15.75" customHeight="1">
      <c r="D37" s="5">
        <v>9</v>
      </c>
      <c r="E37" s="6">
        <v>1375.4321718197648</v>
      </c>
      <c r="F37">
        <v>3580</v>
      </c>
    </row>
    <row r="38" spans="4:6" ht="15.75" customHeight="1">
      <c r="D38" s="5">
        <v>10</v>
      </c>
      <c r="E38" s="6">
        <v>1320.3557490011272</v>
      </c>
      <c r="F38">
        <v>3580</v>
      </c>
    </row>
    <row r="39" spans="4:6" ht="15.75" customHeight="1">
      <c r="D39" s="5">
        <v>20</v>
      </c>
      <c r="E39" s="6">
        <v>985.36371978095167</v>
      </c>
      <c r="F39">
        <v>3580</v>
      </c>
    </row>
    <row r="40" spans="4:6" ht="15.75" customHeight="1">
      <c r="D40" s="5">
        <v>30</v>
      </c>
      <c r="E40" s="6">
        <v>815.98223894420823</v>
      </c>
      <c r="F40">
        <v>3580</v>
      </c>
    </row>
    <row r="41" spans="4:6" ht="15.75" customHeight="1">
      <c r="D41" s="5">
        <v>40</v>
      </c>
      <c r="E41" s="6">
        <v>708.93254284942986</v>
      </c>
      <c r="F41">
        <v>3580</v>
      </c>
    </row>
    <row r="42" spans="4:6" ht="15.75" customHeight="1">
      <c r="D42" s="5">
        <v>50</v>
      </c>
      <c r="E42" s="6">
        <v>633.45217735407675</v>
      </c>
      <c r="F42">
        <v>3580</v>
      </c>
    </row>
    <row r="43" spans="4:6" ht="15.75" customHeight="1">
      <c r="D43" s="5">
        <v>60</v>
      </c>
      <c r="E43" s="6">
        <v>576.59005137411077</v>
      </c>
      <c r="F43">
        <v>3580</v>
      </c>
    </row>
    <row r="44" spans="4:6" ht="15.75" customHeight="1">
      <c r="D44" s="5">
        <v>70</v>
      </c>
      <c r="E44" s="6">
        <v>531.7983614284791</v>
      </c>
      <c r="F44">
        <v>3580</v>
      </c>
    </row>
    <row r="45" spans="4:6" ht="15.75" customHeight="1">
      <c r="D45" s="5">
        <v>80</v>
      </c>
      <c r="E45" s="6">
        <v>495.3584302152646</v>
      </c>
      <c r="F45">
        <v>3580</v>
      </c>
    </row>
    <row r="46" spans="4:6" ht="15.75" customHeight="1">
      <c r="D46" s="5">
        <v>90</v>
      </c>
      <c r="E46" s="6">
        <v>464.97959805448517</v>
      </c>
      <c r="F46">
        <v>3580</v>
      </c>
    </row>
    <row r="47" spans="4:6" ht="15.75" customHeight="1">
      <c r="D47" s="5">
        <v>100</v>
      </c>
      <c r="E47" s="6">
        <v>439.16321256840467</v>
      </c>
      <c r="F47">
        <v>3580</v>
      </c>
    </row>
    <row r="48" spans="4:6" ht="15.75" customHeight="1">
      <c r="D48" s="5">
        <v>200</v>
      </c>
      <c r="E48" s="6">
        <v>298.46990367022727</v>
      </c>
      <c r="F48">
        <v>3580</v>
      </c>
    </row>
    <row r="49" spans="4:6" ht="15.75" customHeight="1">
      <c r="D49" s="5">
        <v>300</v>
      </c>
      <c r="E49" s="6">
        <v>236.48422359757282</v>
      </c>
      <c r="F49">
        <v>3580</v>
      </c>
    </row>
    <row r="50" spans="4:6" ht="15.75" customHeight="1">
      <c r="D50" s="5">
        <v>400</v>
      </c>
      <c r="E50" s="6">
        <v>199.99809016884478</v>
      </c>
      <c r="F50">
        <v>3580</v>
      </c>
    </row>
    <row r="51" spans="4:6" ht="15.75" customHeight="1">
      <c r="D51" s="5">
        <v>500</v>
      </c>
      <c r="E51" s="6">
        <v>175.41642231677838</v>
      </c>
      <c r="F51">
        <v>3580</v>
      </c>
    </row>
    <row r="52" spans="4:6" ht="15.75" customHeight="1">
      <c r="D52" s="5">
        <v>600</v>
      </c>
      <c r="E52" s="6">
        <v>157.48734181829411</v>
      </c>
      <c r="F52">
        <v>3580</v>
      </c>
    </row>
    <row r="53" spans="4:6" ht="15.75" customHeight="1">
      <c r="D53" s="5">
        <v>700</v>
      </c>
      <c r="E53" s="6">
        <v>143.70564216149918</v>
      </c>
      <c r="F53">
        <v>3580</v>
      </c>
    </row>
    <row r="54" spans="4:6" ht="15.75" customHeight="1">
      <c r="D54" s="5">
        <v>800</v>
      </c>
      <c r="E54" s="6">
        <v>132.70841310282881</v>
      </c>
      <c r="F54">
        <v>3580</v>
      </c>
    </row>
    <row r="55" spans="4:6" ht="15.75" customHeight="1">
      <c r="D55" s="5">
        <v>900</v>
      </c>
      <c r="E55" s="6">
        <v>123.68379415158941</v>
      </c>
      <c r="F55">
        <v>3580</v>
      </c>
    </row>
    <row r="56" spans="4:6" ht="15.75" customHeight="1">
      <c r="D56" s="5">
        <v>1000</v>
      </c>
      <c r="E56" s="6">
        <v>116.11483608982924</v>
      </c>
      <c r="F56">
        <v>3580</v>
      </c>
    </row>
    <row r="57" spans="4:6" ht="15.75" customHeight="1">
      <c r="D57" s="5">
        <v>1100</v>
      </c>
      <c r="E57" s="6">
        <v>109.65508191636496</v>
      </c>
      <c r="F57">
        <v>3580</v>
      </c>
    </row>
    <row r="58" spans="4:6" ht="15.75" customHeight="1">
      <c r="D58" s="5">
        <v>1200</v>
      </c>
      <c r="E58" s="6">
        <v>104.06271271170816</v>
      </c>
      <c r="F58">
        <v>3580</v>
      </c>
    </row>
    <row r="59" spans="4:6" ht="15.75" customHeight="1">
      <c r="D59" s="5">
        <v>1300</v>
      </c>
      <c r="E59" s="6">
        <v>99.163274656278617</v>
      </c>
      <c r="F59">
        <v>3580</v>
      </c>
    </row>
    <row r="60" spans="4:6" ht="15.75" customHeight="1">
      <c r="D60" s="5">
        <v>1400</v>
      </c>
      <c r="E60" s="6">
        <v>94.827413823400008</v>
      </c>
      <c r="F60">
        <v>3580</v>
      </c>
    </row>
    <row r="61" spans="4:6" ht="15.75" customHeight="1">
      <c r="D61" s="5">
        <v>1500</v>
      </c>
      <c r="E61" s="6">
        <v>90.956972212715982</v>
      </c>
      <c r="F61">
        <v>3580</v>
      </c>
    </row>
    <row r="62" spans="4:6" ht="15.75" customHeight="1">
      <c r="D62" s="5">
        <v>1600</v>
      </c>
      <c r="E62" s="6">
        <v>87.475975885603845</v>
      </c>
      <c r="F62">
        <v>3580</v>
      </c>
    </row>
    <row r="63" spans="4:6" ht="15.75" customHeight="1">
      <c r="D63" s="5">
        <v>1700</v>
      </c>
      <c r="E63" s="6">
        <v>84.324605924744858</v>
      </c>
      <c r="F63">
        <v>3580</v>
      </c>
    </row>
    <row r="64" spans="4:6" ht="15.75" customHeight="1">
      <c r="D64" s="5">
        <v>1800</v>
      </c>
      <c r="E64" s="6">
        <v>81.455053290191714</v>
      </c>
      <c r="F64">
        <v>3580</v>
      </c>
    </row>
    <row r="65" spans="4:6" ht="15.75" customHeight="1">
      <c r="D65" s="5">
        <v>1900</v>
      </c>
      <c r="E65" s="6">
        <v>78.828600307130415</v>
      </c>
      <c r="F65">
        <v>3580</v>
      </c>
    </row>
    <row r="66" spans="4:6" ht="15.75" customHeight="1">
      <c r="D66" s="5">
        <v>2000</v>
      </c>
      <c r="E66" s="6">
        <v>76.41352237049405</v>
      </c>
      <c r="F66">
        <v>3580</v>
      </c>
    </row>
    <row r="67" spans="4:6" ht="15.75" customHeight="1">
      <c r="D67" s="5">
        <v>2100</v>
      </c>
      <c r="E67" s="6">
        <v>74.183551126182209</v>
      </c>
      <c r="F67">
        <v>3580</v>
      </c>
    </row>
    <row r="68" spans="4:6" ht="15.75" customHeight="1">
      <c r="D68" s="5">
        <v>2200</v>
      </c>
      <c r="E68" s="6">
        <v>72.116730104262857</v>
      </c>
      <c r="F68">
        <v>3580</v>
      </c>
    </row>
    <row r="69" spans="4:6" ht="15.75" customHeight="1">
      <c r="D69" s="5">
        <v>2300</v>
      </c>
      <c r="E69" s="6">
        <v>70.194549824461973</v>
      </c>
      <c r="F69">
        <v>3580</v>
      </c>
    </row>
    <row r="70" spans="4:6" ht="15.75" customHeight="1">
      <c r="D70" s="5">
        <v>2400</v>
      </c>
      <c r="E70" s="6">
        <v>68.401285286792742</v>
      </c>
      <c r="F70">
        <v>3580</v>
      </c>
    </row>
    <row r="71" spans="4:6" ht="15.75" customHeight="1">
      <c r="D71" s="5">
        <v>2500</v>
      </c>
      <c r="E71" s="6">
        <v>66.723482265672686</v>
      </c>
      <c r="F71">
        <v>3580</v>
      </c>
    </row>
    <row r="72" spans="4:6" ht="15.75" customHeight="1">
      <c r="D72" s="5">
        <v>2600</v>
      </c>
      <c r="E72" s="6">
        <v>65.149554532850956</v>
      </c>
      <c r="F72">
        <v>3580</v>
      </c>
    </row>
    <row r="73" spans="4:6" ht="15.75" customHeight="1">
      <c r="D73" s="5">
        <v>2700</v>
      </c>
      <c r="E73" s="6">
        <v>63.669464824162695</v>
      </c>
      <c r="F73">
        <v>3580</v>
      </c>
    </row>
    <row r="74" spans="4:6" ht="15.75" customHeight="1">
      <c r="D74" s="5">
        <v>2800</v>
      </c>
      <c r="E74" s="6">
        <v>62.274469762701344</v>
      </c>
      <c r="F74">
        <v>3580</v>
      </c>
    </row>
    <row r="75" spans="4:6" ht="15.75" customHeight="1">
      <c r="D75" s="5">
        <v>2900</v>
      </c>
      <c r="E75" s="6">
        <v>60.956914149200259</v>
      </c>
      <c r="F75">
        <v>3580</v>
      </c>
    </row>
    <row r="76" spans="4:6" ht="15.75" customHeight="1">
      <c r="D76" s="5">
        <v>3000</v>
      </c>
      <c r="E76" s="6">
        <v>59.710063734854678</v>
      </c>
      <c r="F76">
        <v>3580</v>
      </c>
    </row>
    <row r="77" spans="4:6" ht="15.75" customHeight="1">
      <c r="D77" s="5">
        <v>4000</v>
      </c>
      <c r="E77" s="6">
        <v>50.091478357426197</v>
      </c>
      <c r="F77">
        <v>3580</v>
      </c>
    </row>
    <row r="78" spans="4:6" ht="15.75" customHeight="1">
      <c r="D78" s="5">
        <v>5000</v>
      </c>
      <c r="E78" s="6">
        <v>43.697955580774483</v>
      </c>
      <c r="F78">
        <v>3580</v>
      </c>
    </row>
    <row r="79" spans="4:6" ht="15.75" customHeight="1">
      <c r="D79" s="5">
        <v>6000</v>
      </c>
      <c r="E79" s="6">
        <v>39.0780212839583</v>
      </c>
      <c r="F79">
        <v>3580</v>
      </c>
    </row>
    <row r="80" spans="4:6" ht="15.75" customHeight="1">
      <c r="D80" s="5">
        <v>7000</v>
      </c>
      <c r="E80" s="6">
        <v>35.551298366379612</v>
      </c>
      <c r="F80">
        <v>3580</v>
      </c>
    </row>
    <row r="81" spans="4:6" ht="15.75" customHeight="1">
      <c r="D81" s="5">
        <v>8000</v>
      </c>
      <c r="E81" s="6">
        <v>32.752266632337573</v>
      </c>
      <c r="F81">
        <v>3580</v>
      </c>
    </row>
    <row r="82" spans="4:6" ht="15.75" customHeight="1">
      <c r="D82" s="5">
        <v>9000</v>
      </c>
      <c r="E82" s="6">
        <v>30.465277418222701</v>
      </c>
      <c r="F82">
        <v>3580</v>
      </c>
    </row>
    <row r="83" spans="4:6" ht="15.75" customHeight="1">
      <c r="D83" s="5">
        <v>10000</v>
      </c>
      <c r="E83" s="6">
        <v>28.554066202206041</v>
      </c>
      <c r="F83">
        <v>3580</v>
      </c>
    </row>
    <row r="84" spans="4:6" ht="15.75" customHeight="1">
      <c r="D84" s="5">
        <v>11000</v>
      </c>
      <c r="E84" s="6">
        <v>26.927882233221705</v>
      </c>
      <c r="F84">
        <v>3580</v>
      </c>
    </row>
    <row r="85" spans="4:6" ht="15.75" customHeight="1">
      <c r="D85" s="5">
        <v>12000</v>
      </c>
      <c r="E85" s="6">
        <v>25.523717511599845</v>
      </c>
      <c r="F85">
        <v>3580</v>
      </c>
    </row>
    <row r="86" spans="4:6" ht="15.75" customHeight="1">
      <c r="D86" s="5">
        <v>13000</v>
      </c>
      <c r="E86" s="6">
        <v>24.29632145797288</v>
      </c>
      <c r="F86">
        <v>3580</v>
      </c>
    </row>
    <row r="87" spans="4:6" ht="15.75" customHeight="1">
      <c r="D87" s="5">
        <v>14000</v>
      </c>
      <c r="E87" s="6">
        <v>23.212272841361493</v>
      </c>
      <c r="F87">
        <v>3580</v>
      </c>
    </row>
    <row r="88" spans="4:6" ht="15.75" customHeight="1">
      <c r="D88" s="5">
        <v>15000</v>
      </c>
      <c r="E88" s="6">
        <v>22.246297530284895</v>
      </c>
      <c r="F88">
        <v>3580</v>
      </c>
    </row>
    <row r="89" spans="4:6" ht="15.75" customHeight="1">
      <c r="D89" s="5">
        <v>16000</v>
      </c>
      <c r="E89" s="6">
        <v>21.378892917955866</v>
      </c>
      <c r="F89">
        <v>3580</v>
      </c>
    </row>
    <row r="90" spans="4:6" ht="15.75" customHeight="1">
      <c r="D90" s="5">
        <v>17000</v>
      </c>
      <c r="E90" s="6">
        <v>20.59474515338685</v>
      </c>
      <c r="F90">
        <v>3580</v>
      </c>
    </row>
    <row r="91" spans="4:6" ht="15.75" customHeight="1">
      <c r="D91" s="5">
        <v>18000</v>
      </c>
      <c r="E91" s="6">
        <v>19.881644920716258</v>
      </c>
      <c r="F91">
        <v>3580</v>
      </c>
    </row>
    <row r="92" spans="4:6" ht="15.75" customHeight="1">
      <c r="D92" s="5">
        <v>19000</v>
      </c>
      <c r="E92" s="6">
        <v>19.229726570738467</v>
      </c>
      <c r="F92">
        <v>3580</v>
      </c>
    </row>
    <row r="93" spans="4:6" ht="15.75" customHeight="1">
      <c r="D93" s="5">
        <v>20000</v>
      </c>
      <c r="E93" s="6">
        <v>18.630922713857402</v>
      </c>
      <c r="F93">
        <v>3580</v>
      </c>
    </row>
    <row r="94" spans="4:6" ht="15.75" customHeight="1">
      <c r="D94" s="5">
        <v>21000</v>
      </c>
      <c r="E94" s="6">
        <v>18.078565838852263</v>
      </c>
      <c r="F94">
        <v>3580</v>
      </c>
    </row>
    <row r="95" spans="4:6" ht="15.75" customHeight="1">
      <c r="D95" s="5">
        <v>22000</v>
      </c>
      <c r="E95" s="6">
        <v>17.56709240026095</v>
      </c>
      <c r="F95">
        <v>3580</v>
      </c>
    </row>
    <row r="96" spans="4:6" ht="15.75" customHeight="1">
      <c r="D96" s="5">
        <v>23000</v>
      </c>
      <c r="E96" s="6">
        <v>17.091819682113282</v>
      </c>
      <c r="F96">
        <v>3580</v>
      </c>
    </row>
    <row r="97" spans="4:6" ht="15.75" customHeight="1">
      <c r="D97" s="5">
        <v>24000</v>
      </c>
      <c r="E97" s="6">
        <v>16.64877523535413</v>
      </c>
      <c r="F97">
        <v>3580</v>
      </c>
    </row>
    <row r="98" spans="4:6" ht="15.75" customHeight="1">
      <c r="D98" s="5">
        <v>25000</v>
      </c>
      <c r="E98" s="6">
        <v>16.234564882740287</v>
      </c>
      <c r="F98">
        <v>3580</v>
      </c>
    </row>
    <row r="99" spans="4:6" ht="15.75" customHeight="1">
      <c r="D99" s="5">
        <v>26000</v>
      </c>
      <c r="E99" s="6">
        <v>15.846269414439819</v>
      </c>
      <c r="F99">
        <v>3580</v>
      </c>
    </row>
    <row r="100" spans="4:6" ht="15.75" customHeight="1">
      <c r="D100" s="5">
        <v>27000</v>
      </c>
      <c r="E100" s="6">
        <v>15.481362900908087</v>
      </c>
      <c r="F100">
        <v>3580</v>
      </c>
    </row>
    <row r="101" spans="4:6" ht="15.75" customHeight="1">
      <c r="D101" s="5">
        <v>28000</v>
      </c>
      <c r="E101" s="6">
        <v>15.137647485093057</v>
      </c>
      <c r="F101">
        <v>3580</v>
      </c>
    </row>
    <row r="102" spans="4:6" ht="15.75" customHeight="1">
      <c r="D102" s="5">
        <v>29000</v>
      </c>
      <c r="E102" s="6">
        <v>14.813200873106993</v>
      </c>
      <c r="F102">
        <v>3580</v>
      </c>
    </row>
    <row r="103" spans="4:6" ht="15.75" customHeight="1">
      <c r="D103" s="5">
        <v>30000</v>
      </c>
      <c r="E103" s="6">
        <v>14.506333707646975</v>
      </c>
      <c r="F103">
        <v>3580</v>
      </c>
    </row>
    <row r="104" spans="4:6" ht="15.75" customHeight="1">
      <c r="D104" s="5">
        <v>32000</v>
      </c>
      <c r="E104" s="6">
        <v>13.939541934831281</v>
      </c>
      <c r="F104">
        <v>3580</v>
      </c>
    </row>
    <row r="105" spans="4:6" ht="15.75" customHeight="1">
      <c r="D105" s="5">
        <v>34000</v>
      </c>
      <c r="E105" s="6">
        <v>13.427235307151077</v>
      </c>
      <c r="F105">
        <v>3580</v>
      </c>
    </row>
    <row r="106" spans="4:6" ht="15.75" customHeight="1">
      <c r="D106" s="5">
        <v>36000</v>
      </c>
      <c r="E106" s="6">
        <v>12.96141392464243</v>
      </c>
      <c r="F106">
        <v>3580</v>
      </c>
    </row>
    <row r="107" spans="4:6" ht="15.75" customHeight="1">
      <c r="D107" s="5">
        <v>38000</v>
      </c>
      <c r="E107" s="6">
        <v>12.535615146109528</v>
      </c>
      <c r="F107">
        <v>3580</v>
      </c>
    </row>
    <row r="108" spans="4:6" ht="15.75" customHeight="1">
      <c r="D108" s="5">
        <v>40000</v>
      </c>
      <c r="E108" s="6">
        <v>12.144555513560467</v>
      </c>
      <c r="F108">
        <v>3580</v>
      </c>
    </row>
    <row r="109" spans="4:6" ht="15.75" customHeight="1"/>
    <row r="110" spans="4:6" ht="15.75" customHeight="1"/>
    <row r="111" spans="4:6" ht="15.75" customHeight="1"/>
    <row r="112" spans="4: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tabSelected="1" topLeftCell="A6" workbookViewId="0">
      <selection activeCell="I26" sqref="I26"/>
    </sheetView>
  </sheetViews>
  <sheetFormatPr defaultColWidth="11.2265625" defaultRowHeight="15" customHeight="1"/>
  <cols>
    <col min="1" max="1" width="9.86328125" customWidth="1"/>
    <col min="2" max="5" width="8.76953125" customWidth="1"/>
    <col min="6" max="6" width="10.2265625" customWidth="1"/>
    <col min="7" max="9" width="8.76953125" customWidth="1"/>
    <col min="10" max="10" width="7.6796875" customWidth="1"/>
    <col min="11" max="11" width="7" customWidth="1"/>
    <col min="12" max="12" width="7.31640625" customWidth="1"/>
    <col min="13" max="13" width="7.453125" customWidth="1"/>
    <col min="14" max="14" width="8.453125" customWidth="1"/>
    <col min="15" max="15" width="7.6796875" customWidth="1"/>
    <col min="16" max="17" width="7.453125" customWidth="1"/>
    <col min="18" max="27" width="8.76953125" customWidth="1"/>
  </cols>
  <sheetData>
    <row r="1" spans="1:27" ht="15.75" customHeight="1">
      <c r="A1" s="9" t="s">
        <v>5</v>
      </c>
      <c r="B1" s="10" t="s">
        <v>2</v>
      </c>
      <c r="C1" s="36"/>
      <c r="D1" s="11"/>
      <c r="I1" s="21" t="s">
        <v>23</v>
      </c>
      <c r="J1" s="12" t="s">
        <v>6</v>
      </c>
      <c r="K1" s="12" t="s">
        <v>7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3" t="s">
        <v>13</v>
      </c>
      <c r="R1" s="32" t="s">
        <v>30</v>
      </c>
      <c r="S1" s="32">
        <v>1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 t="s">
        <v>29</v>
      </c>
    </row>
    <row r="2" spans="1:27" ht="15.75" customHeight="1">
      <c r="A2" s="22">
        <v>3000</v>
      </c>
      <c r="B2" s="23">
        <v>5.9999999999999995E-8</v>
      </c>
      <c r="C2" s="36" t="s">
        <v>21</v>
      </c>
      <c r="D2" s="11">
        <v>1.7</v>
      </c>
      <c r="E2" s="5"/>
      <c r="F2" s="12"/>
      <c r="G2" s="12"/>
      <c r="H2" s="12"/>
      <c r="I2" s="5">
        <v>0.01</v>
      </c>
      <c r="J2" s="14">
        <f>$D$6*($B$2/((($A$2/(1+$D$2*$A$2*$I2))^-1)^2))+$D$8*($B$2/((($A$2/(1+$D$4*$A$2*$I2))^-1)^2))</f>
        <v>2.8645801775147917E-2</v>
      </c>
      <c r="K2" s="14">
        <f>$D$6*($B$3/((($A$3/(1+$D$2*$A$3*$I2))^-1)^2))+$D$8*($B$3/((($A$3/(1+$D$4*$A$3*$I2))^-1)^2))</f>
        <v>2.1665606886245623</v>
      </c>
      <c r="L2" s="14">
        <f>$D$6*($B$4/((($A$4/(1+$D$2*$A$4*$I2))^-1)^2))+$D$8*($B$4/((($A$4/(1+$D$4*$A$4*$I2))^-1)^2))</f>
        <v>109.54340583970215</v>
      </c>
      <c r="M2" s="14">
        <f>$D$6*($B$5/((($A$5/(1+$D$2*$A$5*$I2))^-1)^2))+$D$8*($B$5/((($A$5/(1+$D$4*$A$5*$I2))^-1)^2))</f>
        <v>2448.505995638302</v>
      </c>
      <c r="N2" s="14">
        <f>$D$6*($B$6/((($A$6/(1+$D$2*$A$6*$I2))^-1)^2))+$D$8*($B$6/((($A$6/(1+$D$4*$A$6*$I2))^-1)^2))</f>
        <v>9774.5824469367508</v>
      </c>
      <c r="O2" s="14">
        <f>$D$6*($B$7/((($A$7/(1+$D$2*$A$7*$I2))^-1)^2))+$D$8*($B$7/((($A$7/(1+$D$4*$A$7*$I2))^-1)^2))</f>
        <v>19953.895964718351</v>
      </c>
      <c r="P2" s="14">
        <f>$D$6*($B$8/((($A$8/(1+$D$2*$A$8*$I2))^-1)^2))+$D$8*($B$8/((($A$8/(1+$D$4*$A$8*$I2))^-1)^2))</f>
        <v>3999.0758324023432</v>
      </c>
      <c r="Q2" s="14">
        <f>$D$6*($B$9/((($A$9/(1+$D$2*$A$9*$I2))^-1)^2))+$D$8*($B$9/((($A$9/(1+$D$4*$A$9*$I2))^-1)^2))</f>
        <v>199.99537811622488</v>
      </c>
      <c r="R2" s="15">
        <f>SUM(J2:Q2)/10</f>
        <v>3648.7794230142072</v>
      </c>
      <c r="S2" s="34">
        <f>$I2^2*($D$6*($B$2*(($A$2/(1+$D$2*$A$2*$I2))^-1)^3)+$D$8*($B$2*(($A$2/(1+$D$4*$A$2*$I2))^-1)^3))</f>
        <v>2.0936114722222222E-17</v>
      </c>
      <c r="T2" s="34">
        <f>$I2^2*($D$6*($B$3*(($A$3/(1+$D$2*$A$3*$I2))^-1)^3)+$D$8*($B$3*(($A$3/(1+$D$4*$A$3*$I2))^-1)^3))</f>
        <v>1.3083705138888894E-14</v>
      </c>
      <c r="U2" s="34">
        <f>$I2^2*($D$6*($B$4*(($A$4/(1+$D$2*$A$4*$I2))^-1)^3)+$D$8*($B$4*(($A$4/(1+$D$4*$A$4*$I2))^-1)^3))</f>
        <v>3.7994953499999996E-11</v>
      </c>
      <c r="V2" s="34">
        <f>$I2^2*($D$6*($B$5*(($A$5/(1+$D$2*$A$5*$I2))^-1)^3)+$D$8*($B$5*(($A$5/(1+$D$4*$A$5*$I2))^-1)^3))</f>
        <v>4.2241665037500005E-6</v>
      </c>
      <c r="W2" s="34">
        <f>$I2^2*($D$6*($B$6*(($A$6/(1+$D$2*$A$6*$I2))^-1)^3)+$D$8*($B$6*(($A$6/(1+$D$4*$A$6*$I2))^-1)^3))</f>
        <v>1.0352494292512497</v>
      </c>
      <c r="X2" s="34">
        <f>$I2^2*($D$6*($B$7*(($A$7/(1+$D$2*$A$7*$I2))^-1)^3)+$D$8*($B$7*(($A$7/(1+$D$4*$A$7*$I2))^-1)^3))</f>
        <v>200694.4629333503</v>
      </c>
      <c r="Y2" s="34">
        <f>$I2^2*($D$6*($B$7*(($A$7/(1+$D$2*$A$7*$I2))^-1)^3)+$D$8*($B$7*(($A$7/(1+$D$4*$A$7*$I2))^-1)^3))</f>
        <v>200694.4629333503</v>
      </c>
      <c r="Z2" s="34">
        <f>$I2^2*($D$6*($B$8*(($A$8/(1+$D$2*$A$8*$I2))^-1)^3)+$D$8*($B$8*(($A$8/(1+$D$4*$A$8*$I2))^-1)^3))</f>
        <v>4001386832.4681673</v>
      </c>
      <c r="AA2" s="35">
        <f>SUM(S2:Z2)</f>
        <v>4001788222.4292874</v>
      </c>
    </row>
    <row r="3" spans="1:27" ht="15.75" customHeight="1">
      <c r="A3" s="22">
        <v>600</v>
      </c>
      <c r="B3" s="23">
        <v>3.0000000000000001E-5</v>
      </c>
      <c r="C3" s="36"/>
      <c r="D3" s="11"/>
      <c r="E3" s="5"/>
      <c r="I3" s="5">
        <v>0.02</v>
      </c>
      <c r="J3" s="14">
        <f>$D$6*($B$2/((($A$2/(1+$D$2*$A$2*$I3))^-1)^2))+$D$8*($B$2/((($A$2/(1+$D$4*$A$2*$I3))^-1)^2))</f>
        <v>1.1171603119992456E-2</v>
      </c>
      <c r="K3" s="14">
        <f>$D$6*($B$3/((($A$3/(1+$D$2*$A$3*$I3))^-1)^2))+$D$8*($B$3/((($A$3/(1+$D$4*$A$3*$I3))^-1)^2))</f>
        <v>1.4079880065944623</v>
      </c>
      <c r="L3" s="14">
        <f>$D$6*($B$4/((($A$4/(1+$D$2*$A$4*$I3))^-1)^2))+$D$8*($B$4/((($A$4/(1+$D$4*$A$4*$I3))^-1)^2))</f>
        <v>86.053719008264423</v>
      </c>
      <c r="M3" s="14">
        <f>$D$6*($B$5/((($A$5/(1+$D$2*$A$5*$I3))^-1)^2))+$D$8*($B$5/((($A$5/(1+$D$4*$A$5*$I3))^-1)^2))</f>
        <v>2089.8960739874783</v>
      </c>
      <c r="N3" s="14">
        <f>$D$6*($B$6/((($A$6/(1+$D$2*$A$6*$I3))^-1)^2))+$D$8*($B$6/((($A$6/(1+$D$4*$A$6*$I3))^-1)^2))</f>
        <v>9560.0351501082732</v>
      </c>
      <c r="O3" s="14">
        <f>$D$6*($B$7/((($A$7/(1+$D$2*$A$7*$I3))^-1)^2))+$D$8*($B$7/((($A$7/(1+$D$4*$A$7*$I3))^-1)^2))</f>
        <v>19908.022812196268</v>
      </c>
      <c r="P3" s="14">
        <f>$D$6*($B$8/((($A$8/(1+$D$2*$A$8*$I3))^-1)^2))+$D$8*($B$8/((($A$8/(1+$D$4*$A$8*$I3))^-1)^2))</f>
        <v>3998.1521293988353</v>
      </c>
      <c r="Q3" s="14">
        <f>$D$6*($B$9/((($A$9/(1+$D$2*$A$9*$I3))^-1)^2))+$D$8*($B$9/((($A$9/(1+$D$4*$A$9*$I3))^-1)^2))</f>
        <v>199.99075646488896</v>
      </c>
      <c r="R3" s="15">
        <f>SUM(J3:Q3)/10</f>
        <v>3584.3569800773721</v>
      </c>
      <c r="S3" s="34">
        <f t="shared" ref="S3:S66" si="0">$I3^2*($D$6*($B$2*(($A$2/(1+$D$2*$A$2*$I3))^-1)^3)+$D$8*($B$2*(($A$2/(1+$D$4*$A$2*$I3))^-1)^3))</f>
        <v>6.5079840888888896E-16</v>
      </c>
      <c r="T3" s="34">
        <f t="shared" ref="T3:T66" si="1">$I3^2*($D$6*($B$3*(($A$3/(1+$D$2*$A$3*$I3))^-1)^3)+$D$8*($B$3*(($A$3/(1+$D$4*$A$3*$I3))^-1)^3))</f>
        <v>3.648656755555556E-13</v>
      </c>
      <c r="U3" s="34">
        <f t="shared" ref="U3:U66" si="2">$I3^2*($D$6*($B$4*(($A$4/(1+$D$2*$A$4*$I3))^-1)^3)+$D$8*($B$4*(($A$4/(1+$D$4*$A$4*$I3))^-1)^3))</f>
        <v>6.4414011200000028E-10</v>
      </c>
      <c r="V3" s="34">
        <f t="shared" ref="V3:V66" si="3">$I3^2*($D$6*($B$5*(($A$5/(1+$D$2*$A$5*$I3))^-1)^3)+$D$8*($B$5*(($A$5/(1+$D$4*$A$5*$I3))^-1)^3))</f>
        <v>2.3425068120000004E-5</v>
      </c>
      <c r="W3" s="34">
        <f t="shared" ref="W3:W66" si="4">$I3^2*($D$6*($B$6*(($A$6/(1+$D$2*$A$6*$I3))^-1)^3)+$D$8*($B$6*(($A$6/(1+$D$4*$A$6*$I3))^-1)^3))</f>
        <v>4.2867235360399993</v>
      </c>
      <c r="X3" s="34">
        <f t="shared" ref="X3:Y18" si="5">$I3^2*($D$6*($B$7*(($A$7/(1+$D$2*$A$7*$I3))^-1)^3)+$D$8*($B$7*(($A$7/(1+$D$4*$A$7*$I3))^-1)^3))</f>
        <v>805565.01746720809</v>
      </c>
      <c r="Y3" s="34">
        <f t="shared" si="5"/>
        <v>805565.01746720809</v>
      </c>
      <c r="Z3" s="34">
        <f t="shared" ref="Z3:Z66" si="6">$I3^2*($D$6*($B$8*(($A$8/(1+$D$2*$A$8*$I3))^-1)^3)+$D$8*($B$8*(($A$8/(1+$D$4*$A$8*$I3))^-1)^3))</f>
        <v>16011096519.701342</v>
      </c>
      <c r="AA3" s="35">
        <f t="shared" ref="AA3:AA56" si="7">SUM(S3:Z3)</f>
        <v>16012707654.023024</v>
      </c>
    </row>
    <row r="4" spans="1:27" ht="15.75" customHeight="1">
      <c r="A4" s="22">
        <v>100</v>
      </c>
      <c r="B4" s="23">
        <v>2.8000000000000001E-2</v>
      </c>
      <c r="C4" s="36" t="s">
        <v>22</v>
      </c>
      <c r="D4" s="11">
        <v>0.05</v>
      </c>
      <c r="E4" s="5"/>
      <c r="I4" s="5">
        <v>0.03</v>
      </c>
      <c r="J4" s="14">
        <f>$D$6*($B$2/((($A$2/(1+$D$2*$A$2*$I4))^-1)^2))+$D$8*($B$2/((($A$2/(1+$D$4*$A$2*$I4))^-1)^2))</f>
        <v>5.9061646146061726E-3</v>
      </c>
      <c r="K4" s="14">
        <f>$D$6*($B$3/((($A$3/(1+$D$2*$A$3*$I4))^-1)^2))+$D$8*($B$3/((($A$3/(1+$D$4*$A$3*$I4))^-1)^2))</f>
        <v>0.99450405259473906</v>
      </c>
      <c r="L4" s="14">
        <f>$D$6*($B$4/((($A$4/(1+$D$2*$A$4*$I4))^-1)^2))+$D$8*($B$4/((($A$4/(1+$D$4*$A$4*$I4))^-1)^2))</f>
        <v>74.909330327183028</v>
      </c>
      <c r="M4" s="14">
        <f>$D$6*($B$5/((($A$5/(1+$D$2*$A$5*$I4))^-1)^2))+$D$8*($B$5/((($A$5/(1+$D$4*$A$5*$I4))^-1)^2))</f>
        <v>1842.4954144815758</v>
      </c>
      <c r="N4" s="14">
        <f>$D$6*($B$6/((($A$6/(1+$D$2*$A$6*$I4))^-1)^2))+$D$8*($B$6/((($A$6/(1+$D$4*$A$6*$I4))^-1)^2))</f>
        <v>9355.6608277282048</v>
      </c>
      <c r="O4" s="14">
        <f>$D$6*($B$7/((($A$7/(1+$D$2*$A$7*$I4))^-1)^2))+$D$8*($B$7/((($A$7/(1+$D$4*$A$7*$I4))^-1)^2))</f>
        <v>19862.378982368406</v>
      </c>
      <c r="P4" s="14">
        <f>$D$6*($B$8/((($A$8/(1+$D$2*$A$8*$I4))^-1)^2))+$D$8*($B$8/((($A$8/(1+$D$4*$A$8*$I4))^-1)^2))</f>
        <v>3997.2288906738686</v>
      </c>
      <c r="Q4" s="14">
        <f>$D$6*($B$9/((($A$9/(1+$D$2*$A$9*$I4))^-1)^2))+$D$8*($B$9/((($A$9/(1+$D$4*$A$9*$I4))^-1)^2))</f>
        <v>199.98613504597643</v>
      </c>
      <c r="R4" s="15">
        <f>SUM(J4:Q4)/10</f>
        <v>3533.3659990842425</v>
      </c>
      <c r="S4" s="34">
        <f t="shared" si="0"/>
        <v>4.8941435675E-15</v>
      </c>
      <c r="T4" s="34">
        <f t="shared" si="1"/>
        <v>2.6429719737499988E-12</v>
      </c>
      <c r="U4" s="34">
        <f t="shared" si="2"/>
        <v>3.8449948004999983E-9</v>
      </c>
      <c r="V4" s="34">
        <f t="shared" si="3"/>
        <v>7.1599977911249987E-5</v>
      </c>
      <c r="W4" s="34">
        <f t="shared" si="4"/>
        <v>9.9838270330537515</v>
      </c>
      <c r="X4" s="34">
        <f t="shared" si="5"/>
        <v>1818813.4042541108</v>
      </c>
      <c r="Y4" s="34">
        <f t="shared" si="5"/>
        <v>1818813.4042541108</v>
      </c>
      <c r="Z4" s="34">
        <f t="shared" si="6"/>
        <v>36037457032.054581</v>
      </c>
      <c r="AA4" s="35">
        <f t="shared" si="7"/>
        <v>36041094668.846985</v>
      </c>
    </row>
    <row r="5" spans="1:27" ht="15.75" customHeight="1">
      <c r="A5" s="22">
        <v>10</v>
      </c>
      <c r="B5" s="23">
        <v>30</v>
      </c>
      <c r="C5" s="36"/>
      <c r="D5" s="11"/>
      <c r="E5" s="5"/>
      <c r="I5" s="5">
        <v>0.04</v>
      </c>
      <c r="J5" s="14">
        <f>$D$6*($B$2/((($A$2/(1+$D$2*$A$2*$I5))^-1)^2))+$D$8*($B$2/((($A$2/(1+$D$4*$A$2*$I5))^-1)^2))</f>
        <v>3.645343855091113E-3</v>
      </c>
      <c r="K5" s="14">
        <f>$D$6*($B$3/((($A$3/(1+$D$2*$A$3*$I5))^-1)^2))+$D$8*($B$3/((($A$3/(1+$D$4*$A$3*$I5))^-1)^2))</f>
        <v>0.74050502506810723</v>
      </c>
      <c r="L5" s="14">
        <f>$D$6*($B$4/((($A$4/(1+$D$2*$A$4*$I5))^-1)^2))+$D$8*($B$4/((($A$4/(1+$D$4*$A$4*$I5))^-1)^2))</f>
        <v>67.250164365548983</v>
      </c>
      <c r="M5" s="14">
        <f>$D$6*($B$5/((($A$5/(1+$D$2*$A$5*$I5))^-1)^2))+$D$8*($B$5/((($A$5/(1+$D$4*$A$5*$I5))^-1)^2))</f>
        <v>1663.716957371184</v>
      </c>
      <c r="N5" s="14">
        <f>$D$6*($B$6/((($A$6/(1+$D$2*$A$6*$I5))^-1)^2))+$D$8*($B$6/((($A$6/(1+$D$4*$A$6*$I5))^-1)^2))</f>
        <v>9160.8172471918078</v>
      </c>
      <c r="O5" s="14">
        <f>$D$6*($B$7/((($A$7/(1+$D$2*$A$7*$I5))^-1)^2))+$D$8*($B$7/((($A$7/(1+$D$4*$A$7*$I5))^-1)^2))</f>
        <v>19816.962928329118</v>
      </c>
      <c r="P5" s="14">
        <f>$D$6*($B$8/((($A$8/(1+$D$2*$A$8*$I5))^-1)^2))+$D$8*($B$8/((($A$8/(1+$D$4*$A$8*$I5))^-1)^2))</f>
        <v>3996.3061159121103</v>
      </c>
      <c r="Q5" s="14">
        <f>$D$6*($B$9/((($A$9/(1+$D$2*$A$9*$I5))^-1)^2))+$D$8*($B$9/((($A$9/(1+$D$4*$A$9*$I5))^-1)^2))</f>
        <v>199.98151385947148</v>
      </c>
      <c r="R5" s="15">
        <f>SUM(J5:Q5)/10</f>
        <v>3490.577907739817</v>
      </c>
      <c r="S5" s="34">
        <f t="shared" si="0"/>
        <v>2.0523544675555551E-14</v>
      </c>
      <c r="T5" s="34">
        <f t="shared" si="1"/>
        <v>1.0874826062222223E-11</v>
      </c>
      <c r="U5" s="34">
        <f t="shared" si="2"/>
        <v>1.4269699584000003E-8</v>
      </c>
      <c r="V5" s="34">
        <f t="shared" si="3"/>
        <v>1.6930041984000005E-4</v>
      </c>
      <c r="W5" s="34">
        <f t="shared" si="4"/>
        <v>18.370701953280001</v>
      </c>
      <c r="X5" s="34">
        <f t="shared" si="5"/>
        <v>3244669.4165506545</v>
      </c>
      <c r="Y5" s="34">
        <f t="shared" si="5"/>
        <v>3244669.4165506545</v>
      </c>
      <c r="Z5" s="34">
        <f t="shared" si="6"/>
        <v>64088801921.963005</v>
      </c>
      <c r="AA5" s="35">
        <f t="shared" si="7"/>
        <v>64095291279.166977</v>
      </c>
    </row>
    <row r="6" spans="1:27" ht="15.75" customHeight="1">
      <c r="A6" s="22">
        <v>1</v>
      </c>
      <c r="B6" s="23">
        <v>10000</v>
      </c>
      <c r="C6" s="36" t="s">
        <v>25</v>
      </c>
      <c r="D6" s="11">
        <v>0.67</v>
      </c>
      <c r="E6" s="5"/>
      <c r="I6" s="5">
        <v>0.05</v>
      </c>
      <c r="J6" s="14">
        <f>$D$6*($B$2/((($A$2/(1+$D$2*$A$2*$I6))^-1)^2))+$D$8*($B$2/((($A$2/(1+$D$4*$A$2*$I6))^-1)^2))</f>
        <v>2.4719566160419813E-3</v>
      </c>
      <c r="K6" s="14">
        <f>$D$6*($B$3/((($A$3/(1+$D$2*$A$3*$I6))^-1)^2))+$D$8*($B$3/((($A$3/(1+$D$4*$A$3*$I6))^-1)^2))</f>
        <v>0.57291603550295855</v>
      </c>
      <c r="L6" s="14">
        <f>$D$6*($B$4/((($A$4/(1+$D$2*$A$4*$I6))^-1)^2))+$D$8*($B$4/((($A$4/(1+$D$4*$A$4*$I6))^-1)^2))</f>
        <v>61.214670360110787</v>
      </c>
      <c r="M6" s="14">
        <f>$D$6*($B$5/((($A$5/(1+$D$2*$A$5*$I6))^-1)^2))+$D$8*($B$5/((($A$5/(1+$D$4*$A$5*$I6))^-1)^2))</f>
        <v>1529.5862449262133</v>
      </c>
      <c r="N6" s="14">
        <f>$D$6*($B$6/((($A$6/(1+$D$2*$A$6*$I6))^-1)^2))+$D$8*($B$6/((($A$6/(1+$D$4*$A$6*$I6))^-1)^2))</f>
        <v>8974.9120909347894</v>
      </c>
      <c r="O6" s="14">
        <f>$D$6*($B$7/((($A$7/(1+$D$2*$A$7*$I6))^-1)^2))+$D$8*($B$7/((($A$7/(1+$D$4*$A$7*$I6))^-1)^2))</f>
        <v>19771.773116199463</v>
      </c>
      <c r="P6" s="14">
        <f>$D$6*($B$8/((($A$8/(1+$D$2*$A$8*$I6))^-1)^2))+$D$8*($B$8/((($A$8/(1+$D$4*$A$8*$I6))^-1)^2))</f>
        <v>3995.3838047984846</v>
      </c>
      <c r="Q6" s="14">
        <f>$D$6*($B$9/((($A$9/(1+$D$2*$A$9*$I6))^-1)^2))+$D$8*($B$9/((($A$9/(1+$D$4*$A$9*$I6))^-1)^2))</f>
        <v>199.9768929053584</v>
      </c>
      <c r="R6" s="15">
        <f>SUM(J6:Q6)/10</f>
        <v>3453.3422208116544</v>
      </c>
      <c r="S6" s="34">
        <f t="shared" si="0"/>
        <v>6.244965211805556E-14</v>
      </c>
      <c r="T6" s="34">
        <f t="shared" si="1"/>
        <v>3.2712679253472236E-11</v>
      </c>
      <c r="U6" s="34">
        <f t="shared" si="2"/>
        <v>4.0256004687500004E-8</v>
      </c>
      <c r="V6" s="34">
        <f t="shared" si="3"/>
        <v>3.4481719921875009E-4</v>
      </c>
      <c r="W6" s="34">
        <f t="shared" si="4"/>
        <v>29.706622660156256</v>
      </c>
      <c r="X6" s="34">
        <f t="shared" si="5"/>
        <v>5087390.9792195316</v>
      </c>
      <c r="Y6" s="34">
        <f t="shared" si="5"/>
        <v>5087390.9792195316</v>
      </c>
      <c r="Z6" s="34">
        <f t="shared" si="6"/>
        <v>100173470325.52193</v>
      </c>
      <c r="AA6" s="35">
        <f t="shared" si="7"/>
        <v>100183645137.18733</v>
      </c>
    </row>
    <row r="7" spans="1:27" ht="15.75" customHeight="1">
      <c r="A7" s="22">
        <v>0.1</v>
      </c>
      <c r="B7" s="23">
        <v>2000000</v>
      </c>
      <c r="C7" s="36"/>
      <c r="D7" s="11"/>
      <c r="E7" s="5"/>
      <c r="I7" s="5">
        <v>0.06</v>
      </c>
      <c r="J7" s="14">
        <f>$D$6*($B$2/((($A$2/(1+$D$2*$A$2*$I7))^-1)^2))+$D$8*($B$2/((($A$2/(1+$D$4*$A$2*$I7))^-1)^2))</f>
        <v>1.7858387675200791E-3</v>
      </c>
      <c r="K7" s="14">
        <f>$D$6*($B$3/((($A$3/(1+$D$2*$A$3*$I7))^-1)^2))+$D$8*($B$3/((($A$3/(1+$D$4*$A$3*$I7))^-1)^2))</f>
        <v>0.45646216479168261</v>
      </c>
      <c r="L7" s="14">
        <f>$D$6*($B$4/((($A$4/(1+$D$2*$A$4*$I7))^-1)^2))+$D$8*($B$4/((($A$4/(1+$D$4*$A$4*$I7))^-1)^2))</f>
        <v>56.170091927303446</v>
      </c>
      <c r="M7" s="14">
        <f>$D$6*($B$5/((($A$5/(1+$D$2*$A$5*$I7))^-1)^2))+$D$8*($B$5/((($A$5/(1+$D$4*$A$5*$I7))^-1)^2))</f>
        <v>1425.7687148693942</v>
      </c>
      <c r="N7" s="14">
        <f>$D$6*($B$6/((($A$6/(1+$D$2*$A$6*$I7))^-1)^2))+$D$8*($B$6/((($A$6/(1+$D$4*$A$6*$I7))^-1)^2))</f>
        <v>8797.3983723703495</v>
      </c>
      <c r="O7" s="14">
        <f>$D$6*($B$7/((($A$7/(1+$D$2*$A$7*$I7))^-1)^2))+$D$8*($B$7/((($A$7/(1+$D$4*$A$7*$I7))^-1)^2))</f>
        <v>19726.808024995829</v>
      </c>
      <c r="P7" s="14">
        <f>$D$6*($B$8/((($A$8/(1+$D$2*$A$8*$I7))^-1)^2))+$D$8*($B$8/((($A$8/(1+$D$4*$A$8*$I7))^-1)^2))</f>
        <v>3994.4619570181949</v>
      </c>
      <c r="Q7" s="14">
        <f>$D$6*($B$9/((($A$9/(1+$D$2*$A$9*$I7))^-1)^2))+$D$8*($B$9/((($A$9/(1+$D$4*$A$9*$I7))^-1)^2))</f>
        <v>199.97227218362124</v>
      </c>
      <c r="R7" s="15">
        <f>SUM(J7:Q7)/10</f>
        <v>3420.1037681368252</v>
      </c>
      <c r="S7" s="34">
        <f t="shared" si="0"/>
        <v>1.5509125447999996E-13</v>
      </c>
      <c r="T7" s="34">
        <f t="shared" si="1"/>
        <v>8.0618641159999968E-11</v>
      </c>
      <c r="U7" s="34">
        <f t="shared" si="2"/>
        <v>9.4956298416000012E-8</v>
      </c>
      <c r="V7" s="34">
        <f t="shared" si="3"/>
        <v>6.353654331600001E-4</v>
      </c>
      <c r="W7" s="34">
        <f t="shared" si="4"/>
        <v>44.266390857720005</v>
      </c>
      <c r="X7" s="34">
        <f t="shared" si="5"/>
        <v>7351264.2277315408</v>
      </c>
      <c r="Y7" s="34">
        <f t="shared" si="5"/>
        <v>7351264.2277315408</v>
      </c>
      <c r="Z7" s="34">
        <f t="shared" si="6"/>
        <v>144299806964.06662</v>
      </c>
      <c r="AA7" s="35">
        <f t="shared" si="7"/>
        <v>144314509536.78912</v>
      </c>
    </row>
    <row r="8" spans="1:27" ht="15.75" customHeight="1">
      <c r="A8" s="22">
        <v>0.01</v>
      </c>
      <c r="B8" s="23">
        <v>40000000</v>
      </c>
      <c r="C8" s="36" t="s">
        <v>26</v>
      </c>
      <c r="D8" s="11">
        <f>1-D6</f>
        <v>0.32999999999999996</v>
      </c>
      <c r="E8" s="5"/>
      <c r="I8" s="5">
        <v>7.0000000000000007E-2</v>
      </c>
      <c r="J8" s="14">
        <f>$D$6*($B$2/((($A$2/(1+$D$2*$A$2*$I8))^-1)^2))+$D$8*($B$2/((($A$2/(1+$D$4*$A$2*$I8))^-1)^2))</f>
        <v>1.3502709607238214E-3</v>
      </c>
      <c r="K8" s="14">
        <f>$D$6*($B$3/((($A$3/(1+$D$2*$A$3*$I8))^-1)^2))+$D$8*($B$3/((($A$3/(1+$D$4*$A$3*$I8))^-1)^2))</f>
        <v>0.3722441360299949</v>
      </c>
      <c r="L8" s="14">
        <f>$D$6*($B$4/((($A$4/(1+$D$2*$A$4*$I8))^-1)^2))+$D$8*($B$4/((($A$4/(1+$D$4*$A$4*$I8))^-1)^2))</f>
        <v>51.826924574956543</v>
      </c>
      <c r="M8" s="14">
        <f>$D$6*($B$5/((($A$5/(1+$D$2*$A$5*$I8))^-1)^2))+$D$8*($B$5/((($A$5/(1+$D$4*$A$5*$I8))^-1)^2))</f>
        <v>1343.2661044029589</v>
      </c>
      <c r="N8" s="14">
        <f>$D$6*($B$6/((($A$6/(1+$D$2*$A$6*$I8))^-1)^2))+$D$8*($B$6/((($A$6/(1+$D$4*$A$6*$I8))^-1)^2))</f>
        <v>8627.7703355656158</v>
      </c>
      <c r="O8" s="14">
        <f>$D$6*($B$7/((($A$7/(1+$D$2*$A$7*$I8))^-1)^2))+$D$8*($B$7/((($A$7/(1+$D$4*$A$7*$I8))^-1)^2))</f>
        <v>19682.066146499976</v>
      </c>
      <c r="P8" s="14">
        <f>$D$6*($B$8/((($A$8/(1+$D$2*$A$8*$I8))^-1)^2))+$D$8*($B$8/((($A$8/(1+$D$4*$A$8*$I8))^-1)^2))</f>
        <v>3993.540572256702</v>
      </c>
      <c r="Q8" s="14">
        <f>$D$6*($B$9/((($A$9/(1+$D$2*$A$9*$I8))^-1)^2))+$D$8*($B$9/((($A$9/(1+$D$4*$A$9*$I8))^-1)^2))</f>
        <v>199.96765169424438</v>
      </c>
      <c r="R8" s="15">
        <f>SUM(J8:Q8)/10</f>
        <v>3389.8811329401442</v>
      </c>
      <c r="S8" s="34">
        <f t="shared" si="0"/>
        <v>3.347453394463892E-13</v>
      </c>
      <c r="T8" s="34">
        <f t="shared" si="1"/>
        <v>1.7304971014430568E-10</v>
      </c>
      <c r="U8" s="34">
        <f t="shared" si="2"/>
        <v>1.9744363557450002E-7</v>
      </c>
      <c r="V8" s="34">
        <f t="shared" si="3"/>
        <v>1.0882695810262505E-3</v>
      </c>
      <c r="W8" s="34">
        <f t="shared" si="4"/>
        <v>62.340730600758761</v>
      </c>
      <c r="X8" s="34">
        <f t="shared" si="5"/>
        <v>10040603.587167652</v>
      </c>
      <c r="Y8" s="34">
        <f t="shared" si="5"/>
        <v>10040603.587167652</v>
      </c>
      <c r="Z8" s="34">
        <f t="shared" si="6"/>
        <v>196476162145.75296</v>
      </c>
      <c r="AA8" s="35">
        <f t="shared" si="7"/>
        <v>196496243415.2691</v>
      </c>
    </row>
    <row r="9" spans="1:27" ht="15.75" customHeight="1">
      <c r="A9" s="22">
        <v>1E-3</v>
      </c>
      <c r="B9" s="23">
        <v>200000000</v>
      </c>
      <c r="E9" s="5"/>
      <c r="I9" s="5">
        <v>0.08</v>
      </c>
      <c r="J9" s="14">
        <f>$D$6*($B$2/((($A$2/(1+$D$2*$A$2*$I9))^-1)^2))+$D$8*($B$2/((($A$2/(1+$D$4*$A$2*$I9))^-1)^2))</f>
        <v>1.0566006976391528E-3</v>
      </c>
      <c r="K9" s="14">
        <f>$D$6*($B$3/((($A$3/(1+$D$2*$A$3*$I9))^-1)^2))+$D$8*($B$3/((($A$3/(1+$D$4*$A$3*$I9))^-1)^2))</f>
        <v>0.30936506613392772</v>
      </c>
      <c r="L9" s="14">
        <f>$D$6*($B$4/((($A$4/(1+$D$2*$A$4*$I9))^-1)^2))+$D$8*($B$4/((($A$4/(1+$D$4*$A$4*$I9))^-1)^2))</f>
        <v>48.022947216041594</v>
      </c>
      <c r="M9" s="14">
        <f>$D$6*($B$5/((($A$5/(1+$D$2*$A$5*$I9))^-1)^2))+$D$8*($B$5/((($A$5/(1+$D$4*$A$5*$I9))^-1)^2))</f>
        <v>1276.1983268427589</v>
      </c>
      <c r="N9" s="14">
        <f>$D$6*($B$6/((($A$6/(1+$D$2*$A$6*$I9))^-1)^2))+$D$8*($B$6/((($A$6/(1+$D$4*$A$6*$I9))^-1)^2))</f>
        <v>8465.5597811852094</v>
      </c>
      <c r="O9" s="14">
        <f>$D$6*($B$7/((($A$7/(1+$D$2*$A$7*$I9))^-1)^2))+$D$8*($B$7/((($A$7/(1+$D$4*$A$7*$I9))^-1)^2))</f>
        <v>19637.545985130782</v>
      </c>
      <c r="P9" s="14">
        <f>$D$6*($B$8/((($A$8/(1+$D$2*$A$8*$I9))^-1)^2))+$D$8*($B$8/((($A$8/(1+$D$4*$A$8*$I9))^-1)^2))</f>
        <v>3992.6196501997406</v>
      </c>
      <c r="Q9" s="14">
        <f>$D$6*($B$9/((($A$9/(1+$D$2*$A$9*$I9))^-1)^2))+$D$8*($B$9/((($A$9/(1+$D$4*$A$9*$I9))^-1)^2))</f>
        <v>199.96303143721195</v>
      </c>
      <c r="R9" s="15">
        <f>SUM(J9:Q9)/10</f>
        <v>3362.0220143678575</v>
      </c>
      <c r="S9" s="34">
        <f t="shared" si="0"/>
        <v>6.5195715470222224E-13</v>
      </c>
      <c r="T9" s="34">
        <f t="shared" si="1"/>
        <v>3.3564280376888908E-10</v>
      </c>
      <c r="U9" s="34">
        <f t="shared" si="2"/>
        <v>3.73817765888E-7</v>
      </c>
      <c r="V9" s="34">
        <f t="shared" si="3"/>
        <v>1.7621484748800013E-3</v>
      </c>
      <c r="W9" s="34">
        <f t="shared" si="4"/>
        <v>84.236683304960025</v>
      </c>
      <c r="X9" s="34">
        <f t="shared" si="5"/>
        <v>13159751.851220993</v>
      </c>
      <c r="Y9" s="34">
        <f t="shared" si="5"/>
        <v>13159751.851220993</v>
      </c>
      <c r="Z9" s="34">
        <f t="shared" si="6"/>
        <v>256710891767.13647</v>
      </c>
      <c r="AA9" s="35">
        <f t="shared" si="7"/>
        <v>256737211355.07736</v>
      </c>
    </row>
    <row r="10" spans="1:27" ht="15.75" customHeight="1">
      <c r="A10" s="22">
        <v>1E-4</v>
      </c>
      <c r="B10" s="23">
        <v>0</v>
      </c>
      <c r="E10" s="5"/>
      <c r="I10" s="5">
        <v>0.09</v>
      </c>
      <c r="J10" s="14">
        <f>$D$6*($B$2/((($A$2/(1+$D$2*$A$2*$I10))^-1)^2))+$D$8*($B$2/((($A$2/(1+$D$4*$A$2*$I10))^-1)^2))</f>
        <v>8.492722555513844E-4</v>
      </c>
      <c r="K10" s="14">
        <f>$D$6*($B$3/((($A$3/(1+$D$2*$A$3*$I10))^-1)^2))+$D$8*($B$3/((($A$3/(1+$D$4*$A$3*$I10))^-1)^2))</f>
        <v>0.26117625024265434</v>
      </c>
      <c r="L10" s="14">
        <f>$D$6*($B$4/((($A$4/(1+$D$2*$A$4*$I10))^-1)^2))+$D$8*($B$4/((($A$4/(1+$D$4*$A$4*$I10))^-1)^2))</f>
        <v>44.653767371869868</v>
      </c>
      <c r="M10" s="14">
        <f>$D$6*($B$5/((($A$5/(1+$D$2*$A$5*$I10))^-1)^2))+$D$8*($B$5/((($A$5/(1+$D$4*$A$5*$I10))^-1)^2))</f>
        <v>1220.5909928957792</v>
      </c>
      <c r="N10" s="14">
        <f>$D$6*($B$6/((($A$6/(1+$D$2*$A$6*$I10))^-1)^2))+$D$8*($B$6/((($A$6/(1+$D$4*$A$6*$I10))^-1)^2))</f>
        <v>8310.3327687988913</v>
      </c>
      <c r="O10" s="14">
        <f>$D$6*($B$7/((($A$7/(1+$D$2*$A$7*$I10))^-1)^2))+$D$8*($B$7/((($A$7/(1+$D$4*$A$7*$I10))^-1)^2))</f>
        <v>19593.246057817312</v>
      </c>
      <c r="P10" s="14">
        <f>$D$6*($B$8/((($A$8/(1+$D$2*$A$8*$I10))^-1)^2))+$D$8*($B$8/((($A$8/(1+$D$4*$A$8*$I10))^-1)^2))</f>
        <v>3991.6991905333075</v>
      </c>
      <c r="Q10" s="14">
        <f>$D$6*($B$9/((($A$9/(1+$D$2*$A$9*$I10))^-1)^2))+$D$8*($B$9/((($A$9/(1+$D$4*$A$9*$I10))^-1)^2))</f>
        <v>199.95841141250813</v>
      </c>
      <c r="R10" s="15">
        <f>SUM(J10:Q10)/10</f>
        <v>3336.0743214352165</v>
      </c>
      <c r="S10" s="34">
        <f t="shared" si="0"/>
        <v>1.1738902688325003E-12</v>
      </c>
      <c r="T10" s="34">
        <f t="shared" si="1"/>
        <v>6.0239978924625008E-10</v>
      </c>
      <c r="U10" s="34">
        <f t="shared" si="2"/>
        <v>6.5831116242149974E-7</v>
      </c>
      <c r="V10" s="34">
        <f t="shared" si="3"/>
        <v>2.7281003499337502E-3</v>
      </c>
      <c r="W10" s="34">
        <f t="shared" si="4"/>
        <v>110.27800275706126</v>
      </c>
      <c r="X10" s="34">
        <f t="shared" si="5"/>
        <v>16713080.261198914</v>
      </c>
      <c r="Y10" s="34">
        <f t="shared" si="5"/>
        <v>16713080.261198914</v>
      </c>
      <c r="Z10" s="34">
        <f t="shared" si="6"/>
        <v>325012357314.75354</v>
      </c>
      <c r="AA10" s="35">
        <f t="shared" si="7"/>
        <v>325045783585.55664</v>
      </c>
    </row>
    <row r="11" spans="1:27" ht="15.75" customHeight="1">
      <c r="E11" s="5"/>
      <c r="I11" s="5">
        <v>0.1</v>
      </c>
      <c r="J11" s="14">
        <f>$D$6*($B$2/((($A$2/(1+$D$2*$A$2*$I11))^-1)^2))+$D$8*($B$2/((($A$2/(1+$D$4*$A$2*$I11))^-1)^2))</f>
        <v>6.974793145467042E-4</v>
      </c>
      <c r="K11" s="14">
        <f>$D$6*($B$3/((($A$3/(1+$D$2*$A$3*$I11))^-1)^2))+$D$8*($B$3/((($A$3/(1+$D$4*$A$3*$I11))^-1)^2))</f>
        <v>0.22343206239984914</v>
      </c>
      <c r="L11" s="14">
        <f>$D$6*($B$4/((($A$4/(1+$D$2*$A$4*$I11))^-1)^2))+$D$8*($B$4/((($A$4/(1+$D$4*$A$4*$I11))^-1)^2))</f>
        <v>41.645679012345674</v>
      </c>
      <c r="M11" s="14">
        <f>$D$6*($B$5/((($A$5/(1+$D$2*$A$5*$I11))^-1)^2))+$D$8*($B$5/((($A$5/(1+$D$4*$A$5*$I11))^-1)^2))</f>
        <v>1173.6793482825228</v>
      </c>
      <c r="N11" s="14">
        <f>$D$6*($B$6/((($A$6/(1+$D$2*$A$6*$I11))^-1)^2))+$D$8*($B$6/((($A$6/(1+$D$4*$A$6*$I11))^-1)^2))</f>
        <v>8161.6866521276752</v>
      </c>
      <c r="O11" s="14">
        <f>$D$6*($B$7/((($A$7/(1+$D$2*$A$7*$I11))^-1)^2))+$D$8*($B$7/((($A$7/(1+$D$4*$A$7*$I11))^-1)^2))</f>
        <v>19549.164893873509</v>
      </c>
      <c r="P11" s="14">
        <f>$D$6*($B$8/((($A$8/(1+$D$2*$A$8*$I11))^-1)^2))+$D$8*($B$8/((($A$8/(1+$D$4*$A$8*$I11))^-1)^2))</f>
        <v>3990.7791929436698</v>
      </c>
      <c r="Q11" s="14">
        <f>$D$6*($B$9/((($A$9/(1+$D$2*$A$9*$I11))^-1)^2))+$D$8*($B$9/((($A$9/(1+$D$4*$A$9*$I11))^-1)^2))</f>
        <v>199.95379162011716</v>
      </c>
      <c r="R11" s="15">
        <f>SUM(J11:Q11)/10</f>
        <v>3311.7133687401556</v>
      </c>
      <c r="S11" s="34">
        <f t="shared" si="0"/>
        <v>1.9866966322222227E-12</v>
      </c>
      <c r="T11" s="34">
        <f t="shared" si="1"/>
        <v>1.016872513888889E-9</v>
      </c>
      <c r="U11" s="34">
        <f t="shared" si="2"/>
        <v>1.0943950500000003E-6</v>
      </c>
      <c r="V11" s="34">
        <f t="shared" si="3"/>
        <v>4.0708878750000009E-3</v>
      </c>
      <c r="W11" s="34">
        <f t="shared" si="4"/>
        <v>140.805550125</v>
      </c>
      <c r="X11" s="34">
        <f t="shared" si="5"/>
        <v>20704988.585024994</v>
      </c>
      <c r="Y11" s="34">
        <f t="shared" si="5"/>
        <v>20704988.585024994</v>
      </c>
      <c r="Z11" s="34">
        <f t="shared" si="6"/>
        <v>401388925866.70062</v>
      </c>
      <c r="AA11" s="35">
        <f t="shared" si="7"/>
        <v>401430335984.6803</v>
      </c>
    </row>
    <row r="12" spans="1:27" ht="15.75" customHeight="1">
      <c r="A12" s="16"/>
      <c r="B12" s="16"/>
      <c r="E12" s="5"/>
      <c r="I12" s="5">
        <v>0.2</v>
      </c>
      <c r="J12" s="14">
        <f>$D$6*($B$2/((($A$2/(1+$D$2*$A$2*$I12))^-1)^2))+$D$8*($B$2/((($A$2/(1+$D$4*$A$2*$I12))^-1)^2))</f>
        <v>1.8577891183346883E-4</v>
      </c>
      <c r="K12" s="14">
        <f>$D$6*($B$3/((($A$3/(1+$D$2*$A$3*$I12))^-1)^2))+$D$8*($B$3/((($A$3/(1+$D$4*$A$3*$I12))^-1)^2))</f>
        <v>7.2906877101822268E-2</v>
      </c>
      <c r="L12" s="14">
        <f>$D$6*($B$4/((($A$4/(1+$D$2*$A$4*$I12))^-1)^2))+$D$8*($B$4/((($A$4/(1+$D$4*$A$4*$I12))^-1)^2))</f>
        <v>23.253142857142855</v>
      </c>
      <c r="M12" s="14">
        <f>$D$6*($B$5/((($A$5/(1+$D$2*$A$5*$I12))^-1)^2))+$D$8*($B$5/((($A$5/(1+$D$4*$A$5*$I12))^-1)^2))</f>
        <v>922.00413223140458</v>
      </c>
      <c r="N12" s="14">
        <f>$D$6*($B$6/((($A$6/(1+$D$2*$A$6*$I12))^-1)^2))+$D$8*($B$6/((($A$6/(1+$D$4*$A$6*$I12))^-1)^2))</f>
        <v>6966.3202466249277</v>
      </c>
      <c r="O12" s="14">
        <f>$D$6*($B$7/((($A$7/(1+$D$2*$A$7*$I12))^-1)^2))+$D$8*($B$7/((($A$7/(1+$D$4*$A$7*$I12))^-1)^2))</f>
        <v>19120.070300216546</v>
      </c>
      <c r="P12" s="14">
        <f>$D$6*($B$8/((($A$8/(1+$D$2*$A$8*$I12))^-1)^2))+$D$8*($B$8/((($A$8/(1+$D$4*$A$8*$I12))^-1)^2))</f>
        <v>3981.6045624392532</v>
      </c>
      <c r="Q12" s="14">
        <f>$D$6*($B$9/((($A$9/(1+$D$2*$A$9*$I12))^-1)^2))+$D$8*($B$9/((($A$9/(1+$D$4*$A$9*$I12))^-1)^2))</f>
        <v>199.90760646994175</v>
      </c>
      <c r="R12" s="15">
        <f>SUM(J12:Q12)/10</f>
        <v>3121.3233083495229</v>
      </c>
      <c r="S12" s="34">
        <f t="shared" si="0"/>
        <v>6.3387772968888885E-11</v>
      </c>
      <c r="T12" s="34">
        <f t="shared" si="1"/>
        <v>3.2068038555555568E-8</v>
      </c>
      <c r="U12" s="34">
        <f t="shared" si="2"/>
        <v>3.2176356799999998E-5</v>
      </c>
      <c r="V12" s="34">
        <f t="shared" si="3"/>
        <v>6.9015012000000056E-2</v>
      </c>
      <c r="W12" s="34">
        <f t="shared" si="4"/>
        <v>780.83560400000033</v>
      </c>
      <c r="X12" s="34">
        <f t="shared" si="5"/>
        <v>85734470.720800012</v>
      </c>
      <c r="Y12" s="34">
        <f t="shared" si="5"/>
        <v>85734470.720800012</v>
      </c>
      <c r="Z12" s="34">
        <f t="shared" si="6"/>
        <v>1611130034934.417</v>
      </c>
      <c r="AA12" s="35">
        <f t="shared" si="7"/>
        <v>1611301504656.7632</v>
      </c>
    </row>
    <row r="13" spans="1:27" ht="15.6">
      <c r="A13" s="16"/>
      <c r="B13" s="16"/>
      <c r="E13" s="5"/>
      <c r="G13" s="29" t="s">
        <v>14</v>
      </c>
      <c r="H13" s="17"/>
      <c r="I13" s="5">
        <v>0.3</v>
      </c>
      <c r="J13" s="14">
        <f>$D$6*($B$2/((($A$2/(1+$D$2*$A$2*$I13))^-1)^2))+$D$8*($B$2/((($A$2/(1+$D$4*$A$2*$I13))^-1)^2))</f>
        <v>8.4369855049194092E-5</v>
      </c>
      <c r="K13" s="14">
        <f>$D$6*($B$3/((($A$3/(1+$D$2*$A$3*$I13))^-1)^2))+$D$8*($B$3/((($A$3/(1+$D$4*$A$3*$I13))^-1)^2))</f>
        <v>3.5716775350401596E-2</v>
      </c>
      <c r="L13" s="14">
        <f>$D$6*($B$4/((($A$4/(1+$D$2*$A$4*$I13))^-1)^2))+$D$8*($B$4/((($A$4/(1+$D$4*$A$4*$I13))^-1)^2))</f>
        <v>14.853378698224848</v>
      </c>
      <c r="M13" s="14">
        <f>$D$6*($B$5/((($A$5/(1+$D$2*$A$5*$I13))^-1)^2))+$D$8*($B$5/((($A$5/(1+$D$4*$A$5*$I13))^-1)^2))</f>
        <v>802.59996779124674</v>
      </c>
      <c r="N13" s="14">
        <f>$D$6*($B$6/((($A$6/(1+$D$2*$A$6*$I13))^-1)^2))+$D$8*($B$6/((($A$6/(1+$D$4*$A$6*$I13))^-1)^2))</f>
        <v>6141.6513816052538</v>
      </c>
      <c r="O13" s="14">
        <f>$D$6*($B$7/((($A$7/(1+$D$2*$A$7*$I13))^-1)^2))+$D$8*($B$7/((($A$7/(1+$D$4*$A$7*$I13))^-1)^2))</f>
        <v>18711.321655456413</v>
      </c>
      <c r="P13" s="14">
        <f>$D$6*($B$8/((($A$8/(1+$D$2*$A$8*$I13))^-1)^2))+$D$8*($B$8/((($A$8/(1+$D$4*$A$8*$I13))^-1)^2))</f>
        <v>3972.4757964736805</v>
      </c>
      <c r="Q13" s="14">
        <f>$D$6*($B$9/((($A$9/(1+$D$2*$A$9*$I13))^-1)^2))+$D$8*($B$9/((($A$9/(1+$D$4*$A$9*$I13))^-1)^2))</f>
        <v>199.86144453369343</v>
      </c>
      <c r="R13" s="15">
        <f>SUM(J13:Q13)/10</f>
        <v>2984.2799425703715</v>
      </c>
      <c r="S13" s="34">
        <f t="shared" si="0"/>
        <v>4.8087939916999985E-10</v>
      </c>
      <c r="T13" s="34">
        <f t="shared" si="1"/>
        <v>2.4233008512500011E-7</v>
      </c>
      <c r="U13" s="34">
        <f t="shared" si="2"/>
        <v>2.3741554095000003E-4</v>
      </c>
      <c r="V13" s="34">
        <f t="shared" si="3"/>
        <v>0.41196372862500003</v>
      </c>
      <c r="W13" s="34">
        <f t="shared" si="4"/>
        <v>2386.6659303749993</v>
      </c>
      <c r="X13" s="34">
        <f t="shared" si="5"/>
        <v>199676540.661075</v>
      </c>
      <c r="Y13" s="34">
        <f t="shared" si="5"/>
        <v>199676540.661075</v>
      </c>
      <c r="Z13" s="34">
        <f t="shared" si="6"/>
        <v>3637626808508.2222</v>
      </c>
      <c r="AA13" s="35">
        <f t="shared" si="7"/>
        <v>3638026163976.6226</v>
      </c>
    </row>
    <row r="14" spans="1:27" ht="15.6">
      <c r="E14" s="5"/>
      <c r="G14" s="29" t="s">
        <v>15</v>
      </c>
      <c r="H14" s="17"/>
      <c r="I14" s="5">
        <v>0.4</v>
      </c>
      <c r="J14" s="14">
        <f>$D$6*($B$2/((($A$2/(1+$D$2*$A$2*$I14))^-1)^2))+$D$8*($B$2/((($A$2/(1+$D$4*$A$2*$I14))^-1)^2))</f>
        <v>4.7977204601737176E-5</v>
      </c>
      <c r="K14" s="14">
        <f>$D$6*($B$3/((($A$3/(1+$D$2*$A$3*$I14))^-1)^2))+$D$8*($B$3/((($A$3/(1+$D$4*$A$3*$I14))^-1)^2))</f>
        <v>2.1132013952783055E-2</v>
      </c>
      <c r="L14" s="14">
        <f>$D$6*($B$4/((($A$4/(1+$D$2*$A$4*$I14))^-1)^2))+$D$8*($B$4/((($A$4/(1+$D$4*$A$4*$I14))^-1)^2))</f>
        <v>10.306070153329131</v>
      </c>
      <c r="M14" s="14">
        <f>$D$6*($B$5/((($A$5/(1+$D$2*$A$5*$I14))^-1)^2))+$D$8*($B$5/((($A$5/(1+$D$4*$A$5*$I14))^-1)^2))</f>
        <v>720.53747534516765</v>
      </c>
      <c r="N14" s="14">
        <f>$D$6*($B$6/((($A$6/(1+$D$2*$A$6*$I14))^-1)^2))+$D$8*($B$6/((($A$6/(1+$D$4*$A$6*$I14))^-1)^2))</f>
        <v>5545.723191237279</v>
      </c>
      <c r="O14" s="14">
        <f>$D$6*($B$7/((($A$7/(1+$D$2*$A$7*$I14))^-1)^2))+$D$8*($B$7/((($A$7/(1+$D$4*$A$7*$I14))^-1)^2))</f>
        <v>18321.634494383616</v>
      </c>
      <c r="P14" s="14">
        <f>$D$6*($B$8/((($A$8/(1+$D$2*$A$8*$I14))^-1)^2))+$D$8*($B$8/((($A$8/(1+$D$4*$A$8*$I14))^-1)^2))</f>
        <v>3963.3925856658238</v>
      </c>
      <c r="Q14" s="14">
        <f>$D$6*($B$9/((($A$9/(1+$D$2*$A$9*$I14))^-1)^2))+$D$8*($B$9/((($A$9/(1+$D$4*$A$9*$I14))^-1)^2))</f>
        <v>199.8153057956055</v>
      </c>
      <c r="R14" s="15">
        <f>SUM(J14:Q14)/10</f>
        <v>2876.143030257198</v>
      </c>
      <c r="S14" s="34">
        <f t="shared" si="0"/>
        <v>2.0254288713955561E-9</v>
      </c>
      <c r="T14" s="34">
        <f t="shared" si="1"/>
        <v>1.0186830542222223E-6</v>
      </c>
      <c r="U14" s="34">
        <f t="shared" si="2"/>
        <v>9.8609253120000005E-4</v>
      </c>
      <c r="V14" s="34">
        <f t="shared" si="3"/>
        <v>1.5288963840000005</v>
      </c>
      <c r="W14" s="34">
        <f t="shared" si="4"/>
        <v>5643.3473280000007</v>
      </c>
      <c r="X14" s="34">
        <f t="shared" si="5"/>
        <v>367414039.06560004</v>
      </c>
      <c r="Y14" s="34">
        <f t="shared" si="5"/>
        <v>367414039.06560004</v>
      </c>
      <c r="Z14" s="34">
        <f t="shared" si="6"/>
        <v>6489338833101.3086</v>
      </c>
      <c r="AA14" s="35">
        <f t="shared" si="7"/>
        <v>6490073666824.3174</v>
      </c>
    </row>
    <row r="15" spans="1:27" ht="30.6">
      <c r="E15" s="5"/>
      <c r="G15" s="29" t="s">
        <v>16</v>
      </c>
      <c r="H15" s="18"/>
      <c r="I15" s="5">
        <v>0.5</v>
      </c>
      <c r="J15" s="14">
        <f>$D$6*($B$2/((($A$2/(1+$D$2*$A$2*$I15))^-1)^2))+$D$8*($B$2/((($A$2/(1+$D$4*$A$2*$I15))^-1)^2))</f>
        <v>3.0907397078757449E-5</v>
      </c>
      <c r="K15" s="14">
        <f>$D$6*($B$3/((($A$3/(1+$D$2*$A$3*$I15))^-1)^2))+$D$8*($B$3/((($A$3/(1+$D$4*$A$3*$I15))^-1)^2))</f>
        <v>1.3949586290934084E-2</v>
      </c>
      <c r="L15" s="14">
        <f>$D$6*($B$4/((($A$4/(1+$D$2*$A$4*$I15))^-1)^2))+$D$8*($B$4/((($A$4/(1+$D$4*$A$4*$I15))^-1)^2))</f>
        <v>7.5682222050529253</v>
      </c>
      <c r="M15" s="14">
        <f>$D$6*($B$5/((($A$5/(1+$D$2*$A$5*$I15))^-1)^2))+$D$8*($B$5/((($A$5/(1+$D$4*$A$5*$I15))^-1)^2))</f>
        <v>655.87146814404423</v>
      </c>
      <c r="N15" s="14">
        <f>$D$6*($B$6/((($A$6/(1+$D$2*$A$6*$I15))^-1)^2))+$D$8*($B$6/((($A$6/(1+$D$4*$A$6*$I15))^-1)^2))</f>
        <v>5098.6208164207092</v>
      </c>
      <c r="O15" s="14">
        <f>$D$6*($B$7/((($A$7/(1+$D$2*$A$7*$I15))^-1)^2))+$D$8*($B$7/((($A$7/(1+$D$4*$A$7*$I15))^-1)^2))</f>
        <v>17949.824181869579</v>
      </c>
      <c r="P15" s="14">
        <f>$D$6*($B$8/((($A$8/(1+$D$2*$A$8*$I15))^-1)^2))+$D$8*($B$8/((($A$8/(1+$D$4*$A$8*$I15))^-1)^2))</f>
        <v>3954.354623239893</v>
      </c>
      <c r="Q15" s="14">
        <f>$D$6*($B$9/((($A$9/(1+$D$2*$A$9*$I15))^-1)^2))+$D$8*($B$9/((($A$9/(1+$D$4*$A$9*$I15))^-1)^2))</f>
        <v>199.76919023992428</v>
      </c>
      <c r="R15" s="15">
        <f>SUM(J15:Q15)/10</f>
        <v>2786.6022482612889</v>
      </c>
      <c r="S15" s="34">
        <f t="shared" si="0"/>
        <v>6.1793007018055568E-9</v>
      </c>
      <c r="T15" s="34">
        <f t="shared" si="1"/>
        <v>3.1042134878472229E-6</v>
      </c>
      <c r="U15" s="34">
        <f t="shared" si="2"/>
        <v>2.9832016812499995E-3</v>
      </c>
      <c r="V15" s="34">
        <f t="shared" si="3"/>
        <v>4.313143359375001</v>
      </c>
      <c r="W15" s="34">
        <f t="shared" si="4"/>
        <v>11493.906640625006</v>
      </c>
      <c r="X15" s="34">
        <f t="shared" si="5"/>
        <v>594132453.203125</v>
      </c>
      <c r="Y15" s="34">
        <f t="shared" si="5"/>
        <v>594132453.203125</v>
      </c>
      <c r="Z15" s="34">
        <f t="shared" si="6"/>
        <v>10174781958439.063</v>
      </c>
      <c r="AA15" s="35">
        <f t="shared" si="7"/>
        <v>10175970234843.691</v>
      </c>
    </row>
    <row r="16" spans="1:27" ht="15.6">
      <c r="E16" s="5"/>
      <c r="G16" s="29" t="s">
        <v>17</v>
      </c>
      <c r="I16" s="5">
        <v>0.6</v>
      </c>
      <c r="J16" s="14">
        <f>$D$6*($B$2/((($A$2/(1+$D$2*$A$2*$I16))^-1)^2))+$D$8*($B$2/((($A$2/(1+$D$4*$A$2*$I16))^-1)^2))</f>
        <v>2.1557753943600209E-5</v>
      </c>
      <c r="K16" s="14">
        <f>$D$6*($B$3/((($A$3/(1+$D$2*$A$3*$I16))^-1)^2))+$D$8*($B$3/((($A$3/(1+$D$4*$A$3*$I16))^-1)^2))</f>
        <v>9.891832688599448E-3</v>
      </c>
      <c r="L16" s="14">
        <f>$D$6*($B$4/((($A$4/(1+$D$2*$A$4*$I16))^-1)^2))+$D$8*($B$4/((($A$4/(1+$D$4*$A$4*$I16))^-1)^2))</f>
        <v>5.7926830992553491</v>
      </c>
      <c r="M16" s="14">
        <f>$D$6*($B$5/((($A$5/(1+$D$2*$A$5*$I16))^-1)^2))+$D$8*($B$5/((($A$5/(1+$D$4*$A$5*$I16))^-1)^2))</f>
        <v>601.82241350682273</v>
      </c>
      <c r="N16" s="14">
        <f>$D$6*($B$6/((($A$6/(1+$D$2*$A$6*$I16))^-1)^2))+$D$8*($B$6/((($A$6/(1+$D$4*$A$6*$I16))^-1)^2))</f>
        <v>4752.5623828979815</v>
      </c>
      <c r="O16" s="14">
        <f>$D$6*($B$7/((($A$7/(1+$D$2*$A$7*$I16))^-1)^2))+$D$8*($B$7/((($A$7/(1+$D$4*$A$7*$I16))^-1)^2))</f>
        <v>17594.796744740703</v>
      </c>
      <c r="P16" s="14">
        <f>$D$6*($B$8/((($A$8/(1+$D$2*$A$8*$I16))^-1)^2))+$D$8*($B$8/((($A$8/(1+$D$4*$A$8*$I16))^-1)^2))</f>
        <v>3945.3616049991642</v>
      </c>
      <c r="Q16" s="14">
        <f>$D$6*($B$9/((($A$9/(1+$D$2*$A$9*$I16))^-1)^2))+$D$8*($B$9/((($A$9/(1+$D$4*$A$9*$I16))^-1)^2))</f>
        <v>199.72309785090971</v>
      </c>
      <c r="R16" s="15">
        <f>SUM(J16:Q16)/10</f>
        <v>2710.0068840485283</v>
      </c>
      <c r="S16" s="34">
        <f t="shared" si="0"/>
        <v>1.5373062708559996E-8</v>
      </c>
      <c r="T16" s="34">
        <f t="shared" si="1"/>
        <v>7.7167174730000012E-6</v>
      </c>
      <c r="U16" s="34">
        <f t="shared" si="2"/>
        <v>7.3800539568000005E-3</v>
      </c>
      <c r="V16" s="34">
        <f t="shared" si="3"/>
        <v>10.173889115999998</v>
      </c>
      <c r="W16" s="34">
        <f t="shared" si="4"/>
        <v>21178.847771999997</v>
      </c>
      <c r="X16" s="34">
        <f t="shared" si="5"/>
        <v>885327817.15439975</v>
      </c>
      <c r="Y16" s="34">
        <f t="shared" si="5"/>
        <v>885327817.15439975</v>
      </c>
      <c r="Z16" s="34">
        <f t="shared" si="6"/>
        <v>14702528455463.09</v>
      </c>
      <c r="AA16" s="35">
        <f t="shared" si="7"/>
        <v>14704299132286.428</v>
      </c>
    </row>
    <row r="17" spans="5:27" ht="15.6">
      <c r="E17" s="5"/>
      <c r="G17" s="29" t="s">
        <v>27</v>
      </c>
      <c r="I17" s="5">
        <v>0.7</v>
      </c>
      <c r="J17" s="14">
        <f>$D$6*($B$2/((($A$2/(1+$D$2*$A$2*$I17))^-1)^2))+$D$8*($B$2/((($A$2/(1+$D$4*$A$2*$I17))^-1)^2))</f>
        <v>1.5888108489908122E-5</v>
      </c>
      <c r="K17" s="14">
        <f>$D$6*($B$3/((($A$3/(1+$D$2*$A$3*$I17))^-1)^2))+$D$8*($B$3/((($A$3/(1+$D$4*$A$3*$I17))^-1)^2))</f>
        <v>7.3777906010073831E-3</v>
      </c>
      <c r="L17" s="14">
        <f>$D$6*($B$4/((($A$4/(1+$D$2*$A$4*$I17))^-1)^2))+$D$8*($B$4/((($A$4/(1+$D$4*$A$4*$I17))^-1)^2))</f>
        <v>4.5759907407407399</v>
      </c>
      <c r="M17" s="14">
        <f>$D$6*($B$5/((($A$5/(1+$D$2*$A$5*$I17))^-1)^2))+$D$8*($B$5/((($A$5/(1+$D$4*$A$5*$I17))^-1)^2))</f>
        <v>555.28847758881989</v>
      </c>
      <c r="N17" s="14">
        <f>$D$6*($B$6/((($A$6/(1+$D$2*$A$6*$I17))^-1)^2))+$D$8*($B$6/((($A$6/(1+$D$4*$A$6*$I17))^-1)^2))</f>
        <v>4477.5536813431972</v>
      </c>
      <c r="O17" s="14">
        <f>$D$6*($B$7/((($A$7/(1+$D$2*$A$7*$I17))^-1)^2))+$D$8*($B$7/((($A$7/(1+$D$4*$A$7*$I17))^-1)^2))</f>
        <v>17255.540671131235</v>
      </c>
      <c r="P17" s="14">
        <f>$D$6*($B$8/((($A$8/(1+$D$2*$A$8*$I17))^-1)^2))+$D$8*($B$8/((($A$8/(1+$D$4*$A$8*$I17))^-1)^2))</f>
        <v>3936.4132292999948</v>
      </c>
      <c r="Q17" s="14">
        <f>$D$6*($B$9/((($A$9/(1+$D$2*$A$9*$I17))^-1)^2))+$D$8*($B$9/((($A$9/(1+$D$4*$A$9*$I17))^-1)^2))</f>
        <v>199.67702861283516</v>
      </c>
      <c r="R17" s="15">
        <f>SUM(J17:Q17)/10</f>
        <v>2642.9056472395528</v>
      </c>
      <c r="S17" s="34">
        <f t="shared" si="0"/>
        <v>3.3222592105818881E-8</v>
      </c>
      <c r="T17" s="34">
        <f t="shared" si="1"/>
        <v>1.6667203686680554E-5</v>
      </c>
      <c r="U17" s="34">
        <f t="shared" si="2"/>
        <v>1.5884879777549987E-2</v>
      </c>
      <c r="V17" s="34">
        <f t="shared" si="3"/>
        <v>21.154675240124998</v>
      </c>
      <c r="W17" s="34">
        <f t="shared" si="4"/>
        <v>36275.652700874991</v>
      </c>
      <c r="X17" s="34">
        <f t="shared" si="5"/>
        <v>1246814612.0151746</v>
      </c>
      <c r="Y17" s="34">
        <f t="shared" si="5"/>
        <v>1246814612.0151746</v>
      </c>
      <c r="Z17" s="34">
        <f t="shared" si="6"/>
        <v>20081207174335.305</v>
      </c>
      <c r="AA17" s="35">
        <f t="shared" si="7"/>
        <v>20083700839856.16</v>
      </c>
    </row>
    <row r="18" spans="5:27" ht="15.75" customHeight="1">
      <c r="E18" s="5"/>
      <c r="I18" s="5">
        <v>0.8</v>
      </c>
      <c r="J18" s="14">
        <f>$D$6*($B$2/((($A$2/(1+$D$2*$A$2*$I18))^-1)^2))+$D$8*($B$2/((($A$2/(1+$D$4*$A$2*$I18))^-1)^2))</f>
        <v>1.2193023553455086E-5</v>
      </c>
      <c r="K18" s="14">
        <f>$D$6*($B$3/((($A$3/(1+$D$2*$A$3*$I18))^-1)^2))+$D$8*($B$3/((($A$3/(1+$D$4*$A$3*$I18))^-1)^2))</f>
        <v>5.7132406280852562E-3</v>
      </c>
      <c r="L18" s="14">
        <f>$D$6*($B$4/((($A$4/(1+$D$2*$A$4*$I18))^-1)^2))+$D$8*($B$4/((($A$4/(1+$D$4*$A$4*$I18))^-1)^2))</f>
        <v>3.7059952048590752</v>
      </c>
      <c r="M18" s="14">
        <f>$D$6*($B$5/((($A$5/(1+$D$2*$A$5*$I18))^-1)^2))+$D$8*($B$5/((($A$5/(1+$D$4*$A$5*$I18))^-1)^2))</f>
        <v>514.53157731473152</v>
      </c>
      <c r="N18" s="14">
        <f>$D$6*($B$6/((($A$6/(1+$D$2*$A$6*$I18))^-1)^2))+$D$8*($B$6/((($A$6/(1+$D$4*$A$6*$I18))^-1)^2))</f>
        <v>4253.9944228091963</v>
      </c>
      <c r="O18" s="14">
        <f>$D$6*($B$7/((($A$7/(1+$D$2*$A$7*$I18))^-1)^2))+$D$8*($B$7/((($A$7/(1+$D$4*$A$7*$I18))^-1)^2))</f>
        <v>16931.119562370422</v>
      </c>
      <c r="P18" s="14">
        <f>$D$6*($B$8/((($A$8/(1+$D$2*$A$8*$I18))^-1)^2))+$D$8*($B$8/((($A$8/(1+$D$4*$A$8*$I18))^-1)^2))</f>
        <v>3927.5091970261574</v>
      </c>
      <c r="Q18" s="14">
        <f>$D$6*($B$9/((($A$9/(1+$D$2*$A$9*$I18))^-1)^2))+$D$8*($B$9/((($A$9/(1+$D$4*$A$9*$I18))^-1)^2))</f>
        <v>199.63098250998704</v>
      </c>
      <c r="R18" s="15">
        <f>SUM(J18:Q18)/10</f>
        <v>2583.0497462669005</v>
      </c>
      <c r="S18" s="34">
        <f t="shared" si="0"/>
        <v>6.4766081593742212E-8</v>
      </c>
      <c r="T18" s="34">
        <f t="shared" si="1"/>
        <v>3.2478396440888909E-5</v>
      </c>
      <c r="U18" s="34">
        <f t="shared" si="2"/>
        <v>3.087343185920002E-2</v>
      </c>
      <c r="V18" s="34">
        <f t="shared" si="3"/>
        <v>40.051903488000029</v>
      </c>
      <c r="W18" s="34">
        <f t="shared" si="4"/>
        <v>58738.282496000029</v>
      </c>
      <c r="X18" s="34">
        <f t="shared" si="5"/>
        <v>1684733666.0992007</v>
      </c>
      <c r="Y18" s="34">
        <f t="shared" si="5"/>
        <v>1684733666.0992007</v>
      </c>
      <c r="Z18" s="34">
        <f t="shared" si="6"/>
        <v>26319503702441.984</v>
      </c>
      <c r="AA18" s="35">
        <f t="shared" si="7"/>
        <v>26322873228552.547</v>
      </c>
    </row>
    <row r="19" spans="5:27" ht="15.75" customHeight="1">
      <c r="E19" s="5"/>
      <c r="I19" s="5">
        <v>0.9</v>
      </c>
      <c r="J19" s="14">
        <f>$D$6*($B$2/((($A$2/(1+$D$2*$A$2*$I19))^-1)^2))+$D$8*($B$2/((($A$2/(1+$D$4*$A$2*$I19))^-1)^2))</f>
        <v>9.6516809728663151E-6</v>
      </c>
      <c r="K19" s="14">
        <f>$D$6*($B$3/((($A$3/(1+$D$2*$A$3*$I19))^-1)^2))+$D$8*($B$3/((($A$3/(1+$D$4*$A$3*$I19))^-1)^2))</f>
        <v>4.5544861321383506E-3</v>
      </c>
      <c r="L19" s="14">
        <f>$D$6*($B$4/((($A$4/(1+$D$2*$A$4*$I19))^-1)^2))+$D$8*($B$4/((($A$4/(1+$D$4*$A$4*$I19))^-1)^2))</f>
        <v>3.0624557260920899</v>
      </c>
      <c r="M19" s="14">
        <f>$D$6*($B$5/((($A$5/(1+$D$2*$A$5*$I19))^-1)^2))+$D$8*($B$5/((($A$5/(1+$D$4*$A$5*$I19))^-1)^2))</f>
        <v>478.43322184146285</v>
      </c>
      <c r="N19" s="14">
        <f>$D$6*($B$6/((($A$6/(1+$D$2*$A$6*$I19))^-1)^2))+$D$8*($B$6/((($A$6/(1+$D$4*$A$6*$I19))^-1)^2))</f>
        <v>4068.6366429859308</v>
      </c>
      <c r="O19" s="14">
        <f>$D$6*($B$7/((($A$7/(1+$D$2*$A$7*$I19))^-1)^2))+$D$8*($B$7/((($A$7/(1+$D$4*$A$7*$I19))^-1)^2))</f>
        <v>16620.665537597783</v>
      </c>
      <c r="P19" s="14">
        <f>$D$6*($B$8/((($A$8/(1+$D$2*$A$8*$I19))^-1)^2))+$D$8*($B$8/((($A$8/(1+$D$4*$A$8*$I19))^-1)^2))</f>
        <v>3918.6492115634628</v>
      </c>
      <c r="Q19" s="14">
        <f>$D$6*($B$9/((($A$9/(1+$D$2*$A$9*$I19))^-1)^2))+$D$8*($B$9/((($A$9/(1+$D$4*$A$9*$I19))^-1)^2))</f>
        <v>199.58495952666533</v>
      </c>
      <c r="R19" s="15">
        <f>SUM(J19:Q19)/10</f>
        <v>2528.903659337921</v>
      </c>
      <c r="S19" s="34">
        <f t="shared" si="0"/>
        <v>1.1670104544849005E-7</v>
      </c>
      <c r="T19" s="34">
        <f t="shared" si="1"/>
        <v>5.8503238727624988E-5</v>
      </c>
      <c r="U19" s="34">
        <f t="shared" si="2"/>
        <v>5.5499588055450001E-2</v>
      </c>
      <c r="V19" s="34">
        <f t="shared" si="3"/>
        <v>70.533338830874996</v>
      </c>
      <c r="W19" s="34">
        <f t="shared" si="4"/>
        <v>90936.678331125018</v>
      </c>
      <c r="X19" s="34">
        <f t="shared" ref="X19:Y66" si="8">$I19^2*($D$6*($B$7*(($A$7/(1+$D$2*$A$7*$I19))^-1)^3)+$D$8*($B$7*(($A$7/(1+$D$4*$A$7*$I19))^-1)^3))</f>
        <v>2205560055.1412249</v>
      </c>
      <c r="Y19" s="34">
        <f t="shared" si="8"/>
        <v>2205560055.1412249</v>
      </c>
      <c r="Z19" s="34">
        <f t="shared" si="6"/>
        <v>33426160522397.828</v>
      </c>
      <c r="AA19" s="35">
        <f t="shared" si="7"/>
        <v>33430571733515.379</v>
      </c>
    </row>
    <row r="20" spans="5:27" ht="15.75" customHeight="1">
      <c r="E20" s="5"/>
      <c r="I20" s="5">
        <v>1</v>
      </c>
      <c r="J20" s="14">
        <f>$D$6*($B$2/((($A$2/(1+$D$2*$A$2*$I20))^-1)^2))+$D$8*($B$2/((($A$2/(1+$D$4*$A$2*$I20))^-1)^2))</f>
        <v>7.8293512722251196E-6</v>
      </c>
      <c r="K20" s="14">
        <f>$D$6*($B$3/((($A$3/(1+$D$2*$A$3*$I20))^-1)^2))+$D$8*($B$3/((($A$3/(1+$D$4*$A$3*$I20))^-1)^2))</f>
        <v>3.7155782366693779E-3</v>
      </c>
      <c r="L20" s="14">
        <f>$D$6*($B$4/((($A$4/(1+$D$2*$A$4*$I20))^-1)^2))+$D$8*($B$4/((($A$4/(1+$D$4*$A$4*$I20))^-1)^2))</f>
        <v>2.5730823159262677</v>
      </c>
      <c r="M20" s="14">
        <f>$D$6*($B$5/((($A$5/(1+$D$2*$A$5*$I20))^-1)^2))+$D$8*($B$5/((($A$5/(1+$D$4*$A$5*$I20))^-1)^2))</f>
        <v>446.2037037037037</v>
      </c>
      <c r="N20" s="14">
        <f>$D$6*($B$6/((($A$6/(1+$D$2*$A$6*$I20))^-1)^2))+$D$8*($B$6/((($A$6/(1+$D$4*$A$6*$I20))^-1)^2))</f>
        <v>3912.2644942750758</v>
      </c>
      <c r="O20" s="14">
        <f>$D$6*($B$7/((($A$7/(1+$D$2*$A$7*$I20))^-1)^2))+$D$8*($B$7/((($A$7/(1+$D$4*$A$7*$I20))^-1)^2))</f>
        <v>16323.37330425535</v>
      </c>
      <c r="P20" s="14">
        <f>$D$6*($B$8/((($A$8/(1+$D$2*$A$8*$I20))^-1)^2))+$D$8*($B$8/((($A$8/(1+$D$4*$A$8*$I20))^-1)^2))</f>
        <v>3909.8329787747007</v>
      </c>
      <c r="Q20" s="14">
        <f>$D$6*($B$9/((($A$9/(1+$D$2*$A$9*$I20))^-1)^2))+$D$8*($B$9/((($A$9/(1+$D$4*$A$9*$I20))^-1)^2))</f>
        <v>199.53895964718347</v>
      </c>
      <c r="R20" s="15">
        <f>SUM(J20:Q20)/10</f>
        <v>2479.3790246379531</v>
      </c>
      <c r="S20" s="34">
        <f t="shared" si="0"/>
        <v>1.9762132561222221E-7</v>
      </c>
      <c r="T20" s="34">
        <f t="shared" si="1"/>
        <v>9.9043395263888941E-5</v>
      </c>
      <c r="U20" s="34">
        <f t="shared" si="2"/>
        <v>9.3805954200000055E-2</v>
      </c>
      <c r="V20" s="34">
        <f t="shared" si="3"/>
        <v>117.25661249999997</v>
      </c>
      <c r="W20" s="34">
        <f t="shared" si="4"/>
        <v>135696.26250000004</v>
      </c>
      <c r="X20" s="34">
        <f t="shared" si="8"/>
        <v>2816111002.4999981</v>
      </c>
      <c r="Y20" s="34">
        <f t="shared" si="8"/>
        <v>2816111002.4999981</v>
      </c>
      <c r="Z20" s="34">
        <f t="shared" si="6"/>
        <v>41409977170049.992</v>
      </c>
      <c r="AA20" s="35">
        <f t="shared" si="7"/>
        <v>41415609527868.602</v>
      </c>
    </row>
    <row r="21" spans="5:27" ht="15.75" customHeight="1">
      <c r="E21" s="5"/>
      <c r="I21" s="5">
        <v>2</v>
      </c>
      <c r="J21" s="14">
        <f>$D$6*($B$2/((($A$2/(1+$D$2*$A$2*$I21))^-1)^2))+$D$8*($B$2/((($A$2/(1+$D$4*$A$2*$I21))^-1)^2))</f>
        <v>1.9703425347703573E-6</v>
      </c>
      <c r="K21" s="14">
        <f>$D$6*($B$3/((($A$3/(1+$D$2*$A$3*$I21))^-1)^2))+$D$8*($B$3/((($A$3/(1+$D$4*$A$3*$I21))^-1)^2))</f>
        <v>9.5954409203474376E-4</v>
      </c>
      <c r="L21" s="14">
        <f>$D$6*($B$4/((($A$4/(1+$D$2*$A$4*$I21))^-1)^2))+$D$8*($B$4/((($A$4/(1+$D$4*$A$4*$I21))^-1)^2))</f>
        <v>0.76524969685503219</v>
      </c>
      <c r="M21" s="14">
        <f>$D$6*($B$5/((($A$5/(1+$D$2*$A$5*$I21))^-1)^2))+$D$8*($B$5/((($A$5/(1+$D$4*$A$5*$I21))^-1)^2))</f>
        <v>249.14081632653057</v>
      </c>
      <c r="N21" s="14">
        <f>$D$6*($B$6/((($A$6/(1+$D$2*$A$6*$I21))^-1)^2))+$D$8*($B$6/((($A$6/(1+$D$4*$A$6*$I21))^-1)^2))</f>
        <v>3073.3471074380154</v>
      </c>
      <c r="O21" s="14">
        <f>$D$6*($B$7/((($A$7/(1+$D$2*$A$7*$I21))^-1)^2))+$D$8*($B$7/((($A$7/(1+$D$4*$A$7*$I21))^-1)^2))</f>
        <v>13932.640493249855</v>
      </c>
      <c r="P21" s="14">
        <f>$D$6*($B$8/((($A$8/(1+$D$2*$A$8*$I21))^-1)^2))+$D$8*($B$8/((($A$8/(1+$D$4*$A$8*$I21))^-1)^2))</f>
        <v>3824.0140600433097</v>
      </c>
      <c r="Q21" s="14">
        <f>$D$6*($B$9/((($A$9/(1+$D$2*$A$9*$I21))^-1)^2))+$D$8*($B$9/((($A$9/(1+$D$4*$A$9*$I21))^-1)^2))</f>
        <v>199.08022812196265</v>
      </c>
      <c r="R21" s="15">
        <f>SUM(J21:Q21)/10</f>
        <v>2127.8988916390963</v>
      </c>
      <c r="S21" s="34">
        <f t="shared" si="0"/>
        <v>6.3220222248888882E-6</v>
      </c>
      <c r="T21" s="34">
        <f t="shared" si="1"/>
        <v>3.1647326115555562E-3</v>
      </c>
      <c r="U21" s="34">
        <f t="shared" si="2"/>
        <v>2.9755218415999996</v>
      </c>
      <c r="V21" s="34">
        <f t="shared" si="3"/>
        <v>3447.4668000000001</v>
      </c>
      <c r="W21" s="34">
        <f t="shared" si="4"/>
        <v>2300500.4000000008</v>
      </c>
      <c r="X21" s="34">
        <f t="shared" si="8"/>
        <v>15616712080.000004</v>
      </c>
      <c r="Y21" s="34">
        <f t="shared" si="8"/>
        <v>15616712080.000004</v>
      </c>
      <c r="Z21" s="34">
        <f t="shared" si="6"/>
        <v>171468941441599.94</v>
      </c>
      <c r="AA21" s="35">
        <f t="shared" si="7"/>
        <v>171500177169710.78</v>
      </c>
    </row>
    <row r="22" spans="5:27" ht="15.75" customHeight="1">
      <c r="E22" s="5"/>
      <c r="I22" s="5">
        <v>3</v>
      </c>
      <c r="J22" s="14">
        <f>$D$6*($B$2/((($A$2/(1+$D$2*$A$2*$I22))^-1)^2))+$D$8*($B$2/((($A$2/(1+$D$4*$A$2*$I22))^-1)^2))</f>
        <v>8.7764724479081117E-7</v>
      </c>
      <c r="K22" s="14">
        <f>$D$6*($B$3/((($A$3/(1+$D$2*$A$3*$I22))^-1)^2))+$D$8*($B$3/((($A$3/(1+$D$4*$A$3*$I22))^-1)^2))</f>
        <v>4.3115507887200432E-4</v>
      </c>
      <c r="L22" s="14">
        <f>$D$6*($B$4/((($A$4/(1+$D$2*$A$4*$I22))^-1)^2))+$D$8*($B$4/((($A$4/(1+$D$4*$A$4*$I22))^-1)^2))</f>
        <v>0.36165594087606889</v>
      </c>
      <c r="M22" s="14">
        <f>$D$6*($B$5/((($A$5/(1+$D$2*$A$5*$I22))^-1)^2))+$D$8*($B$5/((($A$5/(1+$D$4*$A$5*$I22))^-1)^2))</f>
        <v>159.14334319526625</v>
      </c>
      <c r="N22" s="14">
        <f>$D$6*($B$6/((($A$6/(1+$D$2*$A$6*$I22))^-1)^2))+$D$8*($B$6/((($A$6/(1+$D$4*$A$6*$I22))^-1)^2))</f>
        <v>2675.3332259708222</v>
      </c>
      <c r="O22" s="14">
        <f>$D$6*($B$7/((($A$7/(1+$D$2*$A$7*$I22))^-1)^2))+$D$8*($B$7/((($A$7/(1+$D$4*$A$7*$I22))^-1)^2))</f>
        <v>12283.302763210508</v>
      </c>
      <c r="P22" s="14">
        <f>$D$6*($B$8/((($A$8/(1+$D$2*$A$8*$I22))^-1)^2))+$D$8*($B$8/((($A$8/(1+$D$4*$A$8*$I22))^-1)^2))</f>
        <v>3742.2643310912827</v>
      </c>
      <c r="Q22" s="14">
        <f>$D$6*($B$9/((($A$9/(1+$D$2*$A$9*$I22))^-1)^2))+$D$8*($B$9/((($A$9/(1+$D$4*$A$9*$I22))^-1)^2))</f>
        <v>198.62378982368404</v>
      </c>
      <c r="R22" s="15">
        <f>SUM(J22:Q22)/10</f>
        <v>1905.9029541265165</v>
      </c>
      <c r="S22" s="34">
        <f t="shared" si="0"/>
        <v>4.8003148276490005E-5</v>
      </c>
      <c r="T22" s="34">
        <f t="shared" si="1"/>
        <v>2.4020410482125002E-2</v>
      </c>
      <c r="U22" s="34">
        <f t="shared" si="2"/>
        <v>22.529139809400007</v>
      </c>
      <c r="V22" s="34">
        <f t="shared" si="3"/>
        <v>25437.379387499986</v>
      </c>
      <c r="W22" s="34">
        <f t="shared" si="4"/>
        <v>13732124.287499998</v>
      </c>
      <c r="X22" s="34">
        <f t="shared" si="8"/>
        <v>47733318607.5</v>
      </c>
      <c r="Y22" s="34">
        <f t="shared" si="8"/>
        <v>47733318607.5</v>
      </c>
      <c r="Z22" s="34">
        <f t="shared" si="6"/>
        <v>399353081322149.88</v>
      </c>
      <c r="AA22" s="35">
        <f t="shared" si="7"/>
        <v>399448561716949.13</v>
      </c>
    </row>
    <row r="23" spans="5:27" ht="15.75" customHeight="1">
      <c r="E23" s="5"/>
      <c r="I23" s="5">
        <v>4</v>
      </c>
      <c r="J23" s="14">
        <f>$D$6*($B$2/((($A$2/(1+$D$2*$A$2*$I23))^-1)^2))+$D$8*($B$2/((($A$2/(1+$D$4*$A$2*$I23))^-1)^2))</f>
        <v>4.9422340778823368E-7</v>
      </c>
      <c r="K23" s="14">
        <f>$D$6*($B$3/((($A$3/(1+$D$2*$A$3*$I23))^-1)^2))+$D$8*($B$3/((($A$3/(1+$D$4*$A$3*$I23))^-1)^2))</f>
        <v>2.4386047106910179E-4</v>
      </c>
      <c r="L23" s="14">
        <f>$D$6*($B$4/((($A$4/(1+$D$2*$A$4*$I23))^-1)^2))+$D$8*($B$4/((($A$4/(1+$D$4*$A$4*$I23))^-1)^2))</f>
        <v>0.20992832823064345</v>
      </c>
      <c r="M23" s="14">
        <f>$D$6*($B$5/((($A$5/(1+$D$2*$A$5*$I23))^-1)^2))+$D$8*($B$5/((($A$5/(1+$D$4*$A$5*$I23))^-1)^2))</f>
        <v>110.42218021424071</v>
      </c>
      <c r="N23" s="14">
        <f>$D$6*($B$6/((($A$6/(1+$D$2*$A$6*$I23))^-1)^2))+$D$8*($B$6/((($A$6/(1+$D$4*$A$6*$I23))^-1)^2))</f>
        <v>2401.7915844838922</v>
      </c>
      <c r="O23" s="14">
        <f>$D$6*($B$7/((($A$7/(1+$D$2*$A$7*$I23))^-1)^2))+$D$8*($B$7/((($A$7/(1+$D$4*$A$7*$I23))^-1)^2))</f>
        <v>11091.446382474558</v>
      </c>
      <c r="P23" s="14">
        <f>$D$6*($B$8/((($A$8/(1+$D$2*$A$8*$I23))^-1)^2))+$D$8*($B$8/((($A$8/(1+$D$4*$A$8*$I23))^-1)^2))</f>
        <v>3664.3268988767231</v>
      </c>
      <c r="Q23" s="14">
        <f>$D$6*($B$9/((($A$9/(1+$D$2*$A$9*$I23))^-1)^2))+$D$8*($B$9/((($A$9/(1+$D$4*$A$9*$I23))^-1)^2))</f>
        <v>198.1696292832911</v>
      </c>
      <c r="R23" s="15">
        <f>SUM(J23:Q23)/10</f>
        <v>1746.636684801563</v>
      </c>
      <c r="S23" s="34">
        <f t="shared" si="0"/>
        <v>2.0227495251907559E-4</v>
      </c>
      <c r="T23" s="34">
        <f t="shared" si="1"/>
        <v>0.1011970024902222</v>
      </c>
      <c r="U23" s="34">
        <f t="shared" si="2"/>
        <v>94.798272844799982</v>
      </c>
      <c r="V23" s="34">
        <f t="shared" si="3"/>
        <v>105652.77119999997</v>
      </c>
      <c r="W23" s="34">
        <f t="shared" si="4"/>
        <v>50963212.799999982</v>
      </c>
      <c r="X23" s="34">
        <f t="shared" si="8"/>
        <v>112866946560.00003</v>
      </c>
      <c r="Y23" s="34">
        <f t="shared" si="8"/>
        <v>112866946560.00003</v>
      </c>
      <c r="Z23" s="34">
        <f t="shared" si="6"/>
        <v>734828078131200</v>
      </c>
      <c r="AA23" s="35">
        <f t="shared" si="7"/>
        <v>735053863093280.5</v>
      </c>
    </row>
    <row r="24" spans="5:27" ht="15.75" customHeight="1">
      <c r="E24" s="5"/>
      <c r="I24" s="5">
        <v>5</v>
      </c>
      <c r="J24" s="14">
        <f>$D$6*($B$2/((($A$2/(1+$D$2*$A$2*$I24))^-1)^2))+$D$8*($B$2/((($A$2/(1+$D$4*$A$2*$I24))^-1)^2))</f>
        <v>3.1651324434859041E-7</v>
      </c>
      <c r="K24" s="14">
        <f>$D$6*($B$3/((($A$3/(1+$D$2*$A$3*$I24))^-1)^2))+$D$8*($B$3/((($A$3/(1+$D$4*$A$3*$I24))^-1)^2))</f>
        <v>1.5658702544450243E-4</v>
      </c>
      <c r="L24" s="14">
        <f>$D$6*($B$4/((($A$4/(1+$D$2*$A$4*$I24))^-1)^2))+$D$8*($B$4/((($A$4/(1+$D$4*$A$4*$I24))^-1)^2))</f>
        <v>0.13694543463770298</v>
      </c>
      <c r="M24" s="14">
        <f>$D$6*($B$5/((($A$5/(1+$D$2*$A$5*$I24))^-1)^2))+$D$8*($B$5/((($A$5/(1+$D$4*$A$5*$I24))^-1)^2))</f>
        <v>81.088095054138478</v>
      </c>
      <c r="N24" s="14">
        <f>$D$6*($B$6/((($A$6/(1+$D$2*$A$6*$I24))^-1)^2))+$D$8*($B$6/((($A$6/(1+$D$4*$A$6*$I24))^-1)^2))</f>
        <v>2186.2382271468141</v>
      </c>
      <c r="O24" s="14">
        <f>$D$6*($B$7/((($A$7/(1+$D$2*$A$7*$I24))^-1)^2))+$D$8*($B$7/((($A$7/(1+$D$4*$A$7*$I24))^-1)^2))</f>
        <v>10197.241632841422</v>
      </c>
      <c r="P24" s="14">
        <f>$D$6*($B$8/((($A$8/(1+$D$2*$A$8*$I24))^-1)^2))+$D$8*($B$8/((($A$8/(1+$D$4*$A$8*$I24))^-1)^2))</f>
        <v>3589.9648363739161</v>
      </c>
      <c r="Q24" s="14">
        <f>$D$6*($B$9/((($A$9/(1+$D$2*$A$9*$I24))^-1)^2))+$D$8*($B$9/((($A$9/(1+$D$4*$A$9*$I24))^-1)^2))</f>
        <v>197.71773116199464</v>
      </c>
      <c r="R24" s="15">
        <f>SUM(J24:Q24)/10</f>
        <v>1625.238762491646</v>
      </c>
      <c r="S24" s="34">
        <f t="shared" si="0"/>
        <v>6.1727600445130558E-4</v>
      </c>
      <c r="T24" s="34">
        <f t="shared" si="1"/>
        <v>0.3087833212690973</v>
      </c>
      <c r="U24" s="34">
        <f t="shared" si="2"/>
        <v>289.046438975</v>
      </c>
      <c r="V24" s="34">
        <f t="shared" si="3"/>
        <v>319628.75156249991</v>
      </c>
      <c r="W24" s="34">
        <f t="shared" si="4"/>
        <v>143771445.3125</v>
      </c>
      <c r="X24" s="34">
        <f t="shared" si="8"/>
        <v>229878132812.5</v>
      </c>
      <c r="Y24" s="34">
        <f t="shared" si="8"/>
        <v>229878132812.5</v>
      </c>
      <c r="Z24" s="34">
        <f t="shared" si="6"/>
        <v>1188264906406250</v>
      </c>
      <c r="AA24" s="35">
        <f t="shared" si="7"/>
        <v>1188724806763238.5</v>
      </c>
    </row>
    <row r="25" spans="5:27" ht="15.75" customHeight="1">
      <c r="E25" s="5"/>
      <c r="I25" s="5">
        <v>6</v>
      </c>
      <c r="J25" s="14">
        <f>$D$6*($B$2/((($A$2/(1+$D$2*$A$2*$I25))^-1)^2))+$D$8*($B$2/((($A$2/(1+$D$4*$A$2*$I25))^-1)^2))</f>
        <v>2.1989828931752413E-7</v>
      </c>
      <c r="K25" s="14">
        <f>$D$6*($B$3/((($A$3/(1+$D$2*$A$3*$I25))^-1)^2))+$D$8*($B$3/((($A$3/(1+$D$4*$A$3*$I25))^-1)^2))</f>
        <v>1.0898101984250912E-4</v>
      </c>
      <c r="L25" s="14">
        <f>$D$6*($B$4/((($A$4/(1+$D$2*$A$4*$I25))^-1)^2))+$D$8*($B$4/((($A$4/(1+$D$4*$A$4*$I25))^-1)^2))</f>
        <v>9.6329806135872748E-2</v>
      </c>
      <c r="M25" s="14">
        <f>$D$6*($B$5/((($A$5/(1+$D$2*$A$5*$I25))^-1)^2))+$D$8*($B$5/((($A$5/(1+$D$4*$A$5*$I25))^-1)^2))</f>
        <v>62.064461777735872</v>
      </c>
      <c r="N25" s="14">
        <f>$D$6*($B$6/((($A$6/(1+$D$2*$A$6*$I25))^-1)^2))+$D$8*($B$6/((($A$6/(1+$D$4*$A$6*$I25))^-1)^2))</f>
        <v>2006.074711689409</v>
      </c>
      <c r="O25" s="14">
        <f>$D$6*($B$7/((($A$7/(1+$D$2*$A$7*$I25))^-1)^2))+$D$8*($B$7/((($A$7/(1+$D$4*$A$7*$I25))^-1)^2))</f>
        <v>9505.1247657959611</v>
      </c>
      <c r="P25" s="14">
        <f>$D$6*($B$8/((($A$8/(1+$D$2*$A$8*$I25))^-1)^2))+$D$8*($B$8/((($A$8/(1+$D$4*$A$8*$I25))^-1)^2))</f>
        <v>3518.9593489481399</v>
      </c>
      <c r="Q25" s="14">
        <f>$D$6*($B$9/((($A$9/(1+$D$2*$A$9*$I25))^-1)^2))+$D$8*($B$9/((($A$9/(1+$D$4*$A$9*$I25))^-1)^2))</f>
        <v>197.26808024995825</v>
      </c>
      <c r="R25" s="15">
        <f>SUM(J25:Q25)/10</f>
        <v>1528.9587807468258</v>
      </c>
      <c r="S25" s="34">
        <f t="shared" si="0"/>
        <v>1.5359500990318399E-3</v>
      </c>
      <c r="T25" s="34">
        <f t="shared" si="1"/>
        <v>0.76827637110199998</v>
      </c>
      <c r="U25" s="34">
        <f t="shared" si="2"/>
        <v>718.8173454672002</v>
      </c>
      <c r="V25" s="34">
        <f t="shared" si="3"/>
        <v>790720.06680000038</v>
      </c>
      <c r="W25" s="34">
        <f t="shared" si="4"/>
        <v>339129637.19999993</v>
      </c>
      <c r="X25" s="34">
        <f t="shared" si="8"/>
        <v>423576955440</v>
      </c>
      <c r="Y25" s="34">
        <f t="shared" si="8"/>
        <v>423576955440</v>
      </c>
      <c r="Z25" s="34">
        <f t="shared" si="6"/>
        <v>1770655634308800.5</v>
      </c>
      <c r="AA25" s="35">
        <f t="shared" si="7"/>
        <v>1771503128140757.3</v>
      </c>
    </row>
    <row r="26" spans="5:27" ht="15.75" customHeight="1">
      <c r="E26" s="5"/>
      <c r="I26" s="5">
        <v>7</v>
      </c>
      <c r="J26" s="14">
        <f>$D$6*($B$2/((($A$2/(1+$D$2*$A$2*$I26))^-1)^2))+$D$8*($B$2/((($A$2/(1+$D$4*$A$2*$I26))^-1)^2))</f>
        <v>1.6160908295432712E-7</v>
      </c>
      <c r="K26" s="14">
        <f>$D$6*($B$3/((($A$3/(1+$D$2*$A$3*$I26))^-1)^2))+$D$8*($B$3/((($A$3/(1+$D$4*$A$3*$I26))^-1)^2))</f>
        <v>8.0194009618195602E-5</v>
      </c>
      <c r="L26" s="14">
        <f>$D$6*($B$4/((($A$4/(1+$D$2*$A$4*$I26))^-1)^2))+$D$8*($B$4/((($A$4/(1+$D$4*$A$4*$I26))^-1)^2))</f>
        <v>7.1428550447039232E-2</v>
      </c>
      <c r="M26" s="14">
        <f>$D$6*($B$5/((($A$5/(1+$D$2*$A$5*$I26))^-1)^2))+$D$8*($B$5/((($A$5/(1+$D$4*$A$5*$I26))^-1)^2))</f>
        <v>49.028472222222227</v>
      </c>
      <c r="N26" s="14">
        <f>$D$6*($B$6/((($A$6/(1+$D$2*$A$6*$I26))^-1)^2))+$D$8*($B$6/((($A$6/(1+$D$4*$A$6*$I26))^-1)^2))</f>
        <v>1850.9615919627336</v>
      </c>
      <c r="O26" s="14">
        <f>$D$6*($B$7/((($A$7/(1+$D$2*$A$7*$I26))^-1)^2))+$D$8*($B$7/((($A$7/(1+$D$4*$A$7*$I26))^-1)^2))</f>
        <v>8955.1073626863945</v>
      </c>
      <c r="P26" s="14">
        <f>$D$6*($B$8/((($A$8/(1+$D$2*$A$8*$I26))^-1)^2))+$D$8*($B$8/((($A$8/(1+$D$4*$A$8*$I26))^-1)^2))</f>
        <v>3451.1081342262469</v>
      </c>
      <c r="Q26" s="14">
        <f>$D$6*($B$9/((($A$9/(1+$D$2*$A$9*$I26))^-1)^2))+$D$8*($B$9/((($A$9/(1+$D$4*$A$9*$I26))^-1)^2))</f>
        <v>196.82066146499977</v>
      </c>
      <c r="R26" s="15">
        <f>SUM(J26:Q26)/10</f>
        <v>1450.3097731468663</v>
      </c>
      <c r="S26" s="34">
        <f t="shared" si="0"/>
        <v>3.3197468656793374E-3</v>
      </c>
      <c r="T26" s="34">
        <f t="shared" si="1"/>
        <v>1.6604316524221812</v>
      </c>
      <c r="U26" s="34">
        <f t="shared" si="2"/>
        <v>1552.9951730286002</v>
      </c>
      <c r="V26" s="34">
        <f t="shared" si="3"/>
        <v>1701951.4047375002</v>
      </c>
      <c r="W26" s="34">
        <f t="shared" si="4"/>
        <v>705155841.3375001</v>
      </c>
      <c r="X26" s="34">
        <f t="shared" si="8"/>
        <v>725513054017.50024</v>
      </c>
      <c r="Y26" s="34">
        <f t="shared" si="8"/>
        <v>725513054017.50024</v>
      </c>
      <c r="Z26" s="34">
        <f t="shared" si="6"/>
        <v>2493629224030350.5</v>
      </c>
      <c r="AA26" s="35">
        <f t="shared" si="7"/>
        <v>2495080956997733</v>
      </c>
    </row>
    <row r="27" spans="5:27" ht="15.75" customHeight="1">
      <c r="E27" s="5"/>
      <c r="I27" s="5">
        <v>8</v>
      </c>
      <c r="J27" s="14">
        <f>$D$6*($B$2/((($A$2/(1+$D$2*$A$2*$I27))^-1)^2))+$D$8*($B$2/((($A$2/(1+$D$4*$A$2*$I27))^-1)^2))</f>
        <v>1.2376134116325698E-7</v>
      </c>
      <c r="K27" s="14">
        <f>$D$6*($B$3/((($A$3/(1+$D$2*$A$3*$I27))^-1)^2))+$D$8*($B$3/((($A$3/(1+$D$4*$A$3*$I27))^-1)^2))</f>
        <v>6.1471225360282703E-5</v>
      </c>
      <c r="L27" s="14">
        <f>$D$6*($B$4/((($A$4/(1+$D$2*$A$4*$I27))^-1)^2))+$D$8*($B$4/((($A$4/(1+$D$4*$A$4*$I27))^-1)^2))</f>
        <v>5.5068559722275666E-2</v>
      </c>
      <c r="M27" s="14">
        <f>$D$6*($B$5/((($A$5/(1+$D$2*$A$5*$I27))^-1)^2))+$D$8*($B$5/((($A$5/(1+$D$4*$A$5*$I27))^-1)^2))</f>
        <v>39.707091480632954</v>
      </c>
      <c r="N27" s="14">
        <f>$D$6*($B$6/((($A$6/(1+$D$2*$A$6*$I27))^-1)^2))+$D$8*($B$6/((($A$6/(1+$D$4*$A$6*$I27))^-1)^2))</f>
        <v>1715.1052577157714</v>
      </c>
      <c r="O27" s="14">
        <f>$D$6*($B$7/((($A$7/(1+$D$2*$A$7*$I27))^-1)^2))+$D$8*($B$7/((($A$7/(1+$D$4*$A$7*$I27))^-1)^2))</f>
        <v>8507.9888456183962</v>
      </c>
      <c r="P27" s="14">
        <f>$D$6*($B$8/((($A$8/(1+$D$2*$A$8*$I27))^-1)^2))+$D$8*($B$8/((($A$8/(1+$D$4*$A$8*$I27))^-1)^2))</f>
        <v>3386.2239124740836</v>
      </c>
      <c r="Q27" s="14">
        <f>$D$6*($B$9/((($A$9/(1+$D$2*$A$9*$I27))^-1)^2))+$D$8*($B$9/((($A$9/(1+$D$4*$A$9*$I27))^-1)^2))</f>
        <v>196.37545985130785</v>
      </c>
      <c r="R27" s="15">
        <f>SUM(J27:Q27)/10</f>
        <v>1384.5455697294899</v>
      </c>
      <c r="S27" s="34">
        <f t="shared" si="0"/>
        <v>6.4723223772724624E-3</v>
      </c>
      <c r="T27" s="34">
        <f t="shared" si="1"/>
        <v>3.2371134663128895</v>
      </c>
      <c r="U27" s="34">
        <f t="shared" si="2"/>
        <v>3026.8648600063998</v>
      </c>
      <c r="V27" s="34">
        <f t="shared" si="3"/>
        <v>3307867.6992000011</v>
      </c>
      <c r="W27" s="34">
        <f t="shared" si="4"/>
        <v>1335063449.6000004</v>
      </c>
      <c r="X27" s="34">
        <f t="shared" si="8"/>
        <v>1174765649920.0002</v>
      </c>
      <c r="Y27" s="34">
        <f t="shared" si="8"/>
        <v>1174765649920.0002</v>
      </c>
      <c r="Z27" s="34">
        <f t="shared" si="6"/>
        <v>3369467332198401.5</v>
      </c>
      <c r="AA27" s="35">
        <f t="shared" si="7"/>
        <v>3371818201872589</v>
      </c>
    </row>
    <row r="28" spans="5:27" ht="15.75" customHeight="1">
      <c r="E28" s="5"/>
      <c r="I28" s="5">
        <v>9</v>
      </c>
      <c r="J28" s="14">
        <f>$D$6*($B$2/((($A$2/(1+$D$2*$A$2*$I28))^-1)^2))+$D$8*($B$2/((($A$2/(1+$D$4*$A$2*$I28))^-1)^2))</f>
        <v>9.7804803942712169E-8</v>
      </c>
      <c r="K28" s="14">
        <f>$D$6*($B$3/((($A$3/(1+$D$2*$A$3*$I28))^-1)^2))+$D$8*($B$3/((($A$3/(1+$D$4*$A$3*$I28))^-1)^2))</f>
        <v>4.861459667750331E-5</v>
      </c>
      <c r="L28" s="14">
        <f>$D$6*($B$4/((($A$4/(1+$D$2*$A$4*$I28))^-1)^2))+$D$8*($B$4/((($A$4/(1+$D$4*$A$4*$I28))^-1)^2))</f>
        <v>4.3747332247730274E-2</v>
      </c>
      <c r="M28" s="14">
        <f>$D$6*($B$5/((($A$5/(1+$D$2*$A$5*$I28))^-1)^2))+$D$8*($B$5/((($A$5/(1+$D$4*$A$5*$I28))^-1)^2))</f>
        <v>32.812025636700952</v>
      </c>
      <c r="N28" s="14">
        <f>$D$6*($B$6/((($A$6/(1+$D$2*$A$6*$I28))^-1)^2))+$D$8*($B$6/((($A$6/(1+$D$4*$A$6*$I28))^-1)^2))</f>
        <v>1594.7774061382095</v>
      </c>
      <c r="O28" s="14">
        <f>$D$6*($B$7/((($A$7/(1+$D$2*$A$7*$I28))^-1)^2))+$D$8*($B$7/((($A$7/(1+$D$4*$A$7*$I28))^-1)^2))</f>
        <v>8137.2732859718617</v>
      </c>
      <c r="P28" s="14">
        <f>$D$6*($B$8/((($A$8/(1+$D$2*$A$8*$I28))^-1)^2))+$D$8*($B$8/((($A$8/(1+$D$4*$A$8*$I28))^-1)^2))</f>
        <v>3324.1331075195558</v>
      </c>
      <c r="Q28" s="14">
        <f>$D$6*($B$9/((($A$9/(1+$D$2*$A$9*$I28))^-1)^2))+$D$8*($B$9/((($A$9/(1+$D$4*$A$9*$I28))^-1)^2))</f>
        <v>195.93246057817311</v>
      </c>
      <c r="R28" s="15">
        <f>SUM(J28:Q28)/10</f>
        <v>1328.497208188915</v>
      </c>
      <c r="S28" s="34">
        <f t="shared" si="0"/>
        <v>1.1663239759149869E-2</v>
      </c>
      <c r="T28" s="34">
        <f t="shared" si="1"/>
        <v>5.8331452190073749</v>
      </c>
      <c r="U28" s="34">
        <f t="shared" si="2"/>
        <v>5453.1723865877984</v>
      </c>
      <c r="V28" s="34">
        <f t="shared" si="3"/>
        <v>5946384.4345125016</v>
      </c>
      <c r="W28" s="34">
        <f t="shared" si="4"/>
        <v>2351111294.3624988</v>
      </c>
      <c r="X28" s="34">
        <f t="shared" si="8"/>
        <v>1818733566622.5002</v>
      </c>
      <c r="Y28" s="34">
        <f t="shared" si="8"/>
        <v>1818733566622.5002</v>
      </c>
      <c r="Z28" s="34">
        <f t="shared" si="6"/>
        <v>4411120110282450</v>
      </c>
      <c r="AA28" s="35">
        <f t="shared" si="7"/>
        <v>4414759934478833</v>
      </c>
    </row>
    <row r="29" spans="5:27" ht="15.75" customHeight="1">
      <c r="E29" s="5"/>
      <c r="I29" s="5">
        <v>10</v>
      </c>
      <c r="J29" s="14">
        <f>$D$6*($B$2/((($A$2/(1+$D$2*$A$2*$I29))^-1)^2))+$D$8*($B$2/((($A$2/(1+$D$4*$A$2*$I29))^-1)^2))</f>
        <v>7.9233600397477117E-8</v>
      </c>
      <c r="K29" s="14">
        <f>$D$6*($B$3/((($A$3/(1+$D$2*$A$3*$I29))^-1)^2))+$D$8*($B$3/((($A$3/(1+$D$4*$A$3*$I29))^-1)^2))</f>
        <v>3.9406850695407145E-5</v>
      </c>
      <c r="L29" s="14">
        <f>$D$6*($B$4/((($A$4/(1+$D$2*$A$4*$I29))^-1)^2))+$D$8*($B$4/((($A$4/(1+$D$4*$A$4*$I29))^-1)^2))</f>
        <v>3.5589635347879636E-2</v>
      </c>
      <c r="M29" s="14">
        <f>$D$6*($B$5/((($A$5/(1+$D$2*$A$5*$I29))^-1)^2))+$D$8*($B$5/((($A$5/(1+$D$4*$A$5*$I29))^-1)^2))</f>
        <v>27.568739099210013</v>
      </c>
      <c r="N29" s="14">
        <f>$D$6*($B$6/((($A$6/(1+$D$2*$A$6*$I29))^-1)^2))+$D$8*($B$6/((($A$6/(1+$D$4*$A$6*$I29))^-1)^2))</f>
        <v>1487.3456790123455</v>
      </c>
      <c r="O29" s="14">
        <f>$D$6*($B$7/((($A$7/(1+$D$2*$A$7*$I29))^-1)^2))+$D$8*($B$7/((($A$7/(1+$D$4*$A$7*$I29))^-1)^2))</f>
        <v>7824.5289885501516</v>
      </c>
      <c r="P29" s="14">
        <f>$D$6*($B$8/((($A$8/(1+$D$2*$A$8*$I29))^-1)^2))+$D$8*($B$8/((($A$8/(1+$D$4*$A$8*$I29))^-1)^2))</f>
        <v>3264.6746608510703</v>
      </c>
      <c r="Q29" s="14">
        <f>$D$6*($B$9/((($A$9/(1+$D$2*$A$9*$I29))^-1)^2))+$D$8*($B$9/((($A$9/(1+$D$4*$A$9*$I29))^-1)^2))</f>
        <v>195.49164893873507</v>
      </c>
      <c r="R29" s="15">
        <f>SUM(J29:Q29)/10</f>
        <v>1279.9645345572944</v>
      </c>
      <c r="S29" s="34">
        <f t="shared" si="0"/>
        <v>1.975166979811022E-2</v>
      </c>
      <c r="T29" s="34">
        <f t="shared" si="1"/>
        <v>9.8781597263888958</v>
      </c>
      <c r="U29" s="34">
        <f t="shared" si="2"/>
        <v>9233.1850590000049</v>
      </c>
      <c r="V29" s="34">
        <f t="shared" si="3"/>
        <v>10050637.950000003</v>
      </c>
      <c r="W29" s="34">
        <f t="shared" si="4"/>
        <v>3908553750</v>
      </c>
      <c r="X29" s="34">
        <f t="shared" si="8"/>
        <v>2713925250000</v>
      </c>
      <c r="Y29" s="34">
        <f t="shared" si="8"/>
        <v>2713925250000</v>
      </c>
      <c r="Z29" s="34">
        <f t="shared" si="6"/>
        <v>5632222004999998</v>
      </c>
      <c r="AA29" s="35">
        <f t="shared" si="7"/>
        <v>5637653774113629</v>
      </c>
    </row>
    <row r="30" spans="5:27" ht="15.75" customHeight="1">
      <c r="E30" s="5"/>
      <c r="I30" s="5">
        <v>20</v>
      </c>
      <c r="J30" s="14">
        <f>$D$6*($B$2/((($A$2/(1+$D$2*$A$2*$I30))^-1)^2))+$D$8*($B$2/((($A$2/(1+$D$4*$A$2*$I30))^-1)^2))</f>
        <v>1.9821581001718662E-8</v>
      </c>
      <c r="K30" s="14">
        <f>$D$6*($B$3/((($A$3/(1+$D$2*$A$3*$I30))^-1)^2))+$D$8*($B$3/((($A$3/(1+$D$4*$A$3*$I30))^-1)^2))</f>
        <v>9.884468155764674E-6</v>
      </c>
      <c r="L30" s="14">
        <f>$D$6*($B$4/((($A$4/(1+$D$2*$A$4*$I30))^-1)^2))+$D$8*($B$4/((($A$4/(1+$D$4*$A$4*$I30))^-1)^2))</f>
        <v>9.0741543283300568E-3</v>
      </c>
      <c r="M30" s="14">
        <f>$D$6*($B$5/((($A$5/(1+$D$2*$A$5*$I30))^-1)^2))+$D$8*($B$5/((($A$5/(1+$D$4*$A$5*$I30))^-1)^2))</f>
        <v>8.1991038948753427</v>
      </c>
      <c r="N30" s="14">
        <f>$D$6*($B$6/((($A$6/(1+$D$2*$A$6*$I30))^-1)^2))+$D$8*($B$6/((($A$6/(1+$D$4*$A$6*$I30))^-1)^2))</f>
        <v>830.46938775510193</v>
      </c>
      <c r="O30" s="14">
        <f>$D$6*($B$7/((($A$7/(1+$D$2*$A$7*$I30))^-1)^2))+$D$8*($B$7/((($A$7/(1+$D$4*$A$7*$I30))^-1)^2))</f>
        <v>6146.6942148760327</v>
      </c>
      <c r="P30" s="14">
        <f>$D$6*($B$8/((($A$8/(1+$D$2*$A$8*$I30))^-1)^2))+$D$8*($B$8/((($A$8/(1+$D$4*$A$8*$I30))^-1)^2))</f>
        <v>2786.5280986499711</v>
      </c>
      <c r="Q30" s="14">
        <f>$D$6*($B$9/((($A$9/(1+$D$2*$A$9*$I30))^-1)^2))+$D$8*($B$9/((($A$9/(1+$D$4*$A$9*$I30))^-1)^2))</f>
        <v>191.20070300216548</v>
      </c>
      <c r="R30" s="15">
        <f>SUM(J30:Q30)/10</f>
        <v>996.31005922367638</v>
      </c>
      <c r="S30" s="34">
        <f t="shared" si="0"/>
        <v>0.63203483658488102</v>
      </c>
      <c r="T30" s="34">
        <f t="shared" si="1"/>
        <v>316.05461331105556</v>
      </c>
      <c r="U30" s="34">
        <f t="shared" si="2"/>
        <v>295201.3392608001</v>
      </c>
      <c r="V30" s="34">
        <f t="shared" si="3"/>
        <v>318805911.60000008</v>
      </c>
      <c r="W30" s="34">
        <f t="shared" si="4"/>
        <v>114915560000</v>
      </c>
      <c r="X30" s="34">
        <f t="shared" si="8"/>
        <v>46010008000000</v>
      </c>
      <c r="Y30" s="34">
        <f t="shared" si="8"/>
        <v>46010008000000</v>
      </c>
      <c r="Z30" s="34">
        <f t="shared" si="6"/>
        <v>3.123342416E+16</v>
      </c>
      <c r="AA30" s="35">
        <f t="shared" si="7"/>
        <v>3.1325559410661428E+16</v>
      </c>
    </row>
    <row r="31" spans="5:27" ht="15.75" customHeight="1">
      <c r="E31" s="5"/>
      <c r="I31" s="5">
        <v>30</v>
      </c>
      <c r="J31" s="14">
        <f>$D$6*($B$2/((($A$2/(1+$D$2*$A$2*$I31))^-1)^2))+$D$8*($B$2/((($A$2/(1+$D$4*$A$2*$I31))^-1)^2))</f>
        <v>8.8115455841767964E-9</v>
      </c>
      <c r="K31" s="14">
        <f>$D$6*($B$3/((($A$3/(1+$D$2*$A$3*$I31))^-1)^2))+$D$8*($B$3/((($A$3/(1+$D$4*$A$3*$I31))^-1)^2))</f>
        <v>4.3979657863504839E-6</v>
      </c>
      <c r="L31" s="14">
        <f>$D$6*($B$4/((($A$4/(1+$D$2*$A$4*$I31))^-1)^2))+$D$8*($B$4/((($A$4/(1+$D$4*$A$4*$I31))^-1)^2))</f>
        <v>4.0596636226352479E-3</v>
      </c>
      <c r="M31" s="14">
        <f>$D$6*($B$5/((($A$5/(1+$D$2*$A$5*$I31))^-1)^2))+$D$8*($B$5/((($A$5/(1+$D$4*$A$5*$I31))^-1)^2))</f>
        <v>3.8748850808150235</v>
      </c>
      <c r="N31" s="14">
        <f>$D$6*($B$6/((($A$6/(1+$D$2*$A$6*$I31))^-1)^2))+$D$8*($B$6/((($A$6/(1+$D$4*$A$6*$I31))^-1)^2))</f>
        <v>530.47781065088748</v>
      </c>
      <c r="O31" s="14">
        <f>$D$6*($B$7/((($A$7/(1+$D$2*$A$7*$I31))^-1)^2))+$D$8*($B$7/((($A$7/(1+$D$4*$A$7*$I31))^-1)^2))</f>
        <v>5350.6664519416454</v>
      </c>
      <c r="P31" s="14">
        <f>$D$6*($B$8/((($A$8/(1+$D$2*$A$8*$I31))^-1)^2))+$D$8*($B$8/((($A$8/(1+$D$4*$A$8*$I31))^-1)^2))</f>
        <v>2456.6605526421017</v>
      </c>
      <c r="Q31" s="14">
        <f>$D$6*($B$9/((($A$9/(1+$D$2*$A$9*$I31))^-1)^2))+$D$8*($B$9/((($A$9/(1+$D$4*$A$9*$I31))^-1)^2))</f>
        <v>187.11321655456408</v>
      </c>
      <c r="R31" s="15">
        <f>SUM(J31:Q31)/10</f>
        <v>852.87969809404126</v>
      </c>
      <c r="S31" s="34">
        <f t="shared" si="0"/>
        <v>4.799467467398971</v>
      </c>
      <c r="T31" s="34">
        <f t="shared" si="1"/>
        <v>2399.9220297372494</v>
      </c>
      <c r="U31" s="34">
        <f t="shared" si="2"/>
        <v>2241025.8324426012</v>
      </c>
      <c r="V31" s="34">
        <f t="shared" si="3"/>
        <v>2413836408.1500001</v>
      </c>
      <c r="W31" s="34">
        <f t="shared" si="4"/>
        <v>847912646250</v>
      </c>
      <c r="X31" s="34">
        <f t="shared" si="8"/>
        <v>274642485750000</v>
      </c>
      <c r="Y31" s="34">
        <f t="shared" si="8"/>
        <v>274642485750000</v>
      </c>
      <c r="Z31" s="34">
        <f t="shared" si="6"/>
        <v>9.5466637215E+16</v>
      </c>
      <c r="AA31" s="35">
        <f t="shared" si="7"/>
        <v>9.6016772515226096E+16</v>
      </c>
    </row>
    <row r="32" spans="5:27" ht="15.75" customHeight="1">
      <c r="E32" s="5"/>
      <c r="I32" s="5">
        <v>40</v>
      </c>
      <c r="J32" s="14">
        <f>$D$6*($B$2/((($A$2/(1+$D$2*$A$2*$I32))^-1)^2))+$D$8*($B$2/((($A$2/(1+$D$4*$A$2*$I32))^-1)^2))</f>
        <v>4.9570440988022203E-9</v>
      </c>
      <c r="K32" s="14">
        <f>$D$6*($B$3/((($A$3/(1+$D$2*$A$3*$I32))^-1)^2))+$D$8*($B$3/((($A$3/(1+$D$4*$A$3*$I32))^-1)^2))</f>
        <v>2.4752268232651391E-6</v>
      </c>
      <c r="L32" s="14">
        <f>$D$6*($B$4/((($A$4/(1+$D$2*$A$4*$I32))^-1)^2))+$D$8*($B$4/((($A$4/(1+$D$4*$A$4*$I32))^-1)^2))</f>
        <v>2.2911280026016905E-3</v>
      </c>
      <c r="M32" s="14">
        <f>$D$6*($B$5/((($A$5/(1+$D$2*$A$5*$I32))^-1)^2))+$D$8*($B$5/((($A$5/(1+$D$4*$A$5*$I32))^-1)^2))</f>
        <v>2.2492320881854648</v>
      </c>
      <c r="N32" s="14">
        <f>$D$6*($B$6/((($A$6/(1+$D$2*$A$6*$I32))^-1)^2))+$D$8*($B$6/((($A$6/(1+$D$4*$A$6*$I32))^-1)^2))</f>
        <v>368.07393404746898</v>
      </c>
      <c r="O32" s="14">
        <f>$D$6*($B$7/((($A$7/(1+$D$2*$A$7*$I32))^-1)^2))+$D$8*($B$7/((($A$7/(1+$D$4*$A$7*$I32))^-1)^2))</f>
        <v>4803.5831689677862</v>
      </c>
      <c r="P32" s="14">
        <f>$D$6*($B$8/((($A$8/(1+$D$2*$A$8*$I32))^-1)^2))+$D$8*($B$8/((($A$8/(1+$D$4*$A$8*$I32))^-1)^2))</f>
        <v>2218.2892764949115</v>
      </c>
      <c r="Q32" s="14">
        <f>$D$6*($B$9/((($A$9/(1+$D$2*$A$9*$I32))^-1)^2))+$D$8*($B$9/((($A$9/(1+$D$4*$A$9*$I32))^-1)^2))</f>
        <v>183.21634494383613</v>
      </c>
      <c r="R32" s="15">
        <f>SUM(J32:Q32)/10</f>
        <v>757.54142501503736</v>
      </c>
      <c r="S32" s="34">
        <f t="shared" si="0"/>
        <v>20.22481722387904</v>
      </c>
      <c r="T32" s="34">
        <f t="shared" si="1"/>
        <v>10113.003714488223</v>
      </c>
      <c r="U32" s="34">
        <f t="shared" si="2"/>
        <v>9442275.3988416027</v>
      </c>
      <c r="V32" s="34">
        <f t="shared" si="3"/>
        <v>10156957804.800003</v>
      </c>
      <c r="W32" s="34">
        <f t="shared" si="4"/>
        <v>3521759040000</v>
      </c>
      <c r="X32" s="34">
        <f t="shared" si="8"/>
        <v>1019264256000000</v>
      </c>
      <c r="Y32" s="34">
        <f t="shared" si="8"/>
        <v>1019264256000000</v>
      </c>
      <c r="Z32" s="34">
        <f t="shared" si="6"/>
        <v>2.2573389312E+17</v>
      </c>
      <c r="AA32" s="35">
        <f t="shared" si="7"/>
        <v>2.2777595355745021E+17</v>
      </c>
    </row>
    <row r="33" spans="5:27" ht="15.75" customHeight="1">
      <c r="E33" s="5"/>
      <c r="I33" s="5">
        <v>50</v>
      </c>
      <c r="J33" s="14">
        <f>$D$6*($B$2/((($A$2/(1+$D$2*$A$2*$I33))^-1)^2))+$D$8*($B$2/((($A$2/(1+$D$4*$A$2*$I33))^-1)^2))</f>
        <v>3.1727193391317302E-9</v>
      </c>
      <c r="K33" s="14">
        <f>$D$6*($B$3/((($A$3/(1+$D$2*$A$3*$I33))^-1)^2))+$D$8*($B$3/((($A$3/(1+$D$4*$A$3*$I33))^-1)^2))</f>
        <v>1.5846720079495432E-6</v>
      </c>
      <c r="L33" s="14">
        <f>$D$6*($B$4/((($A$4/(1+$D$2*$A$4*$I33))^-1)^2))+$D$8*($B$4/((($A$4/(1+$D$4*$A$4*$I33))^-1)^2))</f>
        <v>1.4692393155625568E-3</v>
      </c>
      <c r="M33" s="14">
        <f>$D$6*($B$5/((($A$5/(1+$D$2*$A$5*$I33))^-1)^2))+$D$8*($B$5/((($A$5/(1+$D$4*$A$5*$I33))^-1)^2))</f>
        <v>1.4672725139753897</v>
      </c>
      <c r="N33" s="14">
        <f>$D$6*($B$6/((($A$6/(1+$D$2*$A$6*$I33))^-1)^2))+$D$8*($B$6/((($A$6/(1+$D$4*$A$6*$I33))^-1)^2))</f>
        <v>270.29365018046155</v>
      </c>
      <c r="O33" s="14">
        <f>$D$6*($B$7/((($A$7/(1+$D$2*$A$7*$I33))^-1)^2))+$D$8*($B$7/((($A$7/(1+$D$4*$A$7*$I33))^-1)^2))</f>
        <v>4372.4764542936282</v>
      </c>
      <c r="P33" s="14">
        <f>$D$6*($B$8/((($A$8/(1+$D$2*$A$8*$I33))^-1)^2))+$D$8*($B$8/((($A$8/(1+$D$4*$A$8*$I33))^-1)^2))</f>
        <v>2039.4483265682843</v>
      </c>
      <c r="Q33" s="14">
        <f>$D$6*($B$9/((($A$9/(1+$D$2*$A$9*$I33))^-1)^2))+$D$8*($B$9/((($A$9/(1+$D$4*$A$9*$I33))^-1)^2))</f>
        <v>179.49824181869582</v>
      </c>
      <c r="R33" s="15">
        <f>SUM(J33:Q33)/10</f>
        <v>686.31854162022046</v>
      </c>
      <c r="S33" s="34">
        <f t="shared" si="0"/>
        <v>61.721062362263751</v>
      </c>
      <c r="T33" s="34">
        <f t="shared" si="1"/>
        <v>30861.98405954722</v>
      </c>
      <c r="U33" s="34">
        <f t="shared" si="2"/>
        <v>28812994.557095002</v>
      </c>
      <c r="V33" s="34">
        <f t="shared" si="3"/>
        <v>30969261318.749996</v>
      </c>
      <c r="W33" s="34">
        <f t="shared" si="4"/>
        <v>10654291718750.002</v>
      </c>
      <c r="X33" s="34">
        <f t="shared" si="8"/>
        <v>2875428906250000</v>
      </c>
      <c r="Y33" s="34">
        <f t="shared" si="8"/>
        <v>2875428906250000</v>
      </c>
      <c r="Z33" s="34">
        <f t="shared" si="6"/>
        <v>4.5975626562500013E+17</v>
      </c>
      <c r="AA33" s="35">
        <f t="shared" si="7"/>
        <v>4.655178087273241E+17</v>
      </c>
    </row>
    <row r="34" spans="5:27" ht="15.75" customHeight="1">
      <c r="E34" s="5"/>
      <c r="I34" s="5">
        <v>60</v>
      </c>
      <c r="J34" s="14">
        <f>$D$6*($B$2/((($A$2/(1+$D$2*$A$2*$I34))^-1)^2))+$D$8*($B$2/((($A$2/(1+$D$4*$A$2*$I34))^-1)^2))</f>
        <v>2.2033750658269847E-9</v>
      </c>
      <c r="K34" s="14">
        <f>$D$6*($B$3/((($A$3/(1+$D$2*$A$3*$I34))^-1)^2))+$D$8*($B$3/((($A$3/(1+$D$4*$A$3*$I34))^-1)^2))</f>
        <v>1.1007106816586007E-6</v>
      </c>
      <c r="L34" s="14">
        <f>$D$6*($B$4/((($A$4/(1+$D$2*$A$4*$I34))^-1)^2))+$D$8*($B$4/((($A$4/(1+$D$4*$A$4*$I34))^-1)^2))</f>
        <v>1.0216590921031485E-3</v>
      </c>
      <c r="M34" s="14">
        <f>$D$6*($B$5/((($A$5/(1+$D$2*$A$5*$I34))^-1)^2))+$D$8*($B$5/((($A$5/(1+$D$4*$A$5*$I34))^-1)^2))</f>
        <v>1.0321050657414934</v>
      </c>
      <c r="N34" s="14">
        <f>$D$6*($B$6/((($A$6/(1+$D$2*$A$6*$I34))^-1)^2))+$D$8*($B$6/((($A$6/(1+$D$4*$A$6*$I34))^-1)^2))</f>
        <v>206.88153925911959</v>
      </c>
      <c r="O34" s="14">
        <f>$D$6*($B$7/((($A$7/(1+$D$2*$A$7*$I34))^-1)^2))+$D$8*($B$7/((($A$7/(1+$D$4*$A$7*$I34))^-1)^2))</f>
        <v>4012.1494233788185</v>
      </c>
      <c r="P34" s="14">
        <f>$D$6*($B$8/((($A$8/(1+$D$2*$A$8*$I34))^-1)^2))+$D$8*($B$8/((($A$8/(1+$D$4*$A$8*$I34))^-1)^2))</f>
        <v>1901.0249531591924</v>
      </c>
      <c r="Q34" s="14">
        <f>$D$6*($B$9/((($A$9/(1+$D$2*$A$9*$I34))^-1)^2))+$D$8*($B$9/((($A$9/(1+$D$4*$A$9*$I34))^-1)^2))</f>
        <v>175.94796744740702</v>
      </c>
      <c r="R34" s="15">
        <f>SUM(J34:Q34)/10</f>
        <v>629.70370110722854</v>
      </c>
      <c r="S34" s="34">
        <f t="shared" si="0"/>
        <v>153.58145263339173</v>
      </c>
      <c r="T34" s="34">
        <f t="shared" si="1"/>
        <v>76793.738993397506</v>
      </c>
      <c r="U34" s="34">
        <f t="shared" si="2"/>
        <v>71691732.030239999</v>
      </c>
      <c r="V34" s="34">
        <f t="shared" si="3"/>
        <v>77016144157.199982</v>
      </c>
      <c r="W34" s="34">
        <f t="shared" si="4"/>
        <v>26357335560000.012</v>
      </c>
      <c r="X34" s="34">
        <f t="shared" si="8"/>
        <v>6782592744000000</v>
      </c>
      <c r="Y34" s="34">
        <f t="shared" si="8"/>
        <v>6782592744000000</v>
      </c>
      <c r="Z34" s="34">
        <f t="shared" si="6"/>
        <v>8.4715391088E+17</v>
      </c>
      <c r="AA34" s="35">
        <f t="shared" si="7"/>
        <v>8.607455307914729E+17</v>
      </c>
    </row>
    <row r="35" spans="5:27" ht="15.75" customHeight="1">
      <c r="E35" s="5"/>
      <c r="I35" s="5">
        <v>70</v>
      </c>
      <c r="J35" s="14">
        <f>$D$6*($B$2/((($A$2/(1+$D$2*$A$2*$I35))^-1)^2))+$D$8*($B$2/((($A$2/(1+$D$4*$A$2*$I35))^-1)^2))</f>
        <v>1.6188574695365934E-9</v>
      </c>
      <c r="K35" s="14">
        <f>$D$6*($B$3/((($A$3/(1+$D$2*$A$3*$I35))^-1)^2))+$D$8*($B$3/((($A$3/(1+$D$4*$A$3*$I35))^-1)^2))</f>
        <v>8.0881348695580828E-7</v>
      </c>
      <c r="L35" s="14">
        <f>$D$6*($B$4/((($A$4/(1+$D$2*$A$4*$I35))^-1)^2))+$D$8*($B$4/((($A$4/(1+$D$4*$A$4*$I35))^-1)^2))</f>
        <v>7.5131845496572097E-4</v>
      </c>
      <c r="M35" s="14">
        <f>$D$6*($B$5/((($A$5/(1+$D$2*$A$5*$I35))^-1)^2))+$D$8*($B$5/((($A$5/(1+$D$4*$A$5*$I35))^-1)^2))</f>
        <v>0.76530589764684909</v>
      </c>
      <c r="N35" s="14">
        <f>$D$6*($B$6/((($A$6/(1+$D$2*$A$6*$I35))^-1)^2))+$D$8*($B$6/((($A$6/(1+$D$4*$A$6*$I35))^-1)^2))</f>
        <v>163.4282407407407</v>
      </c>
      <c r="O35" s="14">
        <f>$D$6*($B$7/((($A$7/(1+$D$2*$A$7*$I35))^-1)^2))+$D$8*($B$7/((($A$7/(1+$D$4*$A$7*$I35))^-1)^2))</f>
        <v>3701.9231839254671</v>
      </c>
      <c r="P35" s="14">
        <f>$D$6*($B$8/((($A$8/(1+$D$2*$A$8*$I35))^-1)^2))+$D$8*($B$8/((($A$8/(1+$D$4*$A$8*$I35))^-1)^2))</f>
        <v>1791.0214725372789</v>
      </c>
      <c r="Q35" s="14">
        <f>$D$6*($B$9/((($A$9/(1+$D$2*$A$9*$I35))^-1)^2))+$D$8*($B$9/((($A$9/(1+$D$4*$A$9*$I35))^-1)^2))</f>
        <v>172.55540671131234</v>
      </c>
      <c r="R35" s="15">
        <f>SUM(J35:Q35)/10</f>
        <v>582.96943619413332</v>
      </c>
      <c r="S35" s="34">
        <f t="shared" si="0"/>
        <v>331.94957018270173</v>
      </c>
      <c r="T35" s="34">
        <f t="shared" si="1"/>
        <v>165980.36643102232</v>
      </c>
      <c r="U35" s="34">
        <f t="shared" si="2"/>
        <v>154947569.16571382</v>
      </c>
      <c r="V35" s="34">
        <f t="shared" si="3"/>
        <v>166392339967.35004</v>
      </c>
      <c r="W35" s="34">
        <f t="shared" si="4"/>
        <v>56731713491250</v>
      </c>
      <c r="X35" s="34">
        <f t="shared" si="8"/>
        <v>1.410311682675E+16</v>
      </c>
      <c r="Y35" s="34">
        <f t="shared" si="8"/>
        <v>1.410311682675E+16</v>
      </c>
      <c r="Z35" s="34">
        <f t="shared" si="6"/>
        <v>1.4510261080350013E+18</v>
      </c>
      <c r="AA35" s="35">
        <f t="shared" si="7"/>
        <v>1.4792892399494464E+18</v>
      </c>
    </row>
    <row r="36" spans="5:27" ht="15.75" customHeight="1">
      <c r="E36" s="5"/>
      <c r="I36" s="5">
        <v>80</v>
      </c>
      <c r="J36" s="14">
        <f>$D$6*($B$2/((($A$2/(1+$D$2*$A$2*$I36))^-1)^2))+$D$8*($B$2/((($A$2/(1+$D$4*$A$2*$I36))^-1)^2))</f>
        <v>1.2394672080308674E-9</v>
      </c>
      <c r="K36" s="14">
        <f>$D$6*($B$3/((($A$3/(1+$D$2*$A$3*$I36))^-1)^2))+$D$8*($B$3/((($A$3/(1+$D$4*$A$3*$I36))^-1)^2))</f>
        <v>6.1932139190512875E-7</v>
      </c>
      <c r="L36" s="14">
        <f>$D$6*($B$4/((($A$4/(1+$D$2*$A$4*$I36))^-1)^2))+$D$8*($B$4/((($A$4/(1+$D$4*$A$4*$I36))^-1)^2))</f>
        <v>5.7563741635871014E-4</v>
      </c>
      <c r="M36" s="14">
        <f>$D$6*($B$5/((($A$5/(1+$D$2*$A$5*$I36))^-1)^2))+$D$8*($B$5/((($A$5/(1+$D$4*$A$5*$I36))^-1)^2))</f>
        <v>0.59002028273866769</v>
      </c>
      <c r="N36" s="14">
        <f>$D$6*($B$6/((($A$6/(1+$D$2*$A$6*$I36))^-1)^2))+$D$8*($B$6/((($A$6/(1+$D$4*$A$6*$I36))^-1)^2))</f>
        <v>132.35697160210984</v>
      </c>
      <c r="O36" s="14">
        <f>$D$6*($B$7/((($A$7/(1+$D$2*$A$7*$I36))^-1)^2))+$D$8*($B$7/((($A$7/(1+$D$4*$A$7*$I36))^-1)^2))</f>
        <v>3430.2105154315427</v>
      </c>
      <c r="P36" s="14">
        <f>$D$6*($B$8/((($A$8/(1+$D$2*$A$8*$I36))^-1)^2))+$D$8*($B$8/((($A$8/(1+$D$4*$A$8*$I36))^-1)^2))</f>
        <v>1701.5977691236785</v>
      </c>
      <c r="Q36" s="14">
        <f>$D$6*($B$9/((($A$9/(1+$D$2*$A$9*$I36))^-1)^2))+$D$8*($B$9/((($A$9/(1+$D$4*$A$9*$I36))^-1)^2))</f>
        <v>169.31119562370424</v>
      </c>
      <c r="R36" s="15">
        <f>SUM(J36:Q36)/10</f>
        <v>543.40670483217514</v>
      </c>
      <c r="S36" s="34">
        <f t="shared" si="0"/>
        <v>647.18939045023251</v>
      </c>
      <c r="T36" s="34">
        <f t="shared" si="1"/>
        <v>323604.21672390489</v>
      </c>
      <c r="U36" s="34">
        <f t="shared" si="2"/>
        <v>302086148.35535359</v>
      </c>
      <c r="V36" s="34">
        <f t="shared" si="3"/>
        <v>324306949286.39996</v>
      </c>
      <c r="W36" s="34">
        <f t="shared" si="4"/>
        <v>110262256640000</v>
      </c>
      <c r="X36" s="34">
        <f t="shared" si="8"/>
        <v>2.6701268992000004E+16</v>
      </c>
      <c r="Y36" s="34">
        <f t="shared" si="8"/>
        <v>2.6701268992000004E+16</v>
      </c>
      <c r="Z36" s="34">
        <f t="shared" si="6"/>
        <v>2.3495312998400015E+18</v>
      </c>
      <c r="AA36" s="35">
        <f t="shared" si="7"/>
        <v>2.4030444246900014E+18</v>
      </c>
    </row>
    <row r="37" spans="5:27" ht="15.75" customHeight="1">
      <c r="E37" s="5"/>
      <c r="I37" s="5">
        <v>90</v>
      </c>
      <c r="J37" s="14">
        <f>$D$6*($B$2/((($A$2/(1+$D$2*$A$2*$I37))^-1)^2))+$D$8*($B$2/((($A$2/(1+$D$4*$A$2*$I37))^-1)^2))</f>
        <v>9.7935021864398285E-10</v>
      </c>
      <c r="K37" s="14">
        <f>$D$6*($B$3/((($A$3/(1+$D$2*$A$3*$I37))^-1)^2))+$D$8*($B$3/((($A$3/(1+$D$4*$A$3*$I37))^-1)^2))</f>
        <v>4.8938557546543148E-7</v>
      </c>
      <c r="L37" s="14">
        <f>$D$6*($B$4/((($A$4/(1+$D$2*$A$4*$I37))^-1)^2))+$D$8*($B$4/((($A$4/(1+$D$4*$A$4*$I37))^-1)^2))</f>
        <v>4.5507634915079086E-4</v>
      </c>
      <c r="M37" s="14">
        <f>$D$6*($B$5/((($A$5/(1+$D$2*$A$5*$I37))^-1)^2))+$D$8*($B$5/((($A$5/(1+$D$4*$A$5*$I37))^-1)^2))</f>
        <v>0.46872141693996716</v>
      </c>
      <c r="N37" s="14">
        <f>$D$6*($B$6/((($A$6/(1+$D$2*$A$6*$I37))^-1)^2))+$D$8*($B$6/((($A$6/(1+$D$4*$A$6*$I37))^-1)^2))</f>
        <v>109.3734187890032</v>
      </c>
      <c r="O37" s="14">
        <f>$D$6*($B$7/((($A$7/(1+$D$2*$A$7*$I37))^-1)^2))+$D$8*($B$7/((($A$7/(1+$D$4*$A$7*$I37))^-1)^2))</f>
        <v>3189.5548122764189</v>
      </c>
      <c r="P37" s="14">
        <f>$D$6*($B$8/((($A$8/(1+$D$2*$A$8*$I37))^-1)^2))+$D$8*($B$8/((($A$8/(1+$D$4*$A$8*$I37))^-1)^2))</f>
        <v>1627.4546571943724</v>
      </c>
      <c r="Q37" s="14">
        <f>$D$6*($B$9/((($A$9/(1+$D$2*$A$9*$I37))^-1)^2))+$D$8*($B$9/((($A$9/(1+$D$4*$A$9*$I37))^-1)^2))</f>
        <v>166.20665537597779</v>
      </c>
      <c r="R37" s="15">
        <f>SUM(J37:Q37)/10</f>
        <v>509.30587206194269</v>
      </c>
      <c r="S37" s="34">
        <f t="shared" si="0"/>
        <v>1166.2553430706218</v>
      </c>
      <c r="T37" s="34">
        <f t="shared" si="1"/>
        <v>583142.9231100285</v>
      </c>
      <c r="U37" s="34">
        <f t="shared" si="2"/>
        <v>544355701.45539677</v>
      </c>
      <c r="V37" s="34">
        <f t="shared" si="3"/>
        <v>584268469991.5498</v>
      </c>
      <c r="W37" s="34">
        <f t="shared" si="4"/>
        <v>198212814483750</v>
      </c>
      <c r="X37" s="34">
        <f t="shared" si="8"/>
        <v>4.702222588725E+16</v>
      </c>
      <c r="Y37" s="34">
        <f t="shared" si="8"/>
        <v>4.702222588725E+16</v>
      </c>
      <c r="Z37" s="34">
        <f t="shared" si="6"/>
        <v>3.6374671332450017E+18</v>
      </c>
      <c r="AA37" s="35">
        <f t="shared" si="7"/>
        <v>3.7317103826473953E+18</v>
      </c>
    </row>
    <row r="38" spans="5:27" ht="15.75" customHeight="1">
      <c r="E38" s="5"/>
      <c r="I38" s="5">
        <v>100</v>
      </c>
      <c r="J38" s="14">
        <f>$D$6*($B$2/((($A$2/(1+$D$2*$A$2*$I38))^-1)^2))+$D$8*($B$2/((($A$2/(1+$D$4*$A$2*$I38))^-1)^2))</f>
        <v>7.932854085643693E-10</v>
      </c>
      <c r="K38" s="14">
        <f>$D$6*($B$3/((($A$3/(1+$D$2*$A$3*$I38))^-1)^2))+$D$8*($B$3/((($A$3/(1+$D$4*$A$3*$I38))^-1)^2))</f>
        <v>3.9643162003437324E-7</v>
      </c>
      <c r="L38" s="14">
        <f>$D$6*($B$4/((($A$4/(1+$D$2*$A$4*$I38))^-1)^2))+$D$8*($B$4/((($A$4/(1+$D$4*$A$4*$I38))^-1)^2))</f>
        <v>3.6877508198831458E-4</v>
      </c>
      <c r="M38" s="14">
        <f>$D$6*($B$5/((($A$5/(1+$D$2*$A$5*$I38))^-1)^2))+$D$8*($B$5/((($A$5/(1+$D$4*$A$5*$I38))^-1)^2))</f>
        <v>0.38131752158442472</v>
      </c>
      <c r="N38" s="14">
        <f>$D$6*($B$6/((($A$6/(1+$D$2*$A$6*$I38))^-1)^2))+$D$8*($B$6/((($A$6/(1+$D$4*$A$6*$I38))^-1)^2))</f>
        <v>91.895796997366702</v>
      </c>
      <c r="O38" s="14">
        <f>$D$6*($B$7/((($A$7/(1+$D$2*$A$7*$I38))^-1)^2))+$D$8*($B$7/((($A$7/(1+$D$4*$A$7*$I38))^-1)^2))</f>
        <v>2974.691358024691</v>
      </c>
      <c r="P38" s="14">
        <f>$D$6*($B$8/((($A$8/(1+$D$2*$A$8*$I38))^-1)^2))+$D$8*($B$8/((($A$8/(1+$D$4*$A$8*$I38))^-1)^2))</f>
        <v>1564.9057977100301</v>
      </c>
      <c r="Q38" s="14">
        <f>$D$6*($B$9/((($A$9/(1+$D$2*$A$9*$I38))^-1)^2))+$D$8*($B$9/((($A$9/(1+$D$4*$A$9*$I38))^-1)^2))</f>
        <v>163.23373304255352</v>
      </c>
      <c r="R38" s="15">
        <f>SUM(J38:Q38)/10</f>
        <v>479.51083724685333</v>
      </c>
      <c r="S38" s="34">
        <f t="shared" si="0"/>
        <v>1975.062372773109</v>
      </c>
      <c r="T38" s="34">
        <f t="shared" si="1"/>
        <v>987554.43216387636</v>
      </c>
      <c r="U38" s="34">
        <f t="shared" si="2"/>
        <v>921853078.20647979</v>
      </c>
      <c r="V38" s="34">
        <f t="shared" si="3"/>
        <v>989269827750</v>
      </c>
      <c r="W38" s="34">
        <f t="shared" si="4"/>
        <v>335021265000000.06</v>
      </c>
      <c r="X38" s="34">
        <f t="shared" si="8"/>
        <v>7.8171075E+16</v>
      </c>
      <c r="Y38" s="34">
        <f t="shared" si="8"/>
        <v>7.8171075E+16</v>
      </c>
      <c r="Z38" s="34">
        <f t="shared" si="6"/>
        <v>5.427850500000001E+18</v>
      </c>
      <c r="AA38" s="35">
        <f t="shared" si="7"/>
        <v>5.5845286614576712E+18</v>
      </c>
    </row>
    <row r="39" spans="5:27" ht="15.75" customHeight="1">
      <c r="E39" s="5"/>
      <c r="I39" s="5">
        <v>200</v>
      </c>
      <c r="J39" s="14">
        <f>$D$6*($B$2/((($A$2/(1+$D$2*$A$2*$I39))^-1)^2))+$D$8*($B$2/((($A$2/(1+$D$4*$A$2*$I39))^-1)^2))</f>
        <v>1.9833455084315914E-10</v>
      </c>
      <c r="K39" s="14">
        <f>$D$6*($B$3/((($A$3/(1+$D$2*$A$3*$I39))^-1)^2))+$D$8*($B$3/((($A$3/(1+$D$4*$A$3*$I39))^-1)^2))</f>
        <v>9.9140881976044422E-8</v>
      </c>
      <c r="L39" s="14">
        <f>$D$6*($B$4/((($A$4/(1+$D$2*$A$4*$I39))^-1)^2))+$D$8*($B$4/((($A$4/(1+$D$4*$A$4*$I39))^-1)^2))</f>
        <v>9.2377751022204631E-5</v>
      </c>
      <c r="M39" s="14">
        <f>$D$6*($B$5/((($A$5/(1+$D$2*$A$5*$I39))^-1)^2))+$D$8*($B$5/((($A$5/(1+$D$4*$A$5*$I39))^-1)^2))</f>
        <v>9.7223082089250609E-2</v>
      </c>
      <c r="N39" s="14">
        <f>$D$6*($B$6/((($A$6/(1+$D$2*$A$6*$I39))^-1)^2))+$D$8*($B$6/((($A$6/(1+$D$4*$A$6*$I39))^-1)^2))</f>
        <v>27.330346316251148</v>
      </c>
      <c r="O39" s="14">
        <f>$D$6*($B$7/((($A$7/(1+$D$2*$A$7*$I39))^-1)^2))+$D$8*($B$7/((($A$7/(1+$D$4*$A$7*$I39))^-1)^2))</f>
        <v>1660.9387755102039</v>
      </c>
      <c r="P39" s="14">
        <f>$D$6*($B$8/((($A$8/(1+$D$2*$A$8*$I39))^-1)^2))+$D$8*($B$8/((($A$8/(1+$D$4*$A$8*$I39))^-1)^2))</f>
        <v>1229.3388429752065</v>
      </c>
      <c r="Q39" s="14">
        <f>$D$6*($B$9/((($A$9/(1+$D$2*$A$9*$I39))^-1)^2))+$D$8*($B$9/((($A$9/(1+$D$4*$A$9*$I39))^-1)^2))</f>
        <v>139.3264049324986</v>
      </c>
      <c r="R39" s="15">
        <f>SUM(J39:Q39)/10</f>
        <v>305.70316852933399</v>
      </c>
      <c r="S39" s="34">
        <f t="shared" si="0"/>
        <v>63201.809964184889</v>
      </c>
      <c r="T39" s="34">
        <f t="shared" si="1"/>
        <v>31601276.91231101</v>
      </c>
      <c r="U39" s="34">
        <f t="shared" si="2"/>
        <v>29496694773.650715</v>
      </c>
      <c r="V39" s="34">
        <f t="shared" si="3"/>
        <v>31628714920799.996</v>
      </c>
      <c r="W39" s="34">
        <f t="shared" si="4"/>
        <v>1.0626863720000002E+16</v>
      </c>
      <c r="X39" s="34">
        <f t="shared" si="8"/>
        <v>2.2983112E+18</v>
      </c>
      <c r="Y39" s="34">
        <f t="shared" si="8"/>
        <v>2.2983112E+18</v>
      </c>
      <c r="Z39" s="34">
        <f t="shared" si="6"/>
        <v>9.2020016E+19</v>
      </c>
      <c r="AA39" s="35">
        <f t="shared" si="7"/>
        <v>9.6627296921963282E+19</v>
      </c>
    </row>
    <row r="40" spans="5:27" ht="15.75" customHeight="1">
      <c r="E40" s="5"/>
      <c r="I40" s="5">
        <v>300</v>
      </c>
      <c r="J40" s="14">
        <f>$D$6*($B$2/((($A$2/(1+$D$2*$A$2*$I40))^-1)^2))+$D$8*($B$2/((($A$2/(1+$D$4*$A$2*$I40))^-1)^2))</f>
        <v>8.8150644757244751E-11</v>
      </c>
      <c r="K40" s="14">
        <f>$D$6*($B$3/((($A$3/(1+$D$2*$A$3*$I40))^-1)^2))+$D$8*($B$3/((($A$3/(1+$D$4*$A$3*$I40))^-1)^2))</f>
        <v>4.4067501316539678E-8</v>
      </c>
      <c r="L40" s="14">
        <f>$D$6*($B$4/((($A$4/(1+$D$2*$A$4*$I40))^-1)^2))+$D$8*($B$4/((($A$4/(1+$D$4*$A$4*$I40))^-1)^2))</f>
        <v>4.108408909498815E-5</v>
      </c>
      <c r="M40" s="14">
        <f>$D$6*($B$5/((($A$5/(1+$D$2*$A$5*$I40))^-1)^2))+$D$8*($B$5/((($A$5/(1+$D$4*$A$5*$I40))^-1)^2))</f>
        <v>4.3496395956806225E-2</v>
      </c>
      <c r="N40" s="14">
        <f>$D$6*($B$6/((($A$6/(1+$D$2*$A$6*$I40))^-1)^2))+$D$8*($B$6/((($A$6/(1+$D$4*$A$6*$I40))^-1)^2))</f>
        <v>12.916283602716746</v>
      </c>
      <c r="O40" s="14">
        <f>$D$6*($B$7/((($A$7/(1+$D$2*$A$7*$I40))^-1)^2))+$D$8*($B$7/((($A$7/(1+$D$4*$A$7*$I40))^-1)^2))</f>
        <v>1060.955621301775</v>
      </c>
      <c r="P40" s="14">
        <f>$D$6*($B$8/((($A$8/(1+$D$2*$A$8*$I40))^-1)^2))+$D$8*($B$8/((($A$8/(1+$D$4*$A$8*$I40))^-1)^2))</f>
        <v>1070.1332903883288</v>
      </c>
      <c r="Q40" s="14">
        <f>$D$6*($B$9/((($A$9/(1+$D$2*$A$9*$I40))^-1)^2))+$D$8*($B$9/((($A$9/(1+$D$4*$A$9*$I40))^-1)^2))</f>
        <v>122.83302763210506</v>
      </c>
      <c r="R40" s="15">
        <f>SUM(J40:Q40)/10</f>
        <v>226.68817604491269</v>
      </c>
      <c r="S40" s="34">
        <f t="shared" si="0"/>
        <v>479938.27369337378</v>
      </c>
      <c r="T40" s="34">
        <f t="shared" si="1"/>
        <v>239971019.73967463</v>
      </c>
      <c r="U40" s="34">
        <f t="shared" si="2"/>
        <v>223983935510.56998</v>
      </c>
      <c r="V40" s="34">
        <f t="shared" si="3"/>
        <v>240109910618850.03</v>
      </c>
      <c r="W40" s="34">
        <f t="shared" si="4"/>
        <v>8.0461213605E+16</v>
      </c>
      <c r="X40" s="34">
        <f t="shared" si="8"/>
        <v>1.6958252924999999E+19</v>
      </c>
      <c r="Y40" s="34">
        <f t="shared" si="8"/>
        <v>1.6958252924999999E+19</v>
      </c>
      <c r="Z40" s="34">
        <f t="shared" si="6"/>
        <v>5.4928497149999999E+20</v>
      </c>
      <c r="AA40" s="35">
        <f t="shared" si="7"/>
        <v>5.8328217889773997E+20</v>
      </c>
    </row>
    <row r="41" spans="5:27" ht="15.75" customHeight="1">
      <c r="E41" s="5"/>
      <c r="I41" s="5">
        <v>400</v>
      </c>
      <c r="J41" s="14">
        <f>$D$6*($B$2/((($A$2/(1+$D$2*$A$2*$I41))^-1)^2))+$D$8*($B$2/((($A$2/(1+$D$4*$A$2*$I41))^-1)^2))</f>
        <v>4.9585287672279055E-11</v>
      </c>
      <c r="K41" s="14">
        <f>$D$6*($B$3/((($A$3/(1+$D$2*$A$3*$I41))^-1)^2))+$D$8*($B$3/((($A$3/(1+$D$4*$A$3*$I41))^-1)^2))</f>
        <v>2.4789344160617347E-8</v>
      </c>
      <c r="L41" s="14">
        <f>$D$6*($B$4/((($A$4/(1+$D$2*$A$4*$I41))^-1)^2))+$D$8*($B$4/((($A$4/(1+$D$4*$A$4*$I41))^-1)^2))</f>
        <v>2.311748705447681E-5</v>
      </c>
      <c r="M41" s="14">
        <f>$D$6*($B$5/((($A$5/(1+$D$2*$A$5*$I41))^-1)^2))+$D$8*($B$5/((($A$5/(1+$D$4*$A$5*$I41))^-1)^2))</f>
        <v>2.4547800027875252E-2</v>
      </c>
      <c r="N41" s="14">
        <f>$D$6*($B$6/((($A$6/(1+$D$2*$A$6*$I41))^-1)^2))+$D$8*($B$6/((($A$6/(1+$D$4*$A$6*$I41))^-1)^2))</f>
        <v>7.4974402939515494</v>
      </c>
      <c r="O41" s="14">
        <f>$D$6*($B$7/((($A$7/(1+$D$2*$A$7*$I41))^-1)^2))+$D$8*($B$7/((($A$7/(1+$D$4*$A$7*$I41))^-1)^2))</f>
        <v>736.14786809493796</v>
      </c>
      <c r="P41" s="14">
        <f>$D$6*($B$8/((($A$8/(1+$D$2*$A$8*$I41))^-1)^2))+$D$8*($B$8/((($A$8/(1+$D$4*$A$8*$I41))^-1)^2))</f>
        <v>960.71663379355687</v>
      </c>
      <c r="Q41" s="14">
        <f>$D$6*($B$9/((($A$9/(1+$D$2*$A$9*$I41))^-1)^2))+$D$8*($B$9/((($A$9/(1+$D$4*$A$9*$I41))^-1)^2))</f>
        <v>110.91446382474558</v>
      </c>
      <c r="R41" s="15">
        <f>SUM(J41:Q41)/10</f>
        <v>181.53009769495458</v>
      </c>
      <c r="S41" s="34">
        <f t="shared" si="0"/>
        <v>2022454.9434254793</v>
      </c>
      <c r="T41" s="34">
        <f t="shared" si="1"/>
        <v>1011233422.578488</v>
      </c>
      <c r="U41" s="34">
        <f t="shared" si="2"/>
        <v>943852574957.20129</v>
      </c>
      <c r="V41" s="34">
        <f t="shared" si="3"/>
        <v>1011672364161600</v>
      </c>
      <c r="W41" s="34">
        <f t="shared" si="4"/>
        <v>3.3856526016000006E+17</v>
      </c>
      <c r="X41" s="34">
        <f t="shared" si="8"/>
        <v>7.04351808E+19</v>
      </c>
      <c r="Y41" s="34">
        <f t="shared" si="8"/>
        <v>7.04351808E+19</v>
      </c>
      <c r="Z41" s="34">
        <f t="shared" si="6"/>
        <v>2.038528512E+21</v>
      </c>
      <c r="AA41" s="35">
        <f t="shared" si="7"/>
        <v>2.1797384514773899E+21</v>
      </c>
    </row>
    <row r="42" spans="5:27" ht="15.75" customHeight="1">
      <c r="E42" s="5"/>
      <c r="I42" s="5">
        <v>500</v>
      </c>
      <c r="J42" s="14">
        <f>$D$6*($B$2/((($A$2/(1+$D$2*$A$2*$I42))^-1)^2))+$D$8*($B$2/((($A$2/(1+$D$4*$A$2*$I42))^-1)^2))</f>
        <v>3.1734795311664696E-11</v>
      </c>
      <c r="K42" s="14">
        <f>$D$6*($B$3/((($A$3/(1+$D$2*$A$3*$I42))^-1)^2))+$D$8*($B$3/((($A$3/(1+$D$4*$A$3*$I42))^-1)^2))</f>
        <v>1.5865708171287391E-8</v>
      </c>
      <c r="L42" s="14">
        <f>$D$6*($B$4/((($A$4/(1+$D$2*$A$4*$I42))^-1)^2))+$D$8*($B$4/((($A$4/(1+$D$4*$A$4*$I42))^-1)^2))</f>
        <v>1.4798144679521306E-5</v>
      </c>
      <c r="M42" s="14">
        <f>$D$6*($B$5/((($A$5/(1+$D$2*$A$5*$I42))^-1)^2))+$D$8*($B$5/((($A$5/(1+$D$4*$A$5*$I42))^-1)^2))</f>
        <v>1.5741849809598821E-2</v>
      </c>
      <c r="N42" s="14">
        <f>$D$6*($B$6/((($A$6/(1+$D$2*$A$6*$I42))^-1)^2))+$D$8*($B$6/((($A$6/(1+$D$4*$A$6*$I42))^-1)^2))</f>
        <v>4.8909083799179651</v>
      </c>
      <c r="O42" s="14">
        <f>$D$6*($B$7/((($A$7/(1+$D$2*$A$7*$I42))^-1)^2))+$D$8*($B$7/((($A$7/(1+$D$4*$A$7*$I42))^-1)^2))</f>
        <v>540.58730036092311</v>
      </c>
      <c r="P42" s="14">
        <f>$D$6*($B$8/((($A$8/(1+$D$2*$A$8*$I42))^-1)^2))+$D$8*($B$8/((($A$8/(1+$D$4*$A$8*$I42))^-1)^2))</f>
        <v>874.49529085872575</v>
      </c>
      <c r="Q42" s="14">
        <f>$D$6*($B$9/((($A$9/(1+$D$2*$A$9*$I42))^-1)^2))+$D$8*($B$9/((($A$9/(1+$D$4*$A$9*$I42))^-1)^2))</f>
        <v>101.9724163284142</v>
      </c>
      <c r="R42" s="15">
        <f>SUM(J42:Q42)/10</f>
        <v>152.19616725918328</v>
      </c>
      <c r="S42" s="34">
        <f t="shared" si="0"/>
        <v>6172040.8579716375</v>
      </c>
      <c r="T42" s="34">
        <f t="shared" si="1"/>
        <v>3086034957.4579844</v>
      </c>
      <c r="U42" s="34">
        <f t="shared" si="2"/>
        <v>2880384044025.7827</v>
      </c>
      <c r="V42" s="34">
        <f t="shared" si="3"/>
        <v>3087106559688750.5</v>
      </c>
      <c r="W42" s="34">
        <f t="shared" si="4"/>
        <v>1.0323087106250001E+18</v>
      </c>
      <c r="X42" s="34">
        <f t="shared" si="8"/>
        <v>2.13085834375E+20</v>
      </c>
      <c r="Y42" s="34">
        <f t="shared" si="8"/>
        <v>2.13085834375E+20</v>
      </c>
      <c r="Z42" s="34">
        <f t="shared" si="6"/>
        <v>5.7508578125000003E+21</v>
      </c>
      <c r="AA42" s="35">
        <f t="shared" si="7"/>
        <v>6.1780648799506614E+21</v>
      </c>
    </row>
    <row r="43" spans="5:27" ht="15.75" customHeight="1">
      <c r="E43" s="5"/>
      <c r="I43" s="5">
        <v>600</v>
      </c>
      <c r="J43" s="14">
        <f>$D$6*($B$2/((($A$2/(1+$D$2*$A$2*$I43))^-1)^2))+$D$8*($B$2/((($A$2/(1+$D$4*$A$2*$I43))^-1)^2))</f>
        <v>2.2038150079010667E-11</v>
      </c>
      <c r="K43" s="14">
        <f>$D$6*($B$3/((($A$3/(1+$D$2*$A$3*$I43))^-1)^2))+$D$8*($B$3/((($A$3/(1+$D$4*$A$3*$I43))^-1)^2))</f>
        <v>1.1018097308989527E-8</v>
      </c>
      <c r="L43" s="14">
        <f>$D$6*($B$4/((($A$4/(1+$D$2*$A$4*$I43))^-1)^2))+$D$8*($B$4/((($A$4/(1+$D$4*$A$4*$I43))^-1)^2))</f>
        <v>1.0277856815705974E-5</v>
      </c>
      <c r="M43" s="14">
        <f>$D$6*($B$5/((($A$5/(1+$D$2*$A$5*$I43))^-1)^2))+$D$8*($B$5/((($A$5/(1+$D$4*$A$5*$I43))^-1)^2))</f>
        <v>1.0946347415390877E-2</v>
      </c>
      <c r="N43" s="14">
        <f>$D$6*($B$6/((($A$6/(1+$D$2*$A$6*$I43))^-1)^2))+$D$8*($B$6/((($A$6/(1+$D$4*$A$6*$I43))^-1)^2))</f>
        <v>3.4403502191383124</v>
      </c>
      <c r="O43" s="14">
        <f>$D$6*($B$7/((($A$7/(1+$D$2*$A$7*$I43))^-1)^2))+$D$8*($B$7/((($A$7/(1+$D$4*$A$7*$I43))^-1)^2))</f>
        <v>413.76307851823918</v>
      </c>
      <c r="P43" s="14">
        <f>$D$6*($B$8/((($A$8/(1+$D$2*$A$8*$I43))^-1)^2))+$D$8*($B$8/((($A$8/(1+$D$4*$A$8*$I43))^-1)^2))</f>
        <v>802.42988467576367</v>
      </c>
      <c r="Q43" s="14">
        <f>$D$6*($B$9/((($A$9/(1+$D$2*$A$9*$I43))^-1)^2))+$D$8*($B$9/((($A$9/(1+$D$4*$A$9*$I43))^-1)^2))</f>
        <v>95.051247657959635</v>
      </c>
      <c r="R43" s="15">
        <f>SUM(J43:Q43)/10</f>
        <v>131.46955177074133</v>
      </c>
      <c r="S43" s="34">
        <f t="shared" si="0"/>
        <v>15358009.695088988</v>
      </c>
      <c r="T43" s="34">
        <f t="shared" si="1"/>
        <v>7679034973.772397</v>
      </c>
      <c r="U43" s="34">
        <f t="shared" si="2"/>
        <v>7167275046872.5527</v>
      </c>
      <c r="V43" s="34">
        <f t="shared" si="3"/>
        <v>7681257003240001</v>
      </c>
      <c r="W43" s="34">
        <f t="shared" si="4"/>
        <v>2.56720480524E+18</v>
      </c>
      <c r="X43" s="34">
        <f t="shared" si="8"/>
        <v>5.2714671119999998E+20</v>
      </c>
      <c r="Y43" s="34">
        <f t="shared" si="8"/>
        <v>5.2714671119999998E+20</v>
      </c>
      <c r="Z43" s="34">
        <f t="shared" si="6"/>
        <v>1.3565185487999999E+22</v>
      </c>
      <c r="AA43" s="35">
        <f t="shared" si="7"/>
        <v>1.4622053803637212E+22</v>
      </c>
    </row>
    <row r="44" spans="5:27" ht="15.75" customHeight="1">
      <c r="E44" s="5"/>
      <c r="I44" s="5">
        <v>700</v>
      </c>
      <c r="J44" s="14">
        <f>$D$6*($B$2/((($A$2/(1+$D$2*$A$2*$I44))^-1)^2))+$D$8*($B$2/((($A$2/(1+$D$4*$A$2*$I44))^-1)^2))</f>
        <v>1.6191345248615429E-11</v>
      </c>
      <c r="K44" s="14">
        <f>$D$6*($B$3/((($A$3/(1+$D$2*$A$3*$I44))^-1)^2))+$D$8*($B$3/((($A$3/(1+$D$4*$A$3*$I44))^-1)^2))</f>
        <v>8.0950569018350198E-9</v>
      </c>
      <c r="L44" s="14">
        <f>$D$6*($B$4/((($A$4/(1+$D$2*$A$4*$I44))^-1)^2))+$D$8*($B$4/((($A$4/(1+$D$4*$A$4*$I44))^-1)^2))</f>
        <v>7.551796214657546E-6</v>
      </c>
      <c r="M44" s="14">
        <f>$D$6*($B$5/((($A$5/(1+$D$2*$A$5*$I44))^-1)^2))+$D$8*($B$5/((($A$5/(1+$D$4*$A$5*$I44))^-1)^2))</f>
        <v>8.0498405889184391E-3</v>
      </c>
      <c r="N44" s="14">
        <f>$D$6*($B$6/((($A$6/(1+$D$2*$A$6*$I44))^-1)^2))+$D$8*($B$6/((($A$6/(1+$D$4*$A$6*$I44))^-1)^2))</f>
        <v>2.5510196588228293</v>
      </c>
      <c r="O44" s="14">
        <f>$D$6*($B$7/((($A$7/(1+$D$2*$A$7*$I44))^-1)^2))+$D$8*($B$7/((($A$7/(1+$D$4*$A$7*$I44))^-1)^2))</f>
        <v>326.8564814814813</v>
      </c>
      <c r="P44" s="14">
        <f>$D$6*($B$8/((($A$8/(1+$D$2*$A$8*$I44))^-1)^2))+$D$8*($B$8/((($A$8/(1+$D$4*$A$8*$I44))^-1)^2))</f>
        <v>740.38463678509345</v>
      </c>
      <c r="Q44" s="14">
        <f>$D$6*($B$9/((($A$9/(1+$D$2*$A$9*$I44))^-1)^2))+$D$8*($B$9/((($A$9/(1+$D$4*$A$9*$I44))^-1)^2))</f>
        <v>89.551073626863939</v>
      </c>
      <c r="R44" s="15">
        <f>SUM(J44:Q44)/10</f>
        <v>115.93512689527579</v>
      </c>
      <c r="S44" s="34">
        <f t="shared" si="0"/>
        <v>33194705.861480679</v>
      </c>
      <c r="T44" s="34">
        <f t="shared" si="1"/>
        <v>16597408743.280966</v>
      </c>
      <c r="U44" s="34">
        <f t="shared" si="2"/>
        <v>15491240402897.74</v>
      </c>
      <c r="V44" s="34">
        <f t="shared" si="3"/>
        <v>1.6601525267755056E+16</v>
      </c>
      <c r="W44" s="34">
        <f t="shared" si="4"/>
        <v>5.5464113322450002E+18</v>
      </c>
      <c r="X44" s="34">
        <f t="shared" si="8"/>
        <v>1.134634269825E+21</v>
      </c>
      <c r="Y44" s="34">
        <f t="shared" si="8"/>
        <v>1.134634269825E+21</v>
      </c>
      <c r="Z44" s="34">
        <f t="shared" si="6"/>
        <v>2.82062336535E+22</v>
      </c>
      <c r="AA44" s="35">
        <f t="shared" si="7"/>
        <v>3.0481065221515383E+22</v>
      </c>
    </row>
    <row r="45" spans="5:27" ht="15.75" customHeight="1">
      <c r="E45" s="5"/>
      <c r="I45" s="5">
        <v>800</v>
      </c>
      <c r="J45" s="14">
        <f>$D$6*($B$2/((($A$2/(1+$D$2*$A$2*$I45))^-1)^2))+$D$8*($B$2/((($A$2/(1+$D$4*$A$2*$I45))^-1)^2))</f>
        <v>1.2396528170989713E-11</v>
      </c>
      <c r="K45" s="14">
        <f>$D$6*($B$3/((($A$3/(1+$D$2*$A$3*$I45))^-1)^2))+$D$8*($B$3/((($A$3/(1+$D$4*$A$3*$I45))^-1)^2))</f>
        <v>6.1978515951223642E-9</v>
      </c>
      <c r="L45" s="14">
        <f>$D$6*($B$4/((($A$4/(1+$D$2*$A$4*$I45))^-1)^2))+$D$8*($B$4/((($A$4/(1+$D$4*$A$4*$I45))^-1)^2))</f>
        <v>5.7822561668594853E-6</v>
      </c>
      <c r="M45" s="14">
        <f>$D$6*($B$5/((($A$5/(1+$D$2*$A$5*$I45))^-1)^2))+$D$8*($B$5/((($A$5/(1+$D$4*$A$5*$I45))^-1)^2))</f>
        <v>6.1675437467004638E-3</v>
      </c>
      <c r="N45" s="14">
        <f>$D$6*($B$6/((($A$6/(1+$D$2*$A$6*$I45))^-1)^2))+$D$8*($B$6/((($A$6/(1+$D$4*$A$6*$I45))^-1)^2))</f>
        <v>1.9667342757955597</v>
      </c>
      <c r="O45" s="14">
        <f>$D$6*($B$7/((($A$7/(1+$D$2*$A$7*$I45))^-1)^2))+$D$8*($B$7/((($A$7/(1+$D$4*$A$7*$I45))^-1)^2))</f>
        <v>264.71394320421956</v>
      </c>
      <c r="P45" s="14">
        <f>$D$6*($B$8/((($A$8/(1+$D$2*$A$8*$I45))^-1)^2))+$D$8*($B$8/((($A$8/(1+$D$4*$A$8*$I45))^-1)^2))</f>
        <v>686.04210308630854</v>
      </c>
      <c r="Q45" s="14">
        <f>$D$6*($B$9/((($A$9/(1+$D$2*$A$9*$I45))^-1)^2))+$D$8*($B$9/((($A$9/(1+$D$4*$A$9*$I45))^-1)^2))</f>
        <v>85.079888456183951</v>
      </c>
      <c r="R45" s="15">
        <f>SUM(J45:Q45)/10</f>
        <v>103.78088423547206</v>
      </c>
      <c r="S45" s="34">
        <f t="shared" si="0"/>
        <v>64718510.582795843</v>
      </c>
      <c r="T45" s="34">
        <f t="shared" si="1"/>
        <v>32359350505.107918</v>
      </c>
      <c r="U45" s="34">
        <f t="shared" si="2"/>
        <v>30202615888745.594</v>
      </c>
      <c r="V45" s="34">
        <f t="shared" si="3"/>
        <v>3.2366373038073592E+16</v>
      </c>
      <c r="W45" s="34">
        <f t="shared" si="4"/>
        <v>1.0810231642880002E+19</v>
      </c>
      <c r="X45" s="34">
        <f t="shared" si="8"/>
        <v>2.2052451327999987E+21</v>
      </c>
      <c r="Y45" s="34">
        <f t="shared" si="8"/>
        <v>2.2052451327999987E+21</v>
      </c>
      <c r="Z45" s="34">
        <f t="shared" si="6"/>
        <v>5.3402537984000017E+22</v>
      </c>
      <c r="AA45" s="35">
        <f t="shared" si="7"/>
        <v>5.7823870877850971E+22</v>
      </c>
    </row>
    <row r="46" spans="5:27" ht="15.75" customHeight="1">
      <c r="E46" s="5"/>
      <c r="I46" s="5">
        <v>900</v>
      </c>
      <c r="J46" s="14">
        <f>$D$6*($B$2/((($A$2/(1+$D$2*$A$2*$I46))^-1)^2))+$D$8*($B$2/((($A$2/(1+$D$4*$A$2*$I46))^-1)^2))</f>
        <v>9.7948057981622401E-12</v>
      </c>
      <c r="K46" s="14">
        <f>$D$6*($B$3/((($A$3/(1+$D$2*$A$3*$I46))^-1)^2))+$D$8*($B$3/((($A$3/(1+$D$4*$A$3*$I46))^-1)^2))</f>
        <v>4.8971131914946639E-9</v>
      </c>
      <c r="L46" s="14">
        <f>$D$6*($B$4/((($A$4/(1+$D$2*$A$4*$I46))^-1)^2))+$D$8*($B$4/((($A$4/(1+$D$4*$A$4*$I46))^-1)^2))</f>
        <v>4.5689495621657444E-6</v>
      </c>
      <c r="M46" s="14">
        <f>$D$6*($B$5/((($A$5/(1+$D$2*$A$5*$I46))^-1)^2))+$D$8*($B$5/((($A$5/(1+$D$4*$A$5*$I46))^-1)^2))</f>
        <v>4.8758180266156165E-3</v>
      </c>
      <c r="N46" s="14">
        <f>$D$6*($B$6/((($A$6/(1+$D$2*$A$6*$I46))^-1)^2))+$D$8*($B$6/((($A$6/(1+$D$4*$A$6*$I46))^-1)^2))</f>
        <v>1.5624047231332241</v>
      </c>
      <c r="O46" s="14">
        <f>$D$6*($B$7/((($A$7/(1+$D$2*$A$7*$I46))^-1)^2))+$D$8*($B$7/((($A$7/(1+$D$4*$A$7*$I46))^-1)^2))</f>
        <v>218.74683757800639</v>
      </c>
      <c r="P46" s="14">
        <f>$D$6*($B$8/((($A$8/(1+$D$2*$A$8*$I46))^-1)^2))+$D$8*($B$8/((($A$8/(1+$D$4*$A$8*$I46))^-1)^2))</f>
        <v>637.91096245528399</v>
      </c>
      <c r="Q46" s="14">
        <f>$D$6*($B$9/((($A$9/(1+$D$2*$A$9*$I46))^-1)^2))+$D$8*($B$9/((($A$9/(1+$D$4*$A$9*$I46))^-1)^2))</f>
        <v>81.372732859718639</v>
      </c>
      <c r="R46" s="15">
        <f>SUM(J46:Q46)/10</f>
        <v>93.959781800802531</v>
      </c>
      <c r="S46" s="34">
        <f t="shared" si="0"/>
        <v>116624847.99362956</v>
      </c>
      <c r="T46" s="34">
        <f t="shared" si="1"/>
        <v>58312576510.7425</v>
      </c>
      <c r="U46" s="34">
        <f t="shared" si="2"/>
        <v>54425961080304.344</v>
      </c>
      <c r="V46" s="34">
        <f t="shared" si="3"/>
        <v>5.8323825155935336E+16</v>
      </c>
      <c r="W46" s="34">
        <f t="shared" si="4"/>
        <v>1.9475615666384998E+19</v>
      </c>
      <c r="X46" s="34">
        <f t="shared" si="8"/>
        <v>3.9642562896749999E+21</v>
      </c>
      <c r="Y46" s="34">
        <f t="shared" si="8"/>
        <v>3.9642562896749999E+21</v>
      </c>
      <c r="Z46" s="34">
        <f t="shared" si="6"/>
        <v>9.40444517745E+22</v>
      </c>
      <c r="AA46" s="35">
        <f t="shared" si="7"/>
        <v>1.0199249834782593E+23</v>
      </c>
    </row>
    <row r="47" spans="5:27" ht="15.75" customHeight="1">
      <c r="E47" s="5"/>
      <c r="I47" s="5">
        <v>1000</v>
      </c>
      <c r="J47" s="14">
        <f>$D$6*($B$2/((($A$2/(1+$D$2*$A$2*$I47))^-1)^2))+$D$8*($B$2/((($A$2/(1+$D$4*$A$2*$I47))^-1)^2))</f>
        <v>7.933804430203152E-12</v>
      </c>
      <c r="K47" s="14">
        <f>$D$6*($B$3/((($A$3/(1+$D$2*$A$3*$I47))^-1)^2))+$D$8*($B$3/((($A$3/(1+$D$4*$A$3*$I47))^-1)^2))</f>
        <v>3.9666910168631827E-9</v>
      </c>
      <c r="L47" s="14">
        <f>$D$6*($B$4/((($A$4/(1+$D$2*$A$4*$I47))^-1)^2))+$D$8*($B$4/((($A$4/(1+$D$4*$A$4*$I47))^-1)^2))</f>
        <v>3.7010133165145817E-6</v>
      </c>
      <c r="M47" s="14">
        <f>$D$6*($B$5/((($A$5/(1+$D$2*$A$5*$I47))^-1)^2))+$D$8*($B$5/((($A$5/(1+$D$4*$A$5*$I47))^-1)^2))</f>
        <v>3.9511615927319407E-3</v>
      </c>
      <c r="N47" s="14">
        <f>$D$6*($B$6/((($A$6/(1+$D$2*$A$6*$I47))^-1)^2))+$D$8*($B$6/((($A$6/(1+$D$4*$A$6*$I47))^-1)^2))</f>
        <v>1.2710584052814158</v>
      </c>
      <c r="O47" s="14">
        <f>$D$6*($B$7/((($A$7/(1+$D$2*$A$7*$I47))^-1)^2))+$D$8*($B$7/((($A$7/(1+$D$4*$A$7*$I47))^-1)^2))</f>
        <v>183.7915939947334</v>
      </c>
      <c r="P47" s="14">
        <f>$D$6*($B$8/((($A$8/(1+$D$2*$A$8*$I47))^-1)^2))+$D$8*($B$8/((($A$8/(1+$D$4*$A$8*$I47))^-1)^2))</f>
        <v>594.93827160493822</v>
      </c>
      <c r="Q47" s="14">
        <f>$D$6*($B$9/((($A$9/(1+$D$2*$A$9*$I47))^-1)^2))+$D$8*($B$9/((($A$9/(1+$D$4*$A$9*$I47))^-1)^2))</f>
        <v>78.245289885501506</v>
      </c>
      <c r="R47" s="15">
        <f>SUM(J47:Q47)/10</f>
        <v>85.825016875703525</v>
      </c>
      <c r="S47" s="34">
        <f t="shared" si="0"/>
        <v>197505191.22752315</v>
      </c>
      <c r="T47" s="34">
        <f t="shared" si="1"/>
        <v>98752828069.038879</v>
      </c>
      <c r="U47" s="34">
        <f t="shared" si="2"/>
        <v>92170662194706.234</v>
      </c>
      <c r="V47" s="34">
        <f t="shared" si="3"/>
        <v>9.8769972664979984E+16</v>
      </c>
      <c r="W47" s="34">
        <f t="shared" si="4"/>
        <v>3.2975660925000004E+19</v>
      </c>
      <c r="X47" s="34">
        <f t="shared" si="8"/>
        <v>6.7004253000000004E+21</v>
      </c>
      <c r="Y47" s="34">
        <f t="shared" si="8"/>
        <v>6.7004253000000004E+21</v>
      </c>
      <c r="Z47" s="34">
        <f t="shared" si="6"/>
        <v>1.5634215000000001E+23</v>
      </c>
      <c r="AA47" s="35">
        <f t="shared" si="7"/>
        <v>1.697760751231673E+23</v>
      </c>
    </row>
    <row r="48" spans="5:27" ht="15.75" customHeight="1">
      <c r="E48" s="5"/>
      <c r="I48" s="5">
        <v>2000</v>
      </c>
      <c r="J48" s="14">
        <f>$D$6*($B$2/((($A$2/(1+$D$2*$A$2*$I48))^-1)^2))+$D$8*($B$2/((($A$2/(1+$D$4*$A$2*$I48))^-1)^2))</f>
        <v>1.9834643080346539E-12</v>
      </c>
      <c r="K48" s="14">
        <f>$D$6*($B$3/((($A$3/(1+$D$2*$A$3*$I48))^-1)^2))+$D$8*($B$3/((($A$3/(1+$D$4*$A$3*$I48))^-1)^2))</f>
        <v>9.917057534455809E-10</v>
      </c>
      <c r="L48" s="14">
        <f>$D$6*($B$4/((($A$4/(1+$D$2*$A$4*$I48))^-1)^2))+$D$8*($B$4/((($A$4/(1+$D$4*$A$4*$I48))^-1)^2))</f>
        <v>9.2543805554048679E-7</v>
      </c>
      <c r="M48" s="14">
        <f>$D$6*($B$5/((($A$5/(1+$D$2*$A$5*$I48))^-1)^2))+$D$8*($B$5/((($A$5/(1+$D$4*$A$5*$I48))^-1)^2))</f>
        <v>9.8976161809504978E-4</v>
      </c>
      <c r="N48" s="14">
        <f>$D$6*($B$6/((($A$6/(1+$D$2*$A$6*$I48))^-1)^2))+$D$8*($B$6/((($A$6/(1+$D$4*$A$6*$I48))^-1)^2))</f>
        <v>0.32407694029750206</v>
      </c>
      <c r="O48" s="14">
        <f>$D$6*($B$7/((($A$7/(1+$D$2*$A$7*$I48))^-1)^2))+$D$8*($B$7/((($A$7/(1+$D$4*$A$7*$I48))^-1)^2))</f>
        <v>54.660692632502297</v>
      </c>
      <c r="P48" s="14">
        <f>$D$6*($B$8/((($A$8/(1+$D$2*$A$8*$I48))^-1)^2))+$D$8*($B$8/((($A$8/(1+$D$4*$A$8*$I48))^-1)^2))</f>
        <v>332.18775510204074</v>
      </c>
      <c r="Q48" s="14">
        <f>$D$6*($B$9/((($A$9/(1+$D$2*$A$9*$I48))^-1)^2))+$D$8*($B$9/((($A$9/(1+$D$4*$A$9*$I48))^-1)^2))</f>
        <v>61.466942148760324</v>
      </c>
      <c r="R48" s="15">
        <f>SUM(J48:Q48)/10</f>
        <v>44.864045751165072</v>
      </c>
      <c r="S48" s="34">
        <f t="shared" si="0"/>
        <v>6320164259.6401844</v>
      </c>
      <c r="T48" s="34">
        <f t="shared" si="1"/>
        <v>3160085849102.3115</v>
      </c>
      <c r="U48" s="34">
        <f t="shared" si="2"/>
        <v>2949435155037649</v>
      </c>
      <c r="V48" s="34">
        <f t="shared" si="3"/>
        <v>3.1603601543197204E+18</v>
      </c>
      <c r="W48" s="34">
        <f t="shared" si="4"/>
        <v>1.0542904973600003E+21</v>
      </c>
      <c r="X48" s="34">
        <f t="shared" si="8"/>
        <v>2.1253727440000001E+23</v>
      </c>
      <c r="Y48" s="34">
        <f t="shared" si="8"/>
        <v>2.1253727440000001E+23</v>
      </c>
      <c r="Z48" s="34">
        <f t="shared" si="6"/>
        <v>4.596622399999999E+24</v>
      </c>
      <c r="AA48" s="35">
        <f t="shared" si="7"/>
        <v>5.022754402610115E+24</v>
      </c>
    </row>
    <row r="49" spans="5:27" ht="15.75" customHeight="1">
      <c r="E49" s="5"/>
      <c r="I49" s="5">
        <v>3000</v>
      </c>
      <c r="J49" s="14">
        <f>$D$6*($B$2/((($A$2/(1+$D$2*$A$2*$I49))^-1)^2))+$D$8*($B$2/((($A$2/(1+$D$4*$A$2*$I49))^-1)^2))</f>
        <v>8.8154164810012248E-13</v>
      </c>
      <c r="K49" s="14">
        <f>$D$6*($B$3/((($A$3/(1+$D$2*$A$3*$I49))^-1)^2))+$D$8*($B$3/((($A$3/(1+$D$4*$A$3*$I49))^-1)^2))</f>
        <v>4.4076300158021354E-10</v>
      </c>
      <c r="L49" s="14">
        <f>$D$6*($B$4/((($A$4/(1+$D$2*$A$4*$I49))^-1)^2))+$D$8*($B$4/((($A$4/(1+$D$4*$A$4*$I49))^-1)^2))</f>
        <v>4.1133317481115448E-7</v>
      </c>
      <c r="M49" s="14">
        <f>$D$6*($B$5/((($A$5/(1+$D$2*$A$5*$I49))^-1)^2))+$D$8*($B$5/((($A$5/(1+$D$4*$A$5*$I49))^-1)^2))</f>
        <v>4.4018666887487309E-4</v>
      </c>
      <c r="N49" s="14">
        <f>$D$6*($B$6/((($A$6/(1+$D$2*$A$6*$I49))^-1)^2))+$D$8*($B$6/((($A$6/(1+$D$4*$A$6*$I49))^-1)^2))</f>
        <v>0.14498798652268743</v>
      </c>
      <c r="O49" s="14">
        <f>$D$6*($B$7/((($A$7/(1+$D$2*$A$7*$I49))^-1)^2))+$D$8*($B$7/((($A$7/(1+$D$4*$A$7*$I49))^-1)^2))</f>
        <v>25.832567205433481</v>
      </c>
      <c r="P49" s="14">
        <f>$D$6*($B$8/((($A$8/(1+$D$2*$A$8*$I49))^-1)^2))+$D$8*($B$8/((($A$8/(1+$D$4*$A$8*$I49))^-1)^2))</f>
        <v>212.19112426035502</v>
      </c>
      <c r="Q49" s="14">
        <f>$D$6*($B$9/((($A$9/(1+$D$2*$A$9*$I49))^-1)^2))+$D$8*($B$9/((($A$9/(1+$D$4*$A$9*$I49))^-1)^2))</f>
        <v>53.506664519416439</v>
      </c>
      <c r="R49" s="15">
        <f>SUM(J49:Q49)/10</f>
        <v>29.167578457017136</v>
      </c>
      <c r="S49" s="34">
        <f t="shared" si="0"/>
        <v>47993742639.428123</v>
      </c>
      <c r="T49" s="34">
        <f t="shared" si="1"/>
        <v>23996890148576.559</v>
      </c>
      <c r="U49" s="34">
        <f t="shared" si="2"/>
        <v>2.2397207307247072E+16</v>
      </c>
      <c r="V49" s="34">
        <f t="shared" si="3"/>
        <v>2.3998278804703932E+19</v>
      </c>
      <c r="W49" s="34">
        <f t="shared" si="4"/>
        <v>8.0036636872949996E+21</v>
      </c>
      <c r="X49" s="34">
        <f t="shared" si="8"/>
        <v>1.609224272100001E+24</v>
      </c>
      <c r="Y49" s="34">
        <f t="shared" si="8"/>
        <v>1.609224272100001E+24</v>
      </c>
      <c r="Z49" s="34">
        <f t="shared" si="6"/>
        <v>3.3916505850000027E+25</v>
      </c>
      <c r="AA49" s="35">
        <f t="shared" si="7"/>
        <v>3.7142982078587379E+25</v>
      </c>
    </row>
    <row r="50" spans="5:27" ht="15.75" customHeight="1">
      <c r="E50" s="5"/>
      <c r="I50" s="5">
        <v>4000</v>
      </c>
      <c r="J50" s="14">
        <f>$D$6*($B$2/((($A$2/(1+$D$2*$A$2*$I50))^-1)^2))+$D$8*($B$2/((($A$2/(1+$D$4*$A$2*$I50))^-1)^2))</f>
        <v>4.9586772708152164E-13</v>
      </c>
      <c r="K50" s="14">
        <f>$D$6*($B$3/((($A$3/(1+$D$2*$A$3*$I50))^-1)^2))+$D$8*($B$3/((($A$3/(1+$D$4*$A$3*$I50))^-1)^2))</f>
        <v>2.4793056341979425E-10</v>
      </c>
      <c r="L50" s="14">
        <f>$D$6*($B$4/((($A$4/(1+$D$2*$A$4*$I50))^-1)^2))+$D$8*($B$4/((($A$4/(1+$D$4*$A$4*$I50))^-1)^2))</f>
        <v>2.3138260988168489E-7</v>
      </c>
      <c r="M50" s="14">
        <f>$D$6*($B$5/((($A$5/(1+$D$2*$A$5*$I50))^-1)^2))+$D$8*($B$5/((($A$5/(1+$D$4*$A$5*$I50))^-1)^2))</f>
        <v>2.476873612979659E-4</v>
      </c>
      <c r="N50" s="14">
        <f>$D$6*($B$6/((($A$6/(1+$D$2*$A$6*$I50))^-1)^2))+$D$8*($B$6/((($A$6/(1+$D$4*$A$6*$I50))^-1)^2))</f>
        <v>8.1826000092917489E-2</v>
      </c>
      <c r="O50" s="14">
        <f>$D$6*($B$7/((($A$7/(1+$D$2*$A$7*$I50))^-1)^2))+$D$8*($B$7/((($A$7/(1+$D$4*$A$7*$I50))^-1)^2))</f>
        <v>14.994880587903095</v>
      </c>
      <c r="P50" s="14">
        <f>$D$6*($B$8/((($A$8/(1+$D$2*$A$8*$I50))^-1)^2))+$D$8*($B$8/((($A$8/(1+$D$4*$A$8*$I50))^-1)^2))</f>
        <v>147.22957361898759</v>
      </c>
      <c r="Q50" s="14">
        <f>$D$6*($B$9/((($A$9/(1+$D$2*$A$9*$I50))^-1)^2))+$D$8*($B$9/((($A$9/(1+$D$4*$A$9*$I50))^-1)^2))</f>
        <v>48.035831689677842</v>
      </c>
      <c r="R50" s="15">
        <f>SUM(J50:Q50)/10</f>
        <v>21.034235981565381</v>
      </c>
      <c r="S50" s="34">
        <f t="shared" si="0"/>
        <v>202245226554.24142</v>
      </c>
      <c r="T50" s="34">
        <f t="shared" si="1"/>
        <v>101122672785618.5</v>
      </c>
      <c r="U50" s="34">
        <f t="shared" si="2"/>
        <v>9.4381508399981216E+16</v>
      </c>
      <c r="V50" s="34">
        <f t="shared" si="3"/>
        <v>1.0112706160255726E+20</v>
      </c>
      <c r="W50" s="34">
        <f t="shared" si="4"/>
        <v>3.3722412138720005E+22</v>
      </c>
      <c r="X50" s="34">
        <f t="shared" si="8"/>
        <v>6.7713052032000001E+24</v>
      </c>
      <c r="Y50" s="34">
        <f t="shared" si="8"/>
        <v>6.7713052032000001E+24</v>
      </c>
      <c r="Z50" s="34">
        <f t="shared" si="6"/>
        <v>1.4087036160000002E+26</v>
      </c>
      <c r="AA50" s="35">
        <f t="shared" si="7"/>
        <v>1.5444679564008318E+26</v>
      </c>
    </row>
    <row r="51" spans="5:27" ht="15.75" customHeight="1">
      <c r="E51" s="5"/>
      <c r="I51" s="5">
        <v>5000</v>
      </c>
      <c r="J51" s="14">
        <f>$D$6*($B$2/((($A$2/(1+$D$2*$A$2*$I51))^-1)^2))+$D$8*($B$2/((($A$2/(1+$D$4*$A$2*$I51))^-1)^2))</f>
        <v>3.1735555654213317E-13</v>
      </c>
      <c r="K51" s="14">
        <f>$D$6*($B$3/((($A$3/(1+$D$2*$A$3*$I51))^-1)^2))+$D$8*($B$3/((($A$3/(1+$D$4*$A$3*$I51))^-1)^2))</f>
        <v>1.5867608860406307E-10</v>
      </c>
      <c r="L51" s="14">
        <f>$D$6*($B$4/((($A$4/(1+$D$2*$A$4*$I51))^-1)^2))+$D$8*($B$4/((($A$4/(1+$D$4*$A$4*$I51))^-1)^2))</f>
        <v>1.4808782687788342E-7</v>
      </c>
      <c r="M51" s="14">
        <f>$D$6*($B$5/((($A$5/(1+$D$2*$A$5*$I51))^-1)^2))+$D$8*($B$5/((($A$5/(1+$D$4*$A$5*$I51))^-1)^2))</f>
        <v>1.5855155013772828E-4</v>
      </c>
      <c r="N51" s="14">
        <f>$D$6*($B$6/((($A$6/(1+$D$2*$A$6*$I51))^-1)^2))+$D$8*($B$6/((($A$6/(1+$D$4*$A$6*$I51))^-1)^2))</f>
        <v>5.2472832698662736E-2</v>
      </c>
      <c r="O51" s="14">
        <f>$D$6*($B$7/((($A$7/(1+$D$2*$A$7*$I51))^-1)^2))+$D$8*($B$7/((($A$7/(1+$D$4*$A$7*$I51))^-1)^2))</f>
        <v>9.7818167598359302</v>
      </c>
      <c r="P51" s="14">
        <f>$D$6*($B$8/((($A$8/(1+$D$2*$A$8*$I51))^-1)^2))+$D$8*($B$8/((($A$8/(1+$D$4*$A$8*$I51))^-1)^2))</f>
        <v>108.11746007218461</v>
      </c>
      <c r="Q51" s="14">
        <f>$D$6*($B$9/((($A$9/(1+$D$2*$A$9*$I51))^-1)^2))+$D$8*($B$9/((($A$9/(1+$D$4*$A$9*$I51))^-1)^2))</f>
        <v>43.724764542936285</v>
      </c>
      <c r="R51" s="15">
        <f>SUM(J51:Q51)/10</f>
        <v>16.167667290745243</v>
      </c>
      <c r="S51" s="34">
        <f t="shared" si="0"/>
        <v>617203432017.19031</v>
      </c>
      <c r="T51" s="34">
        <f t="shared" si="1"/>
        <v>308601861293004.94</v>
      </c>
      <c r="U51" s="34">
        <f t="shared" si="2"/>
        <v>2.8802925136683837E+17</v>
      </c>
      <c r="V51" s="34">
        <f t="shared" si="3"/>
        <v>3.0861257614561955E+20</v>
      </c>
      <c r="W51" s="34">
        <f t="shared" si="4"/>
        <v>1.0290355198962499E+23</v>
      </c>
      <c r="X51" s="34">
        <f t="shared" si="8"/>
        <v>2.0646174212500013E+25</v>
      </c>
      <c r="Y51" s="34">
        <f t="shared" si="8"/>
        <v>2.0646174212500013E+25</v>
      </c>
      <c r="Z51" s="34">
        <f t="shared" si="6"/>
        <v>4.2617166875000003E+26</v>
      </c>
      <c r="AA51" s="35">
        <f t="shared" si="7"/>
        <v>4.6756722962790428E+26</v>
      </c>
    </row>
    <row r="52" spans="5:27" ht="15.75" customHeight="1">
      <c r="E52" s="5"/>
      <c r="I52" s="5">
        <v>6000</v>
      </c>
      <c r="J52" s="14">
        <f>$D$6*($B$2/((($A$2/(1+$D$2*$A$2*$I52))^-1)^2))+$D$8*($B$2/((($A$2/(1+$D$4*$A$2*$I52))^-1)^2))</f>
        <v>2.203859009367293E-13</v>
      </c>
      <c r="K52" s="14">
        <f>$D$6*($B$3/((($A$3/(1+$D$2*$A$3*$I52))^-1)^2))+$D$8*($B$3/((($A$3/(1+$D$4*$A$3*$I52))^-1)^2))</f>
        <v>1.1019197264985614E-10</v>
      </c>
      <c r="L52" s="14">
        <f>$D$6*($B$4/((($A$4/(1+$D$2*$A$4*$I52))^-1)^2))+$D$8*($B$4/((($A$4/(1+$D$4*$A$4*$I52))^-1)^2))</f>
        <v>1.0284013747423067E-7</v>
      </c>
      <c r="M52" s="14">
        <f>$D$6*($B$5/((($A$5/(1+$D$2*$A$5*$I52))^-1)^2))+$D$8*($B$5/((($A$5/(1+$D$4*$A$5*$I52))^-1)^2))</f>
        <v>1.101198944539926E-4</v>
      </c>
      <c r="N52" s="14">
        <f>$D$6*($B$6/((($A$6/(1+$D$2*$A$6*$I52))^-1)^2))+$D$8*($B$6/((($A$6/(1+$D$4*$A$6*$I52))^-1)^2))</f>
        <v>3.6487824717969589E-2</v>
      </c>
      <c r="O52" s="14">
        <f>$D$6*($B$7/((($A$7/(1+$D$2*$A$7*$I52))^-1)^2))+$D$8*($B$7/((($A$7/(1+$D$4*$A$7*$I52))^-1)^2))</f>
        <v>6.8807004382766221</v>
      </c>
      <c r="P52" s="14">
        <f>$D$6*($B$8/((($A$8/(1+$D$2*$A$8*$I52))^-1)^2))+$D$8*($B$8/((($A$8/(1+$D$4*$A$8*$I52))^-1)^2))</f>
        <v>82.752615703647834</v>
      </c>
      <c r="Q52" s="14">
        <f>$D$6*($B$9/((($A$9/(1+$D$2*$A$9*$I52))^-1)^2))+$D$8*($B$9/((($A$9/(1+$D$4*$A$9*$I52))^-1)^2))</f>
        <v>40.121494233788184</v>
      </c>
      <c r="R52" s="15">
        <f>SUM(J52:Q52)/10</f>
        <v>12.979140842327562</v>
      </c>
      <c r="S52" s="34">
        <f t="shared" si="0"/>
        <v>1535799613830.845</v>
      </c>
      <c r="T52" s="34">
        <f t="shared" si="1"/>
        <v>767900108177162.5</v>
      </c>
      <c r="U52" s="34">
        <f t="shared" si="2"/>
        <v>7.1670852499385664E+17</v>
      </c>
      <c r="V52" s="34">
        <f t="shared" si="3"/>
        <v>7.679223264506303E+20</v>
      </c>
      <c r="W52" s="34">
        <f t="shared" si="4"/>
        <v>2.5604190010799999E+23</v>
      </c>
      <c r="X52" s="34">
        <f t="shared" si="8"/>
        <v>5.1344096104799998E+25</v>
      </c>
      <c r="Y52" s="34">
        <f t="shared" si="8"/>
        <v>5.1344096104799998E+25</v>
      </c>
      <c r="Z52" s="34">
        <f t="shared" si="6"/>
        <v>1.0542934224E+27</v>
      </c>
      <c r="AA52" s="35">
        <f t="shared" si="7"/>
        <v>1.1572384251495125E+27</v>
      </c>
    </row>
    <row r="53" spans="5:27" ht="15.75" customHeight="1">
      <c r="E53" s="5"/>
      <c r="I53" s="5">
        <v>7000</v>
      </c>
      <c r="J53" s="14">
        <f>$D$6*($B$2/((($A$2/(1+$D$2*$A$2*$I53))^-1)^2))+$D$8*($B$2/((($A$2/(1+$D$4*$A$2*$I53))^-1)^2))</f>
        <v>1.6191622343122584E-13</v>
      </c>
      <c r="K53" s="14">
        <f>$D$6*($B$3/((($A$3/(1+$D$2*$A$3*$I53))^-1)^2))+$D$8*($B$3/((($A$3/(1+$D$4*$A$3*$I53))^-1)^2))</f>
        <v>8.0957495945643377E-11</v>
      </c>
      <c r="L53" s="14">
        <f>$D$6*($B$4/((($A$4/(1+$D$2*$A$4*$I53))^-1)^2))+$D$8*($B$4/((($A$4/(1+$D$4*$A$4*$I53))^-1)^2))</f>
        <v>7.5556737706576228E-8</v>
      </c>
      <c r="M53" s="14">
        <f>$D$6*($B$5/((($A$5/(1+$D$2*$A$5*$I53))^-1)^2))+$D$8*($B$5/((($A$5/(1+$D$4*$A$5*$I53))^-1)^2))</f>
        <v>8.0912102299902274E-5</v>
      </c>
      <c r="N53" s="14">
        <f>$D$6*($B$6/((($A$6/(1+$D$2*$A$6*$I53))^-1)^2))+$D$8*($B$6/((($A$6/(1+$D$4*$A$6*$I53))^-1)^2))</f>
        <v>2.6832801963061457E-2</v>
      </c>
      <c r="O53" s="14">
        <f>$D$6*($B$7/((($A$7/(1+$D$2*$A$7*$I53))^-1)^2))+$D$8*($B$7/((($A$7/(1+$D$4*$A$7*$I53))^-1)^2))</f>
        <v>5.1020393176456569</v>
      </c>
      <c r="P53" s="14">
        <f>$D$6*($B$8/((($A$8/(1+$D$2*$A$8*$I53))^-1)^2))+$D$8*($B$8/((($A$8/(1+$D$4*$A$8*$I53))^-1)^2))</f>
        <v>65.371296296296293</v>
      </c>
      <c r="Q53" s="14">
        <f>$D$6*($B$9/((($A$9/(1+$D$2*$A$9*$I53))^-1)^2))+$D$8*($B$9/((($A$9/(1+$D$4*$A$9*$I53))^-1)^2))</f>
        <v>37.019231839254672</v>
      </c>
      <c r="R53" s="15">
        <f>SUM(J53:Q53)/10</f>
        <v>10.751948124289985</v>
      </c>
      <c r="S53" s="34">
        <f t="shared" si="0"/>
        <v>3319468074587.2334</v>
      </c>
      <c r="T53" s="34">
        <f t="shared" si="1"/>
        <v>1659734595418167.5</v>
      </c>
      <c r="U53" s="34">
        <f t="shared" si="2"/>
        <v>1.5490888781195146E+18</v>
      </c>
      <c r="V53" s="34">
        <f t="shared" si="3"/>
        <v>1.6597757574533286E+21</v>
      </c>
      <c r="W53" s="34">
        <f t="shared" si="4"/>
        <v>5.53384175591835E+23</v>
      </c>
      <c r="X53" s="34">
        <f t="shared" si="8"/>
        <v>1.1092822664489996E+26</v>
      </c>
      <c r="Y53" s="34">
        <f t="shared" si="8"/>
        <v>1.1092822664489996E+26</v>
      </c>
      <c r="Z53" s="34">
        <f t="shared" si="6"/>
        <v>2.2692685396500001E+27</v>
      </c>
      <c r="AA53" s="35">
        <f t="shared" si="7"/>
        <v>2.4916800384419014E+27</v>
      </c>
    </row>
    <row r="54" spans="5:27" ht="15.75" customHeight="1">
      <c r="E54" s="5"/>
      <c r="I54" s="5">
        <v>8000</v>
      </c>
      <c r="J54" s="14">
        <f>$D$6*($B$2/((($A$2/(1+$D$2*$A$2*$I54))^-1)^2))+$D$8*($B$2/((($A$2/(1+$D$4*$A$2*$I54))^-1)^2))</f>
        <v>1.2396713803026113E-13</v>
      </c>
      <c r="K54" s="14">
        <f>$D$6*($B$3/((($A$3/(1+$D$2*$A$3*$I54))^-1)^2))+$D$8*($B$3/((($A$3/(1+$D$4*$A$3*$I54))^-1)^2))</f>
        <v>6.1983156496916037E-11</v>
      </c>
      <c r="L54" s="14">
        <f>$D$6*($B$4/((($A$4/(1+$D$2*$A$4*$I54))^-1)^2))+$D$8*($B$4/((($A$4/(1+$D$4*$A$4*$I54))^-1)^2))</f>
        <v>5.7848539794760088E-8</v>
      </c>
      <c r="M54" s="14">
        <f>$D$6*($B$5/((($A$5/(1+$D$2*$A$5*$I54))^-1)^2))+$D$8*($B$5/((($A$5/(1+$D$4*$A$5*$I54))^-1)^2))</f>
        <v>6.1952744644923067E-5</v>
      </c>
      <c r="N54" s="14">
        <f>$D$6*($B$6/((($A$6/(1+$D$2*$A$6*$I54))^-1)^2))+$D$8*($B$6/((($A$6/(1+$D$4*$A$6*$I54))^-1)^2))</f>
        <v>2.0558479155668212E-2</v>
      </c>
      <c r="O54" s="14">
        <f>$D$6*($B$7/((($A$7/(1+$D$2*$A$7*$I54))^-1)^2))+$D$8*($B$7/((($A$7/(1+$D$4*$A$7*$I54))^-1)^2))</f>
        <v>3.9334685515911185</v>
      </c>
      <c r="P54" s="14">
        <f>$D$6*($B$8/((($A$8/(1+$D$2*$A$8*$I54))^-1)^2))+$D$8*($B$8/((($A$8/(1+$D$4*$A$8*$I54))^-1)^2))</f>
        <v>52.942788640843943</v>
      </c>
      <c r="Q54" s="14">
        <f>$D$6*($B$9/((($A$9/(1+$D$2*$A$9*$I54))^-1)^2))+$D$8*($B$9/((($A$9/(1+$D$4*$A$9*$I54))^-1)^2))</f>
        <v>34.302105154315441</v>
      </c>
      <c r="R54" s="15">
        <f>SUM(J54:Q54)/10</f>
        <v>9.1198982836561466</v>
      </c>
      <c r="S54" s="34">
        <f t="shared" si="0"/>
        <v>6471846773667.8516</v>
      </c>
      <c r="T54" s="34">
        <f t="shared" si="1"/>
        <v>3235924338969748.5</v>
      </c>
      <c r="U54" s="34">
        <f t="shared" si="2"/>
        <v>3.02020160383473E+18</v>
      </c>
      <c r="V54" s="34">
        <f t="shared" si="3"/>
        <v>3.2359945595084556E+21</v>
      </c>
      <c r="W54" s="34">
        <f t="shared" si="4"/>
        <v>1.0788791012691201E+24</v>
      </c>
      <c r="X54" s="34">
        <f t="shared" si="8"/>
        <v>2.1620463285759999E+26</v>
      </c>
      <c r="Y54" s="34">
        <f t="shared" si="8"/>
        <v>2.1620463285759999E+26</v>
      </c>
      <c r="Z54" s="34">
        <f t="shared" si="6"/>
        <v>4.4104902655999988E+27</v>
      </c>
      <c r="AA54" s="35">
        <f t="shared" si="7"/>
        <v>4.8439816494344713E+27</v>
      </c>
    </row>
    <row r="55" spans="5:27" ht="15.75" customHeight="1">
      <c r="E55" s="5"/>
      <c r="I55" s="5">
        <v>9000</v>
      </c>
      <c r="J55" s="14">
        <f>$D$6*($B$2/((($A$2/(1+$D$2*$A$2*$I55))^-1)^2))+$D$8*($B$2/((($A$2/(1+$D$4*$A$2*$I55))^-1)^2))</f>
        <v>9.7949361736736747E-14</v>
      </c>
      <c r="K55" s="14">
        <f>$D$6*($B$3/((($A$3/(1+$D$2*$A$3*$I55))^-1)^2))+$D$8*($B$3/((($A$3/(1+$D$4*$A$3*$I55))^-1)^2))</f>
        <v>4.8974391143400155E-11</v>
      </c>
      <c r="L55" s="14">
        <f>$D$6*($B$4/((($A$4/(1+$D$2*$A$4*$I55))^-1)^2))+$D$8*($B$4/((($A$4/(1+$D$4*$A$4*$I55))^-1)^2))</f>
        <v>4.5707741725978752E-8</v>
      </c>
      <c r="M55" s="14">
        <f>$D$6*($B$5/((($A$5/(1+$D$2*$A$5*$I55))^-1)^2))+$D$8*($B$5/((($A$5/(1+$D$4*$A$5*$I55))^-1)^2))</f>
        <v>4.8953031023204422E-5</v>
      </c>
      <c r="N55" s="14">
        <f>$D$6*($B$6/((($A$6/(1+$D$2*$A$6*$I55))^-1)^2))+$D$8*($B$6/((($A$6/(1+$D$4*$A$6*$I55))^-1)^2))</f>
        <v>1.6252726755385388E-2</v>
      </c>
      <c r="O55" s="14">
        <f>$D$6*($B$7/((($A$7/(1+$D$2*$A$7*$I55))^-1)^2))+$D$8*($B$7/((($A$7/(1+$D$4*$A$7*$I55))^-1)^2))</f>
        <v>3.1248094462664464</v>
      </c>
      <c r="P55" s="14">
        <f>$D$6*($B$8/((($A$8/(1+$D$2*$A$8*$I55))^-1)^2))+$D$8*($B$8/((($A$8/(1+$D$4*$A$8*$I55))^-1)^2))</f>
        <v>43.749367515601271</v>
      </c>
      <c r="Q55" s="14">
        <f>$D$6*($B$9/((($A$9/(1+$D$2*$A$9*$I55))^-1)^2))+$D$8*($B$9/((($A$9/(1+$D$4*$A$9*$I55))^-1)^2))</f>
        <v>31.895548122764193</v>
      </c>
      <c r="R55" s="15">
        <f>SUM(J55:Q55)/10</f>
        <v>7.8786026810175134</v>
      </c>
      <c r="S55" s="34">
        <f t="shared" si="0"/>
        <v>11662477936243.643</v>
      </c>
      <c r="T55" s="34">
        <f t="shared" si="1"/>
        <v>5831240493259278</v>
      </c>
      <c r="U55" s="34">
        <f t="shared" si="2"/>
        <v>5.4425000236828611E+18</v>
      </c>
      <c r="V55" s="34">
        <f t="shared" si="3"/>
        <v>5.8313529728897521E+21</v>
      </c>
      <c r="W55" s="34">
        <f t="shared" si="4"/>
        <v>1.9441275051978444E+24</v>
      </c>
      <c r="X55" s="34">
        <f t="shared" si="8"/>
        <v>3.8951231332769991E+26</v>
      </c>
      <c r="Y55" s="34">
        <f t="shared" si="8"/>
        <v>3.8951231332769991E+26</v>
      </c>
      <c r="Z55" s="34">
        <f t="shared" si="6"/>
        <v>7.9285125793499997E+27</v>
      </c>
      <c r="AA55" s="35">
        <f t="shared" si="7"/>
        <v>8.709487170311913E+27</v>
      </c>
    </row>
    <row r="56" spans="5:27" ht="15.75" customHeight="1">
      <c r="E56" s="5"/>
      <c r="I56" s="5">
        <v>10000</v>
      </c>
      <c r="J56" s="14">
        <f>$D$6*($B$2/((($A$2/(1+$D$2*$A$2*$I56))^-1)^2))+$D$8*($B$2/((($A$2/(1+$D$4*$A$2*$I56))^-1)^2))</f>
        <v>7.9338994740671422E-14</v>
      </c>
      <c r="K56" s="14">
        <f>$D$6*($B$3/((($A$3/(1+$D$2*$A$3*$I56))^-1)^2))+$D$8*($B$3/((($A$3/(1+$D$4*$A$3*$I56))^-1)^2))</f>
        <v>3.9669286160693093E-11</v>
      </c>
      <c r="L56" s="14">
        <f>$D$6*($B$4/((($A$4/(1+$D$2*$A$4*$I56))^-1)^2))+$D$8*($B$4/((($A$4/(1+$D$4*$A$4*$I56))^-1)^2))</f>
        <v>3.7023435062791747E-8</v>
      </c>
      <c r="M56" s="14">
        <f>$D$6*($B$5/((($A$5/(1+$D$2*$A$5*$I56))^-1)^2))+$D$8*($B$5/((($A$5/(1+$D$4*$A$5*$I56))^-1)^2))</f>
        <v>3.9653714105513378E-5</v>
      </c>
      <c r="N56" s="14">
        <f>$D$6*($B$6/((($A$6/(1+$D$2*$A$6*$I56))^-1)^2))+$D$8*($B$6/((($A$6/(1+$D$4*$A$6*$I56))^-1)^2))</f>
        <v>1.3170538642439802E-2</v>
      </c>
      <c r="O56" s="14">
        <f>$D$6*($B$7/((($A$7/(1+$D$2*$A$7*$I56))^-1)^2))+$D$8*($B$7/((($A$7/(1+$D$4*$A$7*$I56))^-1)^2))</f>
        <v>2.5421168105628316</v>
      </c>
      <c r="P56" s="14">
        <f>$D$6*($B$8/((($A$8/(1+$D$2*$A$8*$I56))^-1)^2))+$D$8*($B$8/((($A$8/(1+$D$4*$A$8*$I56))^-1)^2))</f>
        <v>36.758318798946682</v>
      </c>
      <c r="Q56" s="14">
        <f>$D$6*($B$9/((($A$9/(1+$D$2*$A$9*$I56))^-1)^2))+$D$8*($B$9/((($A$9/(1+$D$4*$A$9*$I56))^-1)^2))</f>
        <v>29.746913580246908</v>
      </c>
      <c r="R56" s="15">
        <f>SUM(J56:Q56)/10</f>
        <v>6.9060559419176144</v>
      </c>
      <c r="S56" s="34">
        <f t="shared" si="0"/>
        <v>19750508662275.023</v>
      </c>
      <c r="T56" s="34">
        <f t="shared" si="1"/>
        <v>9875256655687790</v>
      </c>
      <c r="U56" s="34">
        <f t="shared" si="2"/>
        <v>9.2169197718597048E+18</v>
      </c>
      <c r="V56" s="34">
        <f t="shared" si="3"/>
        <v>9.8754280922899588E+21</v>
      </c>
      <c r="W56" s="34">
        <f t="shared" si="4"/>
        <v>3.2923324221659998E+24</v>
      </c>
      <c r="X56" s="34">
        <f t="shared" si="8"/>
        <v>6.5951321849999994E+26</v>
      </c>
      <c r="Y56" s="34">
        <f t="shared" si="8"/>
        <v>6.5951321849999994E+26</v>
      </c>
      <c r="Z56" s="34">
        <f t="shared" si="6"/>
        <v>1.3400850600000002E+28</v>
      </c>
      <c r="AA56" s="35">
        <f t="shared" si="7"/>
        <v>1.4723179254077074E+28</v>
      </c>
    </row>
    <row r="57" spans="5:27" ht="15.75" customHeight="1">
      <c r="E57" s="5"/>
      <c r="S57" s="33"/>
      <c r="T57" s="33"/>
      <c r="U57" s="33"/>
      <c r="V57" s="33"/>
      <c r="W57" s="33"/>
      <c r="X57" s="33"/>
      <c r="Y57" s="33"/>
      <c r="Z57" s="33"/>
      <c r="AA57" s="31"/>
    </row>
    <row r="58" spans="5:27" ht="15.75" customHeight="1">
      <c r="E58" s="5"/>
      <c r="S58" s="33"/>
      <c r="T58" s="33"/>
      <c r="U58" s="33"/>
      <c r="V58" s="33"/>
      <c r="W58" s="33"/>
      <c r="X58" s="33"/>
      <c r="Y58" s="33"/>
      <c r="Z58" s="33"/>
      <c r="AA58" s="31"/>
    </row>
    <row r="59" spans="5:27" ht="15.75" customHeight="1">
      <c r="E59" s="5"/>
      <c r="S59" s="33"/>
      <c r="T59" s="33"/>
      <c r="U59" s="33"/>
      <c r="V59" s="33"/>
      <c r="W59" s="33"/>
      <c r="X59" s="33"/>
      <c r="Y59" s="33"/>
      <c r="Z59" s="33"/>
      <c r="AA59" s="31"/>
    </row>
    <row r="60" spans="5:27" ht="15.75" customHeight="1">
      <c r="E60" s="5"/>
      <c r="S60" s="33"/>
      <c r="T60" s="33"/>
      <c r="U60" s="33"/>
      <c r="V60" s="33"/>
      <c r="W60" s="33"/>
      <c r="X60" s="33"/>
      <c r="Y60" s="33"/>
      <c r="Z60" s="33"/>
      <c r="AA60" s="31"/>
    </row>
    <row r="61" spans="5:27" ht="15.75" customHeight="1">
      <c r="E61" s="5"/>
      <c r="S61" s="33"/>
      <c r="T61" s="33"/>
      <c r="U61" s="33"/>
      <c r="V61" s="33"/>
      <c r="W61" s="33"/>
      <c r="X61" s="33"/>
      <c r="Y61" s="33"/>
      <c r="Z61" s="33"/>
      <c r="AA61" s="31"/>
    </row>
    <row r="62" spans="5:27" ht="15.75" customHeight="1">
      <c r="E62" s="5"/>
      <c r="S62" s="33"/>
      <c r="T62" s="33"/>
      <c r="U62" s="33"/>
      <c r="V62" s="33"/>
      <c r="W62" s="33"/>
      <c r="X62" s="33"/>
      <c r="Y62" s="33"/>
      <c r="Z62" s="33"/>
      <c r="AA62" s="31"/>
    </row>
    <row r="63" spans="5:27" ht="15.75" customHeight="1">
      <c r="E63" s="5"/>
      <c r="S63" s="33"/>
      <c r="T63" s="33"/>
      <c r="U63" s="33"/>
      <c r="V63" s="33"/>
      <c r="W63" s="33"/>
      <c r="X63" s="33"/>
      <c r="Y63" s="33"/>
      <c r="Z63" s="33"/>
      <c r="AA63" s="31"/>
    </row>
    <row r="64" spans="5:27" ht="15.75" customHeight="1">
      <c r="E64" s="5"/>
      <c r="S64" s="33"/>
      <c r="T64" s="33"/>
      <c r="U64" s="33"/>
      <c r="V64" s="33"/>
      <c r="W64" s="33"/>
      <c r="X64" s="33"/>
      <c r="Y64" s="33"/>
      <c r="Z64" s="33"/>
      <c r="AA64" s="31"/>
    </row>
    <row r="65" spans="5:27" ht="15.75" customHeight="1">
      <c r="E65" s="5"/>
      <c r="S65" s="33"/>
      <c r="T65" s="33"/>
      <c r="U65" s="33"/>
      <c r="V65" s="33"/>
      <c r="W65" s="33"/>
      <c r="X65" s="33"/>
      <c r="Y65" s="33"/>
      <c r="Z65" s="33"/>
      <c r="AA65" s="31"/>
    </row>
    <row r="66" spans="5:27" ht="15.75" customHeight="1">
      <c r="E66" s="5"/>
      <c r="I66" s="5"/>
      <c r="J66" s="14"/>
      <c r="K66" s="14"/>
      <c r="L66" s="14"/>
      <c r="M66" s="14"/>
      <c r="N66" s="14"/>
      <c r="O66" s="14"/>
      <c r="P66" s="14"/>
      <c r="Q66" s="14"/>
      <c r="R66" s="15"/>
      <c r="S66" s="33"/>
      <c r="T66" s="33"/>
      <c r="U66" s="33"/>
      <c r="V66" s="33"/>
      <c r="W66" s="33"/>
      <c r="X66" s="33"/>
      <c r="Y66" s="33"/>
      <c r="Z66" s="33"/>
      <c r="AA66" s="31"/>
    </row>
    <row r="67" spans="5:27" ht="15.75" customHeight="1"/>
    <row r="68" spans="5:27" ht="15.75" customHeight="1"/>
    <row r="69" spans="5:27" ht="15.75" customHeight="1"/>
    <row r="70" spans="5:27" ht="15.75" customHeight="1"/>
    <row r="71" spans="5:27" ht="15.75" customHeight="1"/>
    <row r="72" spans="5:27" ht="15.75" customHeight="1"/>
    <row r="73" spans="5:27" ht="15.75" customHeight="1"/>
    <row r="74" spans="5:27" ht="15.75" customHeight="1"/>
    <row r="75" spans="5:27" ht="15.75" customHeight="1"/>
    <row r="76" spans="5:27" ht="15.75" customHeight="1"/>
    <row r="77" spans="5:27" ht="15.75" customHeight="1"/>
    <row r="78" spans="5:27" ht="15.75" customHeight="1"/>
    <row r="79" spans="5:27" ht="15.75" customHeight="1"/>
    <row r="80" spans="5:27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AAF8A-4E9A-4814-B8EB-3D0DE429CFA3}">
  <dimension ref="A1"/>
  <sheetViews>
    <sheetView workbookViewId="0">
      <selection sqref="A1:B4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Values of Lambda i abd ai</vt:lpstr>
      <vt:lpstr>Shear Viscosity</vt:lpstr>
      <vt:lpstr>TAREA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Bonilla Ríos</dc:creator>
  <cp:lastModifiedBy>constanza alvarez</cp:lastModifiedBy>
  <dcterms:created xsi:type="dcterms:W3CDTF">2020-07-24T01:12:43Z</dcterms:created>
  <dcterms:modified xsi:type="dcterms:W3CDTF">2020-07-24T20:07:08Z</dcterms:modified>
</cp:coreProperties>
</file>