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LLS\ITESM\ClassLectures\AgDic2020\CDF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1" i="1"/>
  <c r="P19" i="1"/>
  <c r="P22" i="1" l="1"/>
  <c r="V13" i="1"/>
  <c r="P20" i="1"/>
  <c r="T19" i="1"/>
  <c r="T17" i="1"/>
  <c r="T16" i="1"/>
  <c r="T15" i="1"/>
  <c r="T4" i="1"/>
  <c r="T5" i="1"/>
  <c r="T3" i="1"/>
  <c r="T9" i="1"/>
  <c r="T8" i="1"/>
  <c r="T7" i="1"/>
  <c r="T12" i="1"/>
  <c r="T13" i="1"/>
  <c r="T11" i="1"/>
  <c r="P17" i="1"/>
  <c r="P16" i="1"/>
  <c r="P15" i="1"/>
  <c r="P13" i="1"/>
  <c r="P12" i="1"/>
  <c r="P11" i="1"/>
  <c r="P8" i="1"/>
  <c r="P9" i="1"/>
  <c r="P7" i="1"/>
  <c r="P4" i="1"/>
  <c r="P5" i="1"/>
  <c r="P3" i="1"/>
  <c r="L4" i="1"/>
  <c r="L3" i="1"/>
  <c r="F10" i="1"/>
  <c r="F8" i="1"/>
  <c r="F7" i="1"/>
  <c r="F6" i="1"/>
</calcChain>
</file>

<file path=xl/sharedStrings.xml><?xml version="1.0" encoding="utf-8"?>
<sst xmlns="http://schemas.openxmlformats.org/spreadsheetml/2006/main" count="70" uniqueCount="37">
  <si>
    <t>s</t>
  </si>
  <si>
    <t>D</t>
  </si>
  <si>
    <t>m</t>
  </si>
  <si>
    <t>A</t>
  </si>
  <si>
    <t>m2</t>
  </si>
  <si>
    <t>E</t>
  </si>
  <si>
    <t xml:space="preserve">J </t>
  </si>
  <si>
    <t>V</t>
  </si>
  <si>
    <t>m3</t>
  </si>
  <si>
    <t>r</t>
  </si>
  <si>
    <t xml:space="preserve">kg </t>
  </si>
  <si>
    <t>m/s</t>
  </si>
  <si>
    <t>cm</t>
  </si>
  <si>
    <t xml:space="preserve">D </t>
  </si>
  <si>
    <t>R</t>
  </si>
  <si>
    <t>J</t>
  </si>
  <si>
    <t>kg</t>
  </si>
  <si>
    <t>v</t>
  </si>
  <si>
    <t>cm/s</t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</si>
  <si>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o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</si>
  <si>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</si>
  <si>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</si>
  <si>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</si>
  <si>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o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</si>
  <si>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</si>
  <si>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b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</si>
  <si>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</si>
  <si>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</si>
  <si>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o</t>
    </r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</si>
  <si>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</si>
  <si>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rPr>
        <b/>
        <i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E</t>
    </r>
  </si>
  <si>
    <r>
      <rPr>
        <b/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d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</si>
  <si>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</si>
  <si>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J/m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</si>
  <si>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</si>
  <si>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</si>
  <si>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v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</si>
</sst>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1" fontId="0" fillId="2" borderId="3" xfId="0" applyNumberFormat="1" applyFill="1" applyBorder="1"/>
    <xf numFmtId="0" fontId="0" fillId="2" borderId="4" xfId="0" applyFill="1" applyBorder="1" applyAlignment="1">
      <alignment horizontal="center"/>
    </xf>
    <xf numFmtId="11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38100</xdr:rowOff>
    </xdr:from>
    <xdr:to>
      <xdr:col>12</xdr:col>
      <xdr:colOff>253305</xdr:colOff>
      <xdr:row>33</xdr:row>
      <xdr:rowOff>95572</xdr:rowOff>
    </xdr:to>
    <xdr:sp macro="" textlink="">
      <xdr:nvSpPr>
        <xdr:cNvPr id="2" name="Oval 1"/>
        <xdr:cNvSpPr/>
      </xdr:nvSpPr>
      <xdr:spPr>
        <a:xfrm>
          <a:off x="3248025" y="2133600"/>
          <a:ext cx="4320480" cy="4248472"/>
        </a:xfrm>
        <a:prstGeom prst="ellipse">
          <a:avLst/>
        </a:prstGeom>
        <a:gradFill flip="none" rotWithShape="1">
          <a:gsLst>
            <a:gs pos="0">
              <a:schemeClr val="accent5">
                <a:lumMod val="0"/>
                <a:lumOff val="100000"/>
              </a:schemeClr>
            </a:gs>
            <a:gs pos="35000">
              <a:schemeClr val="accent5">
                <a:lumMod val="0"/>
                <a:lumOff val="100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6</xdr:col>
      <xdr:colOff>94481</xdr:colOff>
      <xdr:row>13</xdr:row>
      <xdr:rowOff>161156</xdr:rowOff>
    </xdr:from>
    <xdr:to>
      <xdr:col>11</xdr:col>
      <xdr:colOff>358849</xdr:colOff>
      <xdr:row>30</xdr:row>
      <xdr:rowOff>91008</xdr:rowOff>
    </xdr:to>
    <xdr:sp macro="" textlink="">
      <xdr:nvSpPr>
        <xdr:cNvPr id="3" name="Oval 2"/>
        <xdr:cNvSpPr/>
      </xdr:nvSpPr>
      <xdr:spPr>
        <a:xfrm>
          <a:off x="3752081" y="2637656"/>
          <a:ext cx="3312368" cy="316835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  <xdr:twoCellAnchor>
    <xdr:from>
      <xdr:col>8</xdr:col>
      <xdr:colOff>136376</xdr:colOff>
      <xdr:row>19</xdr:row>
      <xdr:rowOff>119608</xdr:rowOff>
    </xdr:from>
    <xdr:to>
      <xdr:col>9</xdr:col>
      <xdr:colOff>390872</xdr:colOff>
      <xdr:row>24</xdr:row>
      <xdr:rowOff>103212</xdr:rowOff>
    </xdr:to>
    <xdr:sp macro="" textlink="">
      <xdr:nvSpPr>
        <xdr:cNvPr id="4" name="Oval 3"/>
        <xdr:cNvSpPr/>
      </xdr:nvSpPr>
      <xdr:spPr>
        <a:xfrm>
          <a:off x="5013176" y="3739108"/>
          <a:ext cx="864096" cy="936104"/>
        </a:xfrm>
        <a:prstGeom prst="ellipse">
          <a:avLst/>
        </a:prstGeom>
        <a:gradFill flip="none" rotWithShape="1">
          <a:gsLst>
            <a:gs pos="0">
              <a:schemeClr val="accent5">
                <a:lumMod val="0"/>
                <a:lumOff val="100000"/>
              </a:schemeClr>
            </a:gs>
            <a:gs pos="21000">
              <a:schemeClr val="accent5">
                <a:lumMod val="0"/>
                <a:lumOff val="100000"/>
              </a:schemeClr>
            </a:gs>
            <a:gs pos="68000">
              <a:schemeClr val="accent5">
                <a:lumMod val="10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W24"/>
  <sheetViews>
    <sheetView tabSelected="1" topLeftCell="D1" zoomScale="95" zoomScaleNormal="95" workbookViewId="0">
      <selection activeCell="E11" sqref="E11:G11"/>
    </sheetView>
  </sheetViews>
  <sheetFormatPr defaultRowHeight="15" x14ac:dyDescent="0.25"/>
  <cols>
    <col min="16" max="16" width="12" bestFit="1" customWidth="1"/>
    <col min="20" max="20" width="12" bestFit="1" customWidth="1"/>
  </cols>
  <sheetData>
    <row r="3" spans="5:23" ht="18" x14ac:dyDescent="0.35">
      <c r="K3" s="7" t="s">
        <v>19</v>
      </c>
      <c r="L3" s="8">
        <f>3*2.5</f>
        <v>7.5</v>
      </c>
      <c r="M3" s="8" t="s">
        <v>12</v>
      </c>
      <c r="O3" s="7" t="s">
        <v>21</v>
      </c>
      <c r="P3" s="8">
        <f>L3/200</f>
        <v>3.7499999999999999E-2</v>
      </c>
      <c r="Q3" s="8" t="s">
        <v>2</v>
      </c>
      <c r="S3" s="7" t="s">
        <v>21</v>
      </c>
      <c r="T3" s="8">
        <f>P3</f>
        <v>3.7499999999999999E-2</v>
      </c>
    </row>
    <row r="4" spans="5:23" ht="18.75" x14ac:dyDescent="0.35">
      <c r="E4" s="4" t="s">
        <v>0</v>
      </c>
      <c r="F4" s="6">
        <v>7.2800000000000004E-2</v>
      </c>
      <c r="G4" s="5" t="s">
        <v>33</v>
      </c>
      <c r="K4" s="7" t="s">
        <v>20</v>
      </c>
      <c r="L4" s="8">
        <f>5</f>
        <v>5</v>
      </c>
      <c r="M4" s="8" t="s">
        <v>12</v>
      </c>
      <c r="O4" s="7" t="s">
        <v>22</v>
      </c>
      <c r="P4" s="8">
        <f t="shared" ref="P4:P5" si="0">L4/200</f>
        <v>2.5000000000000001E-2</v>
      </c>
      <c r="Q4" s="8" t="s">
        <v>2</v>
      </c>
      <c r="S4" s="7" t="s">
        <v>22</v>
      </c>
      <c r="T4" s="8">
        <f>(3*T8/(4*PI()))^(1/3)</f>
        <v>2.4730437216243507E-2</v>
      </c>
    </row>
    <row r="5" spans="5:23" x14ac:dyDescent="0.25">
      <c r="E5" s="1" t="s">
        <v>1</v>
      </c>
      <c r="F5" s="2">
        <v>0.02</v>
      </c>
      <c r="G5" s="3" t="s">
        <v>2</v>
      </c>
      <c r="K5" s="7" t="s">
        <v>13</v>
      </c>
      <c r="L5" s="8">
        <v>2</v>
      </c>
      <c r="M5" s="8" t="s">
        <v>12</v>
      </c>
      <c r="O5" s="7" t="s">
        <v>14</v>
      </c>
      <c r="P5" s="8">
        <f t="shared" si="0"/>
        <v>0.01</v>
      </c>
      <c r="Q5" s="8" t="s">
        <v>2</v>
      </c>
      <c r="S5" s="7" t="s">
        <v>14</v>
      </c>
      <c r="T5" s="8">
        <f>(3*T9/(4*PI()))^(1/3)</f>
        <v>7.9370052598410033E-3</v>
      </c>
    </row>
    <row r="6" spans="5:23" x14ac:dyDescent="0.25">
      <c r="E6" s="1" t="s">
        <v>3</v>
      </c>
      <c r="F6" s="2">
        <f>4*PI()*(F5/2)^2</f>
        <v>1.2566370614359172E-3</v>
      </c>
      <c r="G6" s="3" t="s">
        <v>4</v>
      </c>
      <c r="O6" s="1"/>
    </row>
    <row r="7" spans="5:23" ht="18" x14ac:dyDescent="0.35">
      <c r="E7" s="1" t="s">
        <v>5</v>
      </c>
      <c r="F7" s="2">
        <f>F6*F4</f>
        <v>9.1483178072534777E-5</v>
      </c>
      <c r="G7" s="3" t="s">
        <v>6</v>
      </c>
      <c r="O7" s="7" t="s">
        <v>23</v>
      </c>
      <c r="P7" s="9">
        <f>(4/3)*PI()*P3^3</f>
        <v>2.208932334555323E-4</v>
      </c>
      <c r="Q7" s="8" t="s">
        <v>8</v>
      </c>
      <c r="S7" s="7" t="s">
        <v>23</v>
      </c>
      <c r="T7" s="9">
        <f>P7</f>
        <v>2.208932334555323E-4</v>
      </c>
    </row>
    <row r="8" spans="5:23" ht="18" x14ac:dyDescent="0.35">
      <c r="E8" s="1" t="s">
        <v>7</v>
      </c>
      <c r="F8" s="2">
        <f>(4/3)*PI()*(F5/2)^3</f>
        <v>4.1887902047863914E-6</v>
      </c>
      <c r="G8" s="3" t="s">
        <v>8</v>
      </c>
      <c r="O8" s="7" t="s">
        <v>24</v>
      </c>
      <c r="P8" s="9">
        <f t="shared" ref="P8:P9" si="1">(4/3)*PI()*P4^3</f>
        <v>6.5449846949787365E-5</v>
      </c>
      <c r="Q8" s="8" t="s">
        <v>8</v>
      </c>
      <c r="S8" s="7" t="s">
        <v>24</v>
      </c>
      <c r="T8" s="9">
        <f>T7-T11</f>
        <v>6.3355451847394155E-5</v>
      </c>
    </row>
    <row r="9" spans="5:23" ht="17.25" x14ac:dyDescent="0.25">
      <c r="E9" s="4" t="s">
        <v>9</v>
      </c>
      <c r="F9" s="5">
        <v>1000</v>
      </c>
      <c r="G9" s="5" t="s">
        <v>32</v>
      </c>
      <c r="O9" s="7" t="s">
        <v>7</v>
      </c>
      <c r="P9" s="9">
        <f t="shared" si="1"/>
        <v>4.1887902047863914E-6</v>
      </c>
      <c r="Q9" s="8" t="s">
        <v>8</v>
      </c>
      <c r="S9" s="7" t="s">
        <v>7</v>
      </c>
      <c r="T9" s="9">
        <f>T13</f>
        <v>2.0943951023931957E-6</v>
      </c>
    </row>
    <row r="10" spans="5:23" x14ac:dyDescent="0.25">
      <c r="E10" s="1" t="s">
        <v>2</v>
      </c>
      <c r="F10" s="2">
        <f>F9*F8</f>
        <v>4.1887902047863914E-3</v>
      </c>
      <c r="G10" s="3" t="s">
        <v>10</v>
      </c>
      <c r="O10" s="1"/>
    </row>
    <row r="11" spans="5:23" ht="18.75" x14ac:dyDescent="0.35">
      <c r="E11" s="1"/>
      <c r="F11" s="3"/>
      <c r="G11" s="3"/>
      <c r="O11" s="7" t="s">
        <v>25</v>
      </c>
      <c r="P11" s="9">
        <f>P7-P8</f>
        <v>1.5544338650574495E-4</v>
      </c>
      <c r="Q11" s="8" t="s">
        <v>34</v>
      </c>
      <c r="S11" s="7" t="s">
        <v>25</v>
      </c>
      <c r="T11" s="9">
        <f>P11+P13/2</f>
        <v>1.5753778160813815E-4</v>
      </c>
    </row>
    <row r="12" spans="5:23" ht="18.75" x14ac:dyDescent="0.35">
      <c r="O12" s="7" t="s">
        <v>26</v>
      </c>
      <c r="P12" s="9">
        <f>P8-P9</f>
        <v>6.1261056745000973E-5</v>
      </c>
      <c r="Q12" s="8" t="s">
        <v>34</v>
      </c>
      <c r="S12" s="7" t="s">
        <v>26</v>
      </c>
      <c r="T12" s="9">
        <f>P12</f>
        <v>6.1261056745000973E-5</v>
      </c>
    </row>
    <row r="13" spans="5:23" ht="18.75" x14ac:dyDescent="0.35">
      <c r="O13" s="7" t="s">
        <v>27</v>
      </c>
      <c r="P13" s="9">
        <f>P9</f>
        <v>4.1887902047863914E-6</v>
      </c>
      <c r="Q13" s="8" t="s">
        <v>34</v>
      </c>
      <c r="S13" s="7" t="s">
        <v>27</v>
      </c>
      <c r="T13" s="9">
        <f>P13/2</f>
        <v>2.0943951023931957E-6</v>
      </c>
      <c r="U13" s="3" t="s">
        <v>31</v>
      </c>
      <c r="V13">
        <f>T13*F9</f>
        <v>2.0943951023931957E-3</v>
      </c>
      <c r="W13" s="3" t="s">
        <v>16</v>
      </c>
    </row>
    <row r="14" spans="5:23" x14ac:dyDescent="0.25">
      <c r="O14" s="1"/>
    </row>
    <row r="15" spans="5:23" ht="18.75" x14ac:dyDescent="0.35">
      <c r="O15" s="7" t="s">
        <v>28</v>
      </c>
      <c r="P15" s="9">
        <f>4*PI()*P3^2</f>
        <v>1.7671458676442587E-2</v>
      </c>
      <c r="Q15" s="8" t="s">
        <v>35</v>
      </c>
      <c r="S15" s="7" t="s">
        <v>28</v>
      </c>
      <c r="T15" s="9">
        <f>4*PI()*T3^2</f>
        <v>1.7671458676442587E-2</v>
      </c>
    </row>
    <row r="16" spans="5:23" ht="18.75" x14ac:dyDescent="0.35">
      <c r="O16" s="7" t="s">
        <v>29</v>
      </c>
      <c r="P16" s="9">
        <f>4*PI()*P4^2</f>
        <v>7.8539816339744835E-3</v>
      </c>
      <c r="Q16" s="8" t="s">
        <v>35</v>
      </c>
      <c r="S16" s="7" t="s">
        <v>29</v>
      </c>
      <c r="T16" s="9">
        <f>4*PI()*T4^2</f>
        <v>7.6855234656887789E-3</v>
      </c>
    </row>
    <row r="17" spans="15:21" ht="17.25" x14ac:dyDescent="0.25">
      <c r="O17" s="7" t="s">
        <v>3</v>
      </c>
      <c r="P17" s="9">
        <f>4*PI()*P5^2</f>
        <v>1.2566370614359172E-3</v>
      </c>
      <c r="Q17" s="8" t="s">
        <v>35</v>
      </c>
      <c r="S17" s="7" t="s">
        <v>3</v>
      </c>
      <c r="T17" s="9">
        <f>4*PI()*T5^2</f>
        <v>7.9163174289057577E-4</v>
      </c>
    </row>
    <row r="18" spans="15:21" ht="15.75" thickBot="1" x14ac:dyDescent="0.3">
      <c r="O18" s="1"/>
    </row>
    <row r="19" spans="15:21" x14ac:dyDescent="0.25">
      <c r="O19" s="13" t="s">
        <v>5</v>
      </c>
      <c r="P19" s="14">
        <f>P15*F4+P16*F4+P17*F4</f>
        <v>1.9497352326708977E-3</v>
      </c>
      <c r="Q19" s="15" t="s">
        <v>15</v>
      </c>
      <c r="S19" s="10" t="s">
        <v>5</v>
      </c>
      <c r="T19" s="12">
        <f>(T15+T16+T17)*F4</f>
        <v>1.9036190908295976E-3</v>
      </c>
      <c r="U19" s="11" t="s">
        <v>15</v>
      </c>
    </row>
    <row r="20" spans="15:21" x14ac:dyDescent="0.25">
      <c r="O20" s="7" t="s">
        <v>30</v>
      </c>
      <c r="P20" s="16">
        <f>P19-T19</f>
        <v>4.6116141841300116E-5</v>
      </c>
      <c r="Q20" s="8" t="s">
        <v>15</v>
      </c>
    </row>
    <row r="21" spans="15:21" x14ac:dyDescent="0.25">
      <c r="O21" s="1" t="s">
        <v>17</v>
      </c>
      <c r="P21">
        <f>SQRT(2*P20/V13)</f>
        <v>0.20985154653282723</v>
      </c>
      <c r="Q21" s="3" t="s">
        <v>11</v>
      </c>
    </row>
    <row r="22" spans="15:21" x14ac:dyDescent="0.25">
      <c r="O22" s="10" t="s">
        <v>17</v>
      </c>
      <c r="P22" s="17">
        <f>100*P21</f>
        <v>20.985154653282724</v>
      </c>
      <c r="Q22" s="11" t="s">
        <v>18</v>
      </c>
    </row>
    <row r="24" spans="15:21" x14ac:dyDescent="0.25">
      <c r="O24" s="11" t="s">
        <v>36</v>
      </c>
      <c r="P24" s="11">
        <f>P22</f>
        <v>20.985154653282724</v>
      </c>
      <c r="Q24" s="11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Lopez Salinas</dc:creator>
  <cp:lastModifiedBy>Jose Luis Lopez Salinas</cp:lastModifiedBy>
  <dcterms:created xsi:type="dcterms:W3CDTF">2020-08-19T05:12:05Z</dcterms:created>
  <dcterms:modified xsi:type="dcterms:W3CDTF">2020-08-20T01:52:15Z</dcterms:modified>
</cp:coreProperties>
</file>