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3.xml" ContentType="application/vnd.ms-excel.slicer+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6.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ml.chartshapes+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kiran\Kiran\Kiran Data Analysis\EXCEL\Project\"/>
    </mc:Choice>
  </mc:AlternateContent>
  <xr:revisionPtr revIDLastSave="0" documentId="13_ncr:1_{C23FAFBF-6563-43D5-89F5-0CE9AC35EC24}" xr6:coauthVersionLast="47" xr6:coauthVersionMax="47" xr10:uidLastSave="{00000000-0000-0000-0000-000000000000}"/>
  <bookViews>
    <workbookView xWindow="-108" yWindow="-108" windowWidth="23256" windowHeight="13896" firstSheet="10" activeTab="12" xr2:uid="{D4F450E4-7C10-43C7-AD81-7A2ACD74D083}"/>
  </bookViews>
  <sheets>
    <sheet name="opportunity" sheetId="7" r:id="rId1"/>
    <sheet name="meeting" sheetId="6" r:id="rId2"/>
    <sheet name="invoice" sheetId="5" r:id="rId3"/>
    <sheet name="Budget" sheetId="4" r:id="rId4"/>
    <sheet name="fees" sheetId="3" r:id="rId5"/>
    <sheet name="brokerage" sheetId="2" r:id="rId6"/>
    <sheet name="New-Cross sales-Renewal" sheetId="12" r:id="rId7"/>
    <sheet name="Achievement" sheetId="8" r:id="rId8"/>
    <sheet name="No of invoice by Ace Exec" sheetId="11" r:id="rId9"/>
    <sheet name="TOP 4 OPPORTUNITY BY REVENUE" sheetId="13" r:id="rId10"/>
    <sheet name="Stage Funnel By Revenue" sheetId="14" r:id="rId11"/>
    <sheet name="No of Meeting Dates" sheetId="9" r:id="rId12"/>
    <sheet name="Dashboard" sheetId="1" r:id="rId13"/>
  </sheets>
  <definedNames>
    <definedName name="_xlchart.v2.0" hidden="1">'Stage Funnel By Revenue'!$A$10:$A$12</definedName>
    <definedName name="_xlchart.v2.1" hidden="1">'Stage Funnel By Revenue'!$B$10:$B$12</definedName>
    <definedName name="_xlchart.v2.2" hidden="1">'Stage Funnel By Revenue'!$A$10:$A$12</definedName>
    <definedName name="_xlchart.v2.3" hidden="1">'Stage Funnel By Revenue'!$B$10:$B$12</definedName>
    <definedName name="ExternalData_1" localSheetId="5" hidden="1">brokerage!$A$1:$Q$962</definedName>
    <definedName name="ExternalData_2" localSheetId="4" hidden="1">fees!$A$1:$I$10</definedName>
    <definedName name="ExternalData_3" localSheetId="3" hidden="1">Budget!$A$1:$G$11</definedName>
    <definedName name="ExternalData_4" localSheetId="2" hidden="1">invoice!$A$1:$L$205</definedName>
    <definedName name="ExternalData_5" localSheetId="1" hidden="1">meeting!$A$1:$E$35</definedName>
    <definedName name="ExternalData_6" localSheetId="0" hidden="1">opportunity!$A$1:$M$50</definedName>
    <definedName name="Slicer_Account_Executive">#N/A</definedName>
    <definedName name="Slicer_Employee_Name">#N/A</definedName>
    <definedName name="Slicer_product_group">#N/A</definedName>
    <definedName name="Slicer_stage">#N/A</definedName>
    <definedName name="Slicer_Years__meeting_date">#N/A</definedName>
  </definedNames>
  <calcPr calcId="191029"/>
  <pivotCaches>
    <pivotCache cacheId="0" r:id="rId14"/>
    <pivotCache cacheId="1" r:id="rId15"/>
    <pivotCache cacheId="2" r:id="rId16"/>
    <pivotCache cacheId="3" r:id="rId17"/>
    <pivotCache cacheId="4" r:id="rId18"/>
    <pivotCache cacheId="5" r:id="rId19"/>
  </pivotCaches>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8" i="4" l="1"/>
  <c r="F4" i="8" s="1"/>
  <c r="L18" i="4"/>
  <c r="E4" i="8" s="1"/>
  <c r="K18" i="4"/>
  <c r="D4" i="8" s="1"/>
  <c r="F2" i="6"/>
  <c r="B4" i="12"/>
  <c r="B32" i="8"/>
  <c r="B33" i="8"/>
  <c r="B31" i="8"/>
  <c r="D26" i="8" l="1"/>
  <c r="B26" i="1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J2" i="3"/>
  <c r="J3" i="3"/>
  <c r="J4" i="3"/>
  <c r="J5" i="3"/>
  <c r="J6" i="3"/>
  <c r="J7" i="3"/>
  <c r="J8" i="3"/>
  <c r="J9" i="3"/>
  <c r="J10" i="3"/>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E25" i="9"/>
  <c r="D25" i="9"/>
  <c r="P6" i="14"/>
  <c r="P7" i="14"/>
  <c r="P8" i="14"/>
  <c r="P9" i="14"/>
  <c r="P10" i="14"/>
  <c r="A12" i="14"/>
  <c r="A11" i="14"/>
  <c r="A10" i="14"/>
  <c r="A26" i="9"/>
  <c r="A25" i="9"/>
  <c r="T5" i="2"/>
  <c r="T4" i="2"/>
  <c r="T3" i="2"/>
  <c r="F16" i="3"/>
  <c r="F15" i="3"/>
  <c r="F14" i="3"/>
  <c r="B25" i="9"/>
  <c r="B26" i="9"/>
  <c r="D26" i="9"/>
  <c r="E26" i="9"/>
  <c r="P5" i="12"/>
  <c r="B28" i="12"/>
  <c r="B20" i="13"/>
  <c r="B10" i="14"/>
  <c r="A20" i="13"/>
  <c r="Q9" i="14"/>
  <c r="Q8" i="14"/>
  <c r="Q6" i="14"/>
  <c r="B11" i="14"/>
  <c r="Q7" i="14"/>
  <c r="B12" i="14"/>
  <c r="Q10" i="14"/>
  <c r="P3" i="12" l="1"/>
  <c r="I6" i="8"/>
  <c r="D27" i="8"/>
  <c r="I9" i="8" s="1"/>
  <c r="B26" i="8"/>
  <c r="P4" i="12" s="1"/>
  <c r="B27" i="8"/>
  <c r="B3" i="12" s="1"/>
  <c r="B28" i="8"/>
  <c r="B27" i="12" s="1"/>
  <c r="D28" i="8"/>
  <c r="I12" i="8" s="1"/>
  <c r="B2" i="12"/>
  <c r="C26" i="8" l="1"/>
  <c r="H6" i="8" s="1"/>
  <c r="C27" i="8"/>
  <c r="H9" i="8" s="1"/>
  <c r="C28" i="8"/>
  <c r="H12"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6F3E98-11E3-439C-8269-95107D2E2D5C}"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C473CB9F-AB93-4244-9FC4-889EB014ACBB}" keepAlive="1" name="Query - Budget" description="Connection to the 'Budget' query in the workbook." type="5" refreshedVersion="8" background="1" saveData="1">
    <dbPr connection="Provider=Microsoft.Mashup.OleDb.1;Data Source=$Workbook$;Location=Budget;Extended Properties=&quot;&quot;" command="SELECT * FROM [Budget]"/>
  </connection>
  <connection id="3" xr16:uid="{1AFCFC68-AADE-4D05-9811-84624BEAEE39}"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4" xr16:uid="{A4C95F43-6C28-4F46-A1E2-9E43AD3111DD}"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CB8C48CC-2B5A-494D-9150-6BC91DF88162}" keepAlive="1" name="Query - meeting" description="Connection to the 'meeting' query in the workbook." type="5" refreshedVersion="8" background="1" saveData="1">
    <dbPr connection="Provider=Microsoft.Mashup.OleDb.1;Data Source=$Workbook$;Location=meeting;Extended Properties=&quot;&quot;" command="SELECT * FROM [meeting]"/>
  </connection>
  <connection id="6" xr16:uid="{01A8920E-6321-4ECD-88B2-ACBB1690CA53}" keepAlive="1" name="Query - Merge" description="Connection to the 'Merge' query in the workbook." type="5" refreshedVersion="0" background="1">
    <dbPr connection="Provider=Microsoft.Mashup.OleDb.1;Data Source=$Workbook$;Location=Merge;Extended Properties=&quot;&quot;" command="SELECT * FROM [Merge]"/>
  </connection>
  <connection id="7" xr16:uid="{3AF25EA3-900C-4466-8C6F-96EA6DDB1ADE}"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s>
</file>

<file path=xl/sharedStrings.xml><?xml version="1.0" encoding="utf-8"?>
<sst xmlns="http://schemas.openxmlformats.org/spreadsheetml/2006/main" count="11587" uniqueCount="707">
  <si>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</si>
  <si>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</si>
  <si>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</si>
  <si>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</si>
  <si>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</si>
  <si>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</si>
  <si>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</si>
  <si>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</si>
  <si>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</si>
  <si>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</si>
  <si>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</si>
  <si>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</si>
  <si>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</si>
  <si>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</si>
  <si>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</si>
  <si>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</si>
  <si>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</si>
  <si>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</si>
  <si>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</si>
  <si>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</si>
  <si>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</si>
  <si>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</si>
  <si>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</si>
  <si>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</si>
  <si>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</si>
  <si>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</si>
  <si>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</si>
  <si>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</si>
  <si>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</si>
  <si>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</si>
  <si>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</si>
  <si>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</si>
  <si>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</si>
  <si>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</si>
  <si>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</si>
  <si>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</si>
  <si>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</si>
  <si>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</si>
  <si>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</si>
  <si>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</si>
  <si>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</si>
  <si>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</si>
  <si>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</si>
  <si>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</si>
  <si>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</si>
  <si>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</si>
  <si>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</si>
  <si>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</si>
  <si>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</si>
  <si>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</si>
  <si>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</si>
  <si>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</si>
  <si>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</si>
  <si>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</si>
  <si>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</si>
  <si>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</si>
  <si>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</si>
  <si>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</si>
  <si>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</si>
  <si>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</si>
  <si>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</si>
  <si>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</si>
  <si>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</si>
  <si>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</si>
  <si>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</si>
  <si>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</si>
  <si>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</si>
  <si>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</si>
  <si>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</si>
  <si>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</si>
  <si>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</si>
  <si>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</si>
  <si>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</si>
  <si>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</si>
  <si>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</si>
  <si>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</si>
  <si>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</si>
  <si>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</si>
  <si>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</si>
  <si>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</si>
  <si>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</si>
  <si>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</si>
  <si>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</si>
  <si>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</si>
  <si>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</si>
  <si>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</si>
  <si>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</si>
  <si>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</si>
  <si>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</si>
  <si>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</si>
  <si>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</si>
  <si>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</si>
  <si>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</si>
  <si>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</si>
  <si>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</si>
  <si>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</si>
  <si>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</si>
  <si>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</si>
  <si>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</si>
  <si>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</si>
  <si>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</si>
  <si>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</si>
  <si>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</si>
  <si>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</si>
  <si>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</si>
  <si>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</si>
  <si>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</si>
  <si>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</si>
  <si>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</si>
  <si>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</si>
  <si>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</si>
  <si>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</si>
  <si>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</si>
  <si>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</si>
  <si>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</si>
  <si>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</si>
  <si>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</si>
  <si>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</si>
  <si>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</si>
  <si>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</si>
  <si>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</si>
  <si>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</si>
  <si>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</si>
  <si>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</si>
  <si>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</si>
  <si>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</si>
  <si>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</si>
  <si>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</si>
  <si>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</si>
  <si>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</si>
  <si>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</si>
  <si>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</si>
  <si>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</si>
  <si>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</si>
  <si>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</si>
  <si>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</si>
  <si>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</si>
  <si>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</si>
  <si>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</si>
  <si>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</si>
  <si>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</si>
  <si>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</si>
  <si>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</si>
  <si>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</si>
  <si>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</si>
  <si>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</si>
  <si>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</si>
  <si>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</si>
  <si>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</si>
  <si>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</si>
  <si>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</si>
  <si>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</si>
  <si>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</si>
  <si>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</si>
  <si>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</si>
  <si>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</si>
  <si>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</si>
  <si>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</si>
  <si>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</si>
  <si>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</si>
  <si>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</si>
  <si>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</si>
  <si>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</si>
  <si>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</si>
  <si>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</si>
  <si>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</si>
  <si>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</si>
  <si>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</si>
  <si>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</si>
  <si>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</si>
  <si>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</si>
  <si>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</si>
  <si>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</si>
  <si>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</si>
  <si>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</si>
  <si>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</si>
  <si>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</si>
  <si>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</si>
  <si>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</si>
  <si>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</si>
  <si>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</si>
  <si>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</si>
  <si>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</si>
  <si>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</si>
  <si>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</si>
  <si>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</si>
  <si>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</si>
  <si>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</si>
  <si>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</si>
  <si>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</si>
  <si>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</si>
  <si>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</si>
  <si>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</si>
  <si>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</si>
  <si>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</si>
  <si>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</si>
  <si>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</si>
  <si>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</si>
  <si>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</si>
  <si>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</si>
  <si>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</si>
  <si>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</si>
  <si>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</si>
  <si>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</si>
  <si>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</si>
  <si>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</si>
  <si>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</si>
  <si>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</si>
  <si>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</si>
  <si>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</si>
  <si>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</si>
  <si>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</si>
  <si>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</si>
  <si>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</si>
  <si>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</si>
  <si>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</si>
  <si>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</si>
  <si>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</si>
  <si>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</si>
  <si>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</si>
  <si>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</si>
  <si>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</si>
  <si>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</si>
  <si>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</si>
  <si>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</si>
  <si>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</si>
  <si>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</si>
  <si>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</si>
  <si>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</si>
  <si>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</si>
  <si>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</si>
  <si>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</si>
  <si>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</si>
  <si>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</si>
  <si>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</si>
  <si>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</si>
  <si>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</si>
  <si>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</si>
  <si>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</si>
  <si>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</si>
  <si>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</si>
  <si>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</si>
  <si>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</si>
  <si>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</si>
  <si>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</si>
  <si>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</si>
  <si>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</si>
  <si>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</si>
  <si>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</si>
  <si>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</si>
  <si>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</si>
  <si>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</si>
  <si>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</si>
  <si>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</si>
  <si>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</si>
  <si>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</si>
  <si>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</si>
  <si>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</si>
  <si>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</si>
  <si>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</si>
  <si>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</si>
  <si>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</si>
  <si>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</si>
  <si>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</si>
  <si>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</si>
  <si>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</si>
  <si>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</si>
  <si>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</si>
  <si>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</si>
  <si>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</si>
  <si>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</si>
  <si>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</si>
  <si>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</si>
  <si>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</si>
  <si>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</si>
  <si>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</si>
  <si>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</si>
  <si>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</si>
  <si>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</si>
  <si>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</si>
  <si>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</si>
  <si>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</si>
  <si>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</si>
  <si>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</si>
  <si>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</si>
  <si>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</si>
  <si>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</si>
  <si>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</si>
  <si>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</si>
  <si>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</si>
  <si>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</si>
  <si>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</si>
  <si>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</si>
  <si>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</si>
  <si>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</si>
  <si>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</si>
  <si>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</si>
  <si>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</si>
  <si>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</si>
  <si>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</si>
  <si>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</si>
  <si>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</si>
  <si>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</si>
  <si>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</si>
  <si>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</si>
  <si>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</si>
  <si>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</si>
  <si>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</si>
  <si>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</si>
  <si>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</si>
  <si>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</si>
  <si>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</si>
  <si>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</si>
  <si>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</si>
  <si>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</si>
  <si>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</si>
  <si>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</si>
  <si>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</si>
  <si>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</si>
  <si>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</si>
  <si>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</si>
  <si>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</si>
  <si>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</si>
  <si>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</si>
  <si>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</si>
  <si>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</si>
  <si>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</si>
  <si>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</si>
  <si>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</si>
  <si>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</si>
  <si>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</si>
  <si>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</si>
  <si>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</si>
  <si>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</si>
  <si>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</si>
  <si>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</si>
  <si>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</si>
  <si>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</si>
  <si>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</si>
  <si>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</si>
  <si>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</si>
  <si>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</si>
  <si>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</si>
  <si>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</si>
  <si>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</si>
  <si>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</si>
  <si>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</si>
  <si>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</si>
  <si>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</si>
  <si>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</si>
  <si>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</si>
  <si>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</si>
  <si>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</si>
  <si>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</si>
  <si>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</si>
  <si>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</si>
  <si>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</si>
  <si>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</si>
  <si>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</si>
  <si>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</si>
  <si>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</si>
  <si>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</si>
  <si>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</si>
  <si>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</si>
  <si>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</si>
  <si>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</si>
  <si>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</si>
  <si>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</si>
  <si>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</si>
  <si>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</si>
  <si>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</si>
  <si>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</si>
  <si>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</si>
  <si>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</si>
  <si>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</si>
  <si>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</si>
  <si>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</si>
  <si>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</si>
  <si>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</si>
  <si>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</si>
  <si>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</si>
  <si>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</si>
  <si>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</si>
  <si>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</si>
  <si>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</si>
  <si>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</si>
  <si>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</si>
  <si>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</si>
  <si>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</si>
  <si>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</si>
  <si>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</si>
  <si>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</si>
  <si>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</si>
  <si>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</si>
  <si>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</si>
  <si>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</si>
  <si>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</si>
  <si>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</si>
  <si>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</si>
  <si>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</si>
  <si>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</si>
  <si>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</si>
  <si>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</si>
  <si>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</si>
  <si>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</si>
  <si>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</si>
  <si>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</si>
  <si>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</si>
  <si>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</si>
  <si>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</si>
  <si>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</si>
  <si>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</si>
  <si>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</si>
  <si>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</si>
  <si>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</si>
  <si>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</si>
  <si>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</si>
  <si>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</si>
  <si>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</si>
  <si>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</si>
  <si>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</si>
  <si>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</si>
  <si>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</si>
  <si>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</si>
  <si>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</si>
  <si>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</si>
  <si>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</si>
  <si>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</si>
  <si>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</si>
  <si>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</si>
  <si>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</si>
  <si>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</si>
  <si>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</si>
  <si>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</si>
  <si>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</si>
  <si>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</si>
  <si>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</si>
  <si>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</si>
  <si>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</si>
  <si>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</si>
  <si>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</si>
  <si>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</si>
  <si>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</si>
  <si>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</si>
  <si>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</si>
  <si>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</si>
  <si>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</si>
  <si>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</si>
  <si>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</si>
  <si>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</si>
  <si>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</si>
  <si>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</si>
  <si>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</si>
  <si>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</si>
  <si>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</si>
  <si>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</si>
  <si>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</si>
  <si>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</si>
  <si>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</si>
  <si>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</si>
  <si>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</si>
  <si>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</si>
  <si>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</si>
  <si>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</si>
  <si>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</si>
  <si>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</si>
  <si>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</si>
  <si>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</si>
  <si>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</si>
  <si>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</si>
  <si>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</si>
  <si>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</si>
  <si>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</si>
  <si>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</si>
  <si>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</si>
  <si>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</si>
  <si>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</si>
  <si>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</si>
  <si>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</si>
  <si>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</si>
  <si>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</si>
  <si>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</si>
  <si>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</si>
  <si>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</si>
  <si>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</si>
  <si>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</si>
  <si>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</si>
  <si>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</si>
  <si>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</si>
  <si>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</si>
  <si>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</si>
  <si>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</si>
  <si>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</si>
  <si>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</si>
  <si>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</si>
  <si>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</si>
  <si>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</si>
  <si>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</si>
  <si>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</si>
  <si>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Salesperson ID</t>
  </si>
  <si>
    <t>Nishant Sharma</t>
  </si>
  <si>
    <t>Fees</t>
  </si>
  <si>
    <t>GL Client Network (GNB Inward)</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</si>
  <si>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</si>
  <si>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</si>
  <si>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</si>
  <si>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</si>
  <si>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</si>
  <si>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</si>
  <si>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</si>
  <si>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</si>
  <si>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</si>
  <si>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</si>
  <si>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</si>
  <si>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</si>
  <si>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</si>
  <si>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</si>
  <si>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</si>
  <si>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</si>
  <si>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</si>
  <si>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</si>
  <si>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invoice_number</t>
  </si>
  <si>
    <t>invoice_date</t>
  </si>
  <si>
    <t>Neel Jain</t>
  </si>
  <si>
    <t>Divya Dhingra</t>
  </si>
  <si>
    <t>Shloka Shelat</t>
  </si>
  <si>
    <t>Ankita Shah</t>
  </si>
  <si>
    <t>W</t>
  </si>
  <si>
    <t>Gautam Murkunde</t>
  </si>
  <si>
    <t>Shobhit Agarwal</t>
  </si>
  <si>
    <t>TBA</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</si>
  <si>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</si>
  <si>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</si>
  <si>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</si>
  <si>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</si>
  <si>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</si>
  <si>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</si>
  <si>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</si>
  <si>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</si>
  <si>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</si>
  <si>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</si>
  <si>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</si>
  <si>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</si>
  <si>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</si>
  <si>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</si>
  <si>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</si>
  <si>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</si>
  <si>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</si>
  <si>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</si>
  <si>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</si>
  <si>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</si>
  <si>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</si>
  <si>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</si>
  <si>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</si>
  <si>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</si>
  <si>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</si>
  <si>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</si>
  <si>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</si>
  <si>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</si>
  <si>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</si>
  <si>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</si>
  <si>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</si>
  <si>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</si>
  <si>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</si>
  <si>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</si>
  <si>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</si>
  <si>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</si>
  <si>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</si>
  <si>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</si>
  <si>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</si>
  <si>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</si>
  <si>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</si>
  <si>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</si>
  <si>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</si>
  <si>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</si>
  <si>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</si>
  <si>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</si>
  <si>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</si>
  <si>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</si>
  <si>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</si>
  <si>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</si>
  <si>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</si>
  <si>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</si>
  <si>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</si>
  <si>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</si>
  <si>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</si>
  <si>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</si>
  <si>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</si>
  <si>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</si>
  <si>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</si>
  <si>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</si>
  <si>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</si>
  <si>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</si>
  <si>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</si>
  <si>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</si>
  <si>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</si>
  <si>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</si>
  <si>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</si>
  <si>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</si>
  <si>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</si>
  <si>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</si>
  <si>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</si>
  <si>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</si>
  <si>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</si>
  <si>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</si>
  <si>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</si>
  <si>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</si>
  <si>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</si>
  <si>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</si>
  <si>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</si>
  <si>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</si>
  <si>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</si>
  <si>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</si>
  <si>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</si>
  <si>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</si>
  <si>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</si>
  <si>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</si>
  <si>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</si>
  <si>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</si>
  <si>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</si>
  <si>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</si>
  <si>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</si>
  <si>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</si>
  <si>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</si>
  <si>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</si>
  <si>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</si>
  <si>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</si>
  <si>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</si>
  <si>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</si>
  <si>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</si>
  <si>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</si>
  <si>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</si>
  <si>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</si>
  <si>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</si>
  <si>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</si>
  <si>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</si>
  <si>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</si>
  <si>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</si>
  <si>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</si>
  <si>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</si>
  <si>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</si>
  <si>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</si>
  <si>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</si>
  <si>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</si>
  <si>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</si>
  <si>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</si>
  <si>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</si>
  <si>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</si>
  <si>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</si>
  <si>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</si>
  <si>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</si>
  <si>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</si>
  <si>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</si>
  <si>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</si>
  <si>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</si>
  <si>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</si>
  <si>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</si>
  <si>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</si>
  <si>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</si>
  <si>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</si>
  <si>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</si>
  <si>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</si>
  <si>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</si>
  <si>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</si>
  <si>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(blank)</t>
  </si>
  <si>
    <t>Sum of Amount</t>
  </si>
  <si>
    <t xml:space="preserve">                BROKERAGE</t>
  </si>
  <si>
    <t xml:space="preserve">                       FEES</t>
  </si>
  <si>
    <t xml:space="preserve">                   INVOICE</t>
  </si>
  <si>
    <t>Placed Ach%</t>
  </si>
  <si>
    <t>Invoice Ach%</t>
  </si>
  <si>
    <t>Sum of New Budget</t>
  </si>
  <si>
    <t>Sum of Cross Budget</t>
  </si>
  <si>
    <t xml:space="preserve">                                  TARGET BUDGET</t>
  </si>
  <si>
    <t>Sum of Renewal</t>
  </si>
  <si>
    <t>Cross Sell Placed Ach%</t>
  </si>
  <si>
    <t>Cross Sell Invoice Ach%</t>
  </si>
  <si>
    <t>New  Placed Ach%</t>
  </si>
  <si>
    <t>Renewal Placed Ach%</t>
  </si>
  <si>
    <t>New Invoice Ach%</t>
  </si>
  <si>
    <t>Renewal Invoice Ach%</t>
  </si>
  <si>
    <t xml:space="preserve">   Percentage of Achievement for Placed and Invoice</t>
  </si>
  <si>
    <t>2019</t>
  </si>
  <si>
    <t>2020</t>
  </si>
  <si>
    <t>Count of meeting_date</t>
  </si>
  <si>
    <t xml:space="preserve">        YEARLY MEETING COUNT</t>
  </si>
  <si>
    <t>Column Labels</t>
  </si>
  <si>
    <t>Count of invoice_date</t>
  </si>
  <si>
    <t xml:space="preserve">                New                               </t>
  </si>
  <si>
    <t>Target</t>
  </si>
  <si>
    <t>Achievement</t>
  </si>
  <si>
    <t>Invoice</t>
  </si>
  <si>
    <t xml:space="preserve">             Renewal</t>
  </si>
  <si>
    <t xml:space="preserve">         Cross Sales</t>
  </si>
  <si>
    <t>Sum of revenue_amount</t>
  </si>
  <si>
    <t>Count of closing_date</t>
  </si>
  <si>
    <t>Count of Quarters (closing_date)</t>
  </si>
  <si>
    <t>Total Opportunity</t>
  </si>
  <si>
    <t>Total Opening Oppo</t>
  </si>
  <si>
    <t>Stage Funnel By Revenue</t>
  </si>
  <si>
    <t xml:space="preserve">             Open Opportunity- Top5</t>
  </si>
  <si>
    <t>Opp.name</t>
  </si>
  <si>
    <t>Rev.Ammount</t>
  </si>
  <si>
    <t>year</t>
  </si>
  <si>
    <t>Sum of Cross sell bugdet</t>
  </si>
  <si>
    <t>Sum of Renewal Budget</t>
  </si>
  <si>
    <t xml:space="preserve">               Achievement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</si>
</sst>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hadow/>
      <sz val="16"/>
      <color rgb="FF000000"/>
      <name val="Calibri"/>
      <family val="2"/>
      <scheme val="minor"/>
    </font>
    <font>
      <b/>
      <sz val="12"/>
      <color theme="1"/>
      <name val="Calibri"/>
      <family val="2"/>
      <scheme val="minor"/>
    </font>
    <font>
      <b/>
      <sz val="11"/>
      <color rgb="FFFF0000"/>
      <name val="Calibri"/>
      <family val="2"/>
      <scheme val="minor"/>
    </font>
    <font>
      <b/>
      <sz val="11"/>
      <color theme="9" tint="0.39997558519241921"/>
      <name val="Calibri"/>
      <family val="2"/>
      <scheme val="minor"/>
    </font>
  </fonts>
  <fills count="9">
    <fill>
      <patternFill patternType="none"/>
    </fill>
    <fill>
      <patternFill patternType="gray125"/>
    </fill>
    <fill>
      <patternFill patternType="solid">
        <fgColor theme="5" tint="-0.249977111117893"/>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bgColor indexed="64"/>
      </patternFill>
    </fill>
    <fill>
      <patternFill patternType="solid">
        <fgColor theme="1" tint="0.499984740745262"/>
        <bgColor indexed="64"/>
      </patternFill>
    </fill>
  </fills>
  <borders count="12">
    <border>
      <left/>
      <right/>
      <top/>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14"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2" borderId="0" xfId="0" applyFont="1" applyFill="1"/>
    <xf numFmtId="0" fontId="0" fillId="2" borderId="0" xfId="0" applyFill="1"/>
    <xf numFmtId="10" fontId="0" fillId="0" borderId="0" xfId="1" applyNumberFormat="1" applyFont="1"/>
    <xf numFmtId="0" fontId="0" fillId="5" borderId="1" xfId="0" applyFill="1" applyBorder="1"/>
    <xf numFmtId="0" fontId="0" fillId="0" borderId="1" xfId="0" applyBorder="1"/>
    <xf numFmtId="1" fontId="0" fillId="0" borderId="1" xfId="0" applyNumberFormat="1" applyBorder="1"/>
    <xf numFmtId="0" fontId="4" fillId="5" borderId="1" xfId="0" applyFont="1" applyFill="1" applyBorder="1"/>
    <xf numFmtId="0" fontId="0" fillId="2" borderId="1" xfId="0" applyFill="1" applyBorder="1"/>
    <xf numFmtId="0" fontId="4" fillId="2" borderId="1" xfId="0" applyFont="1" applyFill="1" applyBorder="1"/>
    <xf numFmtId="0" fontId="0" fillId="0" borderId="1" xfId="0" applyBorder="1" applyAlignment="1">
      <alignment horizontal="left"/>
    </xf>
    <xf numFmtId="0" fontId="0" fillId="3" borderId="1" xfId="0" applyFill="1" applyBorder="1"/>
    <xf numFmtId="0" fontId="3" fillId="4" borderId="1" xfId="0" applyFont="1" applyFill="1" applyBorder="1"/>
    <xf numFmtId="0" fontId="5" fillId="2" borderId="0" xfId="0" applyFont="1" applyFill="1" applyAlignment="1">
      <alignment horizontal="center" vertical="center" readingOrder="1"/>
    </xf>
    <xf numFmtId="0" fontId="6" fillId="6" borderId="0" xfId="0" applyFont="1" applyFill="1"/>
    <xf numFmtId="0" fontId="0" fillId="6" borderId="0" xfId="0" applyFill="1"/>
    <xf numFmtId="0" fontId="4" fillId="7" borderId="0" xfId="0" applyFont="1" applyFill="1"/>
    <xf numFmtId="0" fontId="0" fillId="8" borderId="0" xfId="0" applyFill="1"/>
    <xf numFmtId="10" fontId="7" fillId="0" borderId="1" xfId="0" applyNumberFormat="1" applyFont="1" applyBorder="1"/>
    <xf numFmtId="10" fontId="8" fillId="0" borderId="1" xfId="0" applyNumberFormat="1" applyFont="1" applyBorder="1"/>
    <xf numFmtId="0" fontId="3" fillId="4" borderId="2" xfId="0" applyFont="1" applyFill="1" applyBorder="1"/>
    <xf numFmtId="0" fontId="2" fillId="2" borderId="0" xfId="0" applyFont="1" applyFill="1"/>
    <xf numFmtId="0" fontId="2" fillId="0" borderId="0" xfId="0" applyFont="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NumberFormat="1"/>
  </cellXfs>
  <cellStyles count="2">
    <cellStyle name="Normal" xfId="0" builtinId="0"/>
    <cellStyle name="Percent" xfId="1" builtinId="5"/>
  </cellStyles>
  <dxfs count="50">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F6F8F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New</a:t>
            </a:r>
          </a:p>
        </c:rich>
      </c:tx>
      <c:overlay val="0"/>
      <c:spPr>
        <a:gradFill>
          <a:gsLst>
            <a:gs pos="0">
              <a:schemeClr val="accent2">
                <a:lumMod val="60000"/>
                <a:lumOff val="40000"/>
              </a:schemeClr>
            </a:gs>
            <a:gs pos="74000">
              <a:schemeClr val="accent5">
                <a:lumMod val="60000"/>
                <a:lumOff val="40000"/>
              </a:schemeClr>
            </a:gs>
            <a:gs pos="83000">
              <a:schemeClr val="accent5">
                <a:lumMod val="40000"/>
                <a:lumOff val="60000"/>
              </a:schemeClr>
            </a:gs>
            <a:gs pos="100000">
              <a:schemeClr val="accent5">
                <a:lumMod val="40000"/>
                <a:lumOff val="6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997268091191324"/>
          <c:y val="0.13360067179596688"/>
          <c:w val="0.72199461583539892"/>
          <c:h val="0.62014313655877495"/>
        </c:manualLayout>
      </c:layout>
      <c:barChart>
        <c:barDir val="bar"/>
        <c:grouping val="clustered"/>
        <c:varyColors val="0"/>
        <c:ser>
          <c:idx val="0"/>
          <c:order val="0"/>
          <c:spPr>
            <a:gradFill>
              <a:gsLst>
                <a:gs pos="0">
                  <a:schemeClr val="accent2">
                    <a:lumMod val="40000"/>
                    <a:lumOff val="60000"/>
                  </a:schemeClr>
                </a:gs>
                <a:gs pos="74000">
                  <a:schemeClr val="accent1">
                    <a:lumMod val="45000"/>
                    <a:lumOff val="55000"/>
                  </a:schemeClr>
                </a:gs>
                <a:gs pos="83000">
                  <a:schemeClr val="accent2">
                    <a:lumMod val="60000"/>
                    <a:lumOff val="40000"/>
                  </a:schemeClr>
                </a:gs>
                <a:gs pos="100000">
                  <a:schemeClr val="accent1">
                    <a:lumMod val="60000"/>
                    <a:lumOff val="4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'New-Cross sales-Renewal'!$A$2:$A$4</c:f>
              <c:strCache>
                <c:ptCount val="3"/>
                <c:pt idx="0">
                  <c:v>Target</c:v>
                </c:pt>
                <c:pt idx="1">
                  <c:v>Achievement</c:v>
                </c:pt>
                <c:pt idx="2">
                  <c:v>Invoice</c:v>
                </c:pt>
              </c:strCache>
            </c:strRef>
          </c:cat>
          <c:val>
            <c:numRef>
              <c:f>'New-Cross sales-Renewal'!$B$2:$B$4</c:f>
              <c:numCache>
                <c:formatCode>0</c:formatCode>
                <c:ptCount val="3"/>
                <c:pt idx="0">
                  <c:v>19673793</c:v>
                </c:pt>
                <c:pt idx="1">
                  <c:v>3531629.3099999991</c:v>
                </c:pt>
                <c:pt idx="2">
                  <c:v>569815</c:v>
                </c:pt>
              </c:numCache>
            </c:numRef>
          </c:val>
          <c:extLst>
            <c:ext xmlns:c16="http://schemas.microsoft.com/office/drawing/2014/chart" uri="{C3380CC4-5D6E-409C-BE32-E72D297353CC}">
              <c16:uniqueId val="{00000000-8E9A-48DD-8E88-F946E5362764}"/>
            </c:ext>
          </c:extLst>
        </c:ser>
        <c:dLbls>
          <c:showLegendKey val="0"/>
          <c:showVal val="0"/>
          <c:showCatName val="0"/>
          <c:showSerName val="0"/>
          <c:showPercent val="0"/>
          <c:showBubbleSize val="0"/>
        </c:dLbls>
        <c:gapWidth val="182"/>
        <c:axId val="258201888"/>
        <c:axId val="258203808"/>
      </c:barChart>
      <c:catAx>
        <c:axId val="25820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8203808"/>
        <c:crossesAt val="0"/>
        <c:auto val="1"/>
        <c:lblAlgn val="ctr"/>
        <c:lblOffset val="100"/>
        <c:noMultiLvlLbl val="0"/>
      </c:catAx>
      <c:valAx>
        <c:axId val="258203808"/>
        <c:scaling>
          <c:orientation val="minMax"/>
        </c:scaling>
        <c:delete val="0"/>
        <c:axPos val="b"/>
        <c:numFmt formatCode="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258201888"/>
        <c:crosses val="autoZero"/>
        <c:crossBetween val="between"/>
        <c:dispUnits>
          <c:builtInUnit val="millions"/>
          <c:dispUnitsLbl>
            <c:spPr>
              <a:gradFill>
                <a:gsLst>
                  <a:gs pos="0">
                    <a:schemeClr val="accent2">
                      <a:lumMod val="60000"/>
                      <a:lumOff val="40000"/>
                    </a:schemeClr>
                  </a:gs>
                  <a:gs pos="74000">
                    <a:schemeClr val="accent5">
                      <a:lumMod val="20000"/>
                      <a:lumOff val="80000"/>
                    </a:schemeClr>
                  </a:gs>
                  <a:gs pos="83000">
                    <a:schemeClr val="accent5">
                      <a:lumMod val="20000"/>
                      <a:lumOff val="80000"/>
                    </a:schemeClr>
                  </a:gs>
                  <a:gs pos="100000">
                    <a:schemeClr val="accent1">
                      <a:lumMod val="40000"/>
                      <a:lumOff val="60000"/>
                    </a:schemeClr>
                  </a:gs>
                </a:gsLst>
                <a:lin ang="5400000" scaled="1"/>
              </a:gradFill>
              <a:ln>
                <a:solidFill>
                  <a:schemeClr val="accent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gradFill>
            <a:gsLst>
              <a:gs pos="0">
                <a:schemeClr val="accent6">
                  <a:lumMod val="50000"/>
                </a:schemeClr>
              </a:gs>
              <a:gs pos="74000">
                <a:schemeClr val="accent6">
                  <a:lumMod val="75000"/>
                </a:schemeClr>
              </a:gs>
              <a:gs pos="83000">
                <a:schemeClr val="accent6">
                  <a:lumMod val="60000"/>
                  <a:lumOff val="40000"/>
                </a:schemeClr>
              </a:gs>
              <a:gs pos="100000">
                <a:schemeClr val="accent6">
                  <a:lumMod val="50000"/>
                </a:schemeClr>
              </a:gs>
            </a:gsLst>
            <a:lin ang="5400000" scaled="1"/>
          </a:gradFill>
        </a:ln>
        <a:effectLst/>
      </c:spPr>
    </c:plotArea>
    <c:plotVisOnly val="1"/>
    <c:dispBlanksAs val="gap"/>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New</a:t>
            </a:r>
          </a:p>
        </c:rich>
      </c:tx>
      <c:layout>
        <c:manualLayout>
          <c:xMode val="edge"/>
          <c:yMode val="edge"/>
          <c:x val="0.46693897637795267"/>
          <c:y val="0"/>
        </c:manualLayout>
      </c:layout>
      <c:overlay val="0"/>
      <c:spPr>
        <a:gradFill>
          <a:gsLst>
            <a:gs pos="0">
              <a:schemeClr val="accent2">
                <a:lumMod val="60000"/>
                <a:lumOff val="40000"/>
              </a:schemeClr>
            </a:gs>
            <a:gs pos="74000">
              <a:schemeClr val="accent5">
                <a:lumMod val="60000"/>
                <a:lumOff val="40000"/>
              </a:schemeClr>
            </a:gs>
            <a:gs pos="83000">
              <a:schemeClr val="accent5">
                <a:lumMod val="40000"/>
                <a:lumOff val="60000"/>
              </a:schemeClr>
            </a:gs>
            <a:gs pos="100000">
              <a:schemeClr val="accent5">
                <a:lumMod val="40000"/>
                <a:lumOff val="6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224131839289319"/>
          <c:y val="0.14921813570772008"/>
          <c:w val="0.70404073288915814"/>
          <c:h val="0.59423624262157104"/>
        </c:manualLayout>
      </c:layout>
      <c:barChart>
        <c:barDir val="bar"/>
        <c:grouping val="clustered"/>
        <c:varyColors val="0"/>
        <c:ser>
          <c:idx val="0"/>
          <c:order val="0"/>
          <c:spPr>
            <a:gradFill>
              <a:gsLst>
                <a:gs pos="0">
                  <a:schemeClr val="accent2">
                    <a:lumMod val="40000"/>
                    <a:lumOff val="60000"/>
                  </a:schemeClr>
                </a:gs>
                <a:gs pos="74000">
                  <a:schemeClr val="accent1">
                    <a:lumMod val="45000"/>
                    <a:lumOff val="55000"/>
                  </a:schemeClr>
                </a:gs>
                <a:gs pos="83000">
                  <a:schemeClr val="accent2">
                    <a:lumMod val="60000"/>
                    <a:lumOff val="40000"/>
                  </a:schemeClr>
                </a:gs>
                <a:gs pos="100000">
                  <a:schemeClr val="accent1">
                    <a:lumMod val="60000"/>
                    <a:lumOff val="4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'New-Cross sales-Renewal'!$A$2:$A$4</c:f>
              <c:strCache>
                <c:ptCount val="3"/>
                <c:pt idx="0">
                  <c:v>Target</c:v>
                </c:pt>
                <c:pt idx="1">
                  <c:v>Achievement</c:v>
                </c:pt>
                <c:pt idx="2">
                  <c:v>Invoice</c:v>
                </c:pt>
              </c:strCache>
            </c:strRef>
          </c:cat>
          <c:val>
            <c:numRef>
              <c:f>'New-Cross sales-Renewal'!$B$2:$B$4</c:f>
              <c:numCache>
                <c:formatCode>0</c:formatCode>
                <c:ptCount val="3"/>
                <c:pt idx="0">
                  <c:v>19673793</c:v>
                </c:pt>
                <c:pt idx="1">
                  <c:v>3531629.3099999991</c:v>
                </c:pt>
                <c:pt idx="2">
                  <c:v>569815</c:v>
                </c:pt>
              </c:numCache>
            </c:numRef>
          </c:val>
          <c:extLst>
            <c:ext xmlns:c16="http://schemas.microsoft.com/office/drawing/2014/chart" uri="{C3380CC4-5D6E-409C-BE32-E72D297353CC}">
              <c16:uniqueId val="{00000000-27CA-439D-8B0A-F3FA7F950CBE}"/>
            </c:ext>
          </c:extLst>
        </c:ser>
        <c:dLbls>
          <c:dLblPos val="outEnd"/>
          <c:showLegendKey val="0"/>
          <c:showVal val="1"/>
          <c:showCatName val="0"/>
          <c:showSerName val="0"/>
          <c:showPercent val="0"/>
          <c:showBubbleSize val="0"/>
        </c:dLbls>
        <c:gapWidth val="182"/>
        <c:axId val="258201888"/>
        <c:axId val="258203808"/>
      </c:barChart>
      <c:catAx>
        <c:axId val="25820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8203808"/>
        <c:crossesAt val="0"/>
        <c:auto val="1"/>
        <c:lblAlgn val="ctr"/>
        <c:lblOffset val="100"/>
        <c:noMultiLvlLbl val="0"/>
      </c:catAx>
      <c:valAx>
        <c:axId val="258203808"/>
        <c:scaling>
          <c:orientation val="minMax"/>
        </c:scaling>
        <c:delete val="0"/>
        <c:axPos val="b"/>
        <c:numFmt formatCode="0" sourceLinked="1"/>
        <c:majorTickMark val="none"/>
        <c:minorTickMark val="none"/>
        <c:tickLblPos val="nextTo"/>
        <c:spPr>
          <a:noFill/>
          <a:ln>
            <a:noFill/>
          </a:ln>
          <a:effectLst/>
        </c:spPr>
        <c:txPr>
          <a:bodyPr rot="0" spcFirstLastPara="1" vertOverflow="ellipsis" wrap="square" anchor="ctr" anchorCtr="1"/>
          <a:lstStyle/>
          <a:p>
            <a:pPr>
              <a:defRPr sz="900" b="1" i="0" u="none" strike="noStrike" kern="1200" baseline="0">
                <a:solidFill>
                  <a:schemeClr val="bg1"/>
                </a:solidFill>
                <a:latin typeface="+mn-lt"/>
                <a:ea typeface="+mn-ea"/>
                <a:cs typeface="+mn-cs"/>
              </a:defRPr>
            </a:pPr>
            <a:endParaRPr lang="en-US"/>
          </a:p>
        </c:txPr>
        <c:crossAx val="258201888"/>
        <c:crosses val="autoZero"/>
        <c:crossBetween val="between"/>
        <c:dispUnits>
          <c:builtInUnit val="millions"/>
          <c:dispUnitsLbl>
            <c:layout>
              <c:manualLayout>
                <c:xMode val="edge"/>
                <c:yMode val="edge"/>
                <c:x val="0.87689102564102561"/>
                <c:y val="0.87532580166609608"/>
              </c:manualLayout>
            </c:layout>
            <c:spPr>
              <a:gradFill>
                <a:gsLst>
                  <a:gs pos="0">
                    <a:schemeClr val="accent2">
                      <a:lumMod val="60000"/>
                      <a:lumOff val="40000"/>
                    </a:schemeClr>
                  </a:gs>
                  <a:gs pos="74000">
                    <a:schemeClr val="accent5">
                      <a:lumMod val="20000"/>
                      <a:lumOff val="80000"/>
                    </a:schemeClr>
                  </a:gs>
                  <a:gs pos="83000">
                    <a:schemeClr val="accent5">
                      <a:lumMod val="20000"/>
                      <a:lumOff val="80000"/>
                    </a:schemeClr>
                  </a:gs>
                  <a:gs pos="100000">
                    <a:schemeClr val="accent1">
                      <a:lumMod val="40000"/>
                      <a:lumOff val="60000"/>
                    </a:schemeClr>
                  </a:gs>
                </a:gsLst>
                <a:lin ang="5400000" scaled="1"/>
              </a:gradFill>
              <a:ln>
                <a:solidFill>
                  <a:schemeClr val="accent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b="1">
                <a:solidFill>
                  <a:schemeClr val="bg1"/>
                </a:solidFill>
              </a:rPr>
              <a:t>Renewal</a:t>
            </a:r>
          </a:p>
        </c:rich>
      </c:tx>
      <c:layout>
        <c:manualLayout>
          <c:xMode val="edge"/>
          <c:yMode val="edge"/>
          <c:x val="0.42085769980506821"/>
          <c:y val="0"/>
        </c:manualLayout>
      </c:layout>
      <c:overlay val="0"/>
      <c:spPr>
        <a:gradFill>
          <a:gsLst>
            <a:gs pos="0">
              <a:schemeClr val="accent6">
                <a:lumMod val="50000"/>
              </a:schemeClr>
            </a:gs>
            <a:gs pos="74000">
              <a:schemeClr val="accent6">
                <a:lumMod val="20000"/>
                <a:lumOff val="80000"/>
              </a:schemeClr>
            </a:gs>
            <a:gs pos="83000">
              <a:schemeClr val="accent4">
                <a:lumMod val="40000"/>
                <a:lumOff val="60000"/>
              </a:schemeClr>
            </a:gs>
            <a:gs pos="100000">
              <a:schemeClr val="accent6">
                <a:lumMod val="50000"/>
              </a:schemeClr>
            </a:gs>
          </a:gsLst>
          <a:lin ang="5400000" scaled="1"/>
        </a:gradFill>
        <a:ln>
          <a:gradFill>
            <a:gsLst>
              <a:gs pos="0">
                <a:schemeClr val="accent6">
                  <a:lumMod val="50000"/>
                </a:schemeClr>
              </a:gs>
              <a:gs pos="74000">
                <a:schemeClr val="accent6">
                  <a:lumMod val="40000"/>
                  <a:lumOff val="60000"/>
                </a:schemeClr>
              </a:gs>
              <a:gs pos="83000">
                <a:schemeClr val="accent6">
                  <a:lumMod val="40000"/>
                  <a:lumOff val="60000"/>
                </a:schemeClr>
              </a:gs>
              <a:gs pos="100000">
                <a:schemeClr val="accent6">
                  <a:lumMod val="60000"/>
                  <a:lumOff val="40000"/>
                </a:schemeClr>
              </a:gs>
            </a:gsLst>
            <a:lin ang="5400000" scaled="1"/>
          </a:grad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22539357287941347"/>
          <c:y val="0.14727891156462586"/>
          <c:w val="0.67298199567159367"/>
          <c:h val="0.58566875569125287"/>
        </c:manualLayout>
      </c:layout>
      <c:barChart>
        <c:barDir val="bar"/>
        <c:grouping val="clustered"/>
        <c:varyColors val="0"/>
        <c:ser>
          <c:idx val="0"/>
          <c:order val="0"/>
          <c:spPr>
            <a:gradFill>
              <a:gsLst>
                <a:gs pos="0">
                  <a:schemeClr val="accent6">
                    <a:lumMod val="50000"/>
                  </a:schemeClr>
                </a:gs>
                <a:gs pos="74000">
                  <a:schemeClr val="accent5">
                    <a:lumMod val="20000"/>
                    <a:lumOff val="80000"/>
                  </a:schemeClr>
                </a:gs>
                <a:gs pos="83000">
                  <a:schemeClr val="accent5">
                    <a:lumMod val="20000"/>
                    <a:lumOff val="80000"/>
                  </a:schemeClr>
                </a:gs>
                <a:gs pos="100000">
                  <a:schemeClr val="accent5">
                    <a:lumMod val="40000"/>
                    <a:lumOff val="60000"/>
                  </a:schemeClr>
                </a:gs>
              </a:gsLst>
              <a:lin ang="5400000" scaled="1"/>
            </a:gra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'New-Cross sales-Renewal'!$A$26:$A$28</c:f>
              <c:strCache>
                <c:ptCount val="3"/>
                <c:pt idx="0">
                  <c:v>Target</c:v>
                </c:pt>
                <c:pt idx="1">
                  <c:v>Achievement</c:v>
                </c:pt>
                <c:pt idx="2">
                  <c:v>Invoice</c:v>
                </c:pt>
              </c:strCache>
            </c:strRef>
          </c:cat>
          <c:val>
            <c:numRef>
              <c:f>'New-Cross sales-Renewal'!$B$26:$B$28</c:f>
              <c:numCache>
                <c:formatCode>0</c:formatCode>
                <c:ptCount val="3"/>
                <c:pt idx="0">
                  <c:v>12319455</c:v>
                </c:pt>
                <c:pt idx="1">
                  <c:v>18507270.640000015</c:v>
                </c:pt>
                <c:pt idx="2">
                  <c:v>8244310</c:v>
                </c:pt>
              </c:numCache>
            </c:numRef>
          </c:val>
          <c:extLst>
            <c:ext xmlns:c16="http://schemas.microsoft.com/office/drawing/2014/chart" uri="{C3380CC4-5D6E-409C-BE32-E72D297353CC}">
              <c16:uniqueId val="{00000000-D132-46B1-89A6-6B30D562C0B9}"/>
            </c:ext>
          </c:extLst>
        </c:ser>
        <c:dLbls>
          <c:dLblPos val="outEnd"/>
          <c:showLegendKey val="0"/>
          <c:showVal val="1"/>
          <c:showCatName val="0"/>
          <c:showSerName val="0"/>
          <c:showPercent val="0"/>
          <c:showBubbleSize val="0"/>
        </c:dLbls>
        <c:gapWidth val="182"/>
        <c:axId val="258194688"/>
        <c:axId val="258200448"/>
      </c:barChart>
      <c:catAx>
        <c:axId val="25819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258200448"/>
        <c:crosses val="autoZero"/>
        <c:auto val="1"/>
        <c:lblAlgn val="ctr"/>
        <c:lblOffset val="100"/>
        <c:noMultiLvlLbl val="0"/>
      </c:catAx>
      <c:valAx>
        <c:axId val="2582004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258194688"/>
        <c:crosses val="autoZero"/>
        <c:crossBetween val="between"/>
        <c:dispUnits>
          <c:builtInUnit val="millions"/>
          <c:dispUnitsLbl>
            <c:layout>
              <c:manualLayout>
                <c:xMode val="edge"/>
                <c:yMode val="edge"/>
                <c:x val="0.86533463287849266"/>
                <c:y val="0.86255075258449831"/>
              </c:manualLayout>
            </c:layout>
            <c:spPr>
              <a:gradFill>
                <a:gsLst>
                  <a:gs pos="0">
                    <a:schemeClr val="accent6">
                      <a:lumMod val="50000"/>
                    </a:schemeClr>
                  </a:gs>
                  <a:gs pos="74000">
                    <a:schemeClr val="accent5">
                      <a:lumMod val="20000"/>
                      <a:lumOff val="80000"/>
                    </a:schemeClr>
                  </a:gs>
                  <a:gs pos="83000">
                    <a:schemeClr val="accent5">
                      <a:lumMod val="20000"/>
                      <a:lumOff val="80000"/>
                    </a:schemeClr>
                  </a:gs>
                  <a:gs pos="100000">
                    <a:schemeClr val="accent5">
                      <a:lumMod val="40000"/>
                      <a:lumOff val="60000"/>
                    </a:schemeClr>
                  </a:gs>
                </a:gsLst>
                <a:lin ang="5400000" scaled="1"/>
              </a:gra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tx1">
        <a:lumMod val="65000"/>
        <a:lumOff val="35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dashboard-3.xlsx]No of Meeting Dates!PivotTable6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No of Meeting</a:t>
            </a:r>
            <a:r>
              <a:rPr lang="en-US" b="1" baseline="0">
                <a:solidFill>
                  <a:schemeClr val="bg1"/>
                </a:solidFill>
              </a:rPr>
              <a:t> by Acc Exec</a:t>
            </a:r>
          </a:p>
        </c:rich>
      </c:tx>
      <c:layout>
        <c:manualLayout>
          <c:xMode val="edge"/>
          <c:yMode val="edge"/>
          <c:x val="0.33324206184753213"/>
          <c:y val="3.6089238845144356E-3"/>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141396799084327E-2"/>
          <c:y val="0.16034722222222225"/>
          <c:w val="0.95485860320091565"/>
          <c:h val="0.60226870078740158"/>
        </c:manualLayout>
      </c:layout>
      <c:barChart>
        <c:barDir val="col"/>
        <c:grouping val="clustered"/>
        <c:varyColors val="0"/>
        <c:ser>
          <c:idx val="0"/>
          <c:order val="0"/>
          <c:tx>
            <c:strRef>
              <c:f>'No of Meeting Dates'!$B$3</c:f>
              <c:strCache>
                <c:ptCount val="1"/>
                <c:pt idx="0">
                  <c:v>Total</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Dates'!$A$4:$A$13</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'No of Meeting Dates'!$B$4:$B$13</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D6FA-456C-99C4-241CBB0B2463}"/>
            </c:ext>
          </c:extLst>
        </c:ser>
        <c:dLbls>
          <c:dLblPos val="ctr"/>
          <c:showLegendKey val="0"/>
          <c:showVal val="1"/>
          <c:showCatName val="0"/>
          <c:showSerName val="0"/>
          <c:showPercent val="0"/>
          <c:showBubbleSize val="0"/>
        </c:dLbls>
        <c:gapWidth val="219"/>
        <c:overlap val="-27"/>
        <c:axId val="2040720527"/>
        <c:axId val="2040723887"/>
      </c:barChart>
      <c:catAx>
        <c:axId val="204072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0723887"/>
        <c:crosses val="autoZero"/>
        <c:auto val="1"/>
        <c:lblAlgn val="ctr"/>
        <c:lblOffset val="100"/>
        <c:noMultiLvlLbl val="0"/>
      </c:catAx>
      <c:valAx>
        <c:axId val="2040723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07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dashboard-3.xlsx]No of invoice by Ace Exec!PivotTable10</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565322191868874"/>
          <c:y val="7.2751322751322747E-2"/>
          <c:w val="0.59370443954245977"/>
          <c:h val="0.80027600716577096"/>
        </c:manualLayout>
      </c:layout>
      <c:bar3DChart>
        <c:barDir val="bar"/>
        <c:grouping val="stacked"/>
        <c:varyColors val="0"/>
        <c:ser>
          <c:idx val="0"/>
          <c:order val="0"/>
          <c:tx>
            <c:strRef>
              <c:f>'No of invoice by Ace Exec'!$B$3:$B$4</c:f>
              <c:strCache>
                <c:ptCount val="1"/>
                <c:pt idx="0">
                  <c:v>(blank)</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'No of invoice by Ace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Ace Exec'!$B$5:$B$16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91FA-4AFD-B3FD-AE5A50F02787}"/>
            </c:ext>
          </c:extLst>
        </c:ser>
        <c:ser>
          <c:idx val="1"/>
          <c:order val="1"/>
          <c:tx>
            <c:strRef>
              <c:f>'No of invoice by Ace Exec'!$C$3:$C$4</c:f>
              <c:strCache>
                <c:ptCount val="1"/>
                <c:pt idx="0">
                  <c:v>Cross Sell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Ace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Ace Exec'!$C$5:$C$16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C-8651-4364-908A-7FB1C21E2F69}"/>
            </c:ext>
          </c:extLst>
        </c:ser>
        <c:ser>
          <c:idx val="2"/>
          <c:order val="2"/>
          <c:tx>
            <c:strRef>
              <c:f>'No of invoice by Ace Exec'!$D$3:$D$4</c:f>
              <c:strCache>
                <c:ptCount val="1"/>
                <c:pt idx="0">
                  <c:v>New</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Ace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Ace Exec'!$D$5:$D$16</c:f>
              <c:numCache>
                <c:formatCode>General</c:formatCode>
                <c:ptCount val="11"/>
                <c:pt idx="5">
                  <c:v>8</c:v>
                </c:pt>
                <c:pt idx="7">
                  <c:v>7</c:v>
                </c:pt>
                <c:pt idx="10">
                  <c:v>1</c:v>
                </c:pt>
              </c:numCache>
            </c:numRef>
          </c:val>
          <c:extLst>
            <c:ext xmlns:c16="http://schemas.microsoft.com/office/drawing/2014/chart" uri="{C3380CC4-5D6E-409C-BE32-E72D297353CC}">
              <c16:uniqueId val="{00000001-6273-4205-B2C7-B6B182389E95}"/>
            </c:ext>
          </c:extLst>
        </c:ser>
        <c:ser>
          <c:idx val="3"/>
          <c:order val="3"/>
          <c:tx>
            <c:strRef>
              <c:f>'No of invoice by Ace Exec'!$E$3:$E$4</c:f>
              <c:strCache>
                <c:ptCount val="1"/>
                <c:pt idx="0">
                  <c:v>Renewal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Ace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Ace Exec'!$E$5:$E$16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2-6273-4205-B2C7-B6B182389E95}"/>
            </c:ext>
          </c:extLst>
        </c:ser>
        <c:dLbls>
          <c:showLegendKey val="0"/>
          <c:showVal val="1"/>
          <c:showCatName val="0"/>
          <c:showSerName val="0"/>
          <c:showPercent val="0"/>
          <c:showBubbleSize val="0"/>
        </c:dLbls>
        <c:gapWidth val="150"/>
        <c:shape val="box"/>
        <c:axId val="258211968"/>
        <c:axId val="258208128"/>
        <c:axId val="0"/>
      </c:bar3DChart>
      <c:catAx>
        <c:axId val="258211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8208128"/>
        <c:crosses val="autoZero"/>
        <c:auto val="1"/>
        <c:lblAlgn val="ctr"/>
        <c:lblOffset val="100"/>
        <c:noMultiLvlLbl val="0"/>
      </c:catAx>
      <c:valAx>
        <c:axId val="25820812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821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dashboard-3.xlsx]Stage Funnel By Revenue!PivotTable26</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bg1"/>
                </a:solidFill>
              </a:rPr>
              <a:t>Opportunity-Product Group</a:t>
            </a:r>
          </a:p>
        </c:rich>
      </c:tx>
      <c:overlay val="0"/>
      <c:spPr>
        <a:solidFill>
          <a:schemeClr val="accent5">
            <a:lumMod val="60000"/>
            <a:lumOff val="40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393333333333335"/>
          <c:w val="0.76548830873327145"/>
          <c:h val="0.80606666666666671"/>
        </c:manualLayout>
      </c:layout>
      <c:pie3DChart>
        <c:varyColors val="1"/>
        <c:ser>
          <c:idx val="0"/>
          <c:order val="0"/>
          <c:tx>
            <c:strRef>
              <c:f>'Stage Funnel By Revenue'!$B$17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F6-4ED4-A5F5-6ABD2AE5CFF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F6-4ED4-A5F5-6ABD2AE5CFF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F6-4ED4-A5F5-6ABD2AE5CFF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F6-4ED4-A5F5-6ABD2AE5CFF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F6-4ED4-A5F5-6ABD2AE5CFF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F6-4ED4-A5F5-6ABD2AE5CFF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F6-4ED4-A5F5-6ABD2AE5CFF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'Stage Funnel By Revenue'!$A$18:$A$25</c:f>
              <c:strCache>
                <c:ptCount val="7"/>
                <c:pt idx="0">
                  <c:v>Employee Benefits</c:v>
                </c:pt>
                <c:pt idx="1">
                  <c:v>Engineering</c:v>
                </c:pt>
                <c:pt idx="2">
                  <c:v>Fire</c:v>
                </c:pt>
                <c:pt idx="3">
                  <c:v>Liability</c:v>
                </c:pt>
                <c:pt idx="4">
                  <c:v>Marine</c:v>
                </c:pt>
                <c:pt idx="5">
                  <c:v>Miscellaneous</c:v>
                </c:pt>
                <c:pt idx="6">
                  <c:v>Terrorism</c:v>
                </c:pt>
              </c:strCache>
            </c:strRef>
          </c:cat>
          <c:val>
            <c:numRef>
              <c:f>'Stage Funnel By Revenue'!$B$18:$B$25</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D0F6-4ED4-A5F5-6ABD2AE5CFF8}"/>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338026306597607"/>
          <c:y val="0.24946404199475061"/>
          <c:w val="0.2661973693402393"/>
          <c:h val="0.67500472440944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 Open Opportunity- Top5</a:t>
            </a:r>
          </a:p>
        </c:rich>
      </c:tx>
      <c:layout>
        <c:manualLayout>
          <c:xMode val="edge"/>
          <c:yMode val="edge"/>
          <c:x val="0.28475678040244967"/>
          <c:y val="2.7777777777777776E-2"/>
        </c:manualLayout>
      </c:layout>
      <c:overlay val="0"/>
      <c:spPr>
        <a:solidFill>
          <a:schemeClr val="accent3"/>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1337335118302168"/>
          <c:y val="0.16528326745718053"/>
          <c:w val="0.87239416142452031"/>
          <c:h val="0.6424683327627525"/>
        </c:manualLayout>
      </c:layout>
      <c:barChart>
        <c:barDir val="col"/>
        <c:grouping val="clustered"/>
        <c:varyColors val="0"/>
        <c:ser>
          <c:idx val="0"/>
          <c:order val="0"/>
          <c:spPr>
            <a:gradFill>
              <a:gsLst>
                <a:gs pos="0">
                  <a:schemeClr val="accent5">
                    <a:lumMod val="75000"/>
                  </a:schemeClr>
                </a:gs>
                <a:gs pos="74000">
                  <a:schemeClr val="accent6">
                    <a:lumMod val="40000"/>
                    <a:lumOff val="60000"/>
                  </a:schemeClr>
                </a:gs>
                <a:gs pos="83000">
                  <a:schemeClr val="accent6">
                    <a:lumMod val="40000"/>
                    <a:lumOff val="60000"/>
                  </a:schemeClr>
                </a:gs>
                <a:gs pos="100000">
                  <a:schemeClr val="accent5">
                    <a:lumMod val="40000"/>
                    <a:lumOff val="6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 Funnel By Revenue'!$P$6:$P$10</c:f>
              <c:strCache>
                <c:ptCount val="5"/>
                <c:pt idx="0">
                  <c:v>BE-Mega policy</c:v>
                </c:pt>
                <c:pt idx="1">
                  <c:v>CVP GMC</c:v>
                </c:pt>
                <c:pt idx="2">
                  <c:v>DB -Mega Policy</c:v>
                </c:pt>
                <c:pt idx="3">
                  <c:v>DB -Terrorism Policy</c:v>
                </c:pt>
                <c:pt idx="4">
                  <c:v>DS- Employees GMC</c:v>
                </c:pt>
              </c:strCache>
            </c:strRef>
          </c:cat>
          <c:val>
            <c:numRef>
              <c:f>'Stage Funnel By Revenue'!$Q$6:$Q$10</c:f>
              <c:numCache>
                <c:formatCode>General</c:formatCode>
                <c:ptCount val="5"/>
                <c:pt idx="0">
                  <c:v>300000</c:v>
                </c:pt>
                <c:pt idx="1">
                  <c:v>350000</c:v>
                </c:pt>
                <c:pt idx="2">
                  <c:v>400000</c:v>
                </c:pt>
                <c:pt idx="3">
                  <c:v>300000</c:v>
                </c:pt>
                <c:pt idx="4">
                  <c:v>300000</c:v>
                </c:pt>
              </c:numCache>
            </c:numRef>
          </c:val>
          <c:extLst>
            <c:ext xmlns:c16="http://schemas.microsoft.com/office/drawing/2014/chart" uri="{C3380CC4-5D6E-409C-BE32-E72D297353CC}">
              <c16:uniqueId val="{00000000-623D-4447-B124-1090B7771C69}"/>
            </c:ext>
          </c:extLst>
        </c:ser>
        <c:dLbls>
          <c:dLblPos val="outEnd"/>
          <c:showLegendKey val="0"/>
          <c:showVal val="1"/>
          <c:showCatName val="0"/>
          <c:showSerName val="0"/>
          <c:showPercent val="0"/>
          <c:showBubbleSize val="0"/>
        </c:dLbls>
        <c:gapWidth val="219"/>
        <c:overlap val="-27"/>
        <c:axId val="304623200"/>
        <c:axId val="304642400"/>
      </c:barChart>
      <c:catAx>
        <c:axId val="30462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4642400"/>
        <c:crosses val="autoZero"/>
        <c:auto val="1"/>
        <c:lblAlgn val="ctr"/>
        <c:lblOffset val="100"/>
        <c:noMultiLvlLbl val="0"/>
      </c:catAx>
      <c:valAx>
        <c:axId val="30464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4623200"/>
        <c:crosses val="autoZero"/>
        <c:crossBetween val="between"/>
      </c:valAx>
      <c:spPr>
        <a:noFill/>
        <a:ln>
          <a:noFill/>
        </a:ln>
        <a:effectLst/>
      </c:spPr>
    </c:plotArea>
    <c:plotVisOnly val="1"/>
    <c:dispBlanksAs val="gap"/>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dashboard-3.xlsx]TOP 4 OPPORTUNITY BY REVENUE!PivotTable1</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r>
              <a:rPr lang="en-IN" sz="1200" b="1" i="0" u="none" strike="noStrike" kern="1200" spc="0" baseline="0">
                <a:solidFill>
                  <a:schemeClr val="tx1">
                    <a:lumMod val="95000"/>
                    <a:lumOff val="5000"/>
                  </a:schemeClr>
                </a:solidFill>
              </a:rPr>
              <a:t>TOP 4 OPPORTUNITY BY REVENUE</a:t>
            </a:r>
          </a:p>
        </c:rich>
      </c:tx>
      <c:overlay val="0"/>
      <c:spPr>
        <a:gradFill>
          <a:gsLst>
            <a:gs pos="0">
              <a:schemeClr val="accent2">
                <a:lumMod val="50000"/>
              </a:schemeClr>
            </a:gs>
            <a:gs pos="74000">
              <a:schemeClr val="accent5">
                <a:lumMod val="20000"/>
                <a:lumOff val="80000"/>
              </a:schemeClr>
            </a:gs>
            <a:gs pos="83000">
              <a:schemeClr val="accent5">
                <a:lumMod val="40000"/>
                <a:lumOff val="60000"/>
              </a:schemeClr>
            </a:gs>
            <a:gs pos="100000">
              <a:schemeClr val="accent5">
                <a:lumMod val="40000"/>
                <a:lumOff val="60000"/>
              </a:schemeClr>
            </a:gs>
          </a:gsLst>
          <a:lin ang="5400000" scaled="1"/>
        </a:gra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gradFill>
            <a:gsLst>
              <a:gs pos="0">
                <a:schemeClr val="accent2">
                  <a:lumMod val="50000"/>
                </a:schemeClr>
              </a:gs>
              <a:gs pos="74000">
                <a:schemeClr val="accent5">
                  <a:lumMod val="20000"/>
                  <a:lumOff val="80000"/>
                </a:schemeClr>
              </a:gs>
              <a:gs pos="83000">
                <a:schemeClr val="accent5">
                  <a:lumMod val="40000"/>
                  <a:lumOff val="60000"/>
                </a:schemeClr>
              </a:gs>
              <a:gs pos="100000">
                <a:schemeClr val="accent5">
                  <a:lumMod val="40000"/>
                  <a:lumOff val="6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lumMod val="50000"/>
                </a:schemeClr>
              </a:gs>
              <a:gs pos="74000">
                <a:schemeClr val="accent5">
                  <a:lumMod val="20000"/>
                  <a:lumOff val="80000"/>
                </a:schemeClr>
              </a:gs>
              <a:gs pos="83000">
                <a:schemeClr val="accent5">
                  <a:lumMod val="40000"/>
                  <a:lumOff val="60000"/>
                </a:schemeClr>
              </a:gs>
              <a:gs pos="100000">
                <a:schemeClr val="accent5">
                  <a:lumMod val="40000"/>
                  <a:lumOff val="6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50000"/>
                </a:schemeClr>
              </a:gs>
              <a:gs pos="74000">
                <a:schemeClr val="accent5">
                  <a:lumMod val="20000"/>
                  <a:lumOff val="80000"/>
                </a:schemeClr>
              </a:gs>
              <a:gs pos="83000">
                <a:schemeClr val="accent5">
                  <a:lumMod val="40000"/>
                  <a:lumOff val="60000"/>
                </a:schemeClr>
              </a:gs>
              <a:gs pos="100000">
                <a:schemeClr val="accent5">
                  <a:lumMod val="40000"/>
                  <a:lumOff val="6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79320910730256"/>
          <c:y val="0.1379780728334527"/>
          <c:w val="0.6393877640780542"/>
          <c:h val="0.67027050851192771"/>
        </c:manualLayout>
      </c:layout>
      <c:barChart>
        <c:barDir val="bar"/>
        <c:grouping val="clustered"/>
        <c:varyColors val="0"/>
        <c:ser>
          <c:idx val="0"/>
          <c:order val="0"/>
          <c:tx>
            <c:strRef>
              <c:f>'TOP 4 OPPORTUNITY BY REVENUE'!$D$25</c:f>
              <c:strCache>
                <c:ptCount val="1"/>
                <c:pt idx="0">
                  <c:v>Total</c:v>
                </c:pt>
              </c:strCache>
            </c:strRef>
          </c:tx>
          <c:spPr>
            <a:gradFill>
              <a:gsLst>
                <a:gs pos="0">
                  <a:schemeClr val="accent2">
                    <a:lumMod val="50000"/>
                  </a:schemeClr>
                </a:gs>
                <a:gs pos="74000">
                  <a:schemeClr val="accent5">
                    <a:lumMod val="20000"/>
                    <a:lumOff val="80000"/>
                  </a:schemeClr>
                </a:gs>
                <a:gs pos="83000">
                  <a:schemeClr val="accent5">
                    <a:lumMod val="40000"/>
                    <a:lumOff val="60000"/>
                  </a:schemeClr>
                </a:gs>
                <a:gs pos="100000">
                  <a:schemeClr val="accent5">
                    <a:lumMod val="40000"/>
                    <a:lumOff val="60000"/>
                  </a:schemeClr>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4 OPPORTUNITY BY REVENUE'!$C$26:$C$30</c:f>
              <c:strCache>
                <c:ptCount val="4"/>
                <c:pt idx="0">
                  <c:v>Fire</c:v>
                </c:pt>
                <c:pt idx="1">
                  <c:v>EL-Group Mediclaim</c:v>
                </c:pt>
                <c:pt idx="2">
                  <c:v>DB -Mega Policy</c:v>
                </c:pt>
                <c:pt idx="3">
                  <c:v>CVP GMC</c:v>
                </c:pt>
              </c:strCache>
            </c:strRef>
          </c:cat>
          <c:val>
            <c:numRef>
              <c:f>'TOP 4 OPPORTUNITY BY REVENUE'!$D$26:$D$30</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ADF4-4CDA-B105-77843C6FAF6B}"/>
            </c:ext>
          </c:extLst>
        </c:ser>
        <c:dLbls>
          <c:dLblPos val="inEnd"/>
          <c:showLegendKey val="0"/>
          <c:showVal val="1"/>
          <c:showCatName val="0"/>
          <c:showSerName val="0"/>
          <c:showPercent val="0"/>
          <c:showBubbleSize val="0"/>
        </c:dLbls>
        <c:gapWidth val="182"/>
        <c:axId val="1063501199"/>
        <c:axId val="1063497839"/>
      </c:barChart>
      <c:catAx>
        <c:axId val="106350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1063497839"/>
        <c:crosses val="autoZero"/>
        <c:auto val="1"/>
        <c:lblAlgn val="ctr"/>
        <c:lblOffset val="100"/>
        <c:noMultiLvlLbl val="0"/>
      </c:catAx>
      <c:valAx>
        <c:axId val="1063497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063501199"/>
        <c:crosses val="autoZero"/>
        <c:crossBetween val="between"/>
        <c:min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b="1">
                <a:solidFill>
                  <a:schemeClr val="bg1"/>
                </a:solidFill>
              </a:rPr>
              <a:t>Renewal</a:t>
            </a:r>
          </a:p>
        </c:rich>
      </c:tx>
      <c:overlay val="0"/>
      <c:spPr>
        <a:gradFill>
          <a:gsLst>
            <a:gs pos="0">
              <a:schemeClr val="accent6">
                <a:lumMod val="50000"/>
              </a:schemeClr>
            </a:gs>
            <a:gs pos="74000">
              <a:schemeClr val="accent6">
                <a:lumMod val="20000"/>
                <a:lumOff val="80000"/>
              </a:schemeClr>
            </a:gs>
            <a:gs pos="83000">
              <a:schemeClr val="accent4">
                <a:lumMod val="40000"/>
                <a:lumOff val="60000"/>
              </a:schemeClr>
            </a:gs>
            <a:gs pos="100000">
              <a:schemeClr val="accent6">
                <a:lumMod val="50000"/>
              </a:schemeClr>
            </a:gs>
          </a:gsLst>
          <a:lin ang="5400000" scaled="1"/>
        </a:gradFill>
        <a:ln>
          <a:gradFill>
            <a:gsLst>
              <a:gs pos="0">
                <a:schemeClr val="accent6">
                  <a:lumMod val="50000"/>
                </a:schemeClr>
              </a:gs>
              <a:gs pos="74000">
                <a:schemeClr val="accent6">
                  <a:lumMod val="40000"/>
                  <a:lumOff val="60000"/>
                </a:schemeClr>
              </a:gs>
              <a:gs pos="83000">
                <a:schemeClr val="accent6">
                  <a:lumMod val="40000"/>
                  <a:lumOff val="60000"/>
                </a:schemeClr>
              </a:gs>
              <a:gs pos="100000">
                <a:schemeClr val="accent6">
                  <a:lumMod val="60000"/>
                  <a:lumOff val="40000"/>
                </a:schemeClr>
              </a:gs>
            </a:gsLst>
            <a:lin ang="5400000" scaled="1"/>
          </a:grad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gradFill>
              <a:gsLst>
                <a:gs pos="0">
                  <a:schemeClr val="accent6">
                    <a:lumMod val="50000"/>
                  </a:schemeClr>
                </a:gs>
                <a:gs pos="74000">
                  <a:schemeClr val="accent5">
                    <a:lumMod val="20000"/>
                    <a:lumOff val="80000"/>
                  </a:schemeClr>
                </a:gs>
                <a:gs pos="83000">
                  <a:schemeClr val="accent5">
                    <a:lumMod val="20000"/>
                    <a:lumOff val="80000"/>
                  </a:schemeClr>
                </a:gs>
                <a:gs pos="100000">
                  <a:schemeClr val="accent5">
                    <a:lumMod val="40000"/>
                    <a:lumOff val="60000"/>
                  </a:schemeClr>
                </a:gs>
              </a:gsLst>
              <a:lin ang="5400000" scaled="1"/>
            </a:gradFill>
            <a:ln>
              <a:noFill/>
            </a:ln>
            <a:effectLst/>
          </c:spPr>
          <c:invertIfNegative val="0"/>
          <c:cat>
            <c:strRef>
              <c:f>'New-Cross sales-Renewal'!$A$26:$A$28</c:f>
              <c:strCache>
                <c:ptCount val="3"/>
                <c:pt idx="0">
                  <c:v>Target</c:v>
                </c:pt>
                <c:pt idx="1">
                  <c:v>Achievement</c:v>
                </c:pt>
                <c:pt idx="2">
                  <c:v>Invoice</c:v>
                </c:pt>
              </c:strCache>
            </c:strRef>
          </c:cat>
          <c:val>
            <c:numRef>
              <c:f>'New-Cross sales-Renewal'!$B$26:$B$28</c:f>
              <c:numCache>
                <c:formatCode>0</c:formatCode>
                <c:ptCount val="3"/>
                <c:pt idx="0">
                  <c:v>12319455</c:v>
                </c:pt>
                <c:pt idx="1">
                  <c:v>18507270.640000015</c:v>
                </c:pt>
                <c:pt idx="2">
                  <c:v>8244310</c:v>
                </c:pt>
              </c:numCache>
            </c:numRef>
          </c:val>
          <c:extLst>
            <c:ext xmlns:c16="http://schemas.microsoft.com/office/drawing/2014/chart" uri="{C3380CC4-5D6E-409C-BE32-E72D297353CC}">
              <c16:uniqueId val="{00000000-4889-437E-B658-A1AC0C872DF0}"/>
            </c:ext>
          </c:extLst>
        </c:ser>
        <c:dLbls>
          <c:showLegendKey val="0"/>
          <c:showVal val="0"/>
          <c:showCatName val="0"/>
          <c:showSerName val="0"/>
          <c:showPercent val="0"/>
          <c:showBubbleSize val="0"/>
        </c:dLbls>
        <c:gapWidth val="182"/>
        <c:axId val="258194688"/>
        <c:axId val="258200448"/>
      </c:barChart>
      <c:catAx>
        <c:axId val="25819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258200448"/>
        <c:crosses val="autoZero"/>
        <c:auto val="1"/>
        <c:lblAlgn val="ctr"/>
        <c:lblOffset val="100"/>
        <c:noMultiLvlLbl val="0"/>
      </c:catAx>
      <c:valAx>
        <c:axId val="2582004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258194688"/>
        <c:crosses val="autoZero"/>
        <c:crossBetween val="between"/>
        <c:dispUnits>
          <c:builtInUnit val="millions"/>
          <c:dispUnitsLbl>
            <c:spPr>
              <a:gradFill>
                <a:gsLst>
                  <a:gs pos="0">
                    <a:schemeClr val="accent6">
                      <a:lumMod val="50000"/>
                    </a:schemeClr>
                  </a:gs>
                  <a:gs pos="74000">
                    <a:schemeClr val="accent5">
                      <a:lumMod val="20000"/>
                      <a:lumOff val="80000"/>
                    </a:schemeClr>
                  </a:gs>
                  <a:gs pos="83000">
                    <a:schemeClr val="accent5">
                      <a:lumMod val="20000"/>
                      <a:lumOff val="80000"/>
                    </a:schemeClr>
                  </a:gs>
                  <a:gs pos="100000">
                    <a:schemeClr val="accent5">
                      <a:lumMod val="40000"/>
                      <a:lumOff val="60000"/>
                    </a:schemeClr>
                  </a:gs>
                </a:gsLst>
                <a:lin ang="5400000" scaled="1"/>
              </a:gra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tx1">
        <a:lumMod val="65000"/>
        <a:lumOff val="35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Cross</a:t>
            </a:r>
            <a:r>
              <a:rPr lang="en-IN" b="1" baseline="0">
                <a:solidFill>
                  <a:schemeClr val="bg1"/>
                </a:solidFill>
              </a:rPr>
              <a:t> Sell</a:t>
            </a:r>
            <a:endParaRPr lang="en-IN" b="1">
              <a:solidFill>
                <a:schemeClr val="bg1"/>
              </a:solidFill>
            </a:endParaRPr>
          </a:p>
        </c:rich>
      </c:tx>
      <c:overlay val="0"/>
      <c:spPr>
        <a:gradFill>
          <a:gsLst>
            <a:gs pos="0">
              <a:schemeClr val="accent2">
                <a:lumMod val="75000"/>
              </a:schemeClr>
            </a:gs>
            <a:gs pos="74000">
              <a:schemeClr val="accent6">
                <a:lumMod val="20000"/>
                <a:lumOff val="80000"/>
              </a:schemeClr>
            </a:gs>
            <a:gs pos="83000">
              <a:schemeClr val="accent4">
                <a:lumMod val="40000"/>
                <a:lumOff val="60000"/>
              </a:schemeClr>
            </a:gs>
            <a:gs pos="100000">
              <a:schemeClr val="accent6">
                <a:lumMod val="5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a:gsLst>
                <a:gs pos="0">
                  <a:schemeClr val="accent2">
                    <a:lumMod val="75000"/>
                  </a:schemeClr>
                </a:gs>
                <a:gs pos="74000">
                  <a:schemeClr val="accent6">
                    <a:lumMod val="20000"/>
                    <a:lumOff val="80000"/>
                  </a:schemeClr>
                </a:gs>
                <a:gs pos="83000">
                  <a:schemeClr val="accent4">
                    <a:lumMod val="40000"/>
                    <a:lumOff val="60000"/>
                  </a:schemeClr>
                </a:gs>
                <a:gs pos="100000">
                  <a:schemeClr val="accent6">
                    <a:lumMod val="50000"/>
                  </a:schemeClr>
                </a:gs>
              </a:gsLst>
              <a:lin ang="5400000" scaled="1"/>
            </a:gradFill>
            <a:ln>
              <a:noFill/>
            </a:ln>
            <a:effectLst/>
          </c:spPr>
          <c:invertIfNegative val="0"/>
          <c:cat>
            <c:strRef>
              <c:f>'New-Cross sales-Renewal'!$O$3:$O$5</c:f>
              <c:strCache>
                <c:ptCount val="3"/>
                <c:pt idx="0">
                  <c:v>Target</c:v>
                </c:pt>
                <c:pt idx="1">
                  <c:v>Achievement</c:v>
                </c:pt>
                <c:pt idx="2">
                  <c:v>Invoice</c:v>
                </c:pt>
              </c:strCache>
            </c:strRef>
          </c:cat>
          <c:val>
            <c:numRef>
              <c:f>'New-Cross sales-Renewal'!$P$3:$P$5</c:f>
              <c:numCache>
                <c:formatCode>0</c:formatCode>
                <c:ptCount val="3"/>
                <c:pt idx="0">
                  <c:v>20083111</c:v>
                </c:pt>
                <c:pt idx="1">
                  <c:v>13041253.300000001</c:v>
                </c:pt>
                <c:pt idx="2">
                  <c:v>2853842</c:v>
                </c:pt>
              </c:numCache>
            </c:numRef>
          </c:val>
          <c:extLst>
            <c:ext xmlns:c16="http://schemas.microsoft.com/office/drawing/2014/chart" uri="{C3380CC4-5D6E-409C-BE32-E72D297353CC}">
              <c16:uniqueId val="{00000000-A1FA-4C27-8BFF-EFF777CF8EF5}"/>
            </c:ext>
          </c:extLst>
        </c:ser>
        <c:dLbls>
          <c:showLegendKey val="0"/>
          <c:showVal val="0"/>
          <c:showCatName val="0"/>
          <c:showSerName val="0"/>
          <c:showPercent val="0"/>
          <c:showBubbleSize val="0"/>
        </c:dLbls>
        <c:gapWidth val="182"/>
        <c:axId val="258205248"/>
        <c:axId val="258190848"/>
      </c:barChart>
      <c:catAx>
        <c:axId val="25820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8190848"/>
        <c:crosses val="autoZero"/>
        <c:auto val="1"/>
        <c:lblAlgn val="ctr"/>
        <c:lblOffset val="100"/>
        <c:noMultiLvlLbl val="0"/>
      </c:catAx>
      <c:valAx>
        <c:axId val="2581908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8205248"/>
        <c:crosses val="autoZero"/>
        <c:crossBetween val="between"/>
        <c:dispUnits>
          <c:builtInUnit val="millions"/>
          <c:dispUnitsLbl>
            <c:spPr>
              <a:gradFill>
                <a:gsLst>
                  <a:gs pos="0">
                    <a:schemeClr val="accent2">
                      <a:lumMod val="75000"/>
                    </a:schemeClr>
                  </a:gs>
                  <a:gs pos="74000">
                    <a:schemeClr val="accent6">
                      <a:lumMod val="20000"/>
                      <a:lumOff val="80000"/>
                    </a:schemeClr>
                  </a:gs>
                  <a:gs pos="83000">
                    <a:schemeClr val="accent4">
                      <a:lumMod val="40000"/>
                      <a:lumOff val="60000"/>
                    </a:schemeClr>
                  </a:gs>
                  <a:gs pos="100000">
                    <a:schemeClr val="accent6">
                      <a:lumMod val="5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dashboard-3.xlsx]No of invoice by Ace Exec!PivotTable10</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'No of invoice by Ace Exec'!$B$3:$B$4</c:f>
              <c:strCache>
                <c:ptCount val="1"/>
                <c:pt idx="0">
                  <c:v>(blank)</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Ace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Ace Exec'!$B$5:$B$16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0699-4E14-ADA4-B0CF08397608}"/>
            </c:ext>
          </c:extLst>
        </c:ser>
        <c:ser>
          <c:idx val="1"/>
          <c:order val="1"/>
          <c:tx>
            <c:strRef>
              <c:f>'No of invoice by Ace Exec'!$C$3:$C$4</c:f>
              <c:strCache>
                <c:ptCount val="1"/>
                <c:pt idx="0">
                  <c:v>Cross Sell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Ace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Ace Exec'!$C$5:$C$16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C-3D19-4DC8-8E3D-4CF042763D4C}"/>
            </c:ext>
          </c:extLst>
        </c:ser>
        <c:ser>
          <c:idx val="2"/>
          <c:order val="2"/>
          <c:tx>
            <c:strRef>
              <c:f>'No of invoice by Ace Exec'!$D$3:$D$4</c:f>
              <c:strCache>
                <c:ptCount val="1"/>
                <c:pt idx="0">
                  <c:v>New</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Ace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Ace Exec'!$D$5:$D$16</c:f>
              <c:numCache>
                <c:formatCode>General</c:formatCode>
                <c:ptCount val="11"/>
                <c:pt idx="5">
                  <c:v>8</c:v>
                </c:pt>
                <c:pt idx="7">
                  <c:v>7</c:v>
                </c:pt>
                <c:pt idx="10">
                  <c:v>1</c:v>
                </c:pt>
              </c:numCache>
            </c:numRef>
          </c:val>
          <c:extLst>
            <c:ext xmlns:c16="http://schemas.microsoft.com/office/drawing/2014/chart" uri="{C3380CC4-5D6E-409C-BE32-E72D297353CC}">
              <c16:uniqueId val="{00000000-5829-48DB-BED8-36CF20C19CD7}"/>
            </c:ext>
          </c:extLst>
        </c:ser>
        <c:ser>
          <c:idx val="3"/>
          <c:order val="3"/>
          <c:tx>
            <c:strRef>
              <c:f>'No of invoice by Ace Exec'!$E$3:$E$4</c:f>
              <c:strCache>
                <c:ptCount val="1"/>
                <c:pt idx="0">
                  <c:v>Renewal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Ace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Ace Exec'!$E$5:$E$16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1-5829-48DB-BED8-36CF20C19CD7}"/>
            </c:ext>
          </c:extLst>
        </c:ser>
        <c:dLbls>
          <c:showLegendKey val="0"/>
          <c:showVal val="1"/>
          <c:showCatName val="0"/>
          <c:showSerName val="0"/>
          <c:showPercent val="0"/>
          <c:showBubbleSize val="0"/>
        </c:dLbls>
        <c:gapWidth val="150"/>
        <c:shape val="box"/>
        <c:axId val="258211968"/>
        <c:axId val="258208128"/>
        <c:axId val="0"/>
      </c:bar3DChart>
      <c:catAx>
        <c:axId val="258211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8208128"/>
        <c:crosses val="autoZero"/>
        <c:auto val="1"/>
        <c:lblAlgn val="ctr"/>
        <c:lblOffset val="100"/>
        <c:noMultiLvlLbl val="0"/>
      </c:catAx>
      <c:valAx>
        <c:axId val="25820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821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dashboard-3.xlsx]TOP 4 OPPORTUNITY BY REVENUE!PivotTable1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r>
              <a:rPr lang="en-IN" sz="1200" b="1" i="0" u="none" strike="noStrike" kern="1200" spc="0" baseline="0">
                <a:solidFill>
                  <a:schemeClr val="tx1">
                    <a:lumMod val="95000"/>
                    <a:lumOff val="5000"/>
                  </a:schemeClr>
                </a:solidFill>
              </a:rPr>
              <a:t>TOP 4 OPPORTUNITY BY REVENUE</a:t>
            </a:r>
          </a:p>
        </c:rich>
      </c:tx>
      <c:overlay val="0"/>
      <c:spPr>
        <a:gradFill>
          <a:gsLst>
            <a:gs pos="0">
              <a:schemeClr val="accent2">
                <a:lumMod val="50000"/>
              </a:schemeClr>
            </a:gs>
            <a:gs pos="74000">
              <a:schemeClr val="accent5">
                <a:lumMod val="20000"/>
                <a:lumOff val="80000"/>
              </a:schemeClr>
            </a:gs>
            <a:gs pos="83000">
              <a:schemeClr val="accent5">
                <a:lumMod val="40000"/>
                <a:lumOff val="60000"/>
              </a:schemeClr>
            </a:gs>
            <a:gs pos="100000">
              <a:schemeClr val="accent5">
                <a:lumMod val="40000"/>
                <a:lumOff val="60000"/>
              </a:schemeClr>
            </a:gs>
          </a:gsLst>
          <a:lin ang="5400000" scaled="1"/>
        </a:gra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gradFill>
            <a:gsLst>
              <a:gs pos="0">
                <a:schemeClr val="accent2">
                  <a:lumMod val="50000"/>
                </a:schemeClr>
              </a:gs>
              <a:gs pos="74000">
                <a:schemeClr val="accent5">
                  <a:lumMod val="20000"/>
                  <a:lumOff val="80000"/>
                </a:schemeClr>
              </a:gs>
              <a:gs pos="83000">
                <a:schemeClr val="accent5">
                  <a:lumMod val="40000"/>
                  <a:lumOff val="60000"/>
                </a:schemeClr>
              </a:gs>
              <a:gs pos="100000">
                <a:schemeClr val="accent5">
                  <a:lumMod val="40000"/>
                  <a:lumOff val="6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4 OPPORTUNITY BY REVENUE'!$D$25</c:f>
              <c:strCache>
                <c:ptCount val="1"/>
                <c:pt idx="0">
                  <c:v>Total</c:v>
                </c:pt>
              </c:strCache>
            </c:strRef>
          </c:tx>
          <c:spPr>
            <a:gradFill>
              <a:gsLst>
                <a:gs pos="0">
                  <a:schemeClr val="accent2">
                    <a:lumMod val="50000"/>
                  </a:schemeClr>
                </a:gs>
                <a:gs pos="74000">
                  <a:schemeClr val="accent5">
                    <a:lumMod val="20000"/>
                    <a:lumOff val="80000"/>
                  </a:schemeClr>
                </a:gs>
                <a:gs pos="83000">
                  <a:schemeClr val="accent5">
                    <a:lumMod val="40000"/>
                    <a:lumOff val="60000"/>
                  </a:schemeClr>
                </a:gs>
                <a:gs pos="100000">
                  <a:schemeClr val="accent5">
                    <a:lumMod val="40000"/>
                    <a:lumOff val="60000"/>
                  </a:schemeClr>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4 OPPORTUNITY BY REVENUE'!$C$26:$C$30</c:f>
              <c:strCache>
                <c:ptCount val="4"/>
                <c:pt idx="0">
                  <c:v>Fire</c:v>
                </c:pt>
                <c:pt idx="1">
                  <c:v>EL-Group Mediclaim</c:v>
                </c:pt>
                <c:pt idx="2">
                  <c:v>DB -Mega Policy</c:v>
                </c:pt>
                <c:pt idx="3">
                  <c:v>CVP GMC</c:v>
                </c:pt>
              </c:strCache>
            </c:strRef>
          </c:cat>
          <c:val>
            <c:numRef>
              <c:f>'TOP 4 OPPORTUNITY BY REVENUE'!$D$26:$D$30</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A690-4656-AB7F-365BFBFFFE42}"/>
            </c:ext>
          </c:extLst>
        </c:ser>
        <c:dLbls>
          <c:dLblPos val="inEnd"/>
          <c:showLegendKey val="0"/>
          <c:showVal val="1"/>
          <c:showCatName val="0"/>
          <c:showSerName val="0"/>
          <c:showPercent val="0"/>
          <c:showBubbleSize val="0"/>
        </c:dLbls>
        <c:gapWidth val="182"/>
        <c:axId val="1063501199"/>
        <c:axId val="1063497839"/>
      </c:barChart>
      <c:catAx>
        <c:axId val="106350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1063497839"/>
        <c:crosses val="autoZero"/>
        <c:auto val="1"/>
        <c:lblAlgn val="ctr"/>
        <c:lblOffset val="100"/>
        <c:noMultiLvlLbl val="0"/>
      </c:catAx>
      <c:valAx>
        <c:axId val="1063497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063501199"/>
        <c:crosses val="autoZero"/>
        <c:crossBetween val="between"/>
        <c:dispUnits>
          <c:builtInUnit val="millions"/>
          <c:dispUnitsLbl>
            <c:spPr>
              <a:gradFill>
                <a:gsLst>
                  <a:gs pos="0">
                    <a:schemeClr val="accent2">
                      <a:lumMod val="50000"/>
                    </a:schemeClr>
                  </a:gs>
                  <a:gs pos="74000">
                    <a:schemeClr val="accent5">
                      <a:lumMod val="20000"/>
                      <a:lumOff val="80000"/>
                    </a:schemeClr>
                  </a:gs>
                  <a:gs pos="83000">
                    <a:schemeClr val="accent5">
                      <a:lumMod val="40000"/>
                      <a:lumOff val="60000"/>
                    </a:schemeClr>
                  </a:gs>
                  <a:gs pos="100000">
                    <a:schemeClr val="accent5">
                      <a:lumMod val="40000"/>
                      <a:lumOff val="60000"/>
                    </a:schemeClr>
                  </a:gs>
                </a:gsLst>
                <a:lin ang="5400000" scaled="1"/>
              </a:gra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dashboard-3.xlsx]Stage Funnel By Revenue!PivotTable26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bg1"/>
                </a:solidFill>
              </a:rPr>
              <a:t>Opportunity-Product Group</a:t>
            </a:r>
          </a:p>
        </c:rich>
      </c:tx>
      <c:overlay val="0"/>
      <c:spPr>
        <a:solidFill>
          <a:schemeClr val="accent5">
            <a:lumMod val="60000"/>
            <a:lumOff val="40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'Stage Funnel By Revenue'!$B$17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38E-421C-9C8E-8255EFA3B69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38E-421C-9C8E-8255EFA3B69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38E-421C-9C8E-8255EFA3B69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6037-493A-A5F1-B3D36F1788B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38E-421C-9C8E-8255EFA3B69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38E-421C-9C8E-8255EFA3B69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38E-421C-9C8E-8255EFA3B69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'Stage Funnel By Revenue'!$A$18:$A$25</c:f>
              <c:strCache>
                <c:ptCount val="7"/>
                <c:pt idx="0">
                  <c:v>Employee Benefits</c:v>
                </c:pt>
                <c:pt idx="1">
                  <c:v>Engineering</c:v>
                </c:pt>
                <c:pt idx="2">
                  <c:v>Fire</c:v>
                </c:pt>
                <c:pt idx="3">
                  <c:v>Liability</c:v>
                </c:pt>
                <c:pt idx="4">
                  <c:v>Marine</c:v>
                </c:pt>
                <c:pt idx="5">
                  <c:v>Miscellaneous</c:v>
                </c:pt>
                <c:pt idx="6">
                  <c:v>Terrorism</c:v>
                </c:pt>
              </c:strCache>
            </c:strRef>
          </c:cat>
          <c:val>
            <c:numRef>
              <c:f>'Stage Funnel By Revenue'!$B$18:$B$25</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6037-493A-A5F1-B3D36F1788B7}"/>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 Open Opportunity- Top5</a:t>
            </a:r>
          </a:p>
        </c:rich>
      </c:tx>
      <c:layout>
        <c:manualLayout>
          <c:xMode val="edge"/>
          <c:yMode val="edge"/>
          <c:x val="0.28475678040244967"/>
          <c:y val="2.7777777777777776E-2"/>
        </c:manualLayout>
      </c:layout>
      <c:overlay val="0"/>
      <c:spPr>
        <a:solidFill>
          <a:schemeClr val="accent3"/>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5">
                    <a:lumMod val="75000"/>
                  </a:schemeClr>
                </a:gs>
                <a:gs pos="74000">
                  <a:schemeClr val="accent6">
                    <a:lumMod val="40000"/>
                    <a:lumOff val="60000"/>
                  </a:schemeClr>
                </a:gs>
                <a:gs pos="83000">
                  <a:schemeClr val="accent6">
                    <a:lumMod val="40000"/>
                    <a:lumOff val="60000"/>
                  </a:schemeClr>
                </a:gs>
                <a:gs pos="100000">
                  <a:schemeClr val="accent5">
                    <a:lumMod val="40000"/>
                    <a:lumOff val="6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 Funnel By Revenue'!$P$6:$P$10</c:f>
              <c:strCache>
                <c:ptCount val="5"/>
                <c:pt idx="0">
                  <c:v>BE-Mega policy</c:v>
                </c:pt>
                <c:pt idx="1">
                  <c:v>CVP GMC</c:v>
                </c:pt>
                <c:pt idx="2">
                  <c:v>DB -Mega Policy</c:v>
                </c:pt>
                <c:pt idx="3">
                  <c:v>DB -Terrorism Policy</c:v>
                </c:pt>
                <c:pt idx="4">
                  <c:v>DS- Employees GMC</c:v>
                </c:pt>
              </c:strCache>
            </c:strRef>
          </c:cat>
          <c:val>
            <c:numRef>
              <c:f>'Stage Funnel By Revenue'!$Q$6:$Q$10</c:f>
              <c:numCache>
                <c:formatCode>General</c:formatCode>
                <c:ptCount val="5"/>
                <c:pt idx="0">
                  <c:v>300000</c:v>
                </c:pt>
                <c:pt idx="1">
                  <c:v>350000</c:v>
                </c:pt>
                <c:pt idx="2">
                  <c:v>400000</c:v>
                </c:pt>
                <c:pt idx="3">
                  <c:v>300000</c:v>
                </c:pt>
                <c:pt idx="4">
                  <c:v>300000</c:v>
                </c:pt>
              </c:numCache>
            </c:numRef>
          </c:val>
          <c:extLst>
            <c:ext xmlns:c16="http://schemas.microsoft.com/office/drawing/2014/chart" uri="{C3380CC4-5D6E-409C-BE32-E72D297353CC}">
              <c16:uniqueId val="{00000000-AFDF-49A4-96A2-E0CFF76C66C6}"/>
            </c:ext>
          </c:extLst>
        </c:ser>
        <c:dLbls>
          <c:dLblPos val="outEnd"/>
          <c:showLegendKey val="0"/>
          <c:showVal val="1"/>
          <c:showCatName val="0"/>
          <c:showSerName val="0"/>
          <c:showPercent val="0"/>
          <c:showBubbleSize val="0"/>
        </c:dLbls>
        <c:gapWidth val="219"/>
        <c:overlap val="-27"/>
        <c:axId val="304623200"/>
        <c:axId val="304642400"/>
      </c:barChart>
      <c:catAx>
        <c:axId val="30462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4642400"/>
        <c:crosses val="autoZero"/>
        <c:auto val="1"/>
        <c:lblAlgn val="ctr"/>
        <c:lblOffset val="100"/>
        <c:noMultiLvlLbl val="0"/>
      </c:catAx>
      <c:valAx>
        <c:axId val="30464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4623200"/>
        <c:crosses val="autoZero"/>
        <c:crossBetween val="between"/>
      </c:valAx>
      <c:spPr>
        <a:noFill/>
        <a:ln>
          <a:noFill/>
        </a:ln>
        <a:effectLst/>
      </c:spPr>
    </c:plotArea>
    <c:plotVisOnly val="1"/>
    <c:dispBlanksAs val="gap"/>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dashboard-3.xlsx]No of Meeting Dates!PivotTable6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No of Meeting Dates</a:t>
            </a:r>
          </a:p>
        </c:rich>
      </c:tx>
      <c:layout>
        <c:manualLayout>
          <c:xMode val="edge"/>
          <c:yMode val="edge"/>
          <c:x val="0.33637489063867015"/>
          <c:y val="3.138670166229221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Meeting Dates'!$B$3</c:f>
              <c:strCache>
                <c:ptCount val="1"/>
                <c:pt idx="0">
                  <c:v>Total</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Dates'!$A$4:$A$13</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'No of Meeting Dates'!$B$4:$B$13</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2522-439D-BECF-A43016F983DE}"/>
            </c:ext>
          </c:extLst>
        </c:ser>
        <c:dLbls>
          <c:dLblPos val="ctr"/>
          <c:showLegendKey val="0"/>
          <c:showVal val="1"/>
          <c:showCatName val="0"/>
          <c:showSerName val="0"/>
          <c:showPercent val="0"/>
          <c:showBubbleSize val="0"/>
        </c:dLbls>
        <c:gapWidth val="219"/>
        <c:overlap val="-27"/>
        <c:axId val="2040720527"/>
        <c:axId val="2040723887"/>
      </c:barChart>
      <c:catAx>
        <c:axId val="204072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0723887"/>
        <c:crosses val="autoZero"/>
        <c:auto val="1"/>
        <c:lblAlgn val="ctr"/>
        <c:lblOffset val="100"/>
        <c:noMultiLvlLbl val="0"/>
      </c:catAx>
      <c:valAx>
        <c:axId val="2040723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07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Cross</a:t>
            </a:r>
            <a:r>
              <a:rPr lang="en-IN" b="1" baseline="0">
                <a:solidFill>
                  <a:schemeClr val="bg1"/>
                </a:solidFill>
              </a:rPr>
              <a:t> Sell</a:t>
            </a:r>
            <a:endParaRPr lang="en-IN" b="1">
              <a:solidFill>
                <a:schemeClr val="bg1"/>
              </a:solidFill>
            </a:endParaRPr>
          </a:p>
        </c:rich>
      </c:tx>
      <c:layout>
        <c:manualLayout>
          <c:xMode val="edge"/>
          <c:yMode val="edge"/>
          <c:x val="0.40748366013071896"/>
          <c:y val="0"/>
        </c:manualLayout>
      </c:layout>
      <c:overlay val="0"/>
      <c:spPr>
        <a:gradFill>
          <a:gsLst>
            <a:gs pos="0">
              <a:schemeClr val="accent2">
                <a:lumMod val="75000"/>
              </a:schemeClr>
            </a:gs>
            <a:gs pos="74000">
              <a:schemeClr val="accent6">
                <a:lumMod val="20000"/>
                <a:lumOff val="80000"/>
              </a:schemeClr>
            </a:gs>
            <a:gs pos="83000">
              <a:schemeClr val="accent4">
                <a:lumMod val="40000"/>
                <a:lumOff val="60000"/>
              </a:schemeClr>
            </a:gs>
            <a:gs pos="100000">
              <a:schemeClr val="accent6">
                <a:lumMod val="5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620683443981266"/>
          <c:y val="0.16007246376811599"/>
          <c:w val="0.6982376100046318"/>
          <c:h val="0.58338183270569444"/>
        </c:manualLayout>
      </c:layout>
      <c:barChart>
        <c:barDir val="bar"/>
        <c:grouping val="clustered"/>
        <c:varyColors val="0"/>
        <c:ser>
          <c:idx val="0"/>
          <c:order val="0"/>
          <c:spPr>
            <a:gradFill>
              <a:gsLst>
                <a:gs pos="0">
                  <a:schemeClr val="accent2">
                    <a:lumMod val="75000"/>
                  </a:schemeClr>
                </a:gs>
                <a:gs pos="74000">
                  <a:schemeClr val="accent6">
                    <a:lumMod val="20000"/>
                    <a:lumOff val="80000"/>
                  </a:schemeClr>
                </a:gs>
                <a:gs pos="83000">
                  <a:schemeClr val="accent4">
                    <a:lumMod val="40000"/>
                    <a:lumOff val="60000"/>
                  </a:schemeClr>
                </a:gs>
                <a:gs pos="100000">
                  <a:schemeClr val="accent6">
                    <a:lumMod val="50000"/>
                  </a:schemeClr>
                </a:gs>
              </a:gsLst>
              <a:lin ang="5400000" scaled="1"/>
            </a:gra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'New-Cross sales-Renewal'!$O$3:$O$5</c:f>
              <c:strCache>
                <c:ptCount val="3"/>
                <c:pt idx="0">
                  <c:v>Target</c:v>
                </c:pt>
                <c:pt idx="1">
                  <c:v>Achievement</c:v>
                </c:pt>
                <c:pt idx="2">
                  <c:v>Invoice</c:v>
                </c:pt>
              </c:strCache>
            </c:strRef>
          </c:cat>
          <c:val>
            <c:numRef>
              <c:f>'New-Cross sales-Renewal'!$P$3:$P$5</c:f>
              <c:numCache>
                <c:formatCode>0</c:formatCode>
                <c:ptCount val="3"/>
                <c:pt idx="0">
                  <c:v>20083111</c:v>
                </c:pt>
                <c:pt idx="1">
                  <c:v>13041253.300000001</c:v>
                </c:pt>
                <c:pt idx="2">
                  <c:v>2853842</c:v>
                </c:pt>
              </c:numCache>
            </c:numRef>
          </c:val>
          <c:extLst>
            <c:ext xmlns:c16="http://schemas.microsoft.com/office/drawing/2014/chart" uri="{C3380CC4-5D6E-409C-BE32-E72D297353CC}">
              <c16:uniqueId val="{00000000-737B-43A2-957D-09C570D42F45}"/>
            </c:ext>
          </c:extLst>
        </c:ser>
        <c:dLbls>
          <c:dLblPos val="outEnd"/>
          <c:showLegendKey val="0"/>
          <c:showVal val="1"/>
          <c:showCatName val="0"/>
          <c:showSerName val="0"/>
          <c:showPercent val="0"/>
          <c:showBubbleSize val="0"/>
        </c:dLbls>
        <c:gapWidth val="182"/>
        <c:axId val="258205248"/>
        <c:axId val="258190848"/>
      </c:barChart>
      <c:catAx>
        <c:axId val="25820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8190848"/>
        <c:crosses val="autoZero"/>
        <c:auto val="1"/>
        <c:lblAlgn val="ctr"/>
        <c:lblOffset val="100"/>
        <c:noMultiLvlLbl val="0"/>
      </c:catAx>
      <c:valAx>
        <c:axId val="2581908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8205248"/>
        <c:crosses val="autoZero"/>
        <c:crossBetween val="between"/>
        <c:dispUnits>
          <c:builtInUnit val="millions"/>
          <c:dispUnitsLbl>
            <c:layout>
              <c:manualLayout>
                <c:xMode val="edge"/>
                <c:yMode val="edge"/>
                <c:x val="0.86467320261437908"/>
                <c:y val="0.88981855528928444"/>
              </c:manualLayout>
            </c:layout>
            <c:spPr>
              <a:gradFill>
                <a:gsLst>
                  <a:gs pos="0">
                    <a:schemeClr val="accent2">
                      <a:lumMod val="75000"/>
                    </a:schemeClr>
                  </a:gs>
                  <a:gs pos="74000">
                    <a:schemeClr val="accent6">
                      <a:lumMod val="20000"/>
                      <a:lumOff val="80000"/>
                    </a:schemeClr>
                  </a:gs>
                  <a:gs pos="83000">
                    <a:schemeClr val="accent4">
                      <a:lumMod val="40000"/>
                      <a:lumOff val="60000"/>
                    </a:schemeClr>
                  </a:gs>
                  <a:gs pos="100000">
                    <a:schemeClr val="accent6">
                      <a:lumMod val="5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u="none" strike="noStrike" baseline="0">
                <a:solidFill>
                  <a:schemeClr val="bg1"/>
                </a:solidFill>
                <a:effectLst>
                  <a:outerShdw blurRad="50800" dist="38100" dir="5400000" algn="t" rotWithShape="0">
                    <a:srgbClr val="000000">
                      <a:alpha val="40000"/>
                    </a:srgbClr>
                  </a:outerShdw>
                </a:effectLst>
                <a:latin typeface="Calibri" panose="020F0502020204030204"/>
                <a:ea typeface="Calibri" panose="020F0502020204030204" pitchFamily="34" charset="0"/>
                <a:cs typeface="Calibri" panose="020F0502020204030204" pitchFamily="34" charset="0"/>
              </a:rPr>
              <a:t>Stage Funnel By Revenue</a:t>
            </a:r>
            <a:endParaRPr lang="en-US" sz="1200" b="0" i="0" u="none" strike="noStrike" baseline="0">
              <a:solidFill>
                <a:schemeClr val="bg1"/>
              </a:solidFill>
              <a:effectLst>
                <a:outerShdw blurRad="50800" dist="38100" dir="5400000" algn="t" rotWithShape="0">
                  <a:srgbClr val="000000">
                    <a:alpha val="40000"/>
                  </a:srgbClr>
                </a:outerShdw>
              </a:effectLst>
              <a:latin typeface="Calibri" panose="020F0502020204030204"/>
              <a:ea typeface="Calibri" panose="020F0502020204030204" pitchFamily="34" charset="0"/>
              <a:cs typeface="Calibri" panose="020F0502020204030204" pitchFamily="34" charset="0"/>
            </a:endParaRPr>
          </a:p>
        </cx:rich>
      </cx:tx>
      <cx:spPr>
        <a:solidFill>
          <a:schemeClr val="accent5">
            <a:lumMod val="60000"/>
            <a:lumOff val="40000"/>
          </a:schemeClr>
        </a:solidFill>
      </cx:spPr>
    </cx:title>
    <cx:plotArea>
      <cx:plotAreaRegion>
        <cx:series layoutId="funnel" uniqueId="{518FD9DA-3BE3-471A-A2F3-509242E469B2}">
          <cx:spPr>
            <a:gradFill>
              <a:gsLst>
                <a:gs pos="0">
                  <a:schemeClr val="accent6">
                    <a:lumMod val="50000"/>
                  </a:schemeClr>
                </a:gs>
                <a:gs pos="74000">
                  <a:schemeClr val="accent6">
                    <a:lumMod val="40000"/>
                    <a:lumOff val="60000"/>
                  </a:schemeClr>
                </a:gs>
                <a:gs pos="83000">
                  <a:schemeClr val="accent6">
                    <a:lumMod val="40000"/>
                    <a:lumOff val="60000"/>
                  </a:schemeClr>
                </a:gs>
                <a:gs pos="100000">
                  <a:schemeClr val="accent6">
                    <a:lumMod val="60000"/>
                    <a:lumOff val="40000"/>
                  </a:schemeClr>
                </a:gs>
              </a:gsLst>
              <a:lin ang="5400000" scaled="1"/>
            </a:gradFill>
          </cx:spPr>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solidFill>
      <a:schemeClr val="tx1">
        <a:lumMod val="65000"/>
        <a:lumOff val="3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u="none" strike="noStrike" baseline="0">
                <a:solidFill>
                  <a:schemeClr val="bg1"/>
                </a:solidFill>
                <a:effectLst>
                  <a:outerShdw blurRad="50800" dist="38100" dir="5400000" algn="t" rotWithShape="0">
                    <a:srgbClr val="000000">
                      <a:alpha val="40000"/>
                    </a:srgbClr>
                  </a:outerShdw>
                </a:effectLst>
                <a:latin typeface="Calibri" panose="020F0502020204030204"/>
                <a:ea typeface="Calibri" panose="020F0502020204030204" pitchFamily="34" charset="0"/>
                <a:cs typeface="Calibri" panose="020F0502020204030204" pitchFamily="34" charset="0"/>
              </a:rPr>
              <a:t>Stage Funnel By Revenue</a:t>
            </a:r>
            <a:endParaRPr lang="en-US" sz="1200" b="0" i="0" u="none" strike="noStrike" baseline="0">
              <a:solidFill>
                <a:schemeClr val="bg1"/>
              </a:solidFill>
              <a:effectLst>
                <a:outerShdw blurRad="50800" dist="38100" dir="5400000" algn="t" rotWithShape="0">
                  <a:srgbClr val="000000">
                    <a:alpha val="40000"/>
                  </a:srgbClr>
                </a:outerShdw>
              </a:effectLst>
              <a:latin typeface="Calibri" panose="020F0502020204030204"/>
              <a:ea typeface="Calibri" panose="020F0502020204030204" pitchFamily="34" charset="0"/>
              <a:cs typeface="Calibri" panose="020F0502020204030204" pitchFamily="34" charset="0"/>
            </a:endParaRPr>
          </a:p>
        </cx:rich>
      </cx:tx>
      <cx:spPr>
        <a:solidFill>
          <a:schemeClr val="accent5">
            <a:lumMod val="60000"/>
            <a:lumOff val="40000"/>
          </a:schemeClr>
        </a:solidFill>
      </cx:spPr>
    </cx:title>
    <cx:plotArea>
      <cx:plotAreaRegion>
        <cx:series layoutId="funnel" uniqueId="{518FD9DA-3BE3-471A-A2F3-509242E469B2}">
          <cx:spPr>
            <a:gradFill>
              <a:gsLst>
                <a:gs pos="0">
                  <a:schemeClr val="accent6">
                    <a:lumMod val="50000"/>
                  </a:schemeClr>
                </a:gs>
                <a:gs pos="74000">
                  <a:schemeClr val="accent6">
                    <a:lumMod val="40000"/>
                    <a:lumOff val="60000"/>
                  </a:schemeClr>
                </a:gs>
                <a:gs pos="83000">
                  <a:schemeClr val="accent6">
                    <a:lumMod val="40000"/>
                    <a:lumOff val="60000"/>
                  </a:schemeClr>
                </a:gs>
                <a:gs pos="100000">
                  <a:schemeClr val="accent6">
                    <a:lumMod val="60000"/>
                    <a:lumOff val="40000"/>
                  </a:schemeClr>
                </a:gs>
              </a:gsLst>
              <a:lin ang="5400000" scaled="1"/>
            </a:gradFill>
          </cx:spPr>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solidFill>
      <a:schemeClr val="tx1">
        <a:lumMod val="65000"/>
        <a:lumOff val="3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image" Target="../media/image5.emf"/><Relationship Id="rId13" Type="http://schemas.openxmlformats.org/officeDocument/2006/relationships/chart" Target="../charts/chart14.xml"/><Relationship Id="rId1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image" Target="../media/image4.emf"/><Relationship Id="rId12" Type="http://schemas.microsoft.com/office/2014/relationships/chartEx" Target="../charts/chartEx2.xml"/><Relationship Id="rId17" Type="http://schemas.microsoft.com/office/2007/relationships/hdphoto" Target="../media/hdphoto1.wdp"/><Relationship Id="rId2" Type="http://schemas.openxmlformats.org/officeDocument/2006/relationships/chart" Target="../charts/chart10.xml"/><Relationship Id="rId16" Type="http://schemas.openxmlformats.org/officeDocument/2006/relationships/image" Target="../media/image8.png"/><Relationship Id="rId1" Type="http://schemas.openxmlformats.org/officeDocument/2006/relationships/chart" Target="../charts/chart9.xml"/><Relationship Id="rId6" Type="http://schemas.openxmlformats.org/officeDocument/2006/relationships/image" Target="../media/image3.emf"/><Relationship Id="rId11" Type="http://schemas.openxmlformats.org/officeDocument/2006/relationships/chart" Target="../charts/chart13.xml"/><Relationship Id="rId5" Type="http://schemas.openxmlformats.org/officeDocument/2006/relationships/image" Target="../media/image2.emf"/><Relationship Id="rId15" Type="http://schemas.openxmlformats.org/officeDocument/2006/relationships/image" Target="../media/image7.emf"/><Relationship Id="rId10" Type="http://schemas.openxmlformats.org/officeDocument/2006/relationships/chart" Target="../charts/chart12.xml"/><Relationship Id="rId4" Type="http://schemas.openxmlformats.org/officeDocument/2006/relationships/image" Target="../media/image1.emf"/><Relationship Id="rId9" Type="http://schemas.openxmlformats.org/officeDocument/2006/relationships/image" Target="../media/image6.emf"/><Relationship Id="rId1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 Id="rId6" Type="http://schemas.openxmlformats.org/officeDocument/2006/relationships/image" Target="../media/image14.emf"/><Relationship Id="rId5" Type="http://schemas.openxmlformats.org/officeDocument/2006/relationships/image" Target="../media/image13.emf"/><Relationship Id="rId4"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16</xdr:col>
      <xdr:colOff>6448</xdr:colOff>
      <xdr:row>13</xdr:row>
      <xdr:rowOff>35169</xdr:rowOff>
    </xdr:from>
    <xdr:to>
      <xdr:col>19</xdr:col>
      <xdr:colOff>6448</xdr:colOff>
      <xdr:row>26</xdr:row>
      <xdr:rowOff>63744</xdr:rowOff>
    </xdr:to>
    <mc:AlternateContent xmlns:mc="http://schemas.openxmlformats.org/markup-compatibility/2006" xmlns:a14="http://schemas.microsoft.com/office/drawing/2010/main">
      <mc:Choice Requires="a14">
        <xdr:graphicFrame macro="">
          <xdr:nvGraphicFramePr>
            <xdr:cNvPr id="2" name="product_group">
              <a:extLst>
                <a:ext uri="{FF2B5EF4-FFF2-40B4-BE49-F238E27FC236}">
                  <a16:creationId xmlns:a16="http://schemas.microsoft.com/office/drawing/2014/main" id="{7A5DD63C-E5E3-3DC4-8240-F312AB328FF6}"/>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22116171" y="247356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xdr:colOff>
      <xdr:row>0</xdr:row>
      <xdr:rowOff>0</xdr:rowOff>
    </xdr:from>
    <xdr:to>
      <xdr:col>25</xdr:col>
      <xdr:colOff>396240</xdr:colOff>
      <xdr:row>2</xdr:row>
      <xdr:rowOff>53340</xdr:rowOff>
    </xdr:to>
    <xdr:sp macro="" textlink="">
      <xdr:nvSpPr>
        <xdr:cNvPr id="2" name="TextBox 1">
          <a:extLst>
            <a:ext uri="{FF2B5EF4-FFF2-40B4-BE49-F238E27FC236}">
              <a16:creationId xmlns:a16="http://schemas.microsoft.com/office/drawing/2014/main" id="{440FC642-2046-97B1-9A3B-6DEFCD681E49}"/>
            </a:ext>
          </a:extLst>
        </xdr:cNvPr>
        <xdr:cNvSpPr txBox="1"/>
      </xdr:nvSpPr>
      <xdr:spPr>
        <a:xfrm>
          <a:off x="7620" y="0"/>
          <a:ext cx="15628620" cy="419100"/>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000" b="1" kern="1200">
              <a:solidFill>
                <a:srgbClr val="FF0000"/>
              </a:solidFill>
            </a:rPr>
            <a:t>                                                                                       INSURANCE ANALYTICS </a:t>
          </a:r>
          <a:r>
            <a:rPr lang="en-IN" sz="2000" b="1" kern="1200">
              <a:solidFill>
                <a:schemeClr val="bg1"/>
              </a:solidFill>
            </a:rPr>
            <a:t>DASHBOARD</a:t>
          </a:r>
        </a:p>
      </xdr:txBody>
    </xdr:sp>
    <xdr:clientData/>
  </xdr:twoCellAnchor>
  <xdr:twoCellAnchor>
    <xdr:from>
      <xdr:col>0</xdr:col>
      <xdr:colOff>38100</xdr:colOff>
      <xdr:row>2</xdr:row>
      <xdr:rowOff>68580</xdr:rowOff>
    </xdr:from>
    <xdr:to>
      <xdr:col>21</xdr:col>
      <xdr:colOff>274320</xdr:colOff>
      <xdr:row>11</xdr:row>
      <xdr:rowOff>91440</xdr:rowOff>
    </xdr:to>
    <xdr:grpSp>
      <xdr:nvGrpSpPr>
        <xdr:cNvPr id="8212" name="Group 8211">
          <a:extLst>
            <a:ext uri="{FF2B5EF4-FFF2-40B4-BE49-F238E27FC236}">
              <a16:creationId xmlns:a16="http://schemas.microsoft.com/office/drawing/2014/main" id="{DF536DA7-7312-52F1-2C2D-E21BA9D04B15}"/>
            </a:ext>
          </a:extLst>
        </xdr:cNvPr>
        <xdr:cNvGrpSpPr/>
      </xdr:nvGrpSpPr>
      <xdr:grpSpPr>
        <a:xfrm>
          <a:off x="38100" y="435112"/>
          <a:ext cx="12997309" cy="1672252"/>
          <a:chOff x="38100" y="434340"/>
          <a:chExt cx="12649200" cy="1668780"/>
        </a:xfrm>
      </xdr:grpSpPr>
      <xdr:grpSp>
        <xdr:nvGrpSpPr>
          <xdr:cNvPr id="39" name="Group 38">
            <a:extLst>
              <a:ext uri="{FF2B5EF4-FFF2-40B4-BE49-F238E27FC236}">
                <a16:creationId xmlns:a16="http://schemas.microsoft.com/office/drawing/2014/main" id="{2B00A4AC-9ED8-9A34-BB8C-2657A4EE0783}"/>
              </a:ext>
            </a:extLst>
          </xdr:cNvPr>
          <xdr:cNvGrpSpPr/>
        </xdr:nvGrpSpPr>
        <xdr:grpSpPr>
          <a:xfrm>
            <a:off x="38100" y="457200"/>
            <a:ext cx="4152900" cy="1638300"/>
            <a:chOff x="53340" y="441960"/>
            <a:chExt cx="4152900" cy="1965960"/>
          </a:xfrm>
        </xdr:grpSpPr>
        <xdr:sp macro="" textlink="">
          <xdr:nvSpPr>
            <xdr:cNvPr id="3" name="Rectangle: Rounded Corners 2">
              <a:extLst>
                <a:ext uri="{FF2B5EF4-FFF2-40B4-BE49-F238E27FC236}">
                  <a16:creationId xmlns:a16="http://schemas.microsoft.com/office/drawing/2014/main" id="{6F9EB034-CEAE-0F1A-74CE-C1CB56E5E88D}"/>
                </a:ext>
              </a:extLst>
            </xdr:cNvPr>
            <xdr:cNvSpPr/>
          </xdr:nvSpPr>
          <xdr:spPr>
            <a:xfrm>
              <a:off x="53340" y="441960"/>
              <a:ext cx="4152900" cy="196596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bg1"/>
                </a:solidFill>
              </a:endParaRPr>
            </a:p>
          </xdr:txBody>
        </xdr:sp>
        <xdr:graphicFrame macro="">
          <xdr:nvGraphicFramePr>
            <xdr:cNvPr id="4" name="Chart 3">
              <a:extLst>
                <a:ext uri="{FF2B5EF4-FFF2-40B4-BE49-F238E27FC236}">
                  <a16:creationId xmlns:a16="http://schemas.microsoft.com/office/drawing/2014/main" id="{56145D15-3D30-4D79-9179-66D5FBF15585}"/>
                </a:ext>
              </a:extLst>
            </xdr:cNvPr>
            <xdr:cNvGraphicFramePr>
              <a:graphicFrameLocks/>
            </xdr:cNvGraphicFramePr>
          </xdr:nvGraphicFramePr>
          <xdr:xfrm>
            <a:off x="190500" y="533400"/>
            <a:ext cx="3886200" cy="1752600"/>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40" name="Group 39">
            <a:extLst>
              <a:ext uri="{FF2B5EF4-FFF2-40B4-BE49-F238E27FC236}">
                <a16:creationId xmlns:a16="http://schemas.microsoft.com/office/drawing/2014/main" id="{DF9CCA6D-E888-1182-DD93-84E5261B2936}"/>
              </a:ext>
            </a:extLst>
          </xdr:cNvPr>
          <xdr:cNvGrpSpPr/>
        </xdr:nvGrpSpPr>
        <xdr:grpSpPr>
          <a:xfrm>
            <a:off x="4259580" y="434340"/>
            <a:ext cx="4198620" cy="1668780"/>
            <a:chOff x="4259580" y="434340"/>
            <a:chExt cx="4198620" cy="1996440"/>
          </a:xfrm>
        </xdr:grpSpPr>
        <xdr:sp macro="" textlink="">
          <xdr:nvSpPr>
            <xdr:cNvPr id="5" name="Rectangle: Rounded Corners 4">
              <a:extLst>
                <a:ext uri="{FF2B5EF4-FFF2-40B4-BE49-F238E27FC236}">
                  <a16:creationId xmlns:a16="http://schemas.microsoft.com/office/drawing/2014/main" id="{248E01C0-02E9-479B-B2DE-70FB947760BE}"/>
                </a:ext>
              </a:extLst>
            </xdr:cNvPr>
            <xdr:cNvSpPr/>
          </xdr:nvSpPr>
          <xdr:spPr>
            <a:xfrm>
              <a:off x="4259580" y="434340"/>
              <a:ext cx="4198620" cy="199644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bg1"/>
                </a:solidFill>
              </a:endParaRPr>
            </a:p>
          </xdr:txBody>
        </xdr:sp>
        <xdr:graphicFrame macro="">
          <xdr:nvGraphicFramePr>
            <xdr:cNvPr id="7" name="Chart 6">
              <a:extLst>
                <a:ext uri="{FF2B5EF4-FFF2-40B4-BE49-F238E27FC236}">
                  <a16:creationId xmlns:a16="http://schemas.microsoft.com/office/drawing/2014/main" id="{E5B90FAD-5726-45DF-AAFE-824AEA95CB0C}"/>
                </a:ext>
              </a:extLst>
            </xdr:cNvPr>
            <xdr:cNvGraphicFramePr>
              <a:graphicFrameLocks/>
            </xdr:cNvGraphicFramePr>
          </xdr:nvGraphicFramePr>
          <xdr:xfrm>
            <a:off x="4381500" y="541020"/>
            <a:ext cx="3962400" cy="180594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41" name="Group 40">
            <a:extLst>
              <a:ext uri="{FF2B5EF4-FFF2-40B4-BE49-F238E27FC236}">
                <a16:creationId xmlns:a16="http://schemas.microsoft.com/office/drawing/2014/main" id="{41512B2C-3A0A-F777-2C20-97FF3A361A91}"/>
              </a:ext>
            </a:extLst>
          </xdr:cNvPr>
          <xdr:cNvGrpSpPr/>
        </xdr:nvGrpSpPr>
        <xdr:grpSpPr>
          <a:xfrm>
            <a:off x="8534400" y="441960"/>
            <a:ext cx="4152900" cy="1630680"/>
            <a:chOff x="8534400" y="441960"/>
            <a:chExt cx="4152900" cy="1965960"/>
          </a:xfrm>
        </xdr:grpSpPr>
        <xdr:sp macro="" textlink="">
          <xdr:nvSpPr>
            <xdr:cNvPr id="6" name="Rectangle: Rounded Corners 5">
              <a:extLst>
                <a:ext uri="{FF2B5EF4-FFF2-40B4-BE49-F238E27FC236}">
                  <a16:creationId xmlns:a16="http://schemas.microsoft.com/office/drawing/2014/main" id="{7EA4BAC2-7CEC-4A43-B7AA-58E23C09EC4C}"/>
                </a:ext>
              </a:extLst>
            </xdr:cNvPr>
            <xdr:cNvSpPr/>
          </xdr:nvSpPr>
          <xdr:spPr>
            <a:xfrm>
              <a:off x="8534400" y="441960"/>
              <a:ext cx="4152900" cy="196596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bg1"/>
                </a:solidFill>
              </a:endParaRPr>
            </a:p>
          </xdr:txBody>
        </xdr:sp>
        <xdr:graphicFrame macro="">
          <xdr:nvGraphicFramePr>
            <xdr:cNvPr id="8" name="Chart 7">
              <a:extLst>
                <a:ext uri="{FF2B5EF4-FFF2-40B4-BE49-F238E27FC236}">
                  <a16:creationId xmlns:a16="http://schemas.microsoft.com/office/drawing/2014/main" id="{F22E4DD1-6A0C-4BA5-9C2A-B9A95F0B8785}"/>
                </a:ext>
              </a:extLst>
            </xdr:cNvPr>
            <xdr:cNvGraphicFramePr>
              <a:graphicFrameLocks/>
            </xdr:cNvGraphicFramePr>
          </xdr:nvGraphicFramePr>
          <xdr:xfrm>
            <a:off x="8686800" y="495300"/>
            <a:ext cx="3909060" cy="1866900"/>
          </xdr:xfrm>
          <a:graphic>
            <a:graphicData uri="http://schemas.openxmlformats.org/drawingml/2006/chart">
              <c:chart xmlns:c="http://schemas.openxmlformats.org/drawingml/2006/chart" xmlns:r="http://schemas.openxmlformats.org/officeDocument/2006/relationships" r:id="rId3"/>
            </a:graphicData>
          </a:graphic>
        </xdr:graphicFrame>
      </xdr:grpSp>
    </xdr:grpSp>
    <xdr:clientData/>
  </xdr:twoCellAnchor>
  <xdr:twoCellAnchor>
    <xdr:from>
      <xdr:col>0</xdr:col>
      <xdr:colOff>0</xdr:colOff>
      <xdr:row>11</xdr:row>
      <xdr:rowOff>106680</xdr:rowOff>
    </xdr:from>
    <xdr:to>
      <xdr:col>16</xdr:col>
      <xdr:colOff>129540</xdr:colOff>
      <xdr:row>14</xdr:row>
      <xdr:rowOff>76200</xdr:rowOff>
    </xdr:to>
    <xdr:grpSp>
      <xdr:nvGrpSpPr>
        <xdr:cNvPr id="48" name="Group 47">
          <a:extLst>
            <a:ext uri="{FF2B5EF4-FFF2-40B4-BE49-F238E27FC236}">
              <a16:creationId xmlns:a16="http://schemas.microsoft.com/office/drawing/2014/main" id="{66390E48-8992-7AC4-32A0-E5FCEFCAB14F}"/>
            </a:ext>
          </a:extLst>
        </xdr:cNvPr>
        <xdr:cNvGrpSpPr/>
      </xdr:nvGrpSpPr>
      <xdr:grpSpPr>
        <a:xfrm>
          <a:off x="0" y="2122604"/>
          <a:ext cx="9852274" cy="519318"/>
          <a:chOff x="228600" y="2133600"/>
          <a:chExt cx="10980420" cy="518160"/>
        </a:xfrm>
      </xdr:grpSpPr>
      <xdr:grpSp>
        <xdr:nvGrpSpPr>
          <xdr:cNvPr id="42" name="Group 41">
            <a:extLst>
              <a:ext uri="{FF2B5EF4-FFF2-40B4-BE49-F238E27FC236}">
                <a16:creationId xmlns:a16="http://schemas.microsoft.com/office/drawing/2014/main" id="{B5FA98F9-C880-ECEC-F2DC-6FA717CAB565}"/>
              </a:ext>
            </a:extLst>
          </xdr:cNvPr>
          <xdr:cNvGrpSpPr/>
        </xdr:nvGrpSpPr>
        <xdr:grpSpPr>
          <a:xfrm>
            <a:off x="228600" y="2141220"/>
            <a:ext cx="1729740" cy="495300"/>
            <a:chOff x="205740" y="2453640"/>
            <a:chExt cx="1729740" cy="495300"/>
          </a:xfrm>
        </xdr:grpSpPr>
        <xdr:sp macro="" textlink="">
          <xdr:nvSpPr>
            <xdr:cNvPr id="9" name="Rectangle 8">
              <a:extLst>
                <a:ext uri="{FF2B5EF4-FFF2-40B4-BE49-F238E27FC236}">
                  <a16:creationId xmlns:a16="http://schemas.microsoft.com/office/drawing/2014/main" id="{AD067BC9-9292-6598-A83E-8AE803D4458E}"/>
                </a:ext>
              </a:extLst>
            </xdr:cNvPr>
            <xdr:cNvSpPr/>
          </xdr:nvSpPr>
          <xdr:spPr>
            <a:xfrm>
              <a:off x="205740" y="2453640"/>
              <a:ext cx="1729740" cy="4953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TextBox 9">
              <a:extLst>
                <a:ext uri="{FF2B5EF4-FFF2-40B4-BE49-F238E27FC236}">
                  <a16:creationId xmlns:a16="http://schemas.microsoft.com/office/drawing/2014/main" id="{D8AC6C06-4D0C-37AA-E317-1D478836AB21}"/>
                </a:ext>
              </a:extLst>
            </xdr:cNvPr>
            <xdr:cNvSpPr txBox="1"/>
          </xdr:nvSpPr>
          <xdr:spPr>
            <a:xfrm>
              <a:off x="327659" y="2484120"/>
              <a:ext cx="1589106" cy="205881"/>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kern="1200">
                  <a:solidFill>
                    <a:schemeClr val="bg1"/>
                  </a:solidFill>
                </a:rPr>
                <a:t>Cross Sell Placed Ach%</a:t>
              </a:r>
            </a:p>
          </xdr:txBody>
        </xdr:sp>
        <mc:AlternateContent xmlns:mc="http://schemas.openxmlformats.org/markup-compatibility/2006" xmlns:a14="http://schemas.microsoft.com/office/drawing/2010/main">
          <mc:Choice Requires="a14">
            <xdr:pic>
              <xdr:nvPicPr>
                <xdr:cNvPr id="24" name="Picture 23">
                  <a:extLst>
                    <a:ext uri="{FF2B5EF4-FFF2-40B4-BE49-F238E27FC236}">
                      <a16:creationId xmlns:a16="http://schemas.microsoft.com/office/drawing/2014/main" id="{42BBBE58-99F7-F6F8-D164-207096357E3D}"/>
                    </a:ext>
                  </a:extLst>
                </xdr:cNvPr>
                <xdr:cNvPicPr>
                  <a:picLocks noChangeAspect="1" noChangeArrowheads="1"/>
                  <a:extLst>
                    <a:ext uri="{84589F7E-364E-4C9E-8A38-B11213B215E9}">
                      <a14:cameraTool cellRange="Achievement!$H$6" spid="_x0000_s8716"/>
                    </a:ext>
                  </a:extLst>
                </xdr:cNvPicPr>
              </xdr:nvPicPr>
              <xdr:blipFill>
                <a:blip xmlns:r="http://schemas.openxmlformats.org/officeDocument/2006/relationships" r:embed="rId4"/>
                <a:srcRect/>
                <a:stretch>
                  <a:fillRect/>
                </a:stretch>
              </xdr:blipFill>
              <xdr:spPr bwMode="auto">
                <a:xfrm>
                  <a:off x="281940" y="2705100"/>
                  <a:ext cx="1394460" cy="198120"/>
                </a:xfrm>
                <a:prstGeom prst="rect">
                  <a:avLst/>
                </a:prstGeom>
                <a:solidFill>
                  <a:schemeClr val="tx1">
                    <a:lumMod val="65000"/>
                    <a:lumOff val="35000"/>
                  </a:schemeClr>
                </a:solidFill>
              </xdr:spPr>
            </xdr:pic>
          </mc:Choice>
          <mc:Fallback xmlns=""/>
        </mc:AlternateContent>
      </xdr:grpSp>
      <xdr:grpSp>
        <xdr:nvGrpSpPr>
          <xdr:cNvPr id="43" name="Group 42">
            <a:extLst>
              <a:ext uri="{FF2B5EF4-FFF2-40B4-BE49-F238E27FC236}">
                <a16:creationId xmlns:a16="http://schemas.microsoft.com/office/drawing/2014/main" id="{740F8DDB-C628-9F37-9507-9ABFA2583F70}"/>
              </a:ext>
            </a:extLst>
          </xdr:cNvPr>
          <xdr:cNvGrpSpPr/>
        </xdr:nvGrpSpPr>
        <xdr:grpSpPr>
          <a:xfrm>
            <a:off x="2057400" y="2141220"/>
            <a:ext cx="1729740" cy="495300"/>
            <a:chOff x="2118360" y="2476500"/>
            <a:chExt cx="1729740" cy="495300"/>
          </a:xfrm>
        </xdr:grpSpPr>
        <xdr:sp macro="" textlink="">
          <xdr:nvSpPr>
            <xdr:cNvPr id="15" name="Rectangle 14">
              <a:extLst>
                <a:ext uri="{FF2B5EF4-FFF2-40B4-BE49-F238E27FC236}">
                  <a16:creationId xmlns:a16="http://schemas.microsoft.com/office/drawing/2014/main" id="{FB08C6A0-FFE4-4457-9B98-ACDADF0B1556}"/>
                </a:ext>
              </a:extLst>
            </xdr:cNvPr>
            <xdr:cNvSpPr/>
          </xdr:nvSpPr>
          <xdr:spPr>
            <a:xfrm>
              <a:off x="2118360" y="2476500"/>
              <a:ext cx="1729740" cy="4953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196" name="Text Box 4">
              <a:extLst>
                <a:ext uri="{FF2B5EF4-FFF2-40B4-BE49-F238E27FC236}">
                  <a16:creationId xmlns:a16="http://schemas.microsoft.com/office/drawing/2014/main" id="{DF959EBE-612B-9E9D-B67B-61687A808E26}"/>
                </a:ext>
              </a:extLst>
            </xdr:cNvPr>
            <xdr:cNvSpPr txBox="1">
              <a:spLocks noChangeArrowheads="1"/>
            </xdr:cNvSpPr>
          </xdr:nvSpPr>
          <xdr:spPr bwMode="auto">
            <a:xfrm>
              <a:off x="2209800" y="2484120"/>
              <a:ext cx="1554480" cy="251460"/>
            </a:xfrm>
            <a:prstGeom prst="rect">
              <a:avLst/>
            </a:prstGeom>
            <a:solidFill>
              <a:schemeClr val="tx1">
                <a:lumMod val="65000"/>
                <a:lumOff val="35000"/>
              </a:schemeClr>
            </a:solidFill>
            <a:ln w="9525">
              <a:noFill/>
              <a:miter lim="800000"/>
              <a:headEnd/>
              <a:tailEnd/>
            </a:ln>
          </xdr:spPr>
          <xdr:txBody>
            <a:bodyPr vertOverflow="clip" wrap="square" lIns="36576" tIns="32004" rIns="0" bIns="0" anchor="t" upright="1"/>
            <a:lstStyle/>
            <a:p>
              <a:pPr algn="l" rtl="0">
                <a:defRPr sz="1000"/>
              </a:pPr>
              <a:r>
                <a:rPr lang="en-IN" sz="1100" b="1" i="0" u="none" strike="noStrike" baseline="0">
                  <a:solidFill>
                    <a:schemeClr val="bg1"/>
                  </a:solidFill>
                  <a:latin typeface="Calibri"/>
                  <a:ea typeface="Calibri"/>
                  <a:cs typeface="Calibri"/>
                </a:rPr>
                <a:t>Cross Sell Invoice Ach%</a:t>
              </a:r>
            </a:p>
          </xdr:txBody>
        </xdr:sp>
        <mc:AlternateContent xmlns:mc="http://schemas.openxmlformats.org/markup-compatibility/2006" xmlns:a14="http://schemas.microsoft.com/office/drawing/2010/main">
          <mc:Choice Requires="a14">
            <xdr:pic>
              <xdr:nvPicPr>
                <xdr:cNvPr id="26" name="Picture 25">
                  <a:extLst>
                    <a:ext uri="{FF2B5EF4-FFF2-40B4-BE49-F238E27FC236}">
                      <a16:creationId xmlns:a16="http://schemas.microsoft.com/office/drawing/2014/main" id="{BC468E59-87B7-1B96-3F14-5AA63EAC9ECD}"/>
                    </a:ext>
                  </a:extLst>
                </xdr:cNvPr>
                <xdr:cNvPicPr>
                  <a:picLocks noChangeAspect="1" noChangeArrowheads="1"/>
                  <a:extLst>
                    <a:ext uri="{84589F7E-364E-4C9E-8A38-B11213B215E9}">
                      <a14:cameraTool cellRange="Achievement!$I$6" spid="_x0000_s8717"/>
                    </a:ext>
                  </a:extLst>
                </xdr:cNvPicPr>
              </xdr:nvPicPr>
              <xdr:blipFill>
                <a:blip xmlns:r="http://schemas.openxmlformats.org/officeDocument/2006/relationships" r:embed="rId5"/>
                <a:srcRect/>
                <a:stretch>
                  <a:fillRect/>
                </a:stretch>
              </xdr:blipFill>
              <xdr:spPr bwMode="auto">
                <a:xfrm>
                  <a:off x="2156460" y="2720340"/>
                  <a:ext cx="1630680" cy="198120"/>
                </a:xfrm>
                <a:prstGeom prst="rect">
                  <a:avLst/>
                </a:prstGeom>
                <a:noFill/>
                <a:ln>
                  <a:solidFill>
                    <a:schemeClr val="tx1">
                      <a:lumMod val="65000"/>
                      <a:lumOff val="35000"/>
                    </a:schemeClr>
                  </a:solidFill>
                </a:ln>
                <a:extLst>
                  <a:ext uri="{909E8E84-426E-40DD-AFC4-6F175D3DCCD1}">
                    <a14:hiddenFill>
                      <a:solidFill>
                        <a:srgbClr val="FFFFFF"/>
                      </a:solidFill>
                    </a14:hiddenFill>
                  </a:ext>
                </a:extLst>
              </xdr:spPr>
            </xdr:pic>
          </mc:Choice>
          <mc:Fallback xmlns=""/>
        </mc:AlternateContent>
      </xdr:grpSp>
      <xdr:grpSp>
        <xdr:nvGrpSpPr>
          <xdr:cNvPr id="45" name="Group 44">
            <a:extLst>
              <a:ext uri="{FF2B5EF4-FFF2-40B4-BE49-F238E27FC236}">
                <a16:creationId xmlns:a16="http://schemas.microsoft.com/office/drawing/2014/main" id="{BAF33381-E701-789C-6620-4F66CB983D9A}"/>
              </a:ext>
            </a:extLst>
          </xdr:cNvPr>
          <xdr:cNvGrpSpPr/>
        </xdr:nvGrpSpPr>
        <xdr:grpSpPr>
          <a:xfrm>
            <a:off x="3947160" y="2148840"/>
            <a:ext cx="1729740" cy="495300"/>
            <a:chOff x="3970020" y="2476500"/>
            <a:chExt cx="1729740" cy="495300"/>
          </a:xfrm>
        </xdr:grpSpPr>
        <xdr:sp macro="" textlink="">
          <xdr:nvSpPr>
            <xdr:cNvPr id="19" name="Rectangle 18">
              <a:extLst>
                <a:ext uri="{FF2B5EF4-FFF2-40B4-BE49-F238E27FC236}">
                  <a16:creationId xmlns:a16="http://schemas.microsoft.com/office/drawing/2014/main" id="{4A5E07B6-268D-48B3-B7C2-0F53DE7F932B}"/>
                </a:ext>
              </a:extLst>
            </xdr:cNvPr>
            <xdr:cNvSpPr/>
          </xdr:nvSpPr>
          <xdr:spPr>
            <a:xfrm>
              <a:off x="3970020" y="2476500"/>
              <a:ext cx="1729740" cy="4953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200" name="Text Box 8">
              <a:extLst>
                <a:ext uri="{FF2B5EF4-FFF2-40B4-BE49-F238E27FC236}">
                  <a16:creationId xmlns:a16="http://schemas.microsoft.com/office/drawing/2014/main" id="{8B3AECAA-54D6-A575-AEE5-5120144B626B}"/>
                </a:ext>
              </a:extLst>
            </xdr:cNvPr>
            <xdr:cNvSpPr txBox="1">
              <a:spLocks noChangeArrowheads="1"/>
            </xdr:cNvSpPr>
          </xdr:nvSpPr>
          <xdr:spPr bwMode="auto">
            <a:xfrm>
              <a:off x="4251960" y="2491740"/>
              <a:ext cx="1284074" cy="229394"/>
            </a:xfrm>
            <a:prstGeom prst="rect">
              <a:avLst/>
            </a:prstGeom>
            <a:solidFill>
              <a:schemeClr val="tx1">
                <a:lumMod val="65000"/>
                <a:lumOff val="35000"/>
              </a:schemeClr>
            </a:solidFill>
            <a:ln w="9525">
              <a:noFill/>
              <a:miter lim="800000"/>
              <a:headEnd/>
              <a:tailEnd/>
            </a:ln>
          </xdr:spPr>
          <xdr:txBody>
            <a:bodyPr vertOverflow="clip" wrap="square" lIns="36576" tIns="32004" rIns="0" bIns="0" anchor="t" upright="1"/>
            <a:lstStyle/>
            <a:p>
              <a:pPr algn="l" rtl="0">
                <a:defRPr sz="1000"/>
              </a:pPr>
              <a:r>
                <a:rPr lang="en-IN" sz="1100" b="1" i="0" u="none" strike="noStrike" baseline="0">
                  <a:solidFill>
                    <a:schemeClr val="bg1"/>
                  </a:solidFill>
                  <a:latin typeface="Calibri"/>
                  <a:ea typeface="Calibri"/>
                  <a:cs typeface="Calibri"/>
                </a:rPr>
                <a:t>New  Placed Ach%</a:t>
              </a:r>
            </a:p>
          </xdr:txBody>
        </xdr:sp>
        <mc:AlternateContent xmlns:mc="http://schemas.openxmlformats.org/markup-compatibility/2006" xmlns:a14="http://schemas.microsoft.com/office/drawing/2010/main">
          <mc:Choice Requires="a14">
            <xdr:pic>
              <xdr:nvPicPr>
                <xdr:cNvPr id="28" name="Picture 27">
                  <a:extLst>
                    <a:ext uri="{FF2B5EF4-FFF2-40B4-BE49-F238E27FC236}">
                      <a16:creationId xmlns:a16="http://schemas.microsoft.com/office/drawing/2014/main" id="{F5710E2A-CEE3-137B-5B48-5DBE0BAEECCB}"/>
                    </a:ext>
                  </a:extLst>
                </xdr:cNvPr>
                <xdr:cNvPicPr>
                  <a:picLocks noChangeAspect="1" noChangeArrowheads="1"/>
                  <a:extLst>
                    <a:ext uri="{84589F7E-364E-4C9E-8A38-B11213B215E9}">
                      <a14:cameraTool cellRange="Achievement!$H$9" spid="_x0000_s8718"/>
                    </a:ext>
                  </a:extLst>
                </xdr:cNvPicPr>
              </xdr:nvPicPr>
              <xdr:blipFill>
                <a:blip xmlns:r="http://schemas.openxmlformats.org/officeDocument/2006/relationships" r:embed="rId6"/>
                <a:srcRect/>
                <a:stretch>
                  <a:fillRect/>
                </a:stretch>
              </xdr:blipFill>
              <xdr:spPr bwMode="auto">
                <a:xfrm>
                  <a:off x="4122420" y="2735580"/>
                  <a:ext cx="1394460" cy="198120"/>
                </a:xfrm>
                <a:prstGeom prst="rect">
                  <a:avLst/>
                </a:prstGeom>
                <a:noFill/>
                <a:extLst>
                  <a:ext uri="{909E8E84-426E-40DD-AFC4-6F175D3DCCD1}">
                    <a14:hiddenFill>
                      <a:solidFill>
                        <a:srgbClr val="FFFFFF"/>
                      </a:solidFill>
                    </a14:hiddenFill>
                  </a:ext>
                </a:extLst>
              </xdr:spPr>
            </xdr:pic>
          </mc:Choice>
          <mc:Fallback xmlns=""/>
        </mc:AlternateContent>
      </xdr:grpSp>
      <xdr:grpSp>
        <xdr:nvGrpSpPr>
          <xdr:cNvPr id="46" name="Group 45">
            <a:extLst>
              <a:ext uri="{FF2B5EF4-FFF2-40B4-BE49-F238E27FC236}">
                <a16:creationId xmlns:a16="http://schemas.microsoft.com/office/drawing/2014/main" id="{0880073A-A673-C8E0-12EC-8A7164C9EE9D}"/>
              </a:ext>
            </a:extLst>
          </xdr:cNvPr>
          <xdr:cNvGrpSpPr/>
        </xdr:nvGrpSpPr>
        <xdr:grpSpPr>
          <a:xfrm>
            <a:off x="5798820" y="2156460"/>
            <a:ext cx="1729740" cy="495300"/>
            <a:chOff x="5806440" y="2476500"/>
            <a:chExt cx="1729740" cy="495300"/>
          </a:xfrm>
        </xdr:grpSpPr>
        <xdr:sp macro="" textlink="">
          <xdr:nvSpPr>
            <xdr:cNvPr id="20" name="Rectangle 19">
              <a:extLst>
                <a:ext uri="{FF2B5EF4-FFF2-40B4-BE49-F238E27FC236}">
                  <a16:creationId xmlns:a16="http://schemas.microsoft.com/office/drawing/2014/main" id="{122AE343-59E5-454C-A742-B975788CF6A4}"/>
                </a:ext>
              </a:extLst>
            </xdr:cNvPr>
            <xdr:cNvSpPr/>
          </xdr:nvSpPr>
          <xdr:spPr>
            <a:xfrm>
              <a:off x="5806440" y="2476500"/>
              <a:ext cx="1729740" cy="4953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201" name="Text Box 9">
              <a:extLst>
                <a:ext uri="{FF2B5EF4-FFF2-40B4-BE49-F238E27FC236}">
                  <a16:creationId xmlns:a16="http://schemas.microsoft.com/office/drawing/2014/main" id="{370968E3-86DA-7F76-D0EE-D9110210FB1B}"/>
                </a:ext>
              </a:extLst>
            </xdr:cNvPr>
            <xdr:cNvSpPr txBox="1">
              <a:spLocks noChangeArrowheads="1"/>
            </xdr:cNvSpPr>
          </xdr:nvSpPr>
          <xdr:spPr bwMode="auto">
            <a:xfrm>
              <a:off x="6050280" y="2491740"/>
              <a:ext cx="1341120" cy="190500"/>
            </a:xfrm>
            <a:prstGeom prst="rect">
              <a:avLst/>
            </a:prstGeom>
            <a:solidFill>
              <a:schemeClr val="tx1">
                <a:lumMod val="65000"/>
                <a:lumOff val="35000"/>
              </a:schemeClr>
            </a:solidFill>
            <a:ln w="9525">
              <a:noFill/>
              <a:miter lim="800000"/>
              <a:headEnd/>
              <a:tailEnd/>
            </a:ln>
          </xdr:spPr>
          <xdr:txBody>
            <a:bodyPr vertOverflow="clip" wrap="square" lIns="36576" tIns="32004" rIns="0" bIns="0" anchor="t" upright="1"/>
            <a:lstStyle/>
            <a:p>
              <a:pPr algn="l" rtl="0">
                <a:defRPr sz="1000"/>
              </a:pPr>
              <a:r>
                <a:rPr lang="en-IN" sz="1100" b="1" i="0" u="none" strike="noStrike" baseline="0">
                  <a:solidFill>
                    <a:schemeClr val="bg1"/>
                  </a:solidFill>
                  <a:latin typeface="Calibri"/>
                  <a:ea typeface="Calibri"/>
                  <a:cs typeface="Calibri"/>
                </a:rPr>
                <a:t>New Invoice Ach%</a:t>
              </a:r>
            </a:p>
          </xdr:txBody>
        </xdr:sp>
        <mc:AlternateContent xmlns:mc="http://schemas.openxmlformats.org/markup-compatibility/2006" xmlns:a14="http://schemas.microsoft.com/office/drawing/2010/main">
          <mc:Choice Requires="a14">
            <xdr:pic>
              <xdr:nvPicPr>
                <xdr:cNvPr id="30" name="Picture 29">
                  <a:extLst>
                    <a:ext uri="{FF2B5EF4-FFF2-40B4-BE49-F238E27FC236}">
                      <a16:creationId xmlns:a16="http://schemas.microsoft.com/office/drawing/2014/main" id="{BBC5516C-FECB-279E-B7B3-9F0B53093F34}"/>
                    </a:ext>
                  </a:extLst>
                </xdr:cNvPr>
                <xdr:cNvPicPr>
                  <a:picLocks noChangeAspect="1" noChangeArrowheads="1"/>
                  <a:extLst>
                    <a:ext uri="{84589F7E-364E-4C9E-8A38-B11213B215E9}">
                      <a14:cameraTool cellRange="Achievement!$I$9" spid="_x0000_s8719"/>
                    </a:ext>
                  </a:extLst>
                </xdr:cNvPicPr>
              </xdr:nvPicPr>
              <xdr:blipFill>
                <a:blip xmlns:r="http://schemas.openxmlformats.org/officeDocument/2006/relationships" r:embed="rId7"/>
                <a:srcRect/>
                <a:stretch>
                  <a:fillRect/>
                </a:stretch>
              </xdr:blipFill>
              <xdr:spPr bwMode="auto">
                <a:xfrm>
                  <a:off x="5867400" y="2720340"/>
                  <a:ext cx="1630680" cy="198120"/>
                </a:xfrm>
                <a:prstGeom prst="rect">
                  <a:avLst/>
                </a:prstGeom>
                <a:noFill/>
                <a:extLst>
                  <a:ext uri="{909E8E84-426E-40DD-AFC4-6F175D3DCCD1}">
                    <a14:hiddenFill>
                      <a:solidFill>
                        <a:srgbClr val="FFFFFF"/>
                      </a:solidFill>
                    </a14:hiddenFill>
                  </a:ext>
                </a:extLst>
              </xdr:spPr>
            </xdr:pic>
          </mc:Choice>
          <mc:Fallback xmlns=""/>
        </mc:AlternateContent>
      </xdr:grpSp>
      <xdr:grpSp>
        <xdr:nvGrpSpPr>
          <xdr:cNvPr id="47" name="Group 46">
            <a:extLst>
              <a:ext uri="{FF2B5EF4-FFF2-40B4-BE49-F238E27FC236}">
                <a16:creationId xmlns:a16="http://schemas.microsoft.com/office/drawing/2014/main" id="{5269F97E-B991-AEED-C615-0E7F7FDA1A26}"/>
              </a:ext>
            </a:extLst>
          </xdr:cNvPr>
          <xdr:cNvGrpSpPr/>
        </xdr:nvGrpSpPr>
        <xdr:grpSpPr>
          <a:xfrm>
            <a:off x="7642860" y="2133600"/>
            <a:ext cx="3566160" cy="502920"/>
            <a:chOff x="7642860" y="2468880"/>
            <a:chExt cx="3566160" cy="502920"/>
          </a:xfrm>
        </xdr:grpSpPr>
        <xdr:sp macro="" textlink="">
          <xdr:nvSpPr>
            <xdr:cNvPr id="21" name="Rectangle 20">
              <a:extLst>
                <a:ext uri="{FF2B5EF4-FFF2-40B4-BE49-F238E27FC236}">
                  <a16:creationId xmlns:a16="http://schemas.microsoft.com/office/drawing/2014/main" id="{F383AF2E-26BE-40B5-9665-DD22ADCA1791}"/>
                </a:ext>
              </a:extLst>
            </xdr:cNvPr>
            <xdr:cNvSpPr/>
          </xdr:nvSpPr>
          <xdr:spPr>
            <a:xfrm>
              <a:off x="7642860" y="2476500"/>
              <a:ext cx="1729740" cy="4953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2" name="Rectangle 21">
              <a:extLst>
                <a:ext uri="{FF2B5EF4-FFF2-40B4-BE49-F238E27FC236}">
                  <a16:creationId xmlns:a16="http://schemas.microsoft.com/office/drawing/2014/main" id="{2FB1F985-F6FA-4B0E-823E-E811374FBA9F}"/>
                </a:ext>
              </a:extLst>
            </xdr:cNvPr>
            <xdr:cNvSpPr/>
          </xdr:nvSpPr>
          <xdr:spPr>
            <a:xfrm>
              <a:off x="9479280" y="2468880"/>
              <a:ext cx="1729740" cy="4953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202" name="Text Box 10">
              <a:extLst>
                <a:ext uri="{FF2B5EF4-FFF2-40B4-BE49-F238E27FC236}">
                  <a16:creationId xmlns:a16="http://schemas.microsoft.com/office/drawing/2014/main" id="{2D129F86-BE20-E6BB-524C-E1BE448BBDBB}"/>
                </a:ext>
              </a:extLst>
            </xdr:cNvPr>
            <xdr:cNvSpPr txBox="1">
              <a:spLocks noChangeArrowheads="1"/>
            </xdr:cNvSpPr>
          </xdr:nvSpPr>
          <xdr:spPr bwMode="auto">
            <a:xfrm>
              <a:off x="7856220" y="2484119"/>
              <a:ext cx="1462205" cy="244635"/>
            </a:xfrm>
            <a:prstGeom prst="rect">
              <a:avLst/>
            </a:prstGeom>
            <a:solidFill>
              <a:schemeClr val="tx1">
                <a:lumMod val="65000"/>
                <a:lumOff val="35000"/>
              </a:schemeClr>
            </a:solidFill>
            <a:ln w="9525">
              <a:noFill/>
              <a:miter lim="800000"/>
              <a:headEnd/>
              <a:tailEnd/>
            </a:ln>
          </xdr:spPr>
          <xdr:txBody>
            <a:bodyPr vertOverflow="clip" wrap="square" lIns="36576" tIns="32004" rIns="0" bIns="0" anchor="t" upright="1"/>
            <a:lstStyle/>
            <a:p>
              <a:pPr algn="l" rtl="0">
                <a:defRPr sz="1000"/>
              </a:pPr>
              <a:r>
                <a:rPr lang="en-IN" sz="1100" b="1" i="0" u="none" strike="noStrike" baseline="0">
                  <a:solidFill>
                    <a:schemeClr val="bg1"/>
                  </a:solidFill>
                  <a:latin typeface="Calibri"/>
                  <a:ea typeface="Calibri"/>
                  <a:cs typeface="Calibri"/>
                </a:rPr>
                <a:t>Renewal Placed Ach%</a:t>
              </a:r>
            </a:p>
          </xdr:txBody>
        </xdr:sp>
        <xdr:sp macro="" textlink="">
          <xdr:nvSpPr>
            <xdr:cNvPr id="8203" name="Text Box 11">
              <a:extLst>
                <a:ext uri="{FF2B5EF4-FFF2-40B4-BE49-F238E27FC236}">
                  <a16:creationId xmlns:a16="http://schemas.microsoft.com/office/drawing/2014/main" id="{1D3FFE2C-C8D7-F84B-C1AC-AAD7B649B3A6}"/>
                </a:ext>
              </a:extLst>
            </xdr:cNvPr>
            <xdr:cNvSpPr txBox="1">
              <a:spLocks noChangeArrowheads="1"/>
            </xdr:cNvSpPr>
          </xdr:nvSpPr>
          <xdr:spPr bwMode="auto">
            <a:xfrm>
              <a:off x="9608820" y="2484120"/>
              <a:ext cx="1518659" cy="204898"/>
            </a:xfrm>
            <a:prstGeom prst="rect">
              <a:avLst/>
            </a:prstGeom>
            <a:solidFill>
              <a:schemeClr val="tx1">
                <a:lumMod val="65000"/>
                <a:lumOff val="35000"/>
              </a:schemeClr>
            </a:solidFill>
            <a:ln w="9525">
              <a:noFill/>
              <a:miter lim="800000"/>
              <a:headEnd/>
              <a:tailEnd/>
            </a:ln>
          </xdr:spPr>
          <xdr:txBody>
            <a:bodyPr vertOverflow="clip" wrap="square" lIns="36576" tIns="32004" rIns="0" bIns="0" anchor="t" upright="1"/>
            <a:lstStyle/>
            <a:p>
              <a:pPr algn="l" rtl="0">
                <a:defRPr sz="1000"/>
              </a:pPr>
              <a:r>
                <a:rPr lang="en-IN" sz="1100" b="1" i="0" u="none" strike="noStrike" baseline="0">
                  <a:solidFill>
                    <a:schemeClr val="bg1"/>
                  </a:solidFill>
                  <a:latin typeface="Calibri"/>
                  <a:ea typeface="Calibri"/>
                  <a:cs typeface="Calibri"/>
                </a:rPr>
                <a:t>Renewal Invoice Ach%</a:t>
              </a:r>
            </a:p>
          </xdr:txBody>
        </xdr:sp>
        <mc:AlternateContent xmlns:mc="http://schemas.openxmlformats.org/markup-compatibility/2006" xmlns:a14="http://schemas.microsoft.com/office/drawing/2010/main">
          <mc:Choice Requires="a14">
            <xdr:pic>
              <xdr:nvPicPr>
                <xdr:cNvPr id="33" name="Picture 32">
                  <a:extLst>
                    <a:ext uri="{FF2B5EF4-FFF2-40B4-BE49-F238E27FC236}">
                      <a16:creationId xmlns:a16="http://schemas.microsoft.com/office/drawing/2014/main" id="{2B8B506C-B58B-E8D6-CF4C-3F5AD1914C90}"/>
                    </a:ext>
                  </a:extLst>
                </xdr:cNvPr>
                <xdr:cNvPicPr>
                  <a:picLocks noChangeAspect="1" noChangeArrowheads="1"/>
                  <a:extLst>
                    <a:ext uri="{84589F7E-364E-4C9E-8A38-B11213B215E9}">
                      <a14:cameraTool cellRange="Achievement!$H$12" spid="_x0000_s8720"/>
                    </a:ext>
                  </a:extLst>
                </xdr:cNvPicPr>
              </xdr:nvPicPr>
              <xdr:blipFill>
                <a:blip xmlns:r="http://schemas.openxmlformats.org/officeDocument/2006/relationships" r:embed="rId8"/>
                <a:srcRect/>
                <a:stretch>
                  <a:fillRect/>
                </a:stretch>
              </xdr:blipFill>
              <xdr:spPr bwMode="auto">
                <a:xfrm>
                  <a:off x="7741920" y="2735580"/>
                  <a:ext cx="1394460" cy="198120"/>
                </a:xfrm>
                <a:prstGeom prst="rect">
                  <a:avLst/>
                </a:prstGeom>
                <a:noFill/>
                <a:extLst>
                  <a:ext uri="{909E8E84-426E-40DD-AFC4-6F175D3DCCD1}">
                    <a14:hiddenFill>
                      <a:solidFill>
                        <a:srgbClr val="FFFFFF"/>
                      </a:solidFill>
                    </a14:hiddenFill>
                  </a:ext>
                </a:extLst>
              </xdr:spPr>
            </xdr:pic>
          </mc:Choice>
          <mc:Fallback xmlns=""/>
        </mc:AlternateContent>
        <mc:AlternateContent xmlns:mc="http://schemas.openxmlformats.org/markup-compatibility/2006" xmlns:a14="http://schemas.microsoft.com/office/drawing/2010/main">
          <mc:Choice Requires="a14">
            <xdr:pic>
              <xdr:nvPicPr>
                <xdr:cNvPr id="35" name="Picture 34">
                  <a:extLst>
                    <a:ext uri="{FF2B5EF4-FFF2-40B4-BE49-F238E27FC236}">
                      <a16:creationId xmlns:a16="http://schemas.microsoft.com/office/drawing/2014/main" id="{5EFA6459-20E9-A61C-E912-855208CCAEDB}"/>
                    </a:ext>
                  </a:extLst>
                </xdr:cNvPr>
                <xdr:cNvPicPr>
                  <a:picLocks noChangeAspect="1" noChangeArrowheads="1"/>
                  <a:extLst>
                    <a:ext uri="{84589F7E-364E-4C9E-8A38-B11213B215E9}">
                      <a14:cameraTool cellRange="Achievement!$I$12" spid="_x0000_s8721"/>
                    </a:ext>
                  </a:extLst>
                </xdr:cNvPicPr>
              </xdr:nvPicPr>
              <xdr:blipFill>
                <a:blip xmlns:r="http://schemas.openxmlformats.org/officeDocument/2006/relationships" r:embed="rId9"/>
                <a:srcRect/>
                <a:stretch>
                  <a:fillRect/>
                </a:stretch>
              </xdr:blipFill>
              <xdr:spPr bwMode="auto">
                <a:xfrm>
                  <a:off x="9540240" y="2712720"/>
                  <a:ext cx="1630680" cy="198120"/>
                </a:xfrm>
                <a:prstGeom prst="rect">
                  <a:avLst/>
                </a:prstGeom>
                <a:noFill/>
                <a:extLst>
                  <a:ext uri="{909E8E84-426E-40DD-AFC4-6F175D3DCCD1}">
                    <a14:hiddenFill>
                      <a:solidFill>
                        <a:srgbClr val="FFFFFF"/>
                      </a:solidFill>
                    </a14:hiddenFill>
                  </a:ext>
                </a:extLst>
              </xdr:spPr>
            </xdr:pic>
          </mc:Choice>
          <mc:Fallback xmlns=""/>
        </mc:AlternateContent>
      </xdr:grpSp>
    </xdr:grpSp>
    <xdr:clientData/>
  </xdr:twoCellAnchor>
  <xdr:twoCellAnchor>
    <xdr:from>
      <xdr:col>0</xdr:col>
      <xdr:colOff>0</xdr:colOff>
      <xdr:row>16</xdr:row>
      <xdr:rowOff>129540</xdr:rowOff>
    </xdr:from>
    <xdr:to>
      <xdr:col>7</xdr:col>
      <xdr:colOff>30480</xdr:colOff>
      <xdr:row>29</xdr:row>
      <xdr:rowOff>25685</xdr:rowOff>
    </xdr:to>
    <xdr:grpSp>
      <xdr:nvGrpSpPr>
        <xdr:cNvPr id="59" name="Group 58">
          <a:extLst>
            <a:ext uri="{FF2B5EF4-FFF2-40B4-BE49-F238E27FC236}">
              <a16:creationId xmlns:a16="http://schemas.microsoft.com/office/drawing/2014/main" id="{8A321FFF-F1DB-53A6-2B83-EBF0F285EC39}"/>
            </a:ext>
          </a:extLst>
        </xdr:cNvPr>
        <xdr:cNvGrpSpPr/>
      </xdr:nvGrpSpPr>
      <xdr:grpSpPr>
        <a:xfrm>
          <a:off x="0" y="3061793"/>
          <a:ext cx="4284176" cy="2278601"/>
          <a:chOff x="0" y="2659380"/>
          <a:chExt cx="4297680" cy="2026920"/>
        </a:xfrm>
      </xdr:grpSpPr>
      <xdr:sp macro="" textlink="">
        <xdr:nvSpPr>
          <xdr:cNvPr id="37" name="Rectangle: Rounded Corners 36">
            <a:extLst>
              <a:ext uri="{FF2B5EF4-FFF2-40B4-BE49-F238E27FC236}">
                <a16:creationId xmlns:a16="http://schemas.microsoft.com/office/drawing/2014/main" id="{66CD45CD-414A-D800-7A33-01A425A3149A}"/>
              </a:ext>
            </a:extLst>
          </xdr:cNvPr>
          <xdr:cNvSpPr/>
        </xdr:nvSpPr>
        <xdr:spPr>
          <a:xfrm>
            <a:off x="0" y="2659380"/>
            <a:ext cx="4297680" cy="202692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54" name="Chart 53">
            <a:extLst>
              <a:ext uri="{FF2B5EF4-FFF2-40B4-BE49-F238E27FC236}">
                <a16:creationId xmlns:a16="http://schemas.microsoft.com/office/drawing/2014/main" id="{016BEB2E-4C6B-4030-AFBD-A95D1DD51E7C}"/>
              </a:ext>
            </a:extLst>
          </xdr:cNvPr>
          <xdr:cNvGraphicFramePr>
            <a:graphicFrameLocks/>
          </xdr:cNvGraphicFramePr>
        </xdr:nvGraphicFramePr>
        <xdr:xfrm>
          <a:off x="137160" y="2766060"/>
          <a:ext cx="4053840" cy="18288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7</xdr:col>
      <xdr:colOff>68580</xdr:colOff>
      <xdr:row>14</xdr:row>
      <xdr:rowOff>144780</xdr:rowOff>
    </xdr:from>
    <xdr:to>
      <xdr:col>14</xdr:col>
      <xdr:colOff>167640</xdr:colOff>
      <xdr:row>29</xdr:row>
      <xdr:rowOff>8562</xdr:rowOff>
    </xdr:to>
    <xdr:grpSp>
      <xdr:nvGrpSpPr>
        <xdr:cNvPr id="58" name="Group 57">
          <a:extLst>
            <a:ext uri="{FF2B5EF4-FFF2-40B4-BE49-F238E27FC236}">
              <a16:creationId xmlns:a16="http://schemas.microsoft.com/office/drawing/2014/main" id="{DD18919A-365E-A0E0-3EA3-51426EC1582D}"/>
            </a:ext>
          </a:extLst>
        </xdr:cNvPr>
        <xdr:cNvGrpSpPr/>
      </xdr:nvGrpSpPr>
      <xdr:grpSpPr>
        <a:xfrm>
          <a:off x="4322276" y="2710502"/>
          <a:ext cx="4352756" cy="2612769"/>
          <a:chOff x="4335780" y="2674620"/>
          <a:chExt cx="4366260" cy="2026920"/>
        </a:xfrm>
      </xdr:grpSpPr>
      <xdr:sp macro="" textlink="">
        <xdr:nvSpPr>
          <xdr:cNvPr id="50" name="Rectangle: Rounded Corners 49">
            <a:extLst>
              <a:ext uri="{FF2B5EF4-FFF2-40B4-BE49-F238E27FC236}">
                <a16:creationId xmlns:a16="http://schemas.microsoft.com/office/drawing/2014/main" id="{1C917D29-9A49-464C-A595-9C31AD74054B}"/>
              </a:ext>
            </a:extLst>
          </xdr:cNvPr>
          <xdr:cNvSpPr/>
        </xdr:nvSpPr>
        <xdr:spPr>
          <a:xfrm>
            <a:off x="4335780" y="2674620"/>
            <a:ext cx="4366260" cy="202692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55" name="Chart 54">
            <a:extLst>
              <a:ext uri="{FF2B5EF4-FFF2-40B4-BE49-F238E27FC236}">
                <a16:creationId xmlns:a16="http://schemas.microsoft.com/office/drawing/2014/main" id="{5147D7AF-704B-4055-9BB8-E236B06440F1}"/>
              </a:ext>
            </a:extLst>
          </xdr:cNvPr>
          <xdr:cNvGraphicFramePr>
            <a:graphicFrameLocks/>
          </xdr:cNvGraphicFramePr>
        </xdr:nvGraphicFramePr>
        <xdr:xfrm>
          <a:off x="4480560" y="2731627"/>
          <a:ext cx="4038600" cy="1927685"/>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0</xdr:col>
      <xdr:colOff>22860</xdr:colOff>
      <xdr:row>29</xdr:row>
      <xdr:rowOff>68494</xdr:rowOff>
    </xdr:from>
    <xdr:to>
      <xdr:col>7</xdr:col>
      <xdr:colOff>22860</xdr:colOff>
      <xdr:row>43</xdr:row>
      <xdr:rowOff>13442</xdr:rowOff>
    </xdr:to>
    <xdr:grpSp>
      <xdr:nvGrpSpPr>
        <xdr:cNvPr id="8199" name="Group 8198">
          <a:extLst>
            <a:ext uri="{FF2B5EF4-FFF2-40B4-BE49-F238E27FC236}">
              <a16:creationId xmlns:a16="http://schemas.microsoft.com/office/drawing/2014/main" id="{7FE1A150-44DA-773F-AB8F-06D19383BA1A}"/>
            </a:ext>
          </a:extLst>
        </xdr:cNvPr>
        <xdr:cNvGrpSpPr/>
      </xdr:nvGrpSpPr>
      <xdr:grpSpPr>
        <a:xfrm>
          <a:off x="22860" y="5383203"/>
          <a:ext cx="4253696" cy="2510669"/>
          <a:chOff x="15240" y="4716780"/>
          <a:chExt cx="4267200" cy="2080260"/>
        </a:xfrm>
      </xdr:grpSpPr>
      <xdr:sp macro="" textlink="">
        <xdr:nvSpPr>
          <xdr:cNvPr id="60" name="Rectangle: Rounded Corners 59">
            <a:extLst>
              <a:ext uri="{FF2B5EF4-FFF2-40B4-BE49-F238E27FC236}">
                <a16:creationId xmlns:a16="http://schemas.microsoft.com/office/drawing/2014/main" id="{8EAEFA0D-F088-F7F1-5F6B-170E0AB8F7EB}"/>
              </a:ext>
            </a:extLst>
          </xdr:cNvPr>
          <xdr:cNvSpPr/>
        </xdr:nvSpPr>
        <xdr:spPr>
          <a:xfrm>
            <a:off x="15240" y="4716780"/>
            <a:ext cx="4267200" cy="208026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mc:AlternateContent xmlns:mc="http://schemas.openxmlformats.org/markup-compatibility/2006">
        <mc:Choice xmlns:cx2="http://schemas.microsoft.com/office/drawing/2015/10/21/chartex" Requires="cx2">
          <xdr:graphicFrame macro="">
            <xdr:nvGraphicFramePr>
              <xdr:cNvPr id="63" name="Chart 62">
                <a:extLst>
                  <a:ext uri="{FF2B5EF4-FFF2-40B4-BE49-F238E27FC236}">
                    <a16:creationId xmlns:a16="http://schemas.microsoft.com/office/drawing/2014/main" id="{BA534AE4-FA32-4B0C-B794-2D1D8604B7E2}"/>
                  </a:ext>
                </a:extLst>
              </xdr:cNvPr>
              <xdr:cNvGraphicFramePr/>
            </xdr:nvGraphicFramePr>
            <xdr:xfrm>
              <a:off x="190500" y="4770121"/>
              <a:ext cx="3924300" cy="1973581"/>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90500" y="4770121"/>
                <a:ext cx="3924300" cy="19735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7</xdr:col>
      <xdr:colOff>101885</xdr:colOff>
      <xdr:row>29</xdr:row>
      <xdr:rowOff>77056</xdr:rowOff>
    </xdr:from>
    <xdr:to>
      <xdr:col>14</xdr:col>
      <xdr:colOff>101885</xdr:colOff>
      <xdr:row>43</xdr:row>
      <xdr:rowOff>42809</xdr:rowOff>
    </xdr:to>
    <xdr:grpSp>
      <xdr:nvGrpSpPr>
        <xdr:cNvPr id="8198" name="Group 8197">
          <a:extLst>
            <a:ext uri="{FF2B5EF4-FFF2-40B4-BE49-F238E27FC236}">
              <a16:creationId xmlns:a16="http://schemas.microsoft.com/office/drawing/2014/main" id="{BCE58C75-22A2-570C-018C-92B33DED3C1C}"/>
            </a:ext>
          </a:extLst>
        </xdr:cNvPr>
        <xdr:cNvGrpSpPr/>
      </xdr:nvGrpSpPr>
      <xdr:grpSpPr>
        <a:xfrm>
          <a:off x="4355581" y="5391765"/>
          <a:ext cx="4253696" cy="2531474"/>
          <a:chOff x="4358640" y="4747260"/>
          <a:chExt cx="4267200" cy="2080260"/>
        </a:xfrm>
      </xdr:grpSpPr>
      <xdr:sp macro="" textlink="">
        <xdr:nvSpPr>
          <xdr:cNvPr id="61" name="Rectangle: Rounded Corners 60">
            <a:extLst>
              <a:ext uri="{FF2B5EF4-FFF2-40B4-BE49-F238E27FC236}">
                <a16:creationId xmlns:a16="http://schemas.microsoft.com/office/drawing/2014/main" id="{6707192E-BA2D-46B1-9B82-C8537B7F4461}"/>
              </a:ext>
            </a:extLst>
          </xdr:cNvPr>
          <xdr:cNvSpPr/>
        </xdr:nvSpPr>
        <xdr:spPr>
          <a:xfrm>
            <a:off x="4358640" y="4747260"/>
            <a:ext cx="4267200" cy="208026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8192" name="Chart 8191">
            <a:extLst>
              <a:ext uri="{FF2B5EF4-FFF2-40B4-BE49-F238E27FC236}">
                <a16:creationId xmlns:a16="http://schemas.microsoft.com/office/drawing/2014/main" id="{7F23ACC3-9398-4590-8E0D-2543A6A9F464}"/>
              </a:ext>
            </a:extLst>
          </xdr:cNvPr>
          <xdr:cNvGraphicFramePr>
            <a:graphicFrameLocks/>
          </xdr:cNvGraphicFramePr>
        </xdr:nvGraphicFramePr>
        <xdr:xfrm>
          <a:off x="4488180" y="4823460"/>
          <a:ext cx="4008120" cy="19050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14</xdr:col>
      <xdr:colOff>171407</xdr:colOff>
      <xdr:row>28</xdr:row>
      <xdr:rowOff>119865</xdr:rowOff>
    </xdr:from>
    <xdr:to>
      <xdr:col>21</xdr:col>
      <xdr:colOff>354287</xdr:colOff>
      <xdr:row>43</xdr:row>
      <xdr:rowOff>34419</xdr:rowOff>
    </xdr:to>
    <xdr:grpSp>
      <xdr:nvGrpSpPr>
        <xdr:cNvPr id="8197" name="Group 8196">
          <a:extLst>
            <a:ext uri="{FF2B5EF4-FFF2-40B4-BE49-F238E27FC236}">
              <a16:creationId xmlns:a16="http://schemas.microsoft.com/office/drawing/2014/main" id="{67F8E1D6-F230-1BCF-1ABF-CCBA8EA1E20C}"/>
            </a:ext>
          </a:extLst>
        </xdr:cNvPr>
        <xdr:cNvGrpSpPr/>
      </xdr:nvGrpSpPr>
      <xdr:grpSpPr>
        <a:xfrm>
          <a:off x="8678799" y="5251308"/>
          <a:ext cx="4436577" cy="2663541"/>
          <a:chOff x="8717280" y="4747260"/>
          <a:chExt cx="4450080" cy="2080260"/>
        </a:xfrm>
      </xdr:grpSpPr>
      <xdr:sp macro="" textlink="">
        <xdr:nvSpPr>
          <xdr:cNvPr id="62" name="Rectangle: Rounded Corners 61">
            <a:extLst>
              <a:ext uri="{FF2B5EF4-FFF2-40B4-BE49-F238E27FC236}">
                <a16:creationId xmlns:a16="http://schemas.microsoft.com/office/drawing/2014/main" id="{878AF476-CDE2-499B-B246-00870699B335}"/>
              </a:ext>
            </a:extLst>
          </xdr:cNvPr>
          <xdr:cNvSpPr/>
        </xdr:nvSpPr>
        <xdr:spPr>
          <a:xfrm>
            <a:off x="8717280" y="4747260"/>
            <a:ext cx="4450080" cy="208026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8194" name="Chart 8193">
            <a:extLst>
              <a:ext uri="{FF2B5EF4-FFF2-40B4-BE49-F238E27FC236}">
                <a16:creationId xmlns:a16="http://schemas.microsoft.com/office/drawing/2014/main" id="{9B7CCC9A-BAFB-40CF-8236-2502B59B1867}"/>
              </a:ext>
            </a:extLst>
          </xdr:cNvPr>
          <xdr:cNvGraphicFramePr>
            <a:graphicFrameLocks/>
          </xdr:cNvGraphicFramePr>
        </xdr:nvGraphicFramePr>
        <xdr:xfrm>
          <a:off x="8854440" y="4800600"/>
          <a:ext cx="4168140" cy="192786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16</xdr:col>
      <xdr:colOff>213360</xdr:colOff>
      <xdr:row>11</xdr:row>
      <xdr:rowOff>114300</xdr:rowOff>
    </xdr:from>
    <xdr:to>
      <xdr:col>21</xdr:col>
      <xdr:colOff>182880</xdr:colOff>
      <xdr:row>14</xdr:row>
      <xdr:rowOff>60960</xdr:rowOff>
    </xdr:to>
    <xdr:grpSp>
      <xdr:nvGrpSpPr>
        <xdr:cNvPr id="12" name="Group 11">
          <a:extLst>
            <a:ext uri="{FF2B5EF4-FFF2-40B4-BE49-F238E27FC236}">
              <a16:creationId xmlns:a16="http://schemas.microsoft.com/office/drawing/2014/main" id="{6D3D9022-4216-DF67-9447-0BD2FB62F465}"/>
            </a:ext>
          </a:extLst>
        </xdr:cNvPr>
        <xdr:cNvGrpSpPr/>
      </xdr:nvGrpSpPr>
      <xdr:grpSpPr>
        <a:xfrm>
          <a:off x="9936094" y="2130224"/>
          <a:ext cx="3007875" cy="496458"/>
          <a:chOff x="9966960" y="2125980"/>
          <a:chExt cx="3017520" cy="495300"/>
        </a:xfrm>
      </xdr:grpSpPr>
      <xdr:grpSp>
        <xdr:nvGrpSpPr>
          <xdr:cNvPr id="8210" name="Group 8209">
            <a:extLst>
              <a:ext uri="{FF2B5EF4-FFF2-40B4-BE49-F238E27FC236}">
                <a16:creationId xmlns:a16="http://schemas.microsoft.com/office/drawing/2014/main" id="{6751780A-01D9-8B51-FB02-E7118EE9C15E}"/>
              </a:ext>
            </a:extLst>
          </xdr:cNvPr>
          <xdr:cNvGrpSpPr/>
        </xdr:nvGrpSpPr>
        <xdr:grpSpPr>
          <a:xfrm>
            <a:off x="11521440" y="2125980"/>
            <a:ext cx="1463040" cy="495300"/>
            <a:chOff x="11178540" y="2110740"/>
            <a:chExt cx="1463040" cy="495300"/>
          </a:xfrm>
        </xdr:grpSpPr>
        <xdr:sp macro="" textlink="">
          <xdr:nvSpPr>
            <xdr:cNvPr id="8206" name="Rectangle 8205">
              <a:extLst>
                <a:ext uri="{FF2B5EF4-FFF2-40B4-BE49-F238E27FC236}">
                  <a16:creationId xmlns:a16="http://schemas.microsoft.com/office/drawing/2014/main" id="{E7E4E624-6A89-4FAE-AD9D-8107103D463A}"/>
                </a:ext>
              </a:extLst>
            </xdr:cNvPr>
            <xdr:cNvSpPr/>
          </xdr:nvSpPr>
          <xdr:spPr>
            <a:xfrm>
              <a:off x="11178540" y="2110740"/>
              <a:ext cx="1463040" cy="4953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228" name="Text Box 36">
              <a:extLst>
                <a:ext uri="{FF2B5EF4-FFF2-40B4-BE49-F238E27FC236}">
                  <a16:creationId xmlns:a16="http://schemas.microsoft.com/office/drawing/2014/main" id="{5A15A93E-A91F-4B4E-6B5A-C0F2B5D7E6B9}"/>
                </a:ext>
              </a:extLst>
            </xdr:cNvPr>
            <xdr:cNvSpPr txBox="1">
              <a:spLocks noChangeArrowheads="1"/>
            </xdr:cNvSpPr>
          </xdr:nvSpPr>
          <xdr:spPr bwMode="auto">
            <a:xfrm>
              <a:off x="11285220" y="2125980"/>
              <a:ext cx="1226820" cy="297180"/>
            </a:xfrm>
            <a:prstGeom prst="rect">
              <a:avLst/>
            </a:prstGeom>
            <a:solidFill>
              <a:schemeClr val="tx1">
                <a:lumMod val="65000"/>
                <a:lumOff val="35000"/>
              </a:schemeClr>
            </a:solidFill>
            <a:ln w="9525">
              <a:noFill/>
              <a:miter lim="800000"/>
              <a:headEnd/>
              <a:tailEnd/>
            </a:ln>
          </xdr:spPr>
          <xdr:txBody>
            <a:bodyPr vertOverflow="clip" wrap="square" lIns="36576" tIns="32004" rIns="0" bIns="0" anchor="t" upright="1"/>
            <a:lstStyle/>
            <a:p>
              <a:pPr algn="l" rtl="0">
                <a:defRPr sz="1000"/>
              </a:pPr>
              <a:r>
                <a:rPr lang="en-IN" sz="1100" b="1" i="0" u="none" strike="noStrike" baseline="0">
                  <a:solidFill>
                    <a:schemeClr val="bg1"/>
                  </a:solidFill>
                  <a:latin typeface="Calibri"/>
                  <a:ea typeface="Calibri"/>
                  <a:cs typeface="Calibri"/>
                </a:rPr>
                <a:t>Total Opening Oppo</a:t>
              </a:r>
            </a:p>
          </xdr:txBody>
        </xdr:sp>
        <xdr:sp macro="" textlink="">
          <xdr:nvSpPr>
            <xdr:cNvPr id="8231" name="Text Box 39">
              <a:extLst>
                <a:ext uri="{FF2B5EF4-FFF2-40B4-BE49-F238E27FC236}">
                  <a16:creationId xmlns:a16="http://schemas.microsoft.com/office/drawing/2014/main" id="{928053EB-1891-DACE-6968-AD69B54539A9}"/>
                </a:ext>
              </a:extLst>
            </xdr:cNvPr>
            <xdr:cNvSpPr txBox="1">
              <a:spLocks noChangeArrowheads="1"/>
            </xdr:cNvSpPr>
          </xdr:nvSpPr>
          <xdr:spPr bwMode="auto">
            <a:xfrm>
              <a:off x="11681460" y="2331720"/>
              <a:ext cx="609600" cy="243840"/>
            </a:xfrm>
            <a:prstGeom prst="rect">
              <a:avLst/>
            </a:prstGeom>
            <a:solidFill>
              <a:schemeClr val="tx1">
                <a:lumMod val="65000"/>
                <a:lumOff val="35000"/>
              </a:schemeClr>
            </a:solidFill>
            <a:ln w="9525">
              <a:noFill/>
              <a:miter lim="800000"/>
              <a:headEnd/>
              <a:tailEnd/>
            </a:ln>
          </xdr:spPr>
          <xdr:txBody>
            <a:bodyPr vertOverflow="clip" wrap="square" lIns="36576" tIns="32004" rIns="0" bIns="0" anchor="t" upright="1"/>
            <a:lstStyle/>
            <a:p>
              <a:pPr algn="l" rtl="0">
                <a:defRPr sz="1000"/>
              </a:pPr>
              <a:r>
                <a:rPr lang="en-IN" sz="1100" b="1" i="0" u="none" strike="noStrike" baseline="0">
                  <a:solidFill>
                    <a:schemeClr val="bg1"/>
                  </a:solidFill>
                  <a:latin typeface="Calibri"/>
                  <a:ea typeface="Calibri"/>
                  <a:cs typeface="Calibri"/>
                </a:rPr>
                <a:t>44</a:t>
              </a:r>
            </a:p>
          </xdr:txBody>
        </xdr:sp>
      </xdr:grpSp>
      <xdr:grpSp>
        <xdr:nvGrpSpPr>
          <xdr:cNvPr id="11" name="Group 10">
            <a:extLst>
              <a:ext uri="{FF2B5EF4-FFF2-40B4-BE49-F238E27FC236}">
                <a16:creationId xmlns:a16="http://schemas.microsoft.com/office/drawing/2014/main" id="{A57E0AAE-C651-E4D9-5ADC-0540CDD6C77F}"/>
              </a:ext>
            </a:extLst>
          </xdr:cNvPr>
          <xdr:cNvGrpSpPr/>
        </xdr:nvGrpSpPr>
        <xdr:grpSpPr>
          <a:xfrm>
            <a:off x="9966960" y="2133600"/>
            <a:ext cx="1493520" cy="487680"/>
            <a:chOff x="9966960" y="2125980"/>
            <a:chExt cx="1493520" cy="487680"/>
          </a:xfrm>
        </xdr:grpSpPr>
        <xdr:grpSp>
          <xdr:nvGrpSpPr>
            <xdr:cNvPr id="8209" name="Group 8208">
              <a:extLst>
                <a:ext uri="{FF2B5EF4-FFF2-40B4-BE49-F238E27FC236}">
                  <a16:creationId xmlns:a16="http://schemas.microsoft.com/office/drawing/2014/main" id="{16062301-9509-E114-D4B8-0D8975432EA6}"/>
                </a:ext>
              </a:extLst>
            </xdr:cNvPr>
            <xdr:cNvGrpSpPr/>
          </xdr:nvGrpSpPr>
          <xdr:grpSpPr>
            <a:xfrm>
              <a:off x="9966960" y="2125980"/>
              <a:ext cx="1493520" cy="487680"/>
              <a:chOff x="9624060" y="2110740"/>
              <a:chExt cx="1493520" cy="487680"/>
            </a:xfrm>
          </xdr:grpSpPr>
          <xdr:sp macro="" textlink="">
            <xdr:nvSpPr>
              <xdr:cNvPr id="8205" name="Rectangle 8204">
                <a:extLst>
                  <a:ext uri="{FF2B5EF4-FFF2-40B4-BE49-F238E27FC236}">
                    <a16:creationId xmlns:a16="http://schemas.microsoft.com/office/drawing/2014/main" id="{B0FBEC85-6756-FDF0-7E2D-E8710A49149A}"/>
                  </a:ext>
                </a:extLst>
              </xdr:cNvPr>
              <xdr:cNvSpPr/>
            </xdr:nvSpPr>
            <xdr:spPr>
              <a:xfrm>
                <a:off x="9624060" y="2110740"/>
                <a:ext cx="1493520" cy="48768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226" name="Text Box 34">
                <a:extLst>
                  <a:ext uri="{FF2B5EF4-FFF2-40B4-BE49-F238E27FC236}">
                    <a16:creationId xmlns:a16="http://schemas.microsoft.com/office/drawing/2014/main" id="{8AA1841A-5469-501C-E7D7-1FE4B7CA4D76}"/>
                  </a:ext>
                </a:extLst>
              </xdr:cNvPr>
              <xdr:cNvSpPr txBox="1">
                <a:spLocks noChangeArrowheads="1"/>
              </xdr:cNvSpPr>
            </xdr:nvSpPr>
            <xdr:spPr bwMode="auto">
              <a:xfrm>
                <a:off x="9776460" y="2156460"/>
                <a:ext cx="1097280" cy="251460"/>
              </a:xfrm>
              <a:prstGeom prst="rect">
                <a:avLst/>
              </a:prstGeom>
              <a:solidFill>
                <a:schemeClr val="tx1">
                  <a:lumMod val="65000"/>
                  <a:lumOff val="35000"/>
                </a:schemeClr>
              </a:solidFill>
              <a:ln w="9525">
                <a:noFill/>
                <a:miter lim="800000"/>
                <a:headEnd/>
                <a:tailEnd/>
              </a:ln>
            </xdr:spPr>
            <xdr:txBody>
              <a:bodyPr vertOverflow="clip" wrap="square" lIns="36576" tIns="32004" rIns="0" bIns="0" anchor="t" upright="1"/>
              <a:lstStyle/>
              <a:p>
                <a:pPr algn="l" rtl="0">
                  <a:defRPr sz="1000"/>
                </a:pPr>
                <a:r>
                  <a:rPr lang="en-IN" sz="1100" b="1" i="0" u="none" strike="noStrike" baseline="0">
                    <a:solidFill>
                      <a:schemeClr val="bg1"/>
                    </a:solidFill>
                    <a:latin typeface="Calibri"/>
                    <a:ea typeface="Calibri"/>
                    <a:cs typeface="Calibri"/>
                  </a:rPr>
                  <a:t>Total Opportunity</a:t>
                </a:r>
              </a:p>
            </xdr:txBody>
          </xdr:sp>
        </xdr:grpSp>
        <xdr:sp macro="" textlink="">
          <xdr:nvSpPr>
            <xdr:cNvPr id="8256" name="Text Box 64">
              <a:extLst>
                <a:ext uri="{FF2B5EF4-FFF2-40B4-BE49-F238E27FC236}">
                  <a16:creationId xmlns:a16="http://schemas.microsoft.com/office/drawing/2014/main" id="{C1201877-7C7A-8DEA-DC7D-89437028AE2B}"/>
                </a:ext>
              </a:extLst>
            </xdr:cNvPr>
            <xdr:cNvSpPr txBox="1">
              <a:spLocks noChangeArrowheads="1"/>
            </xdr:cNvSpPr>
          </xdr:nvSpPr>
          <xdr:spPr bwMode="auto">
            <a:xfrm>
              <a:off x="10485120" y="2377440"/>
              <a:ext cx="419100" cy="182880"/>
            </a:xfrm>
            <a:prstGeom prst="rect">
              <a:avLst/>
            </a:prstGeom>
            <a:solidFill>
              <a:schemeClr val="tx1">
                <a:lumMod val="65000"/>
                <a:lumOff val="35000"/>
              </a:schemeClr>
            </a:solidFill>
            <a:ln w="9525">
              <a:noFill/>
              <a:miter lim="800000"/>
              <a:headEnd/>
              <a:tailEnd/>
            </a:ln>
          </xdr:spPr>
          <xdr:txBody>
            <a:bodyPr vertOverflow="clip" wrap="square" lIns="36576" tIns="32004" rIns="0" bIns="0" anchor="t" upright="1"/>
            <a:lstStyle/>
            <a:p>
              <a:pPr algn="l" rtl="0">
                <a:defRPr sz="1000"/>
              </a:pPr>
              <a:r>
                <a:rPr lang="en-IN" sz="1100" b="1" i="0" u="none" strike="noStrike" baseline="0">
                  <a:solidFill>
                    <a:schemeClr val="bg1"/>
                  </a:solidFill>
                  <a:latin typeface="Calibri"/>
                  <a:ea typeface="Calibri"/>
                  <a:cs typeface="Calibri"/>
                </a:rPr>
                <a:t>  49</a:t>
              </a:r>
            </a:p>
          </xdr:txBody>
        </xdr:sp>
      </xdr:grpSp>
    </xdr:grpSp>
    <xdr:clientData/>
  </xdr:twoCellAnchor>
  <xdr:twoCellAnchor>
    <xdr:from>
      <xdr:col>0</xdr:col>
      <xdr:colOff>99060</xdr:colOff>
      <xdr:row>14</xdr:row>
      <xdr:rowOff>91440</xdr:rowOff>
    </xdr:from>
    <xdr:to>
      <xdr:col>6</xdr:col>
      <xdr:colOff>480060</xdr:colOff>
      <xdr:row>16</xdr:row>
      <xdr:rowOff>91440</xdr:rowOff>
    </xdr:to>
    <xdr:sp macro="" textlink="">
      <xdr:nvSpPr>
        <xdr:cNvPr id="13" name="Rectangle 12">
          <a:extLst>
            <a:ext uri="{FF2B5EF4-FFF2-40B4-BE49-F238E27FC236}">
              <a16:creationId xmlns:a16="http://schemas.microsoft.com/office/drawing/2014/main" id="{3430D91A-258C-585F-1340-E2B50F17F71C}"/>
            </a:ext>
          </a:extLst>
        </xdr:cNvPr>
        <xdr:cNvSpPr/>
      </xdr:nvSpPr>
      <xdr:spPr>
        <a:xfrm>
          <a:off x="99060" y="2651760"/>
          <a:ext cx="4038600" cy="36576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rPr>
            <a:t>YEARLY MEETING COUNT</a:t>
          </a:r>
        </a:p>
      </xdr:txBody>
    </xdr:sp>
    <xdr:clientData/>
  </xdr:twoCellAnchor>
  <xdr:twoCellAnchor editAs="oneCell">
    <xdr:from>
      <xdr:col>3</xdr:col>
      <xdr:colOff>426720</xdr:colOff>
      <xdr:row>14</xdr:row>
      <xdr:rowOff>99060</xdr:rowOff>
    </xdr:from>
    <xdr:to>
      <xdr:col>5</xdr:col>
      <xdr:colOff>434340</xdr:colOff>
      <xdr:row>16</xdr:row>
      <xdr:rowOff>83820</xdr:rowOff>
    </xdr:to>
    <xdr:pic>
      <xdr:nvPicPr>
        <xdr:cNvPr id="17" name="Picture 16">
          <a:extLst>
            <a:ext uri="{FF2B5EF4-FFF2-40B4-BE49-F238E27FC236}">
              <a16:creationId xmlns:a16="http://schemas.microsoft.com/office/drawing/2014/main" id="{AC344D7D-B085-DA54-BC88-B51A232ED45D}"/>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255520" y="2659380"/>
          <a:ext cx="1226820" cy="350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351692</xdr:colOff>
      <xdr:row>2</xdr:row>
      <xdr:rowOff>164125</xdr:rowOff>
    </xdr:from>
    <xdr:to>
      <xdr:col>24</xdr:col>
      <xdr:colOff>351692</xdr:colOff>
      <xdr:row>9</xdr:row>
      <xdr:rowOff>140678</xdr:rowOff>
    </xdr:to>
    <mc:AlternateContent xmlns:mc="http://schemas.openxmlformats.org/markup-compatibility/2006" xmlns:a14="http://schemas.microsoft.com/office/drawing/2010/main">
      <mc:Choice Requires="a14">
        <xdr:graphicFrame macro="">
          <xdr:nvGraphicFramePr>
            <xdr:cNvPr id="14" name="stage 1">
              <a:extLst>
                <a:ext uri="{FF2B5EF4-FFF2-40B4-BE49-F238E27FC236}">
                  <a16:creationId xmlns:a16="http://schemas.microsoft.com/office/drawing/2014/main" id="{2ED9E414-2550-493D-8482-191CD1E3A490}"/>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13153292" y="522713"/>
              <a:ext cx="1828800" cy="12316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339969</xdr:colOff>
      <xdr:row>10</xdr:row>
      <xdr:rowOff>16728</xdr:rowOff>
    </xdr:from>
    <xdr:to>
      <xdr:col>24</xdr:col>
      <xdr:colOff>339969</xdr:colOff>
      <xdr:row>14</xdr:row>
      <xdr:rowOff>147564</xdr:rowOff>
    </xdr:to>
    <mc:AlternateContent xmlns:mc="http://schemas.openxmlformats.org/markup-compatibility/2006" xmlns:a14="http://schemas.microsoft.com/office/drawing/2010/main">
      <mc:Choice Requires="a14">
        <xdr:graphicFrame macro="">
          <xdr:nvGraphicFramePr>
            <xdr:cNvPr id="16" name="Years (meeting_date) 1">
              <a:extLst>
                <a:ext uri="{FF2B5EF4-FFF2-40B4-BE49-F238E27FC236}">
                  <a16:creationId xmlns:a16="http://schemas.microsoft.com/office/drawing/2014/main" id="{27B83C1C-221C-44C6-A7B3-9A4643D6BF22}"/>
                </a:ext>
              </a:extLst>
            </xdr:cNvPr>
            <xdr:cNvGraphicFramePr/>
          </xdr:nvGraphicFramePr>
          <xdr:xfrm>
            <a:off x="0" y="0"/>
            <a:ext cx="0" cy="0"/>
          </xdr:xfrm>
          <a:graphic>
            <a:graphicData uri="http://schemas.microsoft.com/office/drawing/2010/slicer">
              <sle:slicer xmlns:sle="http://schemas.microsoft.com/office/drawing/2010/slicer" name="Years (meeting_date) 1"/>
            </a:graphicData>
          </a:graphic>
        </xdr:graphicFrame>
      </mc:Choice>
      <mc:Fallback xmlns="">
        <xdr:sp macro="" textlink="">
          <xdr:nvSpPr>
            <xdr:cNvPr id="0" name=""/>
            <xdr:cNvSpPr>
              <a:spLocks noTextEdit="1"/>
            </xdr:cNvSpPr>
          </xdr:nvSpPr>
          <xdr:spPr>
            <a:xfrm>
              <a:off x="13105609" y="1814706"/>
              <a:ext cx="1823663" cy="8500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351693</xdr:colOff>
      <xdr:row>15</xdr:row>
      <xdr:rowOff>28506</xdr:rowOff>
    </xdr:from>
    <xdr:to>
      <xdr:col>24</xdr:col>
      <xdr:colOff>351693</xdr:colOff>
      <xdr:row>30</xdr:row>
      <xdr:rowOff>67235</xdr:rowOff>
    </xdr:to>
    <mc:AlternateContent xmlns:mc="http://schemas.openxmlformats.org/markup-compatibility/2006" xmlns:a14="http://schemas.microsoft.com/office/drawing/2010/main">
      <mc:Choice Requires="a14">
        <xdr:graphicFrame macro="">
          <xdr:nvGraphicFramePr>
            <xdr:cNvPr id="27" name="Account Executive 1">
              <a:extLst>
                <a:ext uri="{FF2B5EF4-FFF2-40B4-BE49-F238E27FC236}">
                  <a16:creationId xmlns:a16="http://schemas.microsoft.com/office/drawing/2014/main" id="{5C3AE2D7-389F-42BC-972E-6352C5CA772E}"/>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3117333" y="2725473"/>
              <a:ext cx="1823663" cy="2608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360263</xdr:colOff>
      <xdr:row>30</xdr:row>
      <xdr:rowOff>88843</xdr:rowOff>
    </xdr:from>
    <xdr:to>
      <xdr:col>24</xdr:col>
      <xdr:colOff>360263</xdr:colOff>
      <xdr:row>43</xdr:row>
      <xdr:rowOff>109143</xdr:rowOff>
    </xdr:to>
    <mc:AlternateContent xmlns:mc="http://schemas.openxmlformats.org/markup-compatibility/2006" xmlns:a14="http://schemas.microsoft.com/office/drawing/2010/main">
      <mc:Choice Requires="a14">
        <xdr:graphicFrame macro="">
          <xdr:nvGraphicFramePr>
            <xdr:cNvPr id="29" name="product_group 1">
              <a:extLst>
                <a:ext uri="{FF2B5EF4-FFF2-40B4-BE49-F238E27FC236}">
                  <a16:creationId xmlns:a16="http://schemas.microsoft.com/office/drawing/2014/main" id="{94A17DCC-81D7-4ADA-A21F-00A0BC315C43}"/>
                </a:ext>
              </a:extLst>
            </xdr:cNvPr>
            <xdr:cNvGraphicFramePr/>
          </xdr:nvGraphicFramePr>
          <xdr:xfrm>
            <a:off x="0" y="0"/>
            <a:ext cx="0" cy="0"/>
          </xdr:xfrm>
          <a:graphic>
            <a:graphicData uri="http://schemas.microsoft.com/office/drawing/2010/slicer">
              <sle:slicer xmlns:sle="http://schemas.microsoft.com/office/drawing/2010/slicer" name="product_group 1"/>
            </a:graphicData>
          </a:graphic>
        </xdr:graphicFrame>
      </mc:Choice>
      <mc:Fallback xmlns="">
        <xdr:sp macro="" textlink="">
          <xdr:nvSpPr>
            <xdr:cNvPr id="0" name=""/>
            <xdr:cNvSpPr>
              <a:spLocks noTextEdit="1"/>
            </xdr:cNvSpPr>
          </xdr:nvSpPr>
          <xdr:spPr>
            <a:xfrm>
              <a:off x="13067734" y="5467667"/>
              <a:ext cx="1815353" cy="2351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442843</xdr:colOff>
      <xdr:row>4</xdr:row>
      <xdr:rowOff>23051</xdr:rowOff>
    </xdr:from>
    <xdr:to>
      <xdr:col>27</xdr:col>
      <xdr:colOff>119865</xdr:colOff>
      <xdr:row>20</xdr:row>
      <xdr:rowOff>168089</xdr:rowOff>
    </xdr:to>
    <mc:AlternateContent xmlns:mc="http://schemas.openxmlformats.org/markup-compatibility/2006" xmlns:a14="http://schemas.microsoft.com/office/drawing/2010/main">
      <mc:Choice Requires="a14">
        <xdr:graphicFrame macro="">
          <xdr:nvGraphicFramePr>
            <xdr:cNvPr id="31" name="Employee Name 1">
              <a:extLst>
                <a:ext uri="{FF2B5EF4-FFF2-40B4-BE49-F238E27FC236}">
                  <a16:creationId xmlns:a16="http://schemas.microsoft.com/office/drawing/2014/main" id="{D6E33C59-53B7-4C67-B079-5D572C9415CB}"/>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5032146" y="742242"/>
              <a:ext cx="1500685" cy="2896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539393</xdr:colOff>
      <xdr:row>0</xdr:row>
      <xdr:rowOff>0</xdr:rowOff>
    </xdr:from>
    <xdr:to>
      <xdr:col>17</xdr:col>
      <xdr:colOff>119865</xdr:colOff>
      <xdr:row>2</xdr:row>
      <xdr:rowOff>42807</xdr:rowOff>
    </xdr:to>
    <xdr:pic>
      <xdr:nvPicPr>
        <xdr:cNvPr id="25" name="Picture 24">
          <a:extLst>
            <a:ext uri="{FF2B5EF4-FFF2-40B4-BE49-F238E27FC236}">
              <a16:creationId xmlns:a16="http://schemas.microsoft.com/office/drawing/2014/main" id="{767BEE1A-F424-8340-C5BA-E6F4FB323408}"/>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artisticGlowEdges/>
                  </a14:imgEffect>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9049820" y="0"/>
          <a:ext cx="1404135" cy="402403"/>
        </a:xfrm>
        <a:prstGeom prst="rect">
          <a:avLst/>
        </a:prstGeom>
        <a:solidFill>
          <a:schemeClr val="accent2"/>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pic>
    <xdr:clientData/>
  </xdr:twoCellAnchor>
  <xdr:twoCellAnchor>
    <xdr:from>
      <xdr:col>14</xdr:col>
      <xdr:colOff>205740</xdr:colOff>
      <xdr:row>14</xdr:row>
      <xdr:rowOff>144780</xdr:rowOff>
    </xdr:from>
    <xdr:to>
      <xdr:col>21</xdr:col>
      <xdr:colOff>304800</xdr:colOff>
      <xdr:row>28</xdr:row>
      <xdr:rowOff>59933</xdr:rowOff>
    </xdr:to>
    <xdr:grpSp>
      <xdr:nvGrpSpPr>
        <xdr:cNvPr id="36" name="Group 35">
          <a:extLst>
            <a:ext uri="{FF2B5EF4-FFF2-40B4-BE49-F238E27FC236}">
              <a16:creationId xmlns:a16="http://schemas.microsoft.com/office/drawing/2014/main" id="{5030F469-76BD-4363-51A0-38CC5A5EB007}"/>
            </a:ext>
          </a:extLst>
        </xdr:cNvPr>
        <xdr:cNvGrpSpPr/>
      </xdr:nvGrpSpPr>
      <xdr:grpSpPr>
        <a:xfrm>
          <a:off x="8713132" y="2710502"/>
          <a:ext cx="4352757" cy="2480874"/>
          <a:chOff x="8716167" y="2661949"/>
          <a:chExt cx="4354273" cy="2432321"/>
        </a:xfrm>
      </xdr:grpSpPr>
      <xdr:sp macro="" textlink="">
        <xdr:nvSpPr>
          <xdr:cNvPr id="51" name="Rectangle: Rounded Corners 50">
            <a:extLst>
              <a:ext uri="{FF2B5EF4-FFF2-40B4-BE49-F238E27FC236}">
                <a16:creationId xmlns:a16="http://schemas.microsoft.com/office/drawing/2014/main" id="{7301D094-1A64-416F-819B-763066A3D18A}"/>
              </a:ext>
            </a:extLst>
          </xdr:cNvPr>
          <xdr:cNvSpPr/>
        </xdr:nvSpPr>
        <xdr:spPr>
          <a:xfrm>
            <a:off x="8716167" y="2661949"/>
            <a:ext cx="4354273" cy="2432321"/>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34" name="Chart 33">
            <a:extLst>
              <a:ext uri="{FF2B5EF4-FFF2-40B4-BE49-F238E27FC236}">
                <a16:creationId xmlns:a16="http://schemas.microsoft.com/office/drawing/2014/main" id="{BAE69D2B-B609-441E-B433-7A0372790FE2}"/>
              </a:ext>
            </a:extLst>
          </xdr:cNvPr>
          <xdr:cNvGraphicFramePr>
            <a:graphicFrameLocks/>
          </xdr:cNvGraphicFramePr>
        </xdr:nvGraphicFramePr>
        <xdr:xfrm>
          <a:off x="8870022" y="2774022"/>
          <a:ext cx="4092540" cy="2217505"/>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wsDr>
</file>

<file path=xl/drawings/drawing11.xml><?xml version="1.0" encoding="utf-8"?>
<c:userShapes xmlns:c="http://schemas.openxmlformats.org/drawingml/2006/chart">
  <cdr:relSizeAnchor xmlns:cdr="http://schemas.openxmlformats.org/drawingml/2006/chartDrawing">
    <cdr:from>
      <cdr:x>0.3525</cdr:x>
      <cdr:y>0</cdr:y>
    </cdr:from>
    <cdr:to>
      <cdr:x>0.87013</cdr:x>
      <cdr:y>0.1551</cdr:y>
    </cdr:to>
    <cdr:sp macro="" textlink="">
      <cdr:nvSpPr>
        <cdr:cNvPr id="2" name="TextBox 1">
          <a:extLst xmlns:a="http://schemas.openxmlformats.org/drawingml/2006/main">
            <a:ext uri="{FF2B5EF4-FFF2-40B4-BE49-F238E27FC236}">
              <a16:creationId xmlns:a16="http://schemas.microsoft.com/office/drawing/2014/main" id="{768278A6-F628-9813-34D1-28B85BCB1A1A}"/>
            </a:ext>
          </a:extLst>
        </cdr:cNvPr>
        <cdr:cNvSpPr txBox="1"/>
      </cdr:nvSpPr>
      <cdr:spPr>
        <a:xfrm xmlns:a="http://schemas.openxmlformats.org/drawingml/2006/main">
          <a:off x="1447801" y="0"/>
          <a:ext cx="2125980" cy="297838"/>
        </a:xfrm>
        <a:prstGeom xmlns:a="http://schemas.openxmlformats.org/drawingml/2006/main" prst="rect">
          <a:avLst/>
        </a:prstGeom>
        <a:solidFill xmlns:a="http://schemas.openxmlformats.org/drawingml/2006/main">
          <a:schemeClr val="accent5">
            <a:lumMod val="60000"/>
            <a:lumOff val="40000"/>
          </a:schemeClr>
        </a:solidFill>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bg1"/>
              </a:solidFill>
              <a:effectLst/>
              <a:latin typeface="+mn-lt"/>
              <a:ea typeface="+mn-ea"/>
              <a:cs typeface="+mn-cs"/>
            </a:rPr>
            <a:t>No of invoice</a:t>
          </a:r>
          <a:r>
            <a:rPr lang="en-IN" sz="1400" b="1" baseline="0">
              <a:solidFill>
                <a:schemeClr val="bg1"/>
              </a:solidFill>
              <a:effectLst/>
              <a:latin typeface="+mn-lt"/>
              <a:ea typeface="+mn-ea"/>
              <a:cs typeface="+mn-cs"/>
            </a:rPr>
            <a:t> by Ace Exec</a:t>
          </a:r>
          <a:endParaRPr lang="en-IN" sz="1400">
            <a:solidFill>
              <a:schemeClr val="bg1"/>
            </a:solidFill>
            <a:effectLst/>
          </a:endParaRPr>
        </a:p>
        <a:p xmlns:a="http://schemas.openxmlformats.org/drawingml/2006/main">
          <a:endParaRPr lang="en-IN" sz="1400" kern="1200">
            <a:solidFill>
              <a:schemeClr val="bg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14</xdr:col>
      <xdr:colOff>2078</xdr:colOff>
      <xdr:row>20</xdr:row>
      <xdr:rowOff>24938</xdr:rowOff>
    </xdr:from>
    <xdr:to>
      <xdr:col>15</xdr:col>
      <xdr:colOff>830359</xdr:colOff>
      <xdr:row>39</xdr:row>
      <xdr:rowOff>96981</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94F8F10C-A91C-78E9-0E21-71C5CC92812B}"/>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7625060" y="3627120"/>
              <a:ext cx="1828800" cy="3494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1192634</xdr:colOff>
      <xdr:row>16</xdr:row>
      <xdr:rowOff>72286</xdr:rowOff>
    </xdr:from>
    <xdr:to>
      <xdr:col>7</xdr:col>
      <xdr:colOff>419513</xdr:colOff>
      <xdr:row>32</xdr:row>
      <xdr:rowOff>89998</xdr:rowOff>
    </xdr:to>
    <mc:AlternateContent xmlns:mc="http://schemas.openxmlformats.org/markup-compatibility/2006" xmlns:a14="http://schemas.microsoft.com/office/drawing/2010/main">
      <mc:Choice Requires="a14">
        <xdr:graphicFrame macro="">
          <xdr:nvGraphicFramePr>
            <xdr:cNvPr id="8" name="Employee Name">
              <a:extLst>
                <a:ext uri="{FF2B5EF4-FFF2-40B4-BE49-F238E27FC236}">
                  <a16:creationId xmlns:a16="http://schemas.microsoft.com/office/drawing/2014/main" id="{9389D7F6-4B03-7381-62C4-C90E15C2809B}"/>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6588418" y="3037908"/>
              <a:ext cx="1821798" cy="2983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60960</xdr:colOff>
      <xdr:row>0</xdr:row>
      <xdr:rowOff>68580</xdr:rowOff>
    </xdr:from>
    <xdr:to>
      <xdr:col>8</xdr:col>
      <xdr:colOff>594360</xdr:colOff>
      <xdr:row>12</xdr:row>
      <xdr:rowOff>106680</xdr:rowOff>
    </xdr:to>
    <xdr:graphicFrame macro="">
      <xdr:nvGraphicFramePr>
        <xdr:cNvPr id="2" name="Chart 1">
          <a:extLst>
            <a:ext uri="{FF2B5EF4-FFF2-40B4-BE49-F238E27FC236}">
              <a16:creationId xmlns:a16="http://schemas.microsoft.com/office/drawing/2014/main" id="{31EA6969-30BE-A466-E8A0-8B46DBF38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xdr:colOff>
      <xdr:row>14</xdr:row>
      <xdr:rowOff>99060</xdr:rowOff>
    </xdr:from>
    <xdr:to>
      <xdr:col>9</xdr:col>
      <xdr:colOff>7620</xdr:colOff>
      <xdr:row>27</xdr:row>
      <xdr:rowOff>167640</xdr:rowOff>
    </xdr:to>
    <xdr:graphicFrame macro="">
      <xdr:nvGraphicFramePr>
        <xdr:cNvPr id="3" name="Chart 2">
          <a:extLst>
            <a:ext uri="{FF2B5EF4-FFF2-40B4-BE49-F238E27FC236}">
              <a16:creationId xmlns:a16="http://schemas.microsoft.com/office/drawing/2014/main" id="{CBA863A9-2DB4-0FD1-49A4-0671109FC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335280</xdr:colOff>
      <xdr:row>7</xdr:row>
      <xdr:rowOff>7620</xdr:rowOff>
    </xdr:from>
    <xdr:to>
      <xdr:col>17</xdr:col>
      <xdr:colOff>152400</xdr:colOff>
      <xdr:row>20</xdr:row>
      <xdr:rowOff>22860</xdr:rowOff>
    </xdr:to>
    <xdr:graphicFrame macro="">
      <xdr:nvGraphicFramePr>
        <xdr:cNvPr id="4" name="Chart 3">
          <a:extLst>
            <a:ext uri="{FF2B5EF4-FFF2-40B4-BE49-F238E27FC236}">
              <a16:creationId xmlns:a16="http://schemas.microsoft.com/office/drawing/2014/main" id="{0395BCA7-4421-E8B9-7A72-8EC3B2075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579120</xdr:colOff>
      <xdr:row>4</xdr:row>
      <xdr:rowOff>22860</xdr:rowOff>
    </xdr:from>
    <xdr:to>
      <xdr:col>14</xdr:col>
      <xdr:colOff>617220</xdr:colOff>
      <xdr:row>24</xdr:row>
      <xdr:rowOff>45720</xdr:rowOff>
    </xdr:to>
    <xdr:graphicFrame macro="">
      <xdr:nvGraphicFramePr>
        <xdr:cNvPr id="2" name="Chart 1">
          <a:extLst>
            <a:ext uri="{FF2B5EF4-FFF2-40B4-BE49-F238E27FC236}">
              <a16:creationId xmlns:a16="http://schemas.microsoft.com/office/drawing/2014/main" id="{4D3C99AC-D300-46F5-5939-5D9506F46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0.47797</cdr:x>
      <cdr:y>0.03934</cdr:y>
    </cdr:from>
    <cdr:to>
      <cdr:x>0.84112</cdr:x>
      <cdr:y>0.13043</cdr:y>
    </cdr:to>
    <cdr:sp macro="" textlink="">
      <cdr:nvSpPr>
        <cdr:cNvPr id="2" name="TextBox 1">
          <a:extLst xmlns:a="http://schemas.openxmlformats.org/drawingml/2006/main">
            <a:ext uri="{FF2B5EF4-FFF2-40B4-BE49-F238E27FC236}">
              <a16:creationId xmlns:a16="http://schemas.microsoft.com/office/drawing/2014/main" id="{768278A6-F628-9813-34D1-28B85BCB1A1A}"/>
            </a:ext>
          </a:extLst>
        </cdr:cNvPr>
        <cdr:cNvSpPr txBox="1"/>
      </cdr:nvSpPr>
      <cdr:spPr>
        <a:xfrm xmlns:a="http://schemas.openxmlformats.org/drawingml/2006/main">
          <a:off x="2727960" y="144780"/>
          <a:ext cx="2072640" cy="335280"/>
        </a:xfrm>
        <a:prstGeom xmlns:a="http://schemas.openxmlformats.org/drawingml/2006/main" prst="rect">
          <a:avLst/>
        </a:prstGeom>
        <a:solidFill xmlns:a="http://schemas.openxmlformats.org/drawingml/2006/main">
          <a:schemeClr val="accent5">
            <a:lumMod val="60000"/>
            <a:lumOff val="40000"/>
          </a:schemeClr>
        </a:solidFill>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bg1"/>
              </a:solidFill>
              <a:effectLst/>
              <a:latin typeface="+mn-lt"/>
              <a:ea typeface="+mn-ea"/>
              <a:cs typeface="+mn-cs"/>
            </a:rPr>
            <a:t>No of invoice</a:t>
          </a:r>
          <a:r>
            <a:rPr lang="en-IN" sz="1400" b="1" baseline="0">
              <a:solidFill>
                <a:schemeClr val="bg1"/>
              </a:solidFill>
              <a:effectLst/>
              <a:latin typeface="+mn-lt"/>
              <a:ea typeface="+mn-ea"/>
              <a:cs typeface="+mn-cs"/>
            </a:rPr>
            <a:t> by Ace Exec</a:t>
          </a:r>
          <a:endParaRPr lang="en-IN" sz="1400">
            <a:solidFill>
              <a:schemeClr val="bg1"/>
            </a:solidFill>
            <a:effectLst/>
          </a:endParaRPr>
        </a:p>
        <a:p xmlns:a="http://schemas.openxmlformats.org/drawingml/2006/main">
          <a:endParaRPr lang="en-IN" sz="1400" kern="1200">
            <a:solidFill>
              <a:schemeClr val="bg1"/>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234462</xdr:colOff>
      <xdr:row>17</xdr:row>
      <xdr:rowOff>157285</xdr:rowOff>
    </xdr:from>
    <xdr:to>
      <xdr:col>13</xdr:col>
      <xdr:colOff>488462</xdr:colOff>
      <xdr:row>32</xdr:row>
      <xdr:rowOff>116255</xdr:rowOff>
    </xdr:to>
    <xdr:graphicFrame macro="">
      <xdr:nvGraphicFramePr>
        <xdr:cNvPr id="3" name="Chart 2">
          <a:extLst>
            <a:ext uri="{FF2B5EF4-FFF2-40B4-BE49-F238E27FC236}">
              <a16:creationId xmlns:a16="http://schemas.microsoft.com/office/drawing/2014/main" id="{C7B161DA-04F4-2383-1639-075063A15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76200</xdr:colOff>
      <xdr:row>0</xdr:row>
      <xdr:rowOff>167640</xdr:rowOff>
    </xdr:from>
    <xdr:to>
      <xdr:col>10</xdr:col>
      <xdr:colOff>449580</xdr:colOff>
      <xdr:row>12</xdr:row>
      <xdr:rowOff>83820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76B7EEEA-C40A-44D1-3BF8-C3DDBCEB5B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67640"/>
              <a:ext cx="4640580" cy="2209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236220</xdr:colOff>
      <xdr:row>14</xdr:row>
      <xdr:rowOff>68580</xdr:rowOff>
    </xdr:from>
    <xdr:to>
      <xdr:col>10</xdr:col>
      <xdr:colOff>175260</xdr:colOff>
      <xdr:row>29</xdr:row>
      <xdr:rowOff>68580</xdr:rowOff>
    </xdr:to>
    <xdr:graphicFrame macro="">
      <xdr:nvGraphicFramePr>
        <xdr:cNvPr id="3" name="Chart 2">
          <a:extLst>
            <a:ext uri="{FF2B5EF4-FFF2-40B4-BE49-F238E27FC236}">
              <a16:creationId xmlns:a16="http://schemas.microsoft.com/office/drawing/2014/main" id="{F139641E-8301-40A0-46EE-1F22E198E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800100</xdr:colOff>
      <xdr:row>13</xdr:row>
      <xdr:rowOff>106680</xdr:rowOff>
    </xdr:from>
    <xdr:to>
      <xdr:col>18</xdr:col>
      <xdr:colOff>396240</xdr:colOff>
      <xdr:row>28</xdr:row>
      <xdr:rowOff>106680</xdr:rowOff>
    </xdr:to>
    <xdr:graphicFrame macro="">
      <xdr:nvGraphicFramePr>
        <xdr:cNvPr id="4" name="Chart 3">
          <a:extLst>
            <a:ext uri="{FF2B5EF4-FFF2-40B4-BE49-F238E27FC236}">
              <a16:creationId xmlns:a16="http://schemas.microsoft.com/office/drawing/2014/main" id="{A905A4A0-801D-8765-CAA6-A94D25476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269618</xdr:colOff>
      <xdr:row>30</xdr:row>
      <xdr:rowOff>55448</xdr:rowOff>
    </xdr:from>
    <xdr:to>
      <xdr:col>22</xdr:col>
      <xdr:colOff>250163</xdr:colOff>
      <xdr:row>44</xdr:row>
      <xdr:rowOff>25657</xdr:rowOff>
    </xdr:to>
    <mc:AlternateContent xmlns:mc="http://schemas.openxmlformats.org/markup-compatibility/2006" xmlns:a14="http://schemas.microsoft.com/office/drawing/2010/main">
      <mc:Choice Requires="a14">
        <xdr:graphicFrame macro="">
          <xdr:nvGraphicFramePr>
            <xdr:cNvPr id="5" name="stage">
              <a:extLst>
                <a:ext uri="{FF2B5EF4-FFF2-40B4-BE49-F238E27FC236}">
                  <a16:creationId xmlns:a16="http://schemas.microsoft.com/office/drawing/2014/main" id="{F3B8BFFF-D971-484A-5A12-F5DC349EEE06}"/>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8363065" y="550293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297180</xdr:colOff>
      <xdr:row>2</xdr:row>
      <xdr:rowOff>7620</xdr:rowOff>
    </xdr:from>
    <xdr:to>
      <xdr:col>10</xdr:col>
      <xdr:colOff>601980</xdr:colOff>
      <xdr:row>17</xdr:row>
      <xdr:rowOff>7620</xdr:rowOff>
    </xdr:to>
    <xdr:graphicFrame macro="">
      <xdr:nvGraphicFramePr>
        <xdr:cNvPr id="2" name="Chart 1">
          <a:extLst>
            <a:ext uri="{FF2B5EF4-FFF2-40B4-BE49-F238E27FC236}">
              <a16:creationId xmlns:a16="http://schemas.microsoft.com/office/drawing/2014/main" id="{B482579B-149B-8031-9EBA-3A360049F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594360</xdr:colOff>
      <xdr:row>9</xdr:row>
      <xdr:rowOff>7621</xdr:rowOff>
    </xdr:from>
    <xdr:to>
      <xdr:col>14</xdr:col>
      <xdr:colOff>594360</xdr:colOff>
      <xdr:row>13</xdr:row>
      <xdr:rowOff>129541</xdr:rowOff>
    </xdr:to>
    <mc:AlternateContent xmlns:mc="http://schemas.openxmlformats.org/markup-compatibility/2006" xmlns:a14="http://schemas.microsoft.com/office/drawing/2010/main">
      <mc:Choice Requires="a14">
        <xdr:graphicFrame macro="">
          <xdr:nvGraphicFramePr>
            <xdr:cNvPr id="4" name="Years (meeting_date)">
              <a:extLst>
                <a:ext uri="{FF2B5EF4-FFF2-40B4-BE49-F238E27FC236}">
                  <a16:creationId xmlns:a16="http://schemas.microsoft.com/office/drawing/2014/main" id="{F413C1F9-0F22-B4C9-7055-EC6B3E913084}"/>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8442960" y="165354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refreshedDate="45678.618801041666" createdVersion="8" refreshedVersion="8" minRefreshableVersion="3" recordCount="961" xr:uid="{EEFA24D3-ED13-44E7-B9D7-53BA562E797B}">
  <cacheSource type="worksheet">
    <worksheetSource name="brokerage"/>
  </cacheSource>
  <cacheFields count="17">
    <cacheField name="client_name" numFmtId="0">
      <sharedItems/>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Id" numFmtId="0">
      <sharedItems containsSemiMixedTypes="0" containsString="0" containsNumber="1" containsInteger="1" minValue="1" maxValue="13"/>
    </cacheField>
    <cacheField name="Account Exe ID" numFmtId="0">
      <sharedItems count="12">
        <s v="Vinay"/>
        <s v="Abhinav Shivam"/>
        <s v="Mark"/>
        <s v="Manish Sharma"/>
        <s v="Animesh Rawat"/>
        <s v="Shivani Sharma"/>
        <s v="Ketan Jain"/>
        <s v="Juli"/>
        <s v="Raju Kumar"/>
        <s v="Vididt Saha"/>
        <s v="Kumar Jha"/>
        <s v="Gilbert"/>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refreshedDate="45678.620379282409" createdVersion="8" refreshedVersion="8" minRefreshableVersion="3" recordCount="9" xr:uid="{30C8F3BE-2299-494A-8E0F-5D0536556AD7}">
  <cacheSource type="worksheet">
    <worksheetSource name="fees"/>
  </cacheSource>
  <cacheFields count="9">
    <cacheField name="client_name" numFmtId="0">
      <sharedItems/>
    </cacheField>
    <cacheField name="branch_name" numFmtId="0">
      <sharedItems/>
    </cacheField>
    <cacheField name="solution_group" numFmtId="0">
      <sharedItems/>
    </cacheField>
    <cacheField name="Salesperson ID" numFmtId="0">
      <sharedItems containsSemiMixedTypes="0" containsString="0" containsNumber="1" containsInteger="1" minValue="1" maxValue="3"/>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refreshedDate="45678.621520833331" createdVersion="8" refreshedVersion="8" minRefreshableVersion="3" recordCount="204" xr:uid="{FEFDF85C-F750-444E-A3BD-FF3703CF22D7}">
  <cacheSource type="worksheet">
    <worksheetSource name="invoice"/>
  </cacheSource>
  <cacheFields count="15">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ount="41">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sharedItems>
      <fieldGroup par="14"/>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 name="Months (invoice_date)" numFmtId="0" databaseField="0">
      <fieldGroup base="1">
        <rangePr groupBy="months" startDate="2019-04-11T00:00:00" endDate="2020-01-17T00:00:00"/>
        <groupItems count="14">
          <s v="&lt;11-04-2019"/>
          <s v="Jan"/>
          <s v="Feb"/>
          <s v="Mar"/>
          <s v="Apr"/>
          <s v="May"/>
          <s v="Jun"/>
          <s v="Jul"/>
          <s v="Aug"/>
          <s v="Sep"/>
          <s v="Oct"/>
          <s v="Nov"/>
          <s v="Dec"/>
          <s v="&gt;17-01-2020"/>
        </groupItems>
      </fieldGroup>
    </cacheField>
    <cacheField name="Quarters (invoice_date)" numFmtId="0" databaseField="0">
      <fieldGroup base="1">
        <rangePr groupBy="quarters" startDate="2019-04-11T00:00:00" endDate="2020-01-17T00:00:00"/>
        <groupItems count="6">
          <s v="&lt;11-04-2019"/>
          <s v="Qtr1"/>
          <s v="Qtr2"/>
          <s v="Qtr3"/>
          <s v="Qtr4"/>
          <s v="&gt;17-01-2020"/>
        </groupItems>
      </fieldGroup>
    </cacheField>
    <cacheField name="Years (invoice_date)" numFmtId="0" databaseField="0">
      <fieldGroup base="1">
        <rangePr groupBy="years" startDate="2019-04-11T00:00:00" endDate="2020-01-17T00:00:00"/>
        <groupItems count="4">
          <s v="&lt;11-04-2019"/>
          <s v="2019"/>
          <s v="2020"/>
          <s v="&gt;17-01-2020"/>
        </groupItems>
      </fieldGroup>
    </cacheField>
  </cacheFields>
  <extLst>
    <ext xmlns:x14="http://schemas.microsoft.com/office/spreadsheetml/2009/9/main" uri="{725AE2AE-9491-48be-B2B4-4EB974FC3084}">
      <x14:pivotCacheDefinition pivotCacheId="71033745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refreshedDate="45678.645714120372" createdVersion="8" refreshedVersion="8" minRefreshableVersion="3" recordCount="34" xr:uid="{C381FA16-AD54-40F6-B46D-185AEB206445}">
  <cacheSource type="worksheet">
    <worksheetSource name="meeting"/>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149698503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refreshedDate="45678.689201157409" createdVersion="8" refreshedVersion="8" minRefreshableVersion="3" recordCount="49" xr:uid="{E0058B05-3FB3-4A5C-8400-A8A4350E71E6}">
  <cacheSource type="worksheet">
    <worksheetSource name="opportunity"/>
  </cacheSource>
  <cacheFields count="16">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5"/>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ount="8">
        <s v="Mediclaim"/>
        <s v="Marine Hull"/>
        <s v="Miscellaneous"/>
        <s v="Financial Lines"/>
        <s v="Marine Cargo"/>
        <s v="Constructions &amp;amp; Infrastructure"/>
        <s v="Engineering"/>
        <s v="Political Risks"/>
      </sharedItems>
    </cacheField>
    <cacheField name="risk_details" numFmtId="0">
      <sharedItems/>
    </cacheField>
    <cacheField name="Months (closing_date)" numFmtId="0" databaseField="0">
      <fieldGroup base="6">
        <rangePr groupBy="months" startDate="2019-09-30T00:00:00" endDate="2020-09-01T00:00:00"/>
        <groupItems count="14">
          <s v="&lt;30-09-2019"/>
          <s v="Jan"/>
          <s v="Feb"/>
          <s v="Mar"/>
          <s v="Apr"/>
          <s v="May"/>
          <s v="Jun"/>
          <s v="Jul"/>
          <s v="Aug"/>
          <s v="Sep"/>
          <s v="Oct"/>
          <s v="Nov"/>
          <s v="Dec"/>
          <s v="&gt;01-09-2020"/>
        </groupItems>
      </fieldGroup>
    </cacheField>
    <cacheField name="Quarters (closing_date)" numFmtId="0" databaseField="0">
      <fieldGroup base="6">
        <rangePr groupBy="quarters" startDate="2019-09-30T00:00:00" endDate="2020-09-01T00:00:00"/>
        <groupItems count="6">
          <s v="&lt;30-09-2019"/>
          <s v="Qtr1"/>
          <s v="Qtr2"/>
          <s v="Qtr3"/>
          <s v="Qtr4"/>
          <s v="&gt;01-09-2020"/>
        </groupItems>
      </fieldGroup>
    </cacheField>
    <cacheField name="Years (closing_date)" numFmtId="0" databaseField="0">
      <fieldGroup base="6">
        <rangePr groupBy="years" startDate="2019-09-30T00:00:00" endDate="2020-09-01T00:00:00"/>
        <groupItems count="4">
          <s v="&lt;30-09-2019"/>
          <s v="2019"/>
          <s v="2020"/>
          <s v="&gt;01-09-2020"/>
        </groupItems>
      </fieldGroup>
    </cacheField>
  </cacheFields>
  <extLst>
    <ext xmlns:x14="http://schemas.microsoft.com/office/spreadsheetml/2009/9/main" uri="{725AE2AE-9491-48be-B2B4-4EB974FC3084}">
      <x14:pivotCacheDefinition pivotCacheId="203437601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refreshedDate="45680.637542824072" createdVersion="8" refreshedVersion="8" minRefreshableVersion="3" recordCount="18" xr:uid="{B5631510-EF36-45F1-A5F1-798E46E06A53}">
  <cacheSource type="worksheet">
    <worksheetSource name="Budget"/>
  </cacheSource>
  <cacheFields count="7">
    <cacheField name="Branch" numFmtId="0">
      <sharedItems containsBlank="1"/>
    </cacheField>
    <cacheField name="Sales person ID" numFmtId="0">
      <sharedItems containsString="0" containsBlank="1" containsNumber="1" containsInteger="1" minValue="1" maxValue="13"/>
    </cacheField>
    <cacheField name="Employee Name" numFmtId="0">
      <sharedItems containsBlank="1" count="11">
        <s v="Vinay"/>
        <s v="Abhinav Shivam"/>
        <s v="Animesh Rawat"/>
        <s v="Gilbert"/>
        <s v="Juli"/>
        <s v="Kumar Jha"/>
        <s v="Ketan Jain"/>
        <s v="Manish Sharma"/>
        <s v="Mark"/>
        <s v="Vidit Shah"/>
        <m/>
      </sharedItems>
    </cacheField>
    <cacheField name="New Role2" numFmtId="0">
      <sharedItems containsBlank="1"/>
    </cacheField>
    <cacheField name="New Budget" numFmtId="0">
      <sharedItems containsString="0" containsBlank="1" containsNumber="1" containsInteger="1" minValue="12888" maxValue="19673793" count="12">
        <n v="12788092"/>
        <n v="129902"/>
        <n v="1278023"/>
        <n v="1000000"/>
        <n v="1250000"/>
        <n v="1345000"/>
        <n v="500000"/>
        <n v="1350000"/>
        <n v="19888"/>
        <n v="12888"/>
        <n v="19673793"/>
        <m/>
      </sharedItems>
    </cacheField>
    <cacheField name="Cross sell bugdet" numFmtId="0">
      <sharedItems containsString="0" containsBlank="1" containsNumber="1" containsInteger="1" minValue="128777" maxValue="20083111" count="12">
        <n v="250000"/>
        <n v="129000"/>
        <n v="12365300"/>
        <n v="500000"/>
        <n v="3500000"/>
        <n v="170034"/>
        <n v="1250000"/>
        <n v="750000"/>
        <n v="128777"/>
        <n v="1040000"/>
        <n v="20083111"/>
        <m/>
      </sharedItems>
    </cacheField>
    <cacheField name="Renewal Budget" numFmtId="0">
      <sharedItems containsString="0" containsBlank="1" containsNumber="1" containsInteger="1" minValue="12900" maxValue="12319455" count="11">
        <n v="1500000"/>
        <n v="1289000"/>
        <n v="12900"/>
        <n v="1010000"/>
        <n v="750000"/>
        <n v="1298673"/>
        <n v="500000"/>
        <n v="198882"/>
        <n v="5010000"/>
        <n v="12319455"/>
        <m/>
      </sharedItems>
    </cacheField>
  </cacheFields>
  <extLst>
    <ext xmlns:x14="http://schemas.microsoft.com/office/spreadsheetml/2009/9/main" uri="{725AE2AE-9491-48be-B2B4-4EB974FC3084}">
      <x14:pivotCacheDefinition pivotCacheId="1231925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n v="1"/>
    <x v="0"/>
    <s v="Ahmedabad"/>
    <s v="Marine"/>
    <x v="0"/>
    <n v="32186.720000000001"/>
    <d v="2018-04-19T00:00:00"/>
    <s v="Brokerage"/>
    <s v="Inception"/>
    <m/>
    <d v="2020-01-22T00:00:00"/>
  </r>
  <r>
    <s v="Amit"/>
    <n v="2.4142027811737001E+18"/>
    <s v="Active"/>
    <d v="2019-05-01T00:00:00"/>
    <d v="2020-04-30T00:00:00"/>
    <s v="Marine"/>
    <n v="2"/>
    <x v="1"/>
    <s v="Ahmedabad"/>
    <s v="Marine"/>
    <x v="1"/>
    <n v="23590.71"/>
    <d v="2019-05-01T00:00:00"/>
    <s v="Brokerage"/>
    <s v="Inception"/>
    <m/>
    <d v="2020-01-22T00:00:00"/>
  </r>
  <r>
    <s v="B"/>
    <s v="0655001825 01"/>
    <s v="Inactive"/>
    <d v="2018-09-13T00:00:00"/>
    <d v="2019-09-12T00:00:00"/>
    <s v="Fire"/>
    <n v="1"/>
    <x v="0"/>
    <s v="Ahmedabad"/>
    <s v="Construction, Power &amp; Infrastructure"/>
    <x v="0"/>
    <n v="4611.96"/>
    <d v="2018-09-13T00:00:00"/>
    <s v="Brokerage"/>
    <s v="Inception"/>
    <m/>
    <d v="2020-01-22T00:00:00"/>
  </r>
  <r>
    <s v="B"/>
    <n v="12139156"/>
    <s v="Active"/>
    <d v="2019-09-13T00:00:00"/>
    <d v="2020-09-12T00:00:00"/>
    <s v="Fire"/>
    <n v="1"/>
    <x v="0"/>
    <s v="Ahmedabad"/>
    <s v="Construction, Power &amp; Infrastructure"/>
    <x v="0"/>
    <n v="4975.41"/>
    <d v="2019-09-13T00:00:00"/>
    <s v="Brokerage"/>
    <s v="Renewal"/>
    <m/>
    <d v="2020-01-22T00:00:00"/>
  </r>
  <r>
    <s v="B"/>
    <n v="2200090892"/>
    <s v="Active"/>
    <d v="2018-11-06T00:00:00"/>
    <d v="2019-11-05T00:00:00"/>
    <s v="Miscellaneous"/>
    <n v="1"/>
    <x v="0"/>
    <s v="Ahmedabad"/>
    <s v="Liability"/>
    <x v="0"/>
    <n v="1198.8800000000001"/>
    <d v="2018-11-06T00:00:00"/>
    <s v="Brokerage"/>
    <s v="Inception"/>
    <m/>
    <d v="2020-01-22T00:00:00"/>
  </r>
  <r>
    <s v="C"/>
    <s v="237164239 00"/>
    <s v="Active"/>
    <d v="2019-02-01T00:00:00"/>
    <d v="2020-01-31T00:00:00"/>
    <s v="Employee Benefits"/>
    <n v="10"/>
    <x v="2"/>
    <s v="Ahmedabad"/>
    <s v="Employee Benefits (EB)"/>
    <x v="0"/>
    <n v="1825.43"/>
    <d v="2019-02-01T00:00:00"/>
    <s v="Brokerage"/>
    <s v="Inception"/>
    <m/>
    <d v="2020-01-22T00:00:00"/>
  </r>
  <r>
    <s v="D"/>
    <s v="4101190700000015-00"/>
    <s v="Active"/>
    <d v="2019-06-25T00:00:00"/>
    <d v="2020-06-24T00:00:00"/>
    <s v="Employee Benefits"/>
    <n v="2"/>
    <x v="1"/>
    <s v="Ahmedabad"/>
    <s v="Employee Benefits (EB)"/>
    <x v="1"/>
    <n v="79833.600000000006"/>
    <d v="2019-06-25T00:00:00"/>
    <s v="Brokerage"/>
    <s v="Endorsement"/>
    <m/>
    <d v="2020-01-22T00:00:00"/>
  </r>
  <r>
    <s v="D"/>
    <s v="4101190700000015-00"/>
    <s v="Active"/>
    <d v="2019-06-25T00:00:00"/>
    <d v="2020-06-24T00:00:00"/>
    <s v="Employee Benefits"/>
    <n v="2"/>
    <x v="1"/>
    <s v="Ahmedabad"/>
    <s v="Employee Benefits (EB)"/>
    <x v="1"/>
    <n v="11435.86"/>
    <d v="2019-08-02T00:00:00"/>
    <s v="Brokerage "/>
    <s v="Endorsement"/>
    <m/>
    <d v="2020-01-22T00:00:00"/>
  </r>
  <r>
    <s v="E"/>
    <n v="2250010276"/>
    <s v="Active"/>
    <d v="2018-04-25T00:00:00"/>
    <d v="2019-04-24T00:00:00"/>
    <s v="Miscellaneous"/>
    <n v="1"/>
    <x v="0"/>
    <s v="Ahmedabad"/>
    <s v="Employee Benefits (EB)"/>
    <x v="0"/>
    <n v="847.38"/>
    <d v="2018-04-25T00:00:00"/>
    <s v="Brokerage"/>
    <s v="Inception"/>
    <m/>
    <d v="2020-01-22T00:00:00"/>
  </r>
  <r>
    <s v="E"/>
    <s v="2414 2022 1261 2200 000"/>
    <s v="Inactive"/>
    <d v="2018-04-25T00:00:00"/>
    <d v="2019-04-24T00:00:00"/>
    <s v="Marine"/>
    <n v="1"/>
    <x v="0"/>
    <s v="Ahmedabad"/>
    <s v="Marine"/>
    <x v="0"/>
    <n v="9900"/>
    <d v="2018-04-25T00:00:00"/>
    <s v="Brokerage"/>
    <s v="Inception"/>
    <m/>
    <d v="2020-01-22T00:00:00"/>
  </r>
  <r>
    <s v="E"/>
    <s v="2414 2026 2374 7800 000"/>
    <s v="Active"/>
    <d v="2019-01-11T00:00:00"/>
    <d v="2020-01-10T00:00:00"/>
    <s v="Marine"/>
    <n v="1"/>
    <x v="0"/>
    <s v="Ahmedabad"/>
    <s v="Marine"/>
    <x v="0"/>
    <n v="8250"/>
    <d v="2019-01-11T00:00:00"/>
    <s v="Brokerage"/>
    <s v="Renewal"/>
    <m/>
    <d v="2020-01-22T00:00:00"/>
  </r>
  <r>
    <s v="E"/>
    <n v="91001900000001"/>
    <s v="Active"/>
    <d v="2018-04-25T00:00:00"/>
    <d v="2019-04-24T00:00:00"/>
    <s v="Fire"/>
    <n v="1"/>
    <x v="0"/>
    <s v="Ahmedabad"/>
    <s v="Property / BI"/>
    <x v="0"/>
    <n v="4093.2"/>
    <d v="2018-04-25T00:00:00"/>
    <s v="Brokerage"/>
    <s v="Inception"/>
    <m/>
    <d v="2020-01-22T00:00:00"/>
  </r>
  <r>
    <s v="F"/>
    <n v="2280062933"/>
    <s v="Active"/>
    <d v="2019-05-20T00:00:00"/>
    <d v="2020-05-19T00:00:00"/>
    <s v="Miscellaneous"/>
    <n v="1"/>
    <x v="0"/>
    <s v="Ahmedabad"/>
    <s v="Liability"/>
    <x v="0"/>
    <n v="8117"/>
    <d v="2020-01-20T00:00:00"/>
    <s v="Brokerage"/>
    <s v="Renewal"/>
    <m/>
    <d v="2020-01-22T00:00:00"/>
  </r>
  <r>
    <s v="F"/>
    <s v="LWC/I2568913/71/05/006144"/>
    <s v="Inactive"/>
    <d v="2018-05-20T00:00:00"/>
    <d v="2019-05-19T00:00:00"/>
    <s v="Miscellaneous"/>
    <n v="1"/>
    <x v="0"/>
    <s v="Ahmedabad"/>
    <s v="Liability"/>
    <x v="0"/>
    <n v="6101.25"/>
    <d v="2018-05-20T00:00:00"/>
    <s v="Brokerage"/>
    <s v="Inception"/>
    <m/>
    <d v="2020-01-22T00:00:00"/>
  </r>
  <r>
    <s v="G"/>
    <s v="0865074115 01"/>
    <s v="Active"/>
    <d v="2018-06-12T00:00:00"/>
    <d v="2019-06-11T00:00:00"/>
    <s v="Marine"/>
    <n v="9"/>
    <x v="3"/>
    <s v="Ahmedabad"/>
    <s v="Small Medium Enterpries (SME)"/>
    <x v="0"/>
    <n v="1980"/>
    <d v="2018-06-12T00:00:00"/>
    <s v="Brokerage"/>
    <s v="Endorsement"/>
    <m/>
    <d v="2020-01-22T00:00:00"/>
  </r>
  <r>
    <s v="G"/>
    <s v="0865074115 01"/>
    <s v="Active"/>
    <d v="2018-06-12T00:00:00"/>
    <d v="2019-06-11T00:00:00"/>
    <s v="Marine"/>
    <n v="9"/>
    <x v="3"/>
    <s v="Ahmedabad"/>
    <s v="Small Medium Enterpries (SME)"/>
    <x v="0"/>
    <n v="1980"/>
    <d v="2019-01-10T00:00:00"/>
    <s v="Brokerage "/>
    <s v="Endorsement"/>
    <m/>
    <d v="2020-01-22T00:00:00"/>
  </r>
  <r>
    <s v="H"/>
    <n v="3.1142029634361999E+18"/>
    <s v="Active"/>
    <d v="2019-08-26T00:00:00"/>
    <d v="2020-08-25T00:00:00"/>
    <s v="Miscellaneous"/>
    <n v="3"/>
    <x v="4"/>
    <s v="Ahmedabad"/>
    <s v="Global Client Network (GNB Inward)"/>
    <x v="2"/>
    <n v="2089.25"/>
    <d v="2019-08-26T00:00:00"/>
    <s v="Brokerage"/>
    <s v="Inception"/>
    <m/>
    <d v="2020-01-22T00:00:00"/>
  </r>
  <r>
    <s v="H"/>
    <s v="OG-19-2202-1018-00000055"/>
    <s v="Active"/>
    <d v="2019-01-01T00:00:00"/>
    <d v="2019-12-31T00:00:00"/>
    <s v="Marine"/>
    <n v="3"/>
    <x v="4"/>
    <s v="Ahmedabad"/>
    <s v="Global Client Network (GNB Inward)"/>
    <x v="2"/>
    <n v="21768.61"/>
    <d v="2019-01-01T00:00:00"/>
    <s v="Brokerage"/>
    <s v="Inception"/>
    <m/>
    <d v="2020-01-22T00:00:00"/>
  </r>
  <r>
    <s v="H"/>
    <s v="OG-19-2202-3383-00000009"/>
    <s v="Active"/>
    <d v="2019-01-01T00:00:00"/>
    <d v="2019-12-31T00:00:00"/>
    <s v="Liability"/>
    <n v="3"/>
    <x v="4"/>
    <s v="Ahmedabad"/>
    <s v="Global Client Network (GNB Inward)"/>
    <x v="2"/>
    <n v="12019.2"/>
    <d v="2019-01-01T00:00:00"/>
    <s v="Brokerage"/>
    <s v="Inception"/>
    <m/>
    <d v="2020-01-22T00:00:00"/>
  </r>
  <r>
    <s v="I"/>
    <n v="640002371"/>
    <s v="Active"/>
    <d v="2018-04-01T00:00:00"/>
    <d v="2019-03-31T00:00:00"/>
    <s v="Miscellaneous"/>
    <n v="3"/>
    <x v="4"/>
    <s v="Ahmedabad"/>
    <s v="Global Client Network (GNB Inward)"/>
    <x v="0"/>
    <n v="66937.72"/>
    <d v="2018-04-01T00:00:00"/>
    <s v="Brokerage"/>
    <s v="Inception"/>
    <m/>
    <d v="2020-01-22T00:00:00"/>
  </r>
  <r>
    <s v="I"/>
    <s v="0830017443 01"/>
    <s v="Active"/>
    <d v="2018-05-11T00:00:00"/>
    <d v="2019-05-10T00:00:00"/>
    <s v="Marine"/>
    <n v="3"/>
    <x v="4"/>
    <s v="Ahmedabad"/>
    <s v="Global Client Network (GNB Inward)"/>
    <x v="0"/>
    <n v="78374.84"/>
    <d v="2018-05-11T00:00:00"/>
    <s v="Brokerage"/>
    <s v="Inception"/>
    <m/>
    <d v="2020-01-22T00:00:00"/>
  </r>
  <r>
    <s v="I"/>
    <s v="180876-0000-00"/>
    <s v="Inactive"/>
    <d v="2018-04-01T00:00:00"/>
    <d v="2019-03-31T00:00:00"/>
    <s v="Employee Benefits"/>
    <n v="10"/>
    <x v="2"/>
    <s v="Ahmedabad"/>
    <s v="Employee Benefits (EB)"/>
    <x v="0"/>
    <n v="60000"/>
    <d v="2018-04-01T00:00:00"/>
    <s v="Brokerage"/>
    <s v="Inception"/>
    <m/>
    <d v="2020-01-22T00:00:00"/>
  </r>
  <r>
    <s v="I"/>
    <s v="180876-0000-01"/>
    <s v="Active"/>
    <d v="2019-04-01T00:00:00"/>
    <d v="2020-03-31T00:00:00"/>
    <s v="Employee Benefits"/>
    <n v="10"/>
    <x v="2"/>
    <s v="Ahmedabad"/>
    <s v="Employee Benefits (EB)"/>
    <x v="0"/>
    <n v="60000"/>
    <d v="2019-04-01T00:00:00"/>
    <s v="Brokerage"/>
    <s v="Renewal"/>
    <m/>
    <d v="2020-01-22T00:00:00"/>
  </r>
  <r>
    <s v="I"/>
    <s v="180876-0000-01"/>
    <s v="Active"/>
    <d v="2019-04-01T00:00:00"/>
    <d v="2020-03-31T00:00:00"/>
    <s v="Employee Benefits"/>
    <n v="10"/>
    <x v="2"/>
    <s v="Ahmedabad"/>
    <s v="Employee Benefits (EB)"/>
    <x v="0"/>
    <n v="60000"/>
    <d v="2019-04-01T00:00:00"/>
    <s v="Brokerage"/>
    <s v="Renewal"/>
    <m/>
    <d v="2020-01-22T00:00:00"/>
  </r>
  <r>
    <s v="I"/>
    <n v="2250002346"/>
    <s v="Active"/>
    <d v="2018-04-01T00:00:00"/>
    <d v="2019-03-31T00:00:00"/>
    <s v="Miscellaneous"/>
    <n v="3"/>
    <x v="4"/>
    <s v="Ahmedabad"/>
    <s v="Global Client Network (GNB Inward)"/>
    <x v="0"/>
    <n v="4715.63"/>
    <d v="2018-04-01T00:00:00"/>
    <s v="Brokerage"/>
    <s v="Inception"/>
    <m/>
    <d v="2020-01-22T00:00:00"/>
  </r>
  <r>
    <s v="I"/>
    <n v="3.1242014203059999E+18"/>
    <s v="Active"/>
    <d v="2018-04-01T00:00:00"/>
    <d v="2019-03-31T00:00:00"/>
    <s v="Liability"/>
    <n v="3"/>
    <x v="4"/>
    <s v="Ahmedabad"/>
    <s v="Global Client Network (GNB Inward)"/>
    <x v="0"/>
    <n v="22755.25"/>
    <d v="2018-04-01T00:00:00"/>
    <s v="Brokerage"/>
    <s v="Inception"/>
    <m/>
    <d v="2020-01-22T00:00:00"/>
  </r>
  <r>
    <s v="I"/>
    <s v="P0119200001/9999/100017"/>
    <s v="Active"/>
    <d v="2018-04-01T00:00:00"/>
    <d v="2019-03-31T00:00:00"/>
    <s v="Liability"/>
    <n v="12"/>
    <x v="5"/>
    <s v="Ahmedabad"/>
    <s v="Global Client Network (GNB Inward)"/>
    <x v="0"/>
    <n v="26443.63"/>
    <d v="2018-04-01T00:00:00"/>
    <s v="Brokerage"/>
    <s v="Inception"/>
    <m/>
    <d v="2020-01-22T00:00:00"/>
  </r>
  <r>
    <s v="J"/>
    <s v="0865078325 00"/>
    <s v="Inactive"/>
    <d v="2018-04-06T00:00:00"/>
    <d v="2019-04-05T00:00:00"/>
    <s v="Marine"/>
    <n v="1"/>
    <x v="0"/>
    <s v="Ahmedabad"/>
    <s v="Marine"/>
    <x v="0"/>
    <n v="49499.839999999997"/>
    <d v="2018-04-06T00:00:00"/>
    <s v="Brokerage"/>
    <s v="Endorsement"/>
    <m/>
    <d v="2020-01-22T00:00:00"/>
  </r>
  <r>
    <s v="J"/>
    <s v="0865078325 00"/>
    <s v="Inactive"/>
    <d v="2018-04-06T00:00:00"/>
    <d v="2019-04-05T00:00:00"/>
    <s v="Marine"/>
    <n v="1"/>
    <x v="0"/>
    <s v="Ahmedabad"/>
    <s v="Marine"/>
    <x v="0"/>
    <m/>
    <d v="2018-10-11T00:00:00"/>
    <s v="Brokerage "/>
    <s v="Endorsement"/>
    <m/>
    <d v="2020-01-22T00:00:00"/>
  </r>
  <r>
    <s v="J"/>
    <s v="0865078325 00"/>
    <s v="Inactive"/>
    <d v="2018-04-06T00:00:00"/>
    <d v="2019-04-05T00:00:00"/>
    <s v="Marine"/>
    <n v="1"/>
    <x v="0"/>
    <s v="Ahmedabad"/>
    <s v="Marine"/>
    <x v="0"/>
    <n v="16500"/>
    <d v="2019-01-17T00:00:00"/>
    <s v="Brokerage "/>
    <s v="Endorsement"/>
    <m/>
    <d v="2020-01-22T00:00:00"/>
  </r>
  <r>
    <s v="J"/>
    <s v="'0865078325 01"/>
    <s v="Active"/>
    <d v="2019-04-06T00:00:00"/>
    <d v="2020-04-05T00:00:00"/>
    <s v="Marine"/>
    <n v="1"/>
    <x v="0"/>
    <s v="Ahmedabad"/>
    <s v="Marine"/>
    <x v="0"/>
    <n v="26400"/>
    <d v="2019-04-06T00:00:00"/>
    <s v="Brokerage"/>
    <s v="Renewal"/>
    <m/>
    <d v="2020-01-22T00:00:00"/>
  </r>
  <r>
    <s v="J"/>
    <s v="0865080591 00"/>
    <s v="Active"/>
    <d v="2018-08-20T00:00:00"/>
    <d v="2019-08-19T00:00:00"/>
    <s v="Marine"/>
    <n v="1"/>
    <x v="0"/>
    <s v="Ahmedabad"/>
    <s v="Marine"/>
    <x v="0"/>
    <n v="3300"/>
    <d v="2018-08-20T00:00:00"/>
    <s v="Brokerage"/>
    <s v="Inception"/>
    <m/>
    <d v="2020-01-22T00:00:00"/>
  </r>
  <r>
    <s v="J"/>
    <s v="0865081032 00"/>
    <s v="Active"/>
    <d v="2018-09-11T00:00:00"/>
    <d v="2019-09-10T00:00:00"/>
    <s v="Marine"/>
    <n v="1"/>
    <x v="0"/>
    <s v="Ahmedabad"/>
    <s v="Marine"/>
    <x v="0"/>
    <n v="1072.5"/>
    <d v="2018-09-11T00:00:00"/>
    <s v="Brokerage"/>
    <s v="Inception"/>
    <m/>
    <d v="2020-01-22T00:00:00"/>
  </r>
  <r>
    <s v="J"/>
    <s v="'310304111710000871"/>
    <s v="Active"/>
    <d v="2018-03-27T00:00:00"/>
    <d v="2019-03-26T00:00:00"/>
    <s v="Fire"/>
    <n v="1"/>
    <x v="0"/>
    <s v="Ahmedabad"/>
    <s v="Property / BI"/>
    <x v="0"/>
    <n v="4002.46"/>
    <d v="2018-03-27T00:00:00"/>
    <s v="Brokerage"/>
    <s v="Inception"/>
    <m/>
    <d v="2020-01-22T00:00:00"/>
  </r>
  <r>
    <s v="J"/>
    <n v="3.1030411181E+17"/>
    <s v="Active"/>
    <d v="2018-08-14T00:00:00"/>
    <d v="2019-08-13T00:00:00"/>
    <s v="Fire"/>
    <n v="1"/>
    <x v="0"/>
    <s v="Ahmedabad"/>
    <s v="Property / BI"/>
    <x v="0"/>
    <n v="1374.25"/>
    <d v="2018-08-14T00:00:00"/>
    <s v="Brokerage"/>
    <s v="Inception"/>
    <m/>
    <d v="2020-01-22T00:00:00"/>
  </r>
  <r>
    <s v="J"/>
    <n v="3.1030459171000003E+18"/>
    <s v="Active"/>
    <d v="2018-03-27T00:00:00"/>
    <d v="2019-03-26T00:00:00"/>
    <s v="Fire"/>
    <n v="1"/>
    <x v="0"/>
    <s v="Ahmedabad"/>
    <s v="Property / BI"/>
    <x v="2"/>
    <n v="566.25"/>
    <d v="2018-03-27T00:00:00"/>
    <s v="Brokerage"/>
    <s v="Inception"/>
    <m/>
    <d v="2020-01-22T00:00:00"/>
  </r>
  <r>
    <s v="J"/>
    <s v="'310304591810000063"/>
    <s v="Active"/>
    <d v="2018-08-14T00:00:00"/>
    <d v="2019-08-13T00:00:00"/>
    <s v="Miscellaneous"/>
    <n v="1"/>
    <x v="0"/>
    <s v="Ahmedabad"/>
    <s v="Property / BI"/>
    <x v="0"/>
    <n v="445"/>
    <d v="2018-08-14T00:00:00"/>
    <s v="Brokerage"/>
    <s v="Inception"/>
    <m/>
    <d v="2020-01-22T00:00:00"/>
  </r>
  <r>
    <s v="K"/>
    <s v="'310300111910000401"/>
    <s v="Active"/>
    <d v="2019-09-01T00:00:00"/>
    <d v="2020-08-31T00:00:00"/>
    <s v="Fire"/>
    <n v="1"/>
    <x v="0"/>
    <s v="Ahmedabad"/>
    <s v="Property / BI"/>
    <x v="0"/>
    <n v="13114.95"/>
    <d v="2019-09-01T00:00:00"/>
    <s v="Brokerage"/>
    <s v="Renewal"/>
    <m/>
    <d v="2020-01-22T00:00:00"/>
  </r>
  <r>
    <s v="K"/>
    <n v="3.1030411181E+17"/>
    <s v="Inactive"/>
    <d v="2018-09-01T00:00:00"/>
    <d v="2019-08-31T00:00:00"/>
    <s v="Fire"/>
    <n v="1"/>
    <x v="0"/>
    <s v="Ahmedabad"/>
    <s v="Property / BI"/>
    <x v="0"/>
    <n v="2049.42"/>
    <d v="2018-09-01T00:00:00"/>
    <s v="Brokerage"/>
    <s v="Inception"/>
    <m/>
    <d v="2020-01-22T00:00:00"/>
  </r>
  <r>
    <s v="L"/>
    <n v="301002850"/>
    <s v="Active"/>
    <d v="2018-08-01T00:00:00"/>
    <d v="2019-07-31T00:00:00"/>
    <s v="Liability"/>
    <n v="6"/>
    <x v="6"/>
    <s v="Ahmedabad"/>
    <s v="Liability"/>
    <x v="0"/>
    <n v="61425"/>
    <d v="2018-08-01T00:00:00"/>
    <s v="Brokerage"/>
    <s v="Inception"/>
    <m/>
    <d v="2020-01-22T00:00:00"/>
  </r>
  <r>
    <s v="M"/>
    <n v="2.4122019374572001E+18"/>
    <s v="Active"/>
    <d v="2018-09-27T00:00:00"/>
    <d v="2019-09-26T00:00:00"/>
    <s v="Marine"/>
    <n v="1"/>
    <x v="0"/>
    <s v="Ahmedabad"/>
    <s v="Marine"/>
    <x v="0"/>
    <n v="1650"/>
    <d v="2018-09-27T00:00:00"/>
    <s v="Brokerage"/>
    <s v="Inception"/>
    <m/>
    <d v="2020-01-22T00:00:00"/>
  </r>
  <r>
    <s v="N"/>
    <s v="0830018899Â 01"/>
    <s v="Inactive"/>
    <d v="2018-03-01T00:00:00"/>
    <d v="2019-02-28T00:00:00"/>
    <s v="Marine"/>
    <n v="3"/>
    <x v="4"/>
    <s v="Ahmedabad"/>
    <s v="Global Client Network (GNB Inward)"/>
    <x v="0"/>
    <n v="16335"/>
    <d v="2018-03-01T00:00:00"/>
    <s v="Brokerage"/>
    <s v="Inception"/>
    <m/>
    <d v="2020-01-22T00:00:00"/>
  </r>
  <r>
    <s v="N"/>
    <s v="OG-19-2202-1018-00000059"/>
    <s v="Active"/>
    <d v="2019-03-01T00:00:00"/>
    <d v="2020-02-29T00:00:00"/>
    <s v="Marine"/>
    <n v="3"/>
    <x v="4"/>
    <s v="Ahmedabad"/>
    <s v="Global Client Network (GNB Inward)"/>
    <x v="0"/>
    <n v="18562.5"/>
    <d v="2019-03-01T00:00:00"/>
    <s v="Brokerage"/>
    <s v="Renewal"/>
    <m/>
    <d v="2020-01-22T00:00:00"/>
  </r>
  <r>
    <s v="O"/>
    <s v="OG-19-2001-3315-00000015"/>
    <s v="Active"/>
    <d v="2018-04-02T00:00:00"/>
    <d v="2019-04-01T00:00:00"/>
    <s v="Liability"/>
    <n v="12"/>
    <x v="5"/>
    <s v="Ahmedabad"/>
    <s v="Global Client Network (GNB Inward)"/>
    <x v="0"/>
    <n v="0"/>
    <d v="2018-08-02T00:00:00"/>
    <s v="Brokerage"/>
    <s v="Inception"/>
    <m/>
    <d v="2020-01-22T00:00:00"/>
  </r>
  <r>
    <s v="P"/>
    <s v="4005/134645920/01/000"/>
    <s v="Inactive"/>
    <d v="2018-06-29T00:00:00"/>
    <d v="2019-06-28T00:00:00"/>
    <s v="Employee Benefits"/>
    <n v="10"/>
    <x v="2"/>
    <s v="Ahmedabad"/>
    <s v="Employee Benefits (EB)"/>
    <x v="0"/>
    <n v="4330.05"/>
    <d v="2018-06-29T00:00:00"/>
    <s v="Brokerage"/>
    <s v="Endorsement"/>
    <m/>
    <d v="2020-01-22T00:00:00"/>
  </r>
  <r>
    <s v="P"/>
    <s v="4005/134645920/01/000"/>
    <s v="Inactive"/>
    <d v="2018-06-29T00:00:00"/>
    <d v="2019-06-28T00:00:00"/>
    <s v="Employee Benefits"/>
    <n v="10"/>
    <x v="2"/>
    <s v="Ahmedabad"/>
    <s v="Employee Benefits (EB)"/>
    <x v="0"/>
    <m/>
    <d v="2018-07-05T00:00:00"/>
    <s v="Brokerage "/>
    <s v="Endorsement"/>
    <m/>
    <d v="2020-01-22T00:00:00"/>
  </r>
  <r>
    <s v="P"/>
    <s v="4005/134645920/02/000"/>
    <s v="Active"/>
    <d v="2019-06-29T00:00:00"/>
    <d v="2020-06-28T00:00:00"/>
    <s v="Employee Benefits"/>
    <n v="10"/>
    <x v="2"/>
    <s v="Ahmedabad"/>
    <s v="Employee Benefits (EB)"/>
    <x v="0"/>
    <n v="8604.68"/>
    <d v="2019-06-29T00:00:00"/>
    <s v="Brokerage"/>
    <s v="Renewal"/>
    <m/>
    <d v="2020-01-22T00:00:00"/>
  </r>
  <r>
    <s v="P"/>
    <s v="4016/133979727/01/000"/>
    <s v="Inactive"/>
    <d v="2018-06-29T00:00:00"/>
    <d v="2019-06-28T00:00:00"/>
    <s v="Employee Benefits"/>
    <n v="10"/>
    <x v="2"/>
    <s v="Ahmedabad"/>
    <s v="Employee Benefits (EB)"/>
    <x v="0"/>
    <n v="41313.599999999999"/>
    <d v="2018-06-29T00:00:00"/>
    <s v="Brokerage"/>
    <s v="Endorsement"/>
    <m/>
    <d v="2020-01-22T00:00:00"/>
  </r>
  <r>
    <s v="P"/>
    <s v="4016/133979727/01/000"/>
    <s v="Inactive"/>
    <d v="2018-06-29T00:00:00"/>
    <d v="2019-06-28T00:00:00"/>
    <s v="Employee Benefits"/>
    <n v="10"/>
    <x v="2"/>
    <s v="Ahmedabad"/>
    <s v="Employee Benefits (EB)"/>
    <x v="0"/>
    <m/>
    <d v="2018-07-31T00:00:00"/>
    <s v="Brokerage "/>
    <s v="Endorsement"/>
    <m/>
    <d v="2020-01-22T00:00:00"/>
  </r>
  <r>
    <s v="P"/>
    <s v="4016/133979727/02/000"/>
    <s v="Active"/>
    <d v="2019-06-29T00:00:00"/>
    <d v="2020-06-28T00:00:00"/>
    <s v="Employee Benefits"/>
    <n v="10"/>
    <x v="2"/>
    <s v="Ahmedabad"/>
    <s v="Employee Benefits (EB)"/>
    <x v="0"/>
    <n v="74672.78"/>
    <d v="2019-06-29T00:00:00"/>
    <s v="Brokerage"/>
    <s v="Renewal"/>
    <m/>
    <d v="2020-01-22T00:00:00"/>
  </r>
  <r>
    <s v="O"/>
    <s v="0865078861 00"/>
    <s v="Active"/>
    <d v="2018-01-03T00:00:00"/>
    <d v="2019-01-02T00:00:00"/>
    <s v="Marine"/>
    <n v="12"/>
    <x v="5"/>
    <s v="Ahmedabad"/>
    <s v="Global Client Network (GNB Inward)"/>
    <x v="0"/>
    <n v="66622.350000000006"/>
    <d v="2018-01-03T00:00:00"/>
    <s v="Brokerage"/>
    <s v="Inception"/>
    <m/>
    <d v="2020-01-22T00:00:00"/>
  </r>
  <r>
    <s v="O"/>
    <s v="4066/130374729/01/000"/>
    <s v="Active"/>
    <d v="2018-04-01T00:00:00"/>
    <d v="2019-03-31T00:00:00"/>
    <s v="Liability"/>
    <n v="12"/>
    <x v="5"/>
    <s v="Ahmedabad"/>
    <s v="Global Client Network (GNB Inward)"/>
    <x v="0"/>
    <n v="0"/>
    <d v="2018-04-01T00:00:00"/>
    <s v="Brokerage"/>
    <s v="Inception"/>
    <m/>
    <d v="2020-01-22T00:00:00"/>
  </r>
  <r>
    <s v="q"/>
    <s v="2002/160040691/00/000"/>
    <s v="Inactive"/>
    <d v="2018-11-01T00:00:00"/>
    <d v="2019-10-31T00:00:00"/>
    <s v="Marine"/>
    <n v="1"/>
    <x v="0"/>
    <s v="Ahmedabad"/>
    <s v="Marine"/>
    <x v="0"/>
    <n v="92812.5"/>
    <d v="2018-11-01T00:00:00"/>
    <s v="Brokerage"/>
    <s v="Renewal"/>
    <m/>
    <d v="2020-01-22T00:00:00"/>
  </r>
  <r>
    <s v="q"/>
    <s v="2002/160040691/01/000"/>
    <s v="Active"/>
    <d v="2019-11-14T00:00:00"/>
    <d v="2020-11-13T00:00:00"/>
    <s v="Marine"/>
    <n v="1"/>
    <x v="0"/>
    <s v="Ahmedabad"/>
    <s v="Marine"/>
    <x v="0"/>
    <n v="18562.5"/>
    <d v="2019-11-14T00:00:00"/>
    <s v="Brokerage"/>
    <s v="Renewal"/>
    <m/>
    <d v="2020-01-22T00:00:00"/>
  </r>
  <r>
    <s v="q"/>
    <s v="2002/E/107876781/03/000"/>
    <s v="Active"/>
    <d v="2018-10-08T00:00:00"/>
    <d v="2019-10-07T00:00:00"/>
    <s v="Marine"/>
    <n v="1"/>
    <x v="0"/>
    <s v="Ahmedabad"/>
    <s v="Marine"/>
    <x v="0"/>
    <n v="3526.88"/>
    <d v="2019-10-08T00:00:00"/>
    <s v="Brokerage"/>
    <s v="Renewal"/>
    <m/>
    <d v="2020-01-22T00:00:00"/>
  </r>
  <r>
    <s v="q"/>
    <s v="2002/E/1078781/02/000"/>
    <s v="Active"/>
    <d v="2017-10-08T00:00:00"/>
    <d v="2018-10-07T00:00:00"/>
    <s v="Marine"/>
    <n v="5"/>
    <x v="7"/>
    <s v="Ahmedabad"/>
    <s v="Marine"/>
    <x v="0"/>
    <n v="34950.980000000003"/>
    <d v="2017-10-08T00:00:00"/>
    <s v="Brokerage"/>
    <s v="Inception"/>
    <m/>
    <d v="2020-01-22T00:00:00"/>
  </r>
  <r>
    <s v="q"/>
    <n v="22214272"/>
    <s v="Active"/>
    <d v="2017-11-01T00:00:00"/>
    <d v="2018-10-31T00:00:00"/>
    <s v="Marine"/>
    <n v="5"/>
    <x v="7"/>
    <s v="Ahmedabad"/>
    <s v="Marine"/>
    <x v="0"/>
    <n v="55687.5"/>
    <d v="2017-11-01T00:00:00"/>
    <s v="Brokerage"/>
    <s v="Inception"/>
    <m/>
    <d v="2020-01-22T00:00:00"/>
  </r>
  <r>
    <s v="R"/>
    <s v="'14220011190100000062"/>
    <s v="Active"/>
    <d v="2019-04-12T00:00:00"/>
    <d v="2020-04-11T00:00:00"/>
    <s v="Fire"/>
    <n v="11"/>
    <x v="8"/>
    <s v="Ahmedabad"/>
    <s v="Property / BI"/>
    <x v="0"/>
    <n v="5187.3100000000004"/>
    <d v="2019-04-12T00:00:00"/>
    <s v="Brokerage"/>
    <s v="Inception"/>
    <m/>
    <d v="2020-01-22T00:00:00"/>
  </r>
  <r>
    <s v="O"/>
    <s v="2690000138 04"/>
    <s v="Active"/>
    <d v="2018-08-25T00:00:00"/>
    <d v="2019-08-24T00:00:00"/>
    <s v="Fire"/>
    <n v="1"/>
    <x v="0"/>
    <s v="Ahmedabad"/>
    <s v="Property / BI"/>
    <x v="2"/>
    <n v="2116.48"/>
    <d v="2018-08-25T00:00:00"/>
    <s v="Brokerage"/>
    <s v="Inception"/>
    <m/>
    <d v="2020-01-22T00:00:00"/>
  </r>
  <r>
    <s v="O"/>
    <s v="2690000337 03"/>
    <s v="Active"/>
    <d v="2018-11-30T00:00:00"/>
    <d v="2019-11-29T00:00:00"/>
    <s v="Fire"/>
    <n v="1"/>
    <x v="0"/>
    <s v="Ahmedabad"/>
    <s v="Property / BI"/>
    <x v="0"/>
    <n v="810.28"/>
    <d v="2018-11-30T00:00:00"/>
    <s v="Brokerage"/>
    <s v="Inception"/>
    <m/>
    <d v="2020-01-22T00:00:00"/>
  </r>
  <r>
    <s v="T"/>
    <n v="30003393"/>
    <s v="Active"/>
    <d v="2019-05-01T00:00:00"/>
    <d v="2020-04-30T00:00:00"/>
    <s v="Miscellaneous"/>
    <n v="6"/>
    <x v="6"/>
    <s v="Ahmedabad"/>
    <s v="Trade Credit &amp;amp; Political Risk"/>
    <x v="1"/>
    <n v="379836.08"/>
    <d v="2019-05-01T00:00:00"/>
    <s v="Brokerage"/>
    <s v="Inception"/>
    <m/>
    <d v="2020-01-22T00:00:00"/>
  </r>
  <r>
    <s v="T"/>
    <s v="OG-18-2202-3315-00000028"/>
    <s v="Active"/>
    <d v="2019-03-31T00:00:00"/>
    <d v="2020-03-30T00:00:00"/>
    <s v="Liability"/>
    <n v="6"/>
    <x v="6"/>
    <s v="Ahmedabad"/>
    <s v="Liability"/>
    <x v="2"/>
    <n v="28087.5"/>
    <d v="2019-03-31T00:00:00"/>
    <s v="Brokerage"/>
    <s v="Inception"/>
    <m/>
    <d v="2020-01-22T00:00:00"/>
  </r>
  <r>
    <s v="U"/>
    <s v="'23060036180200000022"/>
    <s v="Active"/>
    <d v="2019-01-01T00:00:00"/>
    <d v="2019-12-31T00:00:00"/>
    <s v="Liability"/>
    <n v="1"/>
    <x v="0"/>
    <s v="Ahmedabad"/>
    <s v="Liability"/>
    <x v="0"/>
    <n v="137500"/>
    <d v="2019-01-01T00:00:00"/>
    <s v="Brokerage"/>
    <s v="Inception"/>
    <m/>
    <d v="2020-01-22T00:00:00"/>
  </r>
  <r>
    <s v="U"/>
    <s v="'2999202466609300000"/>
    <s v="Active"/>
    <d v="2018-10-04T00:00:00"/>
    <d v="2019-10-03T00:00:00"/>
    <s v="Liability"/>
    <n v="1"/>
    <x v="0"/>
    <s v="Ahmedabad"/>
    <s v="Liability"/>
    <x v="2"/>
    <n v="18750"/>
    <d v="2018-10-04T00:00:00"/>
    <s v="Brokerage"/>
    <s v="Inception"/>
    <m/>
    <d v="2020-01-22T00:00:00"/>
  </r>
  <r>
    <s v="U"/>
    <s v="'2999203175548500000"/>
    <s v="Active"/>
    <d v="2019-12-02T00:00:00"/>
    <d v="2020-12-01T00:00:00"/>
    <s v="Liability"/>
    <n v="1"/>
    <x v="0"/>
    <s v="Ahmedabad"/>
    <s v="Liability"/>
    <x v="0"/>
    <n v="8125"/>
    <d v="2019-12-02T00:00:00"/>
    <s v="Brokerage"/>
    <s v="Inception"/>
    <m/>
    <d v="2020-01-22T00:00:00"/>
  </r>
  <r>
    <s v="V"/>
    <s v="141400/11/2018/737"/>
    <s v="Active"/>
    <d v="2018-03-01T00:00:00"/>
    <d v="2019-02-28T00:00:00"/>
    <s v="Fire"/>
    <n v="5"/>
    <x v="7"/>
    <s v="Ahmedabad"/>
    <s v="Small Medium Enterpries (SME)"/>
    <x v="1"/>
    <n v="116487.03999999999"/>
    <d v="2018-03-01T00:00:00"/>
    <s v="Brokerage"/>
    <s v="Inception"/>
    <m/>
    <d v="2020-01-22T00:00:00"/>
  </r>
  <r>
    <s v="V"/>
    <s v="141400/11/2018/738"/>
    <s v="Active"/>
    <d v="2018-03-01T00:00:00"/>
    <d v="2019-02-28T00:00:00"/>
    <s v="Fire"/>
    <n v="5"/>
    <x v="7"/>
    <s v="Ahmedabad"/>
    <s v="Small Medium Enterpries (SME)"/>
    <x v="1"/>
    <n v="2988.62"/>
    <d v="2018-03-01T00:00:00"/>
    <s v="Brokerage"/>
    <s v="Inception"/>
    <m/>
    <d v="2020-01-22T00:00:00"/>
  </r>
  <r>
    <s v="V"/>
    <s v="141400/44/2018/101"/>
    <s v="Active"/>
    <d v="2018-03-01T00:00:00"/>
    <d v="2019-02-28T00:00:00"/>
    <s v="Miscellaneous"/>
    <n v="5"/>
    <x v="7"/>
    <s v="Ahmedabad"/>
    <s v="Small Medium Enterpries (SME)"/>
    <x v="1"/>
    <n v="14627.5"/>
    <d v="2018-03-01T00:00:00"/>
    <s v="Brokerage"/>
    <s v="Inception"/>
    <m/>
    <d v="2020-01-22T00:00:00"/>
  </r>
  <r>
    <s v="V"/>
    <s v="141400/44/2018/102"/>
    <s v="Active"/>
    <d v="2018-03-01T00:00:00"/>
    <d v="2019-02-28T00:00:00"/>
    <s v="Miscellaneous"/>
    <n v="5"/>
    <x v="7"/>
    <s v="Ahmedabad"/>
    <s v="Small Medium Enterpries (SME)"/>
    <x v="1"/>
    <n v="2020.5"/>
    <d v="2018-03-01T00:00:00"/>
    <s v="Brokerage"/>
    <s v="Inception"/>
    <m/>
    <d v="2020-01-22T00:00:00"/>
  </r>
  <r>
    <s v="V"/>
    <s v="141400/48/2018/2149"/>
    <s v="Active"/>
    <d v="2018-03-01T00:00:00"/>
    <d v="2019-02-28T00:00:00"/>
    <s v="Miscellaneous"/>
    <n v="5"/>
    <x v="7"/>
    <s v="Ahmedabad"/>
    <s v="Small Medium Enterpries (SME)"/>
    <x v="1"/>
    <n v="625.13"/>
    <d v="2018-03-01T00:00:00"/>
    <s v="Brokerage"/>
    <s v="Inception"/>
    <m/>
    <d v="2020-01-22T00:00:00"/>
  </r>
  <r>
    <s v="V"/>
    <s v="141400/48/2018/2150"/>
    <s v="Active"/>
    <d v="2018-03-01T00:00:00"/>
    <d v="2019-02-28T00:00:00"/>
    <s v="Miscellaneous"/>
    <n v="5"/>
    <x v="7"/>
    <s v="Ahmedabad"/>
    <s v="Small Medium Enterpries (SME)"/>
    <x v="2"/>
    <n v="417"/>
    <d v="2018-03-01T00:00:00"/>
    <s v="Brokerage"/>
    <s v="Inception"/>
    <m/>
    <d v="2020-01-22T00:00:00"/>
  </r>
  <r>
    <s v="V"/>
    <s v="141400/48/2018/2237"/>
    <s v="Active"/>
    <d v="2018-03-01T00:00:00"/>
    <d v="2019-02-28T00:00:00"/>
    <s v="Miscellaneous"/>
    <n v="5"/>
    <x v="7"/>
    <s v="Ahmedabad"/>
    <s v="Small Medium Enterpries (SME)"/>
    <x v="1"/>
    <n v="687.63"/>
    <d v="2018-03-01T00:00:00"/>
    <s v="Brokerage"/>
    <s v="Inception"/>
    <m/>
    <d v="2020-01-22T00:00:00"/>
  </r>
  <r>
    <s v="V"/>
    <s v="141400/48/2018/2238"/>
    <s v="Active"/>
    <d v="2018-03-01T00:00:00"/>
    <d v="2019-02-28T00:00:00"/>
    <s v="Liability"/>
    <n v="5"/>
    <x v="7"/>
    <s v="Ahmedabad"/>
    <s v="Small Medium Enterpries (SME)"/>
    <x v="1"/>
    <n v="374.88"/>
    <d v="2018-03-01T00:00:00"/>
    <s v="Brokerage"/>
    <s v="Inception"/>
    <m/>
    <d v="2020-01-22T00:00:00"/>
  </r>
  <r>
    <s v="V"/>
    <s v="141400/48/2018/2239"/>
    <s v="Active"/>
    <d v="2018-03-01T00:00:00"/>
    <d v="2019-02-28T00:00:00"/>
    <s v="Miscellaneous"/>
    <n v="5"/>
    <x v="7"/>
    <s v="Ahmedabad"/>
    <s v="Small Medium Enterpries (SME)"/>
    <x v="1"/>
    <n v="3537.25"/>
    <d v="2018-03-01T00:00:00"/>
    <s v="Brokerage"/>
    <s v="Inception"/>
    <m/>
    <d v="2020-01-22T00:00:00"/>
  </r>
  <r>
    <s v="V"/>
    <s v="LWC/I2548354/71/02/005537"/>
    <s v="Active"/>
    <d v="2018-03-01T00:00:00"/>
    <d v="2019-02-28T00:00:00"/>
    <s v="Miscellaneous"/>
    <n v="5"/>
    <x v="7"/>
    <s v="Ahmedabad"/>
    <s v="Small Medium Enterpries (SME)"/>
    <x v="1"/>
    <n v="8881.5"/>
    <d v="2018-03-01T00:00:00"/>
    <s v="Brokerage"/>
    <s v="Inception"/>
    <m/>
    <d v="2020-01-22T00:00:00"/>
  </r>
  <r>
    <s v="AA"/>
    <s v="'91000036191500000014"/>
    <s v="Active"/>
    <d v="2019-05-23T00:00:00"/>
    <d v="2020-05-22T00:00:00"/>
    <s v="Liability"/>
    <n v="1"/>
    <x v="0"/>
    <s v="Ahmedabad"/>
    <s v="Liability"/>
    <x v="0"/>
    <n v="28125"/>
    <d v="2019-05-23T00:00:00"/>
    <s v="Brokerage"/>
    <s v="Inception"/>
    <m/>
    <d v="2020-01-22T00:00:00"/>
  </r>
  <r>
    <s v="AA"/>
    <s v="'91000036191700000002"/>
    <s v="Active"/>
    <d v="2019-05-23T00:00:00"/>
    <d v="2020-05-22T00:00:00"/>
    <s v="Liability"/>
    <n v="1"/>
    <x v="0"/>
    <s v="Ahmedabad"/>
    <s v="Liability"/>
    <x v="0"/>
    <n v="131250"/>
    <d v="2019-05-23T00:00:00"/>
    <s v="Brokerage"/>
    <s v="Inception"/>
    <m/>
    <d v="2020-01-22T00:00:00"/>
  </r>
  <r>
    <s v="BB"/>
    <n v="302102591"/>
    <s v="Inactive"/>
    <d v="2018-09-05T00:00:00"/>
    <d v="2019-09-04T00:00:00"/>
    <s v="Miscellaneous"/>
    <n v="3"/>
    <x v="4"/>
    <s v="Ahmedabad"/>
    <s v="Global Client Network (GNB Inward)"/>
    <x v="0"/>
    <n v="6058.38"/>
    <d v="2018-09-05T00:00:00"/>
    <s v="Brokerage"/>
    <s v="Inception"/>
    <m/>
    <d v="2020-01-22T00:00:00"/>
  </r>
  <r>
    <s v="BB"/>
    <n v="668111383"/>
    <s v="Active"/>
    <d v="2017-10-17T00:00:00"/>
    <d v="2018-10-16T00:00:00"/>
    <s v="Fire"/>
    <n v="3"/>
    <x v="4"/>
    <s v="Ahmedabad"/>
    <s v="Global Client Network (GNB Inward)"/>
    <x v="0"/>
    <n v="29608.99"/>
    <d v="2017-10-17T00:00:00"/>
    <s v="Brokerage"/>
    <s v="Inception"/>
    <m/>
    <d v="2020-01-22T00:00:00"/>
  </r>
  <r>
    <s v="BB"/>
    <n v="668111383"/>
    <s v="Active"/>
    <d v="2017-10-17T00:00:00"/>
    <d v="2018-10-16T00:00:00"/>
    <s v="Fire"/>
    <n v="3"/>
    <x v="4"/>
    <s v="Ahmedabad"/>
    <s v="Global Client Network (GNB Inward)"/>
    <x v="0"/>
    <n v="29638.400000000001"/>
    <d v="2017-10-17T00:00:00"/>
    <s v="Brokerage"/>
    <s v="Inception"/>
    <m/>
    <d v="2020-01-22T00:00:00"/>
  </r>
  <r>
    <s v="BB"/>
    <n v="668111383"/>
    <s v="Active"/>
    <d v="2017-10-17T00:00:00"/>
    <d v="2018-10-16T00:00:00"/>
    <s v="Fire"/>
    <n v="3"/>
    <x v="4"/>
    <s v="Ahmedabad"/>
    <s v="Global Client Network (GNB Inward)"/>
    <x v="0"/>
    <n v="237107.16"/>
    <d v="2017-10-17T00:00:00"/>
    <s v="Brokerage"/>
    <s v="Inception"/>
    <m/>
    <d v="2020-01-22T00:00:00"/>
  </r>
  <r>
    <s v="BB"/>
    <s v="0668111383 05"/>
    <s v="Active"/>
    <d v="2018-10-17T00:00:00"/>
    <d v="2019-10-16T00:00:00"/>
    <s v="Miscellaneous"/>
    <n v="3"/>
    <x v="4"/>
    <s v="Ahmedabad"/>
    <s v="Global Client Network (GNB Inward)"/>
    <x v="0"/>
    <n v="295501.76"/>
    <d v="2018-10-17T00:00:00"/>
    <s v="Brokerage"/>
    <s v="Inception"/>
    <m/>
    <d v="2020-01-22T00:00:00"/>
  </r>
  <r>
    <s v="BB"/>
    <n v="2250015394"/>
    <s v="Active"/>
    <d v="2019-09-05T00:00:00"/>
    <d v="2020-09-04T00:00:00"/>
    <s v="Miscellaneous"/>
    <n v="3"/>
    <x v="4"/>
    <s v="Ahmedabad"/>
    <s v="Global Client Network (GNB Inward)"/>
    <x v="0"/>
    <n v="5612.25"/>
    <d v="2019-09-05T00:00:00"/>
    <s v="Brokerage"/>
    <s v="Renewal"/>
    <m/>
    <d v="2020-01-22T00:00:00"/>
  </r>
  <r>
    <s v="BB"/>
    <n v="2309002394"/>
    <s v="Active"/>
    <d v="2018-01-01T00:00:00"/>
    <d v="2018-12-31T00:00:00"/>
    <s v="Liability"/>
    <n v="3"/>
    <x v="4"/>
    <s v="Ahmedabad"/>
    <s v="Global Client Network (GNB Inward)"/>
    <x v="0"/>
    <n v="30875"/>
    <d v="2018-01-01T00:00:00"/>
    <s v="Brokerage"/>
    <s v="Inception"/>
    <m/>
    <d v="2020-01-22T00:00:00"/>
  </r>
  <r>
    <s v="BB"/>
    <n v="3.1142029633600998E+18"/>
    <s v="Active"/>
    <d v="2019-08-26T00:00:00"/>
    <d v="2020-08-25T00:00:00"/>
    <s v="Miscellaneous"/>
    <n v="3"/>
    <x v="4"/>
    <s v="Ahmedabad"/>
    <s v="Global Client Network (GNB Inward)"/>
    <x v="2"/>
    <n v="7022.25"/>
    <d v="2019-08-26T00:00:00"/>
    <s v="Brokerage"/>
    <s v="Inception"/>
    <m/>
    <d v="2020-01-22T00:00:00"/>
  </r>
  <r>
    <s v="BB"/>
    <s v="OG-19-2202-1018-00000053"/>
    <s v="Active"/>
    <d v="2019-01-01T00:00:00"/>
    <d v="2019-12-31T00:00:00"/>
    <s v="Marine"/>
    <n v="3"/>
    <x v="4"/>
    <s v="Ahmedabad"/>
    <s v="Global Client Network (GNB Inward)"/>
    <x v="2"/>
    <n v="77787.360000000001"/>
    <d v="2019-01-01T00:00:00"/>
    <s v="Brokerage"/>
    <s v="Inception"/>
    <m/>
    <d v="2020-01-22T00:00:00"/>
  </r>
  <r>
    <s v="BB"/>
    <s v="OG-19-2202-3383-00000008"/>
    <s v="Active"/>
    <d v="2019-01-01T00:00:00"/>
    <d v="2019-12-31T00:00:00"/>
    <s v="Liability"/>
    <n v="3"/>
    <x v="4"/>
    <s v="Ahmedabad"/>
    <s v="Global Client Network (GNB Inward)"/>
    <x v="2"/>
    <n v="30048.080000000002"/>
    <d v="2019-01-01T00:00:00"/>
    <s v="Brokerage"/>
    <s v="Inception"/>
    <m/>
    <d v="2020-01-22T00:00:00"/>
  </r>
  <r>
    <s v="BB"/>
    <s v="PROHLN000242106"/>
    <s v="Active"/>
    <d v="2019-09-16T00:00:00"/>
    <d v="2020-09-15T00:00:00"/>
    <s v="Employee Benefits"/>
    <n v="3"/>
    <x v="4"/>
    <s v="Ahmedabad"/>
    <s v="Global Client Network (GNB Inward)"/>
    <x v="2"/>
    <n v="7690.95"/>
    <d v="2019-09-16T00:00:00"/>
    <s v="Brokerage"/>
    <s v="Inception"/>
    <m/>
    <d v="2020-01-22T00:00:00"/>
  </r>
  <r>
    <s v="BB"/>
    <n v="1.2030046182479999E+19"/>
    <s v="Inactive"/>
    <d v="2018-08-10T00:00:00"/>
    <d v="2019-08-09T00:00:00"/>
    <s v="Miscellaneous"/>
    <n v="12"/>
    <x v="5"/>
    <s v="Ahmedabad"/>
    <s v="Global Client Network (GNB Inward)"/>
    <x v="0"/>
    <n v="86400"/>
    <d v="2018-08-10T00:00:00"/>
    <s v="Brokerage"/>
    <s v="Inception"/>
    <m/>
    <d v="2020-01-22T00:00:00"/>
  </r>
  <r>
    <s v="BB"/>
    <n v="1.2030046182479999E+19"/>
    <s v="Inactive"/>
    <d v="2018-08-10T00:00:00"/>
    <d v="2019-08-09T00:00:00"/>
    <s v="Miscellaneous"/>
    <n v="12"/>
    <x v="5"/>
    <s v="Ahmedabad"/>
    <s v="Global Client Network (GNB Inward)"/>
    <x v="0"/>
    <n v="345705"/>
    <d v="2018-08-10T00:00:00"/>
    <s v="Brokerage"/>
    <s v="Inception"/>
    <m/>
    <d v="2020-01-22T00:00:00"/>
  </r>
  <r>
    <s v="BB"/>
    <n v="1.203004619248E+19"/>
    <s v="Active"/>
    <d v="2019-08-10T00:00:00"/>
    <d v="2020-08-09T00:00:00"/>
    <s v="Miscellaneous"/>
    <n v="3"/>
    <x v="4"/>
    <s v="Ahmedabad"/>
    <s v="Global Client Network (GNB Inward)"/>
    <x v="0"/>
    <n v="77400"/>
    <d v="2019-08-10T00:00:00"/>
    <s v="Brokerage"/>
    <s v="Renewal"/>
    <m/>
    <d v="2020-01-22T00:00:00"/>
  </r>
  <r>
    <s v="BB"/>
    <n v="1.203004619248E+19"/>
    <s v="Active"/>
    <d v="2019-08-10T00:00:00"/>
    <d v="2020-08-09T00:00:00"/>
    <s v="Miscellaneous"/>
    <n v="3"/>
    <x v="4"/>
    <s v="Ahmedabad"/>
    <s v="Global Client Network (GNB Inward)"/>
    <x v="0"/>
    <n v="302811.08"/>
    <d v="2019-08-10T00:00:00"/>
    <s v="Brokerage"/>
    <s v="Renewal"/>
    <m/>
    <d v="2020-01-22T00:00:00"/>
  </r>
  <r>
    <s v="BB"/>
    <s v="P0319200002/9999/100065"/>
    <s v="Active"/>
    <d v="2018-07-01T00:00:00"/>
    <d v="2019-06-30T00:00:00"/>
    <s v="Liability"/>
    <n v="12"/>
    <x v="5"/>
    <s v="Ahmedabad"/>
    <s v="Global Client Network (GNB Inward)"/>
    <x v="0"/>
    <n v="1183.3800000000001"/>
    <d v="2018-07-01T00:00:00"/>
    <s v="Brokerage"/>
    <s v="Inception"/>
    <m/>
    <d v="2020-01-22T00:00:00"/>
  </r>
  <r>
    <s v="S"/>
    <s v="2018-F0541357-FRE"/>
    <s v="Active"/>
    <d v="2018-09-16T00:00:00"/>
    <d v="2019-09-15T00:00:00"/>
    <s v="Fire"/>
    <n v="1"/>
    <x v="0"/>
    <s v="Ahmedabad"/>
    <s v="Property / BI"/>
    <x v="0"/>
    <n v="33977.82"/>
    <d v="2018-09-16T00:00:00"/>
    <s v="Brokerage"/>
    <s v="Inception"/>
    <m/>
    <d v="2020-01-22T00:00:00"/>
  </r>
  <r>
    <s v="BB"/>
    <s v="'11120044170300000009"/>
    <s v="Active"/>
    <d v="2017-11-27T00:00:00"/>
    <d v="2020-11-26T00:00:00"/>
    <s v="Engineering"/>
    <n v="11"/>
    <x v="8"/>
    <s v="Ahmedabad"/>
    <s v="Construction, Power &amp; Infrastructure"/>
    <x v="2"/>
    <n v="25303.02"/>
    <d v="2018-05-27T00:00:00"/>
    <s v="Brokerage"/>
    <s v="Inception"/>
    <m/>
    <d v="2020-01-22T00:00:00"/>
  </r>
  <r>
    <s v="BB"/>
    <s v="'11120044170300000009"/>
    <s v="Active"/>
    <d v="2017-11-27T00:00:00"/>
    <d v="2020-11-26T00:00:00"/>
    <s v="Engineering"/>
    <n v="11"/>
    <x v="8"/>
    <s v="Ahmedabad"/>
    <s v="Construction, Power &amp; Infrastructure"/>
    <x v="2"/>
    <n v="25302.959999999999"/>
    <d v="2019-05-27T00:00:00"/>
    <s v="Brokerage"/>
    <s v="Inception"/>
    <m/>
    <d v="2020-01-22T00:00:00"/>
  </r>
  <r>
    <s v="BB"/>
    <s v="'11120044170300000009"/>
    <s v="Active"/>
    <d v="2017-11-27T00:00:00"/>
    <d v="2020-11-26T00:00:00"/>
    <s v="Engineering"/>
    <n v="11"/>
    <x v="8"/>
    <s v="Ahmedabad"/>
    <s v="Construction, Power &amp; Infrastructure"/>
    <x v="2"/>
    <n v="25302.959999999999"/>
    <d v="2019-08-27T00:00:00"/>
    <s v="Brokerage"/>
    <s v="Inception"/>
    <m/>
    <d v="2020-01-22T00:00:00"/>
  </r>
  <r>
    <s v="BB"/>
    <s v="'11120044170300000009"/>
    <s v="Active"/>
    <d v="2017-11-27T00:00:00"/>
    <d v="2020-11-26T00:00:00"/>
    <s v="Engineering"/>
    <n v="11"/>
    <x v="8"/>
    <s v="Ahmedabad"/>
    <s v="Construction, Power &amp; Infrastructure"/>
    <x v="2"/>
    <n v="25302.959999999999"/>
    <d v="2019-11-27T00:00:00"/>
    <s v="Brokerage"/>
    <s v="Inception"/>
    <m/>
    <d v="2020-01-22T00:00:00"/>
  </r>
  <r>
    <s v="BB"/>
    <s v="'11120044170300000009"/>
    <s v="Active"/>
    <d v="2017-11-27T00:00:00"/>
    <d v="2020-11-26T00:00:00"/>
    <s v="Engineering"/>
    <n v="11"/>
    <x v="8"/>
    <s v="Ahmedabad"/>
    <s v="Construction, Power &amp; Infrastructure"/>
    <x v="2"/>
    <n v="25302.959999999999"/>
    <d v="2020-02-27T00:00:00"/>
    <s v="Brokerage"/>
    <s v="Inception"/>
    <m/>
    <d v="2020-01-22T00:00:00"/>
  </r>
  <r>
    <s v="BB"/>
    <s v="'11120044170300000009"/>
    <s v="Active"/>
    <d v="2017-11-27T00:00:00"/>
    <d v="2020-11-26T00:00:00"/>
    <s v="Engineering"/>
    <n v="11"/>
    <x v="8"/>
    <s v="Ahmedabad"/>
    <s v="Construction, Power &amp; Infrastructure"/>
    <x v="2"/>
    <n v="25302.959999999999"/>
    <d v="2020-05-27T00:00:00"/>
    <s v="Brokerage"/>
    <s v="Inception"/>
    <m/>
    <d v="2020-01-22T00:00:00"/>
  </r>
  <r>
    <s v="BB"/>
    <s v="'11120044170300000009"/>
    <s v="Active"/>
    <d v="2017-11-27T00:00:00"/>
    <d v="2020-11-26T00:00:00"/>
    <s v="Engineering"/>
    <n v="11"/>
    <x v="8"/>
    <s v="Ahmedabad"/>
    <s v="Construction, Power &amp; Infrastructure"/>
    <x v="2"/>
    <n v="25302.959999999999"/>
    <d v="2018-08-27T00:00:00"/>
    <s v="Brokerage"/>
    <s v="Inception"/>
    <m/>
    <d v="2020-01-22T00:00:00"/>
  </r>
  <r>
    <s v="BB"/>
    <s v="'11120044170300000009"/>
    <s v="Active"/>
    <d v="2017-11-27T00:00:00"/>
    <d v="2020-11-26T00:00:00"/>
    <s v="Engineering"/>
    <n v="11"/>
    <x v="8"/>
    <s v="Ahmedabad"/>
    <s v="Construction, Power &amp; Infrastructure"/>
    <x v="2"/>
    <n v="25302.959999999999"/>
    <d v="2018-11-27T00:00:00"/>
    <s v="Brokerage"/>
    <s v="Inception"/>
    <m/>
    <d v="2020-01-22T00:00:00"/>
  </r>
  <r>
    <s v="BB"/>
    <s v="'11120044170300000009"/>
    <s v="Active"/>
    <d v="2017-11-27T00:00:00"/>
    <d v="2020-11-26T00:00:00"/>
    <s v="Engineering"/>
    <n v="11"/>
    <x v="8"/>
    <s v="Ahmedabad"/>
    <s v="Construction, Power &amp; Infrastructure"/>
    <x v="2"/>
    <n v="25302.959999999999"/>
    <d v="2019-02-27T00:00:00"/>
    <s v="Brokerage"/>
    <s v="Inception"/>
    <m/>
    <d v="2020-01-22T00:00:00"/>
  </r>
  <r>
    <s v="BB"/>
    <s v="'11120044170300000009"/>
    <s v="Active"/>
    <d v="2017-11-27T00:00:00"/>
    <d v="2020-11-26T00:00:00"/>
    <s v="Engineering"/>
    <n v="11"/>
    <x v="8"/>
    <s v="Ahmedabad"/>
    <s v="Construction, Power &amp; Infrastructure"/>
    <x v="2"/>
    <n v="25303.02"/>
    <d v="2018-02-27T00:00:00"/>
    <s v="Brokerage"/>
    <s v="Inception"/>
    <m/>
    <d v="2020-01-22T00:00:00"/>
  </r>
  <r>
    <s v="BB"/>
    <s v="'11120044170300000009"/>
    <s v="Active"/>
    <d v="2017-11-27T00:00:00"/>
    <d v="2020-11-26T00:00:00"/>
    <s v="Engineering"/>
    <n v="11"/>
    <x v="8"/>
    <s v="Ahmedabad"/>
    <s v="Construction, Power &amp; Infrastructure"/>
    <x v="2"/>
    <n v="39952.080000000002"/>
    <d v="2017-11-27T00:00:00"/>
    <s v="Brokerage"/>
    <s v="Inception"/>
    <m/>
    <d v="2020-01-22T00:00:00"/>
  </r>
  <r>
    <s v="BB"/>
    <n v="8540162"/>
    <s v="Inactive"/>
    <d v="2018-02-27T00:00:00"/>
    <d v="2019-02-26T00:00:00"/>
    <s v="Fire"/>
    <n v="1"/>
    <x v="0"/>
    <s v="Ahmedabad"/>
    <s v="Property / BI"/>
    <x v="0"/>
    <n v="562.24"/>
    <d v="2018-02-27T00:00:00"/>
    <s v="Brokerage"/>
    <s v="Inception"/>
    <m/>
    <d v="2020-01-22T00:00:00"/>
  </r>
  <r>
    <s v="BB"/>
    <s v="'0000000008540162-01"/>
    <s v="Active"/>
    <d v="2019-02-27T00:00:00"/>
    <d v="2020-02-26T00:00:00"/>
    <s v="Fire"/>
    <n v="1"/>
    <x v="0"/>
    <s v="Ahmedabad"/>
    <s v="Property / BI"/>
    <x v="0"/>
    <n v="628.70000000000005"/>
    <d v="2019-03-02T00:00:00"/>
    <s v="Brokerage"/>
    <s v="Renewal"/>
    <m/>
    <d v="2020-01-22T00:00:00"/>
  </r>
  <r>
    <s v="BB"/>
    <n v="304001926"/>
    <s v="Inactive"/>
    <d v="2018-04-01T00:00:00"/>
    <d v="2019-03-31T00:00:00"/>
    <s v="Liability"/>
    <n v="12"/>
    <x v="5"/>
    <s v="Ahmedabad"/>
    <s v="Global Client Network (GNB Inward)"/>
    <x v="0"/>
    <n v="5075.5"/>
    <d v="2018-04-01T00:00:00"/>
    <s v="Brokerage"/>
    <s v="Inception"/>
    <m/>
    <d v="2020-01-22T00:00:00"/>
  </r>
  <r>
    <s v="BB"/>
    <n v="304003761"/>
    <s v="Active"/>
    <d v="2019-04-01T00:00:00"/>
    <d v="2020-03-31T00:00:00"/>
    <s v="Liability"/>
    <n v="3"/>
    <x v="4"/>
    <s v="Ahmedabad"/>
    <s v="Global Client Network (GNB Inward)"/>
    <x v="0"/>
    <n v="5206"/>
    <d v="2019-04-01T00:00:00"/>
    <s v="Brokerage"/>
    <s v="Renewal"/>
    <m/>
    <d v="2020-01-22T00:00:00"/>
  </r>
  <r>
    <s v="EE"/>
    <s v="FM00104260000100"/>
    <s v="Active"/>
    <d v="2019-01-29T00:00:00"/>
    <d v="2020-01-28T00:00:00"/>
    <s v="Fire"/>
    <n v="13"/>
    <x v="9"/>
    <s v="Ahmedabad"/>
    <s v="Property / BI"/>
    <x v="1"/>
    <n v="5462.5"/>
    <d v="2019-01-29T00:00:00"/>
    <s v="Brokerage"/>
    <s v="Inception"/>
    <m/>
    <d v="2020-01-22T00:00:00"/>
  </r>
  <r>
    <s v="EE"/>
    <s v="2412/202063061201000"/>
    <s v="Active"/>
    <d v="2019-01-07T00:00:00"/>
    <d v="2020-01-06T00:00:00"/>
    <s v="Marine"/>
    <n v="1"/>
    <x v="0"/>
    <s v="Ahmedabad"/>
    <s v="Marine"/>
    <x v="0"/>
    <n v="13612.5"/>
    <d v="2019-01-07T00:00:00"/>
    <s v="Brokerage"/>
    <s v="Endorsement"/>
    <m/>
    <d v="2020-01-22T00:00:00"/>
  </r>
  <r>
    <s v="EE"/>
    <s v="2412/202063061201000"/>
    <s v="Active"/>
    <d v="2019-01-07T00:00:00"/>
    <d v="2020-01-06T00:00:00"/>
    <s v="Marine"/>
    <n v="1"/>
    <x v="0"/>
    <s v="Ahmedabad"/>
    <s v="Marine"/>
    <x v="0"/>
    <n v="6991.55"/>
    <d v="2019-04-04T00:00:00"/>
    <s v="Brokerage "/>
    <s v="Endorsement"/>
    <m/>
    <d v="2020-01-22T00:00:00"/>
  </r>
  <r>
    <s v="EE"/>
    <n v="2302003012"/>
    <s v="Active"/>
    <d v="2018-08-27T00:00:00"/>
    <d v="2019-08-26T00:00:00"/>
    <s v="Liability"/>
    <n v="1"/>
    <x v="0"/>
    <s v="Ahmedabad"/>
    <s v="Liability"/>
    <x v="0"/>
    <n v="13750"/>
    <d v="2018-08-27T00:00:00"/>
    <s v="Brokerage"/>
    <s v="Inception"/>
    <m/>
    <d v="2020-01-22T00:00:00"/>
  </r>
  <r>
    <s v="EE"/>
    <n v="41045400"/>
    <s v="Active"/>
    <d v="2019-03-19T00:00:00"/>
    <d v="2020-03-18T00:00:00"/>
    <s v="Liability"/>
    <n v="13"/>
    <x v="9"/>
    <s v="Ahmedabad"/>
    <s v="Liability"/>
    <x v="1"/>
    <n v="70125"/>
    <d v="2019-03-19T00:00:00"/>
    <s v="Brokerage"/>
    <s v="Inception"/>
    <m/>
    <d v="2020-01-22T00:00:00"/>
  </r>
  <r>
    <s v="EE"/>
    <n v="41045403"/>
    <s v="Active"/>
    <d v="2019-03-19T00:00:00"/>
    <d v="2020-03-18T00:00:00"/>
    <s v="Liability"/>
    <n v="13"/>
    <x v="9"/>
    <s v="Ahmedabad"/>
    <s v="Liability"/>
    <x v="1"/>
    <n v="70125"/>
    <d v="2019-03-19T00:00:00"/>
    <s v="Brokerage"/>
    <s v="Inception"/>
    <m/>
    <d v="2020-01-22T00:00:00"/>
  </r>
  <r>
    <s v="EE"/>
    <s v="2018-C1742872-MLO"/>
    <s v="Inactive"/>
    <d v="2018-04-01T00:00:00"/>
    <d v="2019-03-31T00:00:00"/>
    <s v="Marine"/>
    <n v="3"/>
    <x v="4"/>
    <s v="Ahmedabad"/>
    <s v="Global Client Network (GNB Inward)"/>
    <x v="0"/>
    <n v="208122.92"/>
    <d v="2018-04-01T00:00:00"/>
    <s v="Brokerage"/>
    <s v="Inception"/>
    <m/>
    <d v="2020-01-22T00:00:00"/>
  </r>
  <r>
    <s v="EE"/>
    <n v="8502066"/>
    <s v="Inactive"/>
    <d v="2018-03-01T00:00:00"/>
    <d v="2019-02-28T00:00:00"/>
    <s v="Marine"/>
    <n v="3"/>
    <x v="4"/>
    <s v="Ahmedabad"/>
    <s v="Global Client Network (GNB Inward)"/>
    <x v="0"/>
    <n v="45375.15"/>
    <d v="2018-03-01T00:00:00"/>
    <s v="Brokerage"/>
    <s v="Endorsement"/>
    <m/>
    <d v="2020-01-22T00:00:00"/>
  </r>
  <r>
    <s v="EE"/>
    <n v="8502066"/>
    <s v="Inactive"/>
    <d v="2018-03-01T00:00:00"/>
    <d v="2019-02-28T00:00:00"/>
    <s v="Marine"/>
    <n v="3"/>
    <x v="4"/>
    <s v="Ahmedabad"/>
    <s v="Global Client Network (GNB Inward)"/>
    <x v="0"/>
    <n v="18150"/>
    <d v="2019-01-03T00:00:00"/>
    <s v="Brokerage "/>
    <s v="Endorsement"/>
    <m/>
    <d v="2020-01-22T00:00:00"/>
  </r>
  <r>
    <s v="EE"/>
    <s v="0000000008502066-01"/>
    <s v="Active"/>
    <d v="2019-03-01T00:00:00"/>
    <d v="2020-06-30T00:00:00"/>
    <s v="Marine"/>
    <n v="3"/>
    <x v="4"/>
    <s v="Ahmedabad"/>
    <s v="Global Client Network (GNB Inward)"/>
    <x v="0"/>
    <n v="45375.15"/>
    <d v="2019-03-01T00:00:00"/>
    <s v="Brokerage"/>
    <s v="Endorsement"/>
    <m/>
    <d v="2020-01-22T00:00:00"/>
  </r>
  <r>
    <s v="EE"/>
    <s v="0000000008502066-01"/>
    <s v="Active"/>
    <d v="2019-03-01T00:00:00"/>
    <d v="2020-02-29T00:00:00"/>
    <s v="Marine"/>
    <n v="3"/>
    <x v="4"/>
    <s v="Ahmedabad"/>
    <s v="Global Client Network (GNB Inward)"/>
    <x v="0"/>
    <n v="45375"/>
    <d v="2019-07-20T00:00:00"/>
    <s v="Brokerage "/>
    <s v="Endorsement"/>
    <m/>
    <d v="2020-01-22T00:00:00"/>
  </r>
  <r>
    <s v="EE"/>
    <s v="0000000008502066-01"/>
    <s v="Active"/>
    <d v="2019-03-01T00:00:00"/>
    <d v="2020-02-29T00:00:00"/>
    <s v="Marine"/>
    <n v="3"/>
    <x v="4"/>
    <s v="Ahmedabad"/>
    <s v="Global Client Network (GNB Inward)"/>
    <x v="0"/>
    <n v="0"/>
    <m/>
    <s v="Brokerage "/>
    <s v="Endorsement"/>
    <m/>
    <d v="2020-01-22T00:00:00"/>
  </r>
  <r>
    <s v="EE"/>
    <n v="2.9992015408021002E+18"/>
    <s v="Inactive"/>
    <d v="2018-11-01T00:00:00"/>
    <d v="2019-10-31T00:00:00"/>
    <s v="Employee Benefits"/>
    <n v="10"/>
    <x v="2"/>
    <s v="Ahmedabad"/>
    <s v="Employee Benefits (EB)"/>
    <x v="0"/>
    <n v="6157.88"/>
    <d v="2018-11-01T00:00:00"/>
    <s v="Brokerage"/>
    <s v="Endorsement"/>
    <m/>
    <d v="2020-01-22T00:00:00"/>
  </r>
  <r>
    <s v="EE"/>
    <n v="2.9992015408021002E+18"/>
    <s v="Inactive"/>
    <d v="2018-11-01T00:00:00"/>
    <d v="2019-10-31T00:00:00"/>
    <s v="Employee Benefits"/>
    <n v="10"/>
    <x v="2"/>
    <s v="Ahmedabad"/>
    <s v="Employee Benefits (EB)"/>
    <x v="0"/>
    <m/>
    <d v="2018-12-05T00:00:00"/>
    <s v="Brokerage "/>
    <s v="Endorsement"/>
    <m/>
    <d v="2020-01-22T00:00:00"/>
  </r>
  <r>
    <s v="EE"/>
    <n v="2.9992015408021002E+18"/>
    <s v="Inactive"/>
    <d v="2018-11-01T00:00:00"/>
    <d v="2019-10-31T00:00:00"/>
    <s v="Employee Benefits"/>
    <n v="10"/>
    <x v="2"/>
    <s v="Ahmedabad"/>
    <s v="Employee Benefits (EB)"/>
    <x v="0"/>
    <n v="113.48"/>
    <d v="2019-02-08T00:00:00"/>
    <s v="Brokerage "/>
    <s v="Endorsement"/>
    <m/>
    <d v="2020-01-22T00:00:00"/>
  </r>
  <r>
    <s v="EE"/>
    <n v="2.9992015408021002E+18"/>
    <s v="Active"/>
    <d v="2019-11-01T00:00:00"/>
    <d v="2020-10-31T00:00:00"/>
    <s v="Employee Benefits"/>
    <n v="10"/>
    <x v="2"/>
    <s v="Ahmedabad"/>
    <s v="Employee Benefits (EB)"/>
    <x v="0"/>
    <n v="4302.3"/>
    <d v="2019-11-01T00:00:00"/>
    <s v="Brokerage"/>
    <s v="Renewal"/>
    <m/>
    <d v="2020-01-22T00:00:00"/>
  </r>
  <r>
    <s v="EE"/>
    <s v="4101190600000030-00"/>
    <s v="Active"/>
    <d v="2019-05-17T00:00:00"/>
    <d v="2020-05-16T00:00:00"/>
    <s v="Employee Benefits"/>
    <n v="10"/>
    <x v="2"/>
    <s v="Ahmedabad"/>
    <s v="Employee Benefits (EB)"/>
    <x v="0"/>
    <n v="52500"/>
    <d v="2019-05-17T00:00:00"/>
    <s v="Brokerage"/>
    <s v="Inception"/>
    <m/>
    <d v="2020-01-22T00:00:00"/>
  </r>
  <r>
    <s v="EE"/>
    <s v="OG-19-2202-0425-00000018"/>
    <s v="Inactive"/>
    <d v="2018-07-01T00:00:00"/>
    <d v="2019-06-30T00:00:00"/>
    <s v="Miscellaneous"/>
    <n v="3"/>
    <x v="4"/>
    <s v="Ahmedabad"/>
    <s v="Global Client Network (GNB Inward)"/>
    <x v="2"/>
    <n v="1147.82"/>
    <d v="2019-06-30T00:00:00"/>
    <s v="Brokerage"/>
    <s v="Inception"/>
    <m/>
    <d v="2020-01-22T00:00:00"/>
  </r>
  <r>
    <s v="EE"/>
    <s v="OG-19-2202-3304-00000007"/>
    <s v="Inactive"/>
    <d v="2018-07-01T00:00:00"/>
    <d v="2019-06-30T00:00:00"/>
    <s v="Liability"/>
    <n v="3"/>
    <x v="4"/>
    <s v="Ahmedabad"/>
    <s v="Global Client Network (GNB Inward)"/>
    <x v="0"/>
    <n v="1896.63"/>
    <d v="2018-07-01T00:00:00"/>
    <s v="Brokerage"/>
    <s v="Inception"/>
    <m/>
    <d v="2020-01-22T00:00:00"/>
  </r>
  <r>
    <s v="EE"/>
    <s v="OG-19-2202-3315-00000007-1"/>
    <s v="Inactive"/>
    <d v="2018-07-02T00:00:00"/>
    <d v="2019-06-30T00:00:00"/>
    <s v="Liability"/>
    <n v="3"/>
    <x v="4"/>
    <s v="Ahmedabad"/>
    <s v="Global Client Network (GNB Inward)"/>
    <x v="0"/>
    <n v="0"/>
    <d v="2019-06-30T00:00:00"/>
    <s v="Brokerage"/>
    <s v="Inception"/>
    <m/>
    <d v="2020-01-22T00:00:00"/>
  </r>
  <r>
    <s v="EE"/>
    <s v="OG-19-2202-3383-00000003"/>
    <s v="Inactive"/>
    <d v="2018-07-01T00:00:00"/>
    <d v="2019-06-30T00:00:00"/>
    <s v="Liability"/>
    <n v="3"/>
    <x v="4"/>
    <s v="Ahmedabad"/>
    <s v="Global Client Network (GNB Inward)"/>
    <x v="0"/>
    <n v="48125"/>
    <d v="2018-07-01T00:00:00"/>
    <s v="Brokerage"/>
    <s v="Inception"/>
    <m/>
    <d v="2020-01-22T00:00:00"/>
  </r>
  <r>
    <s v="EE"/>
    <s v="OG-19-2202-4002-00000009"/>
    <s v="Inactive"/>
    <d v="2018-07-01T00:00:00"/>
    <d v="2019-06-30T00:00:00"/>
    <s v="Fire"/>
    <n v="3"/>
    <x v="4"/>
    <s v="Ahmedabad"/>
    <s v="Global Client Network (GNB Inward)"/>
    <x v="0"/>
    <n v="13560.92"/>
    <d v="2018-07-01T00:00:00"/>
    <s v="Brokerage"/>
    <s v="Inception"/>
    <m/>
    <d v="2020-01-22T00:00:00"/>
  </r>
  <r>
    <s v="EE"/>
    <s v="OG-19-2202-4004-00000034"/>
    <s v="Inactive"/>
    <d v="2018-07-01T00:00:00"/>
    <d v="2019-06-30T00:00:00"/>
    <s v="Fire"/>
    <n v="3"/>
    <x v="4"/>
    <s v="Ahmedabad"/>
    <s v="Global Client Network (GNB Inward)"/>
    <x v="0"/>
    <n v="55052.69"/>
    <d v="2018-07-01T00:00:00"/>
    <s v="Brokerage"/>
    <s v="Inception"/>
    <m/>
    <d v="2020-01-22T00:00:00"/>
  </r>
  <r>
    <s v="EE"/>
    <s v="OG-19-2202-4004-00000038"/>
    <s v="Inactive"/>
    <d v="2018-07-01T00:00:00"/>
    <d v="2019-06-30T00:00:00"/>
    <s v="Fire"/>
    <n v="3"/>
    <x v="4"/>
    <s v="Ahmedabad"/>
    <s v="Global Client Network (GNB Inward)"/>
    <x v="0"/>
    <n v="14131.43"/>
    <d v="2018-07-01T00:00:00"/>
    <s v="Brokerage"/>
    <s v="Inception"/>
    <m/>
    <d v="2020-01-22T00:00:00"/>
  </r>
  <r>
    <s v="EE"/>
    <s v="OG-19-2202-4010-00000762"/>
    <s v="Inactive"/>
    <d v="2018-07-01T00:00:00"/>
    <d v="2019-06-30T00:00:00"/>
    <s v="Miscellaneous"/>
    <n v="3"/>
    <x v="4"/>
    <s v="Ahmedabad"/>
    <s v="Global Client Network (GNB Inward)"/>
    <x v="0"/>
    <n v="3125"/>
    <d v="2018-07-01T00:00:00"/>
    <s v="Brokerage"/>
    <s v="Inception"/>
    <m/>
    <d v="2020-01-22T00:00:00"/>
  </r>
  <r>
    <s v="EE"/>
    <s v="OG-19-2202-4010-00000789"/>
    <s v="Inactive"/>
    <d v="2018-07-01T00:00:00"/>
    <d v="2019-06-30T00:00:00"/>
    <s v="Miscellaneous"/>
    <n v="3"/>
    <x v="4"/>
    <s v="Ahmedabad"/>
    <s v="Global Client Network (GNB Inward)"/>
    <x v="0"/>
    <n v="1125"/>
    <d v="2018-07-01T00:00:00"/>
    <s v="Brokerage"/>
    <s v="Inception"/>
    <m/>
    <d v="2020-01-22T00:00:00"/>
  </r>
  <r>
    <s v="EE"/>
    <s v="OG-19-2202-9931-00001420"/>
    <s v="Inactive"/>
    <d v="2018-07-01T00:00:00"/>
    <d v="2019-06-30T00:00:00"/>
    <s v="Miscellaneous"/>
    <n v="3"/>
    <x v="4"/>
    <s v="Ahmedabad"/>
    <s v="Global Client Network (GNB Inward)"/>
    <x v="0"/>
    <n v="4706.25"/>
    <d v="2018-07-01T00:00:00"/>
    <s v="Brokerage"/>
    <s v="Inception"/>
    <m/>
    <d v="2020-01-22T00:00:00"/>
  </r>
  <r>
    <s v="EE"/>
    <s v="OG-20-2202-0425-00000017"/>
    <s v="Active"/>
    <d v="2019-07-01T00:00:00"/>
    <d v="2020-06-30T00:00:00"/>
    <s v="Miscellaneous"/>
    <n v="3"/>
    <x v="4"/>
    <s v="Ahmedabad"/>
    <s v="Global Client Network (GNB Inward)"/>
    <x v="0"/>
    <n v="825"/>
    <d v="2019-07-01T00:00:00"/>
    <s v="Brokerage"/>
    <s v="Renewal"/>
    <m/>
    <d v="2020-01-22T00:00:00"/>
  </r>
  <r>
    <s v="EE"/>
    <s v="OG-20-2202-3304-00000009"/>
    <s v="Active"/>
    <d v="2019-07-01T00:00:00"/>
    <d v="2020-06-30T00:00:00"/>
    <s v="Liability"/>
    <n v="3"/>
    <x v="4"/>
    <s v="Ahmedabad"/>
    <s v="Global Client Network (GNB Inward)"/>
    <x v="0"/>
    <n v="1896.63"/>
    <d v="2019-07-01T00:00:00"/>
    <s v="Brokerage"/>
    <s v="Renewal"/>
    <m/>
    <d v="2020-01-22T00:00:00"/>
  </r>
  <r>
    <s v="EE"/>
    <s v="OG-20-2202-3315-00000012"/>
    <s v="Active"/>
    <d v="2019-08-02T00:00:00"/>
    <d v="2020-08-01T00:00:00"/>
    <s v="Liability"/>
    <n v="3"/>
    <x v="4"/>
    <s v="Ahmedabad"/>
    <s v="Global Client Network (GNB Inward)"/>
    <x v="0"/>
    <n v="19181.25"/>
    <d v="2019-08-02T00:00:00"/>
    <s v="Brokerage"/>
    <s v="Renewal"/>
    <m/>
    <d v="2020-01-22T00:00:00"/>
  </r>
  <r>
    <s v="EE"/>
    <s v="OG-20-2202-3383-00000002"/>
    <s v="Active"/>
    <d v="2019-07-01T00:00:00"/>
    <d v="2020-06-30T00:00:00"/>
    <s v="Liability"/>
    <n v="3"/>
    <x v="4"/>
    <s v="Ahmedabad"/>
    <s v="Global Client Network (GNB Inward)"/>
    <x v="0"/>
    <n v="42500"/>
    <d v="2019-07-01T00:00:00"/>
    <s v="Brokerage"/>
    <s v="Renewal"/>
    <m/>
    <d v="2020-01-22T00:00:00"/>
  </r>
  <r>
    <s v="EE"/>
    <s v="OG-20-2202-4002-00000010"/>
    <s v="Active"/>
    <d v="2019-07-01T00:00:00"/>
    <d v="2020-06-30T00:00:00"/>
    <s v="Fire"/>
    <n v="3"/>
    <x v="4"/>
    <s v="Ahmedabad"/>
    <s v="Global Client Network (GNB Inward)"/>
    <x v="0"/>
    <n v="10917.07"/>
    <d v="2019-07-01T00:00:00"/>
    <s v="Brokerage"/>
    <s v="Renewal"/>
    <m/>
    <d v="2020-01-22T00:00:00"/>
  </r>
  <r>
    <s v="EE"/>
    <s v="OG-20-2202-4004-00000062"/>
    <s v="Active"/>
    <d v="2019-07-01T00:00:00"/>
    <d v="2020-06-30T00:00:00"/>
    <s v="Fire"/>
    <n v="3"/>
    <x v="4"/>
    <s v="Ahmedabad"/>
    <s v="Global Client Network (GNB Inward)"/>
    <x v="0"/>
    <n v="60713.1"/>
    <d v="2019-07-01T00:00:00"/>
    <s v="Brokerage"/>
    <s v="Renewal"/>
    <m/>
    <d v="2020-01-22T00:00:00"/>
  </r>
  <r>
    <s v="EE"/>
    <s v="OG-20-2202-4004-00000064"/>
    <s v="Active"/>
    <d v="2019-07-01T00:00:00"/>
    <d v="2020-06-30T00:00:00"/>
    <s v="Fire"/>
    <n v="3"/>
    <x v="4"/>
    <s v="Ahmedabad"/>
    <s v="Global Client Network (GNB Inward)"/>
    <x v="0"/>
    <n v="12349.97"/>
    <d v="2019-07-01T00:00:00"/>
    <s v="Brokerage"/>
    <s v="Renewal"/>
    <m/>
    <d v="2020-01-22T00:00:00"/>
  </r>
  <r>
    <s v="EE"/>
    <s v="OG-20-2202-4010-00000869"/>
    <s v="Active"/>
    <d v="2019-07-01T00:00:00"/>
    <d v="2020-06-30T00:00:00"/>
    <s v="Miscellaneous"/>
    <n v="3"/>
    <x v="4"/>
    <s v="Ahmedabad"/>
    <s v="Global Client Network (GNB Inward)"/>
    <x v="0"/>
    <n v="3375"/>
    <d v="2019-07-01T00:00:00"/>
    <s v="Brokerage"/>
    <s v="Renewal"/>
    <m/>
    <d v="2020-01-22T00:00:00"/>
  </r>
  <r>
    <s v="EE"/>
    <s v="OG-20-2202-4010-00000905"/>
    <s v="Active"/>
    <d v="2019-07-01T00:00:00"/>
    <d v="2020-06-30T00:00:00"/>
    <s v="Miscellaneous"/>
    <n v="3"/>
    <x v="4"/>
    <s v="Ahmedabad"/>
    <s v="Global Client Network (GNB Inward)"/>
    <x v="0"/>
    <n v="875"/>
    <d v="2019-07-01T00:00:00"/>
    <s v="Brokerage"/>
    <s v="Renewal"/>
    <m/>
    <d v="2020-01-22T00:00:00"/>
  </r>
  <r>
    <s v="EE"/>
    <s v="OG-20-2202-9931-00032558"/>
    <s v="Active"/>
    <d v="2019-07-01T00:00:00"/>
    <d v="2020-06-30T00:00:00"/>
    <s v="Miscellaneous"/>
    <n v="3"/>
    <x v="4"/>
    <s v="Ahmedabad"/>
    <s v="Global Client Network (GNB Inward)"/>
    <x v="0"/>
    <n v="1556.25"/>
    <d v="2019-07-01T00:00:00"/>
    <s v="Brokerage"/>
    <s v="Renewal"/>
    <m/>
    <d v="2020-01-22T00:00:00"/>
  </r>
  <r>
    <s v="EE"/>
    <n v="301004728"/>
    <s v="Inactive"/>
    <d v="2018-09-30T00:00:00"/>
    <d v="2019-09-29T00:00:00"/>
    <s v="Liability"/>
    <n v="3"/>
    <x v="4"/>
    <s v="Ahmedabad"/>
    <s v="Global Client Network (GNB Inward)"/>
    <x v="0"/>
    <n v="186534.13"/>
    <d v="2018-09-30T00:00:00"/>
    <s v="Brokerage"/>
    <s v="Inception"/>
    <m/>
    <d v="2020-01-22T00:00:00"/>
  </r>
  <r>
    <s v="EE"/>
    <s v="0301004728-2019"/>
    <s v="Active"/>
    <d v="2019-09-30T00:00:00"/>
    <d v="2020-09-29T00:00:00"/>
    <s v="Liability"/>
    <n v="3"/>
    <x v="4"/>
    <s v="Ahmedabad"/>
    <s v="Global Client Network (GNB Inward)"/>
    <x v="0"/>
    <n v="202350"/>
    <d v="2019-09-30T00:00:00"/>
    <s v="Brokerage"/>
    <s v="Renewal"/>
    <m/>
    <d v="2020-01-22T00:00:00"/>
  </r>
  <r>
    <s v="EE"/>
    <n v="600010004"/>
    <s v="Inactive"/>
    <d v="2018-03-16T00:00:00"/>
    <d v="2019-03-15T00:00:00"/>
    <s v="Miscellaneous"/>
    <n v="3"/>
    <x v="4"/>
    <s v="Ahmedabad"/>
    <s v="Global Client Network (GNB Inward)"/>
    <x v="2"/>
    <n v="750.63"/>
    <d v="2018-03-16T00:00:00"/>
    <s v="Brokerage"/>
    <s v="Inception"/>
    <m/>
    <d v="2020-01-22T00:00:00"/>
  </r>
  <r>
    <s v="EE"/>
    <s v="0600010004 01"/>
    <s v="Inactive"/>
    <d v="2019-03-16T00:00:00"/>
    <d v="2019-04-15T00:00:00"/>
    <s v="Miscellaneous"/>
    <n v="3"/>
    <x v="4"/>
    <s v="Ahmedabad"/>
    <s v="Global Client Network (GNB Inward)"/>
    <x v="0"/>
    <n v="63.75"/>
    <d v="2019-03-16T00:00:00"/>
    <s v="Brokerage"/>
    <s v="Renewal"/>
    <m/>
    <d v="2020-01-22T00:00:00"/>
  </r>
  <r>
    <s v="EE"/>
    <s v="0600010004 02"/>
    <s v="Active"/>
    <d v="2019-04-16T00:00:00"/>
    <d v="2020-04-15T00:00:00"/>
    <s v="Miscellaneous"/>
    <n v="3"/>
    <x v="4"/>
    <s v="Ahmedabad"/>
    <s v="Global Client Network (GNB Inward)"/>
    <x v="0"/>
    <n v="1556.5"/>
    <d v="2019-04-16T00:00:00"/>
    <s v="Brokerage"/>
    <s v="Renewal"/>
    <m/>
    <d v="2020-01-22T00:00:00"/>
  </r>
  <r>
    <s v="EE"/>
    <n v="640002231"/>
    <s v="Inactive"/>
    <d v="2018-04-02T00:00:00"/>
    <d v="2019-04-01T00:00:00"/>
    <s v="Fire"/>
    <n v="3"/>
    <x v="4"/>
    <s v="Ahmedabad"/>
    <s v="Global Client Network (GNB Inward)"/>
    <x v="0"/>
    <n v="46087.63"/>
    <d v="2018-04-02T00:00:00"/>
    <s v="Brokerage"/>
    <s v="Inception"/>
    <m/>
    <d v="2020-01-22T00:00:00"/>
  </r>
  <r>
    <s v="EE"/>
    <s v="0640002231 03"/>
    <s v="Inactive"/>
    <d v="2019-04-02T00:00:00"/>
    <d v="2019-04-16T00:00:00"/>
    <s v="Miscellaneous"/>
    <n v="3"/>
    <x v="4"/>
    <s v="Ahmedabad"/>
    <s v="Global Client Network (GNB Inward)"/>
    <x v="0"/>
    <n v="4362.38"/>
    <d v="2019-04-02T00:00:00"/>
    <s v="Brokerage"/>
    <s v="Renewal"/>
    <m/>
    <d v="2020-01-22T00:00:00"/>
  </r>
  <r>
    <s v="EE"/>
    <s v="0640002231 04"/>
    <s v="Active"/>
    <d v="2019-04-17T00:00:00"/>
    <d v="2020-04-01T00:00:00"/>
    <s v="Miscellaneous"/>
    <n v="3"/>
    <x v="4"/>
    <s v="Ahmedabad"/>
    <s v="Global Client Network (GNB Inward)"/>
    <x v="0"/>
    <n v="65370"/>
    <d v="2019-04-17T00:00:00"/>
    <s v="Brokerage"/>
    <s v="Renewal"/>
    <m/>
    <d v="2020-01-22T00:00:00"/>
  </r>
  <r>
    <s v="EE"/>
    <n v="22515779"/>
    <s v="Active"/>
    <d v="2019-09-30T00:00:00"/>
    <d v="2020-09-29T00:00:00"/>
    <s v="Marine"/>
    <n v="3"/>
    <x v="4"/>
    <s v="Ahmedabad"/>
    <s v="Global Client Network (GNB Inward)"/>
    <x v="2"/>
    <n v="44259.67"/>
    <d v="2019-09-30T00:00:00"/>
    <s v="Brokerage"/>
    <s v="Inception"/>
    <m/>
    <d v="2020-01-22T00:00:00"/>
  </r>
  <r>
    <s v="EE"/>
    <n v="22531899"/>
    <s v="Active"/>
    <d v="2019-10-27T00:00:00"/>
    <d v="2020-10-26T00:00:00"/>
    <s v="Marine"/>
    <n v="3"/>
    <x v="4"/>
    <s v="Ahmedabad"/>
    <s v="Marine"/>
    <x v="0"/>
    <n v="35112"/>
    <d v="2019-10-27T00:00:00"/>
    <s v="Brokerage"/>
    <s v="Renewal"/>
    <m/>
    <d v="2020-01-22T00:00:00"/>
  </r>
  <r>
    <s v="EE"/>
    <n v="22531899"/>
    <s v="Active"/>
    <d v="2019-10-27T00:00:00"/>
    <d v="2020-10-26T00:00:00"/>
    <s v="Marine"/>
    <n v="3"/>
    <x v="4"/>
    <s v="Ahmedabad"/>
    <s v="Marine"/>
    <x v="0"/>
    <n v="15048"/>
    <d v="2019-10-27T00:00:00"/>
    <s v="Brokerage"/>
    <s v="Renewal"/>
    <m/>
    <d v="2020-01-22T00:00:00"/>
  </r>
  <r>
    <s v="EE"/>
    <n v="32099602"/>
    <s v="Inactive"/>
    <d v="2018-01-23T00:00:00"/>
    <d v="2019-01-22T00:00:00"/>
    <s v="Engineering"/>
    <n v="12"/>
    <x v="5"/>
    <s v="Ahmedabad"/>
    <s v="Global Client Network (GNB Inward)"/>
    <x v="0"/>
    <n v="1072.3399999999999"/>
    <d v="2018-01-23T00:00:00"/>
    <s v="Brokerage"/>
    <s v="Inception"/>
    <m/>
    <d v="2020-01-22T00:00:00"/>
  </r>
  <r>
    <s v="EE"/>
    <s v="32099602-01"/>
    <s v="Active"/>
    <d v="2019-01-23T00:00:00"/>
    <d v="2020-01-22T00:00:00"/>
    <s v="Engineering"/>
    <n v="3"/>
    <x v="4"/>
    <s v="Ahmedabad"/>
    <s v="Global Client Network (GNB Inward)"/>
    <x v="0"/>
    <n v="1111.77"/>
    <d v="2019-01-23T00:00:00"/>
    <s v="Brokerage"/>
    <s v="Renewal"/>
    <m/>
    <d v="2020-01-22T00:00:00"/>
  </r>
  <r>
    <s v="EE"/>
    <n v="3.2134002011810001E+23"/>
    <s v="Inactive"/>
    <d v="2018-07-31T00:00:00"/>
    <d v="2019-07-30T00:00:00"/>
    <s v="Engineering"/>
    <n v="3"/>
    <x v="4"/>
    <s v="Ahmedabad"/>
    <s v="Global Client Network (GNB Inward)"/>
    <x v="2"/>
    <n v="27057.200000000001"/>
    <d v="2018-07-31T00:00:00"/>
    <s v="Brokerage"/>
    <s v="Inception"/>
    <m/>
    <d v="2020-01-22T00:00:00"/>
  </r>
  <r>
    <s v="EE"/>
    <n v="3.213400201191E+23"/>
    <s v="Active"/>
    <d v="2019-07-31T00:00:00"/>
    <d v="2020-07-30T00:00:00"/>
    <s v="Engineering"/>
    <n v="3"/>
    <x v="4"/>
    <s v="Ahmedabad"/>
    <s v="Global Client Network (GNB Inward)"/>
    <x v="2"/>
    <n v="87500"/>
    <d v="2019-07-31T00:00:00"/>
    <s v="Brokerage"/>
    <s v="Renewal"/>
    <m/>
    <d v="2020-01-22T00:00:00"/>
  </r>
  <r>
    <s v="EE"/>
    <s v="APG/I2064820/71/11/006144"/>
    <s v="Inactive"/>
    <d v="2018-11-27T00:00:00"/>
    <d v="2019-11-26T00:00:00"/>
    <s v="Employee Benefits"/>
    <n v="10"/>
    <x v="2"/>
    <s v="Ahmedabad"/>
    <s v="Employee Benefits (EB)"/>
    <x v="0"/>
    <n v="7647.1"/>
    <d v="2018-11-27T00:00:00"/>
    <s v="Brokerage"/>
    <s v="Inception"/>
    <m/>
    <d v="2020-01-22T00:00:00"/>
  </r>
  <r>
    <s v="EE"/>
    <s v="APG/I2064820/71/11/006343"/>
    <s v="Active"/>
    <d v="2019-11-27T00:00:00"/>
    <d v="2020-11-26T00:00:00"/>
    <s v="Employee Benefits"/>
    <n v="10"/>
    <x v="2"/>
    <s v="Ahmedabad"/>
    <s v="Employee Benefits (EB)"/>
    <x v="0"/>
    <n v="12491.85"/>
    <d v="2019-11-27T00:00:00"/>
    <s v="Brokerage"/>
    <s v="Renewal"/>
    <m/>
    <d v="2020-01-22T00:00:00"/>
  </r>
  <r>
    <s v="EE"/>
    <s v="GHS/Q0226519/71"/>
    <s v="Inactive"/>
    <d v="2018-11-27T00:00:00"/>
    <d v="2019-11-26T00:00:00"/>
    <s v="Employee Benefits"/>
    <n v="10"/>
    <x v="2"/>
    <s v="Ahmedabad"/>
    <s v="Employee Benefits (EB)"/>
    <x v="0"/>
    <n v="30620.9"/>
    <d v="2018-11-27T00:00:00"/>
    <s v="Brokerage"/>
    <s v="Inception"/>
    <m/>
    <d v="2020-01-22T00:00:00"/>
  </r>
  <r>
    <s v="EE"/>
    <s v="GHS/Q1166066/71"/>
    <s v="Active"/>
    <d v="2019-11-27T00:00:00"/>
    <d v="2020-11-26T00:00:00"/>
    <s v="Employee Benefits"/>
    <n v="10"/>
    <x v="2"/>
    <s v="Ahmedabad"/>
    <s v="Employee Benefits (EB)"/>
    <x v="0"/>
    <n v="61342.1"/>
    <d v="2019-11-27T00:00:00"/>
    <s v="Brokerage"/>
    <s v="Renewal"/>
    <m/>
    <d v="2020-01-22T00:00:00"/>
  </r>
  <r>
    <s v="EE"/>
    <s v="LWC/I2328626/71/04/005537"/>
    <s v="Active"/>
    <d v="2018-04-13T00:00:00"/>
    <d v="2019-04-12T00:00:00"/>
    <s v="Miscellaneous"/>
    <n v="3"/>
    <x v="4"/>
    <s v="Ahmedabad"/>
    <s v="Global Client Network (GNB Inward)"/>
    <x v="0"/>
    <n v="3125"/>
    <d v="2018-04-13T00:00:00"/>
    <s v="Brokerage"/>
    <s v="Inception"/>
    <m/>
    <d v="2020-01-22T00:00:00"/>
  </r>
  <r>
    <s v="EE"/>
    <s v="OG-18-2202-1018-00000028"/>
    <s v="Active"/>
    <d v="2017-10-27T00:00:00"/>
    <d v="2018-10-26T00:00:00"/>
    <s v="Marine"/>
    <n v="3"/>
    <x v="4"/>
    <s v="Ahmedabad"/>
    <s v="Global Client Network (GNB Inward)"/>
    <x v="0"/>
    <n v="62714.03"/>
    <d v="2017-10-27T00:00:00"/>
    <s v="Brokerage"/>
    <s v="Inception"/>
    <m/>
    <d v="2020-01-22T00:00:00"/>
  </r>
  <r>
    <s v="EE"/>
    <s v="OG-19-2202-1018-00000047"/>
    <s v="Inactive"/>
    <d v="2018-10-27T00:00:00"/>
    <d v="2019-10-26T00:00:00"/>
    <s v="Marine"/>
    <n v="3"/>
    <x v="4"/>
    <s v="Ahmedabad"/>
    <s v="Global Client Network (GNB Inward)"/>
    <x v="0"/>
    <n v="85800"/>
    <d v="2018-10-27T00:00:00"/>
    <s v="Brokerage"/>
    <s v="Endorsement"/>
    <m/>
    <d v="2020-01-22T00:00:00"/>
  </r>
  <r>
    <s v="EE"/>
    <s v="OG-19-2202-1018-00000047"/>
    <s v="Inactive"/>
    <d v="2018-10-27T00:00:00"/>
    <d v="2019-10-26T00:00:00"/>
    <s v="Marine"/>
    <n v="3"/>
    <x v="4"/>
    <s v="Ahmedabad"/>
    <s v="Global Client Network (GNB Inward)"/>
    <x v="0"/>
    <n v="21450"/>
    <d v="2018-10-27T00:00:00"/>
    <s v="Brokerage"/>
    <s v="Endorsement"/>
    <m/>
    <d v="2020-01-22T00:00:00"/>
  </r>
  <r>
    <s v="EE"/>
    <s v="OG-19-2202-1018-00000047"/>
    <s v="Inactive"/>
    <d v="2018-10-27T00:00:00"/>
    <d v="2019-10-26T00:00:00"/>
    <s v="Marine"/>
    <n v="3"/>
    <x v="4"/>
    <s v="Ahmedabad"/>
    <s v="Global Client Network (GNB Inward)"/>
    <x v="0"/>
    <n v="71765.36"/>
    <d v="2019-10-26T00:00:00"/>
    <s v="Brokerage "/>
    <s v="Endorsement"/>
    <m/>
    <d v="2020-01-22T00:00:00"/>
  </r>
  <r>
    <s v="EE"/>
    <s v="OG-19-2202-1018-00000047"/>
    <s v="Inactive"/>
    <d v="2018-10-27T00:00:00"/>
    <d v="2019-10-26T00:00:00"/>
    <s v="Marine"/>
    <n v="3"/>
    <x v="4"/>
    <s v="Ahmedabad"/>
    <s v="Global Client Network (GNB Inward)"/>
    <x v="0"/>
    <n v="17941.34"/>
    <d v="2019-10-26T00:00:00"/>
    <s v="Brokerage "/>
    <s v="Endorsement"/>
    <m/>
    <d v="2020-01-22T00:00:00"/>
  </r>
  <r>
    <s v="EE"/>
    <s v="4016 X 166425941 00 000"/>
    <s v="Active"/>
    <d v="2019-02-22T00:00:00"/>
    <d v="2020-02-21T00:00:00"/>
    <s v="Employee Benefits"/>
    <n v="6"/>
    <x v="6"/>
    <s v="Ahmedabad"/>
    <s v="Employee Benefits (EB)"/>
    <x v="1"/>
    <n v="44999.85"/>
    <d v="2020-02-21T00:00:00"/>
    <s v="Brokerage"/>
    <s v="Inception"/>
    <m/>
    <d v="2020-01-22T00:00:00"/>
  </r>
  <r>
    <s v="EE"/>
    <n v="2309004639"/>
    <s v="Active"/>
    <d v="2019-09-30T00:00:00"/>
    <d v="2025-09-29T00:00:00"/>
    <s v="Liability"/>
    <n v="13"/>
    <x v="9"/>
    <s v="Ahmedabad"/>
    <s v="Liability"/>
    <x v="2"/>
    <n v="47500"/>
    <d v="2019-09-30T00:00:00"/>
    <s v="Brokerage"/>
    <s v="Inception"/>
    <m/>
    <d v="2020-01-22T00:00:00"/>
  </r>
  <r>
    <s v="EE"/>
    <n v="43170512"/>
    <s v="Inactive"/>
    <d v="2019-02-06T00:00:00"/>
    <d v="2019-08-06T00:00:00"/>
    <s v="Miscellaneous"/>
    <n v="13"/>
    <x v="9"/>
    <s v="Ahmedabad"/>
    <s v="Liability"/>
    <x v="2"/>
    <n v="6183.87"/>
    <d v="2019-02-06T00:00:00"/>
    <s v="Brokerage"/>
    <s v="Inception"/>
    <m/>
    <d v="2020-01-22T00:00:00"/>
  </r>
  <r>
    <s v="EE"/>
    <n v="43193940"/>
    <s v="Active"/>
    <d v="2019-08-07T00:00:00"/>
    <d v="2020-02-06T00:00:00"/>
    <s v="Miscellaneous"/>
    <n v="13"/>
    <x v="9"/>
    <s v="Ahmedabad"/>
    <s v="Liability"/>
    <x v="2"/>
    <n v="6183.87"/>
    <d v="2019-08-07T00:00:00"/>
    <s v="Brokerage"/>
    <s v="Renewal"/>
    <m/>
    <d v="2020-01-22T00:00:00"/>
  </r>
  <r>
    <s v="EE"/>
    <s v="141400/48/2020/1134"/>
    <s v="Active"/>
    <d v="2019-11-08T00:00:00"/>
    <d v="2020-11-07T00:00:00"/>
    <s v="Liability"/>
    <n v="2"/>
    <x v="1"/>
    <s v="Ahmedabad"/>
    <s v="Liability"/>
    <x v="1"/>
    <n v="13200"/>
    <d v="2019-11-08T00:00:00"/>
    <s v="Brokerage"/>
    <s v="Inception"/>
    <m/>
    <d v="2020-01-22T00:00:00"/>
  </r>
  <r>
    <s v="EE"/>
    <n v="2.3060011180300001E+19"/>
    <s v="Active"/>
    <d v="2019-02-22T00:00:00"/>
    <d v="2020-02-21T00:00:00"/>
    <s v="Fire"/>
    <n v="2"/>
    <x v="1"/>
    <s v="Ahmedabad"/>
    <s v="Small Medium Enterpries (SME)"/>
    <x v="1"/>
    <n v="16258"/>
    <d v="2019-02-22T00:00:00"/>
    <s v="Brokerage"/>
    <s v="Inception"/>
    <m/>
    <d v="2020-01-22T00:00:00"/>
  </r>
  <r>
    <s v="EE"/>
    <n v="2.3060011180300001E+19"/>
    <s v="Active"/>
    <d v="2019-02-28T00:00:00"/>
    <d v="2020-02-27T00:00:00"/>
    <s v="Fire"/>
    <n v="2"/>
    <x v="1"/>
    <s v="Ahmedabad"/>
    <s v="Small Medium Enterpries (SME)"/>
    <x v="1"/>
    <n v="8227.7900000000009"/>
    <d v="2019-02-28T00:00:00"/>
    <s v="Brokerage"/>
    <s v="Endorsement"/>
    <m/>
    <d v="2020-01-22T00:00:00"/>
  </r>
  <r>
    <s v="EE"/>
    <n v="2.3060011180300001E+19"/>
    <s v="Active"/>
    <d v="2019-02-28T00:00:00"/>
    <d v="2020-02-27T00:00:00"/>
    <s v="Fire"/>
    <n v="2"/>
    <x v="1"/>
    <s v="Ahmedabad"/>
    <s v="Small Medium Enterpries (SME)"/>
    <x v="1"/>
    <n v="2925.72"/>
    <d v="2019-06-12T00:00:00"/>
    <s v="Brokerage "/>
    <s v="Endorsement"/>
    <m/>
    <d v="2020-01-22T00:00:00"/>
  </r>
  <r>
    <s v="EE"/>
    <n v="2.3060011180300001E+19"/>
    <s v="Active"/>
    <d v="2019-02-28T00:00:00"/>
    <d v="2020-02-27T00:00:00"/>
    <s v="Fire"/>
    <n v="2"/>
    <x v="1"/>
    <s v="Ahmedabad"/>
    <s v="Small Medium Enterpries (SME)"/>
    <x v="1"/>
    <n v="2925.72"/>
    <d v="2019-06-12T00:00:00"/>
    <s v="Brokerage "/>
    <s v="Endorsement"/>
    <m/>
    <d v="2020-01-22T00:00:00"/>
  </r>
  <r>
    <s v="EE"/>
    <n v="2.3060011180300001E+19"/>
    <s v="Active"/>
    <d v="2019-02-28T00:00:00"/>
    <d v="2020-02-27T00:00:00"/>
    <s v="Fire"/>
    <n v="2"/>
    <x v="1"/>
    <s v="Ahmedabad"/>
    <s v="Small Medium Enterpries (SME)"/>
    <x v="1"/>
    <n v="5240.78"/>
    <d v="2019-07-12T00:00:00"/>
    <s v="Brokerage "/>
    <s v="Endorsement"/>
    <m/>
    <d v="2020-01-22T00:00:00"/>
  </r>
  <r>
    <s v="EE"/>
    <n v="3.1030011191E+17"/>
    <s v="Active"/>
    <d v="2019-11-08T00:00:00"/>
    <d v="2020-11-07T00:00:00"/>
    <s v="Fire"/>
    <n v="2"/>
    <x v="1"/>
    <s v="Ahmedabad"/>
    <s v="Small Medium Enterpries (SME)"/>
    <x v="1"/>
    <n v="17232.75"/>
    <d v="2019-11-08T00:00:00"/>
    <s v="Brokerage"/>
    <s v="Inception"/>
    <m/>
    <d v="2020-01-22T00:00:00"/>
  </r>
  <r>
    <s v="EE"/>
    <n v="3.1030049191E+17"/>
    <s v="Active"/>
    <d v="2019-11-08T00:00:00"/>
    <d v="2020-11-07T00:00:00"/>
    <s v="Liability"/>
    <n v="2"/>
    <x v="1"/>
    <s v="Ahmedabad"/>
    <s v="Liability"/>
    <x v="1"/>
    <n v="6250"/>
    <d v="2019-11-08T00:00:00"/>
    <s v="Brokerage"/>
    <s v="Inception"/>
    <m/>
    <d v="2020-01-22T00:00:00"/>
  </r>
  <r>
    <s v="EE"/>
    <n v="9.90000111903E+19"/>
    <s v="Active"/>
    <d v="2019-09-08T00:00:00"/>
    <d v="2020-09-07T00:00:00"/>
    <s v="Fire"/>
    <n v="2"/>
    <x v="1"/>
    <s v="Ahmedabad"/>
    <s v="Small Medium Enterpries (SME)"/>
    <x v="1"/>
    <n v="72138.929999999993"/>
    <d v="2019-09-08T00:00:00"/>
    <s v="Brokerage"/>
    <s v="Inception"/>
    <m/>
    <d v="2020-01-22T00:00:00"/>
  </r>
  <r>
    <s v="EE"/>
    <n v="9.90000111903E+19"/>
    <s v="Active"/>
    <d v="2019-09-08T00:00:00"/>
    <d v="2020-09-07T00:00:00"/>
    <s v="Fire"/>
    <n v="2"/>
    <x v="1"/>
    <s v="Ahmedabad"/>
    <s v="Small Medium Enterpries (SME)"/>
    <x v="1"/>
    <n v="43032.54"/>
    <d v="2019-09-08T00:00:00"/>
    <s v="Brokerage"/>
    <s v="Inception"/>
    <m/>
    <d v="2020-01-22T00:00:00"/>
  </r>
  <r>
    <s v="EE"/>
    <n v="9.9000046190100005E+19"/>
    <s v="Active"/>
    <d v="2019-09-08T00:00:00"/>
    <d v="2020-09-07T00:00:00"/>
    <s v="Miscellaneous"/>
    <n v="2"/>
    <x v="1"/>
    <s v="Ahmedabad"/>
    <s v="Property / BI"/>
    <x v="1"/>
    <n v="11550"/>
    <d v="2019-09-08T00:00:00"/>
    <s v="Brokerage"/>
    <s v="Inception"/>
    <m/>
    <d v="2020-01-22T00:00:00"/>
  </r>
  <r>
    <s v="EE"/>
    <n v="9.9000046190100005E+19"/>
    <s v="Active"/>
    <d v="2019-09-08T00:00:00"/>
    <d v="2020-09-07T00:00:00"/>
    <s v="Miscellaneous"/>
    <n v="2"/>
    <x v="1"/>
    <s v="Ahmedabad"/>
    <s v="Property / BI"/>
    <x v="1"/>
    <n v="7700"/>
    <d v="2019-09-08T00:00:00"/>
    <s v="Brokerage"/>
    <s v="Inception"/>
    <m/>
    <d v="2020-01-22T00:00:00"/>
  </r>
  <r>
    <s v="EE"/>
    <n v="9.9000046190799995E+19"/>
    <s v="Active"/>
    <d v="2019-09-08T00:00:00"/>
    <d v="2020-09-07T00:00:00"/>
    <s v="Miscellaneous"/>
    <n v="2"/>
    <x v="1"/>
    <s v="Ahmedabad"/>
    <s v="Small Medium Enterpries (SME)"/>
    <x v="1"/>
    <n v="14461.25"/>
    <d v="2019-09-08T00:00:00"/>
    <s v="Brokerage"/>
    <s v="Endorsement"/>
    <m/>
    <d v="2020-01-22T00:00:00"/>
  </r>
  <r>
    <s v="EE"/>
    <n v="9.9000046190799995E+19"/>
    <s v="Active"/>
    <d v="2019-09-08T00:00:00"/>
    <d v="2020-09-07T00:00:00"/>
    <s v="Miscellaneous"/>
    <n v="2"/>
    <x v="1"/>
    <s v="Ahmedabad"/>
    <s v="Small Medium Enterpries (SME)"/>
    <x v="1"/>
    <n v="13153.63"/>
    <d v="2019-10-10T00:00:00"/>
    <s v="Brokerage "/>
    <s v="Endorsement"/>
    <m/>
    <d v="2020-01-22T00:00:00"/>
  </r>
  <r>
    <s v="EE"/>
    <n v="9.9000044180300005E+19"/>
    <s v="Inactive"/>
    <d v="2018-04-04T00:00:00"/>
    <d v="2024-07-05T00:00:00"/>
    <s v="Engineering"/>
    <n v="13"/>
    <x v="9"/>
    <s v="Ahmedabad"/>
    <s v="Construction, Power &amp; Infrastructure"/>
    <x v="1"/>
    <n v="0"/>
    <d v="2018-04-04T00:00:00"/>
    <s v="Brokerage"/>
    <s v="Lapse"/>
    <s v="OTHR â€“ Other"/>
    <d v="2020-01-22T00:00:00"/>
  </r>
  <r>
    <s v="EE"/>
    <n v="9.9000044180300005E+19"/>
    <s v="Inactive"/>
    <d v="2018-06-22T00:00:00"/>
    <d v="2019-09-21T00:00:00"/>
    <s v="Engineering"/>
    <n v="13"/>
    <x v="9"/>
    <s v="Ahmedabad"/>
    <s v="Construction, Power &amp; Infrastructure"/>
    <x v="2"/>
    <n v="15625"/>
    <d v="2018-06-22T00:00:00"/>
    <s v="Brokerage"/>
    <s v="Lapse"/>
    <s v="MERC â€“ Merged with new combined policy"/>
    <d v="2020-01-22T00:00:00"/>
  </r>
  <r>
    <s v="EE"/>
    <n v="9.9000044190299996E+19"/>
    <s v="Active"/>
    <d v="2019-04-25T00:00:00"/>
    <d v="2021-04-24T00:00:00"/>
    <s v="Engineering"/>
    <n v="13"/>
    <x v="9"/>
    <s v="Ahmedabad"/>
    <s v="Construction, Power &amp; Infrastructure"/>
    <x v="2"/>
    <n v="134736.13"/>
    <d v="2019-04-25T00:00:00"/>
    <s v="Brokerage"/>
    <s v="Inception"/>
    <m/>
    <d v="2020-01-22T00:00:00"/>
  </r>
  <r>
    <s v="EE"/>
    <n v="9.9000044190299996E+19"/>
    <s v="Active"/>
    <d v="2019-09-11T00:00:00"/>
    <d v="2020-09-10T00:00:00"/>
    <s v="Engineering"/>
    <n v="13"/>
    <x v="9"/>
    <s v="Ahmedabad"/>
    <s v="Construction, Power &amp; Infrastructure"/>
    <x v="2"/>
    <n v="32584.880000000001"/>
    <d v="2019-09-11T00:00:00"/>
    <s v="Brokerage"/>
    <s v="Inception"/>
    <m/>
    <d v="2020-01-22T00:00:00"/>
  </r>
  <r>
    <s v="EE"/>
    <n v="9.9000044190299996E+19"/>
    <s v="Active"/>
    <d v="2019-09-22T00:00:00"/>
    <d v="2020-03-21T00:00:00"/>
    <s v="Engineering"/>
    <n v="13"/>
    <x v="9"/>
    <s v="Ahmedabad"/>
    <s v="Construction, Power &amp; Infrastructure"/>
    <x v="2"/>
    <n v="8044.5"/>
    <d v="2019-09-22T00:00:00"/>
    <s v="Brokerage"/>
    <s v="Inception"/>
    <m/>
    <d v="2020-01-22T00:00:00"/>
  </r>
  <r>
    <s v="EE"/>
    <s v="'0000000008539844-01"/>
    <s v="Inactive"/>
    <d v="2019-02-27T00:00:00"/>
    <d v="2020-02-26T00:00:00"/>
    <s v="Fire"/>
    <n v="1"/>
    <x v="0"/>
    <s v="Ahmedabad"/>
    <s v="Property / BI"/>
    <x v="0"/>
    <n v="2141.5500000000002"/>
    <d v="2019-02-27T00:00:00"/>
    <s v="Brokerage"/>
    <s v="Lapse"/>
    <s v="OTHR â€“ Other"/>
    <d v="2020-01-22T00:00:00"/>
  </r>
  <r>
    <s v="EE"/>
    <s v="00000000085/39886"/>
    <s v="Active"/>
    <d v="2018-02-27T00:00:00"/>
    <d v="2019-02-26T00:00:00"/>
    <s v="Fire"/>
    <n v="1"/>
    <x v="0"/>
    <s v="Ahmedabad"/>
    <s v="Property / BI"/>
    <x v="0"/>
    <n v="2486.0700000000002"/>
    <d v="2018-02-27T00:00:00"/>
    <s v="Brokerage"/>
    <s v="Inception"/>
    <m/>
    <d v="2020-01-22T00:00:00"/>
  </r>
  <r>
    <s v="EE"/>
    <n v="8539944"/>
    <s v="Inactive"/>
    <d v="2018-02-27T00:00:00"/>
    <d v="2019-02-26T00:00:00"/>
    <s v="Fire"/>
    <n v="1"/>
    <x v="0"/>
    <s v="Ahmedabad"/>
    <s v="Property / BI"/>
    <x v="0"/>
    <n v="6653.1"/>
    <d v="2018-02-27T00:00:00"/>
    <s v="Brokerage"/>
    <s v="Inception"/>
    <m/>
    <d v="2020-01-22T00:00:00"/>
  </r>
  <r>
    <s v="EE"/>
    <s v="'0000000008539944-01"/>
    <s v="Active"/>
    <d v="2019-02-27T00:00:00"/>
    <d v="2020-02-26T00:00:00"/>
    <s v="Fire"/>
    <n v="1"/>
    <x v="0"/>
    <s v="Ahmedabad"/>
    <s v="Property / BI"/>
    <x v="0"/>
    <n v="6979.74"/>
    <d v="2019-02-27T00:00:00"/>
    <s v="Brokerage"/>
    <s v="Renewal"/>
    <m/>
    <d v="2020-01-22T00:00:00"/>
  </r>
  <r>
    <s v="EE"/>
    <s v="00000000086/43966"/>
    <s v="Active"/>
    <d v="2018-02-27T00:00:00"/>
    <d v="2019-02-26T00:00:00"/>
    <s v="Fire"/>
    <n v="1"/>
    <x v="0"/>
    <s v="Ahmedabad"/>
    <s v="Property / BI"/>
    <x v="2"/>
    <n v="2283.33"/>
    <d v="2018-02-27T00:00:00"/>
    <s v="Brokerage"/>
    <s v="Inception"/>
    <m/>
    <d v="2020-01-22T00:00:00"/>
  </r>
  <r>
    <s v="ABC"/>
    <n v="41045915"/>
    <s v="Active"/>
    <d v="2019-03-30T00:00:00"/>
    <d v="2020-03-29T00:00:00"/>
    <s v="Liability"/>
    <n v="6"/>
    <x v="6"/>
    <s v="Ahmedabad"/>
    <s v="Liability"/>
    <x v="1"/>
    <n v="14107.5"/>
    <d v="2019-03-30T00:00:00"/>
    <s v="Brokerage"/>
    <s v="Inception"/>
    <m/>
    <d v="2020-01-22T00:00:00"/>
  </r>
  <r>
    <s v="ABC"/>
    <n v="2690000174"/>
    <s v="Active"/>
    <d v="2017-12-31T00:00:00"/>
    <d v="2018-12-30T00:00:00"/>
    <s v="Miscellaneous"/>
    <n v="1"/>
    <x v="0"/>
    <s v="Ahmedabad"/>
    <s v="Property / BI"/>
    <x v="0"/>
    <n v="2535.87"/>
    <d v="2017-12-31T00:00:00"/>
    <s v="Brokerage"/>
    <s v="Inception"/>
    <m/>
    <d v="2020-01-22T00:00:00"/>
  </r>
  <r>
    <s v="ABC"/>
    <n v="300004329"/>
    <s v="Inactive"/>
    <d v="2018-01-31T00:00:00"/>
    <d v="2019-01-30T00:00:00"/>
    <s v="Liability"/>
    <n v="1"/>
    <x v="0"/>
    <s v="Ahmedabad"/>
    <s v="Liability"/>
    <x v="0"/>
    <n v="125000"/>
    <d v="2018-01-31T00:00:00"/>
    <s v="Brokerage"/>
    <s v="Inception"/>
    <m/>
    <d v="2020-01-22T00:00:00"/>
  </r>
  <r>
    <s v="ABC"/>
    <s v="'0300004329"/>
    <s v="Active"/>
    <d v="2019-01-31T00:00:00"/>
    <d v="2020-01-30T00:00:00"/>
    <s v="Liability"/>
    <n v="1"/>
    <x v="0"/>
    <s v="Ahmedabad"/>
    <s v="Liability"/>
    <x v="0"/>
    <n v="125000"/>
    <d v="2019-01-31T00:00:00"/>
    <s v="Brokerage"/>
    <s v="Renewal"/>
    <m/>
    <d v="2020-01-22T00:00:00"/>
  </r>
  <r>
    <s v="ABC"/>
    <n v="304001755"/>
    <s v="Inactive"/>
    <d v="2018-01-31T00:00:00"/>
    <d v="2019-01-30T00:00:00"/>
    <s v="Liability"/>
    <n v="1"/>
    <x v="0"/>
    <s v="Ahmedabad"/>
    <s v="Liability"/>
    <x v="0"/>
    <n v="80000"/>
    <d v="2018-01-31T00:00:00"/>
    <s v="Brokerage"/>
    <s v="Inception"/>
    <m/>
    <d v="2020-01-22T00:00:00"/>
  </r>
  <r>
    <s v="ABC"/>
    <n v="304001755"/>
    <s v="Inactive"/>
    <d v="2018-01-31T00:00:00"/>
    <d v="2019-01-30T00:00:00"/>
    <s v="Liability"/>
    <n v="1"/>
    <x v="0"/>
    <s v="Ahmedabad"/>
    <s v="Liability"/>
    <x v="0"/>
    <n v="320000"/>
    <d v="2018-01-31T00:00:00"/>
    <s v="Brokerage"/>
    <s v="Inception"/>
    <m/>
    <d v="2020-01-22T00:00:00"/>
  </r>
  <r>
    <s v="ABC"/>
    <s v="'0304001755"/>
    <s v="Active"/>
    <d v="2019-01-31T00:00:00"/>
    <d v="2020-01-30T00:00:00"/>
    <s v="Liability"/>
    <n v="1"/>
    <x v="0"/>
    <s v="Ahmedabad"/>
    <s v="Liability"/>
    <x v="0"/>
    <n v="320000"/>
    <d v="2019-01-31T00:00:00"/>
    <s v="Brokerage"/>
    <s v="Renewal"/>
    <m/>
    <d v="2020-01-22T00:00:00"/>
  </r>
  <r>
    <s v="ABC"/>
    <n v="640001622"/>
    <s v="Inactive"/>
    <d v="2017-12-31T00:00:00"/>
    <d v="2018-12-30T00:00:00"/>
    <s v="Miscellaneous"/>
    <n v="1"/>
    <x v="0"/>
    <s v="Ahmedabad"/>
    <s v="Property / BI"/>
    <x v="0"/>
    <n v="211206.7"/>
    <d v="2017-12-31T00:00:00"/>
    <s v="Brokerage"/>
    <s v="Lapse"/>
    <s v="OTHR â€“ Other"/>
    <d v="2020-01-22T00:00:00"/>
  </r>
  <r>
    <s v="ABC"/>
    <n v="655001664"/>
    <s v="Inactive"/>
    <d v="2018-03-01T00:00:00"/>
    <d v="2019-02-28T00:00:00"/>
    <s v="Fire"/>
    <n v="1"/>
    <x v="0"/>
    <s v="Ahmedabad"/>
    <s v="Property / BI"/>
    <x v="0"/>
    <n v="275569.44"/>
    <d v="2019-03-01T00:00:00"/>
    <s v="Brokerage"/>
    <s v="Inception"/>
    <m/>
    <d v="2020-01-22T00:00:00"/>
  </r>
  <r>
    <s v="ABC"/>
    <s v="'0655001664 03"/>
    <s v="Active"/>
    <d v="2019-03-01T00:00:00"/>
    <d v="2020-02-29T00:00:00"/>
    <s v="Fire"/>
    <n v="1"/>
    <x v="0"/>
    <s v="Ahmedabad"/>
    <s v="Property / BI"/>
    <x v="0"/>
    <n v="275569.44"/>
    <d v="2019-03-01T00:00:00"/>
    <s v="Brokerage"/>
    <s v="Renewal"/>
    <m/>
    <d v="2020-01-22T00:00:00"/>
  </r>
  <r>
    <s v="ABC"/>
    <s v="0830016972 02"/>
    <s v="Active"/>
    <d v="2019-03-01T00:00:00"/>
    <d v="2020-02-29T00:00:00"/>
    <s v="Marine"/>
    <n v="1"/>
    <x v="0"/>
    <s v="Ahmedabad"/>
    <s v="Marine"/>
    <x v="0"/>
    <n v="50332.73"/>
    <d v="2019-03-01T00:00:00"/>
    <s v="Brokerage"/>
    <s v="Renewal"/>
    <m/>
    <d v="2020-01-22T00:00:00"/>
  </r>
  <r>
    <s v="ABC"/>
    <s v="0830016972Â 01"/>
    <s v="Inactive"/>
    <d v="2018-03-01T00:00:00"/>
    <d v="2019-02-28T00:00:00"/>
    <s v="Marine"/>
    <n v="1"/>
    <x v="0"/>
    <s v="Ahmedabad"/>
    <s v="Marine"/>
    <x v="0"/>
    <n v="57539.3"/>
    <d v="2018-03-01T00:00:00"/>
    <s v="Brokerage"/>
    <s v="Inception"/>
    <m/>
    <d v="2020-01-22T00:00:00"/>
  </r>
  <r>
    <s v="ABC"/>
    <s v="'12063453"/>
    <s v="Active"/>
    <d v="2018-12-14T00:00:00"/>
    <d v="2019-12-13T00:00:00"/>
    <s v="Fire"/>
    <n v="1"/>
    <x v="0"/>
    <s v="Ahmedabad"/>
    <s v="Property / BI"/>
    <x v="0"/>
    <n v="212357.74"/>
    <d v="2018-12-14T00:00:00"/>
    <s v="Brokerage"/>
    <s v="Inception"/>
    <m/>
    <d v="2020-01-22T00:00:00"/>
  </r>
  <r>
    <s v="ABC"/>
    <n v="1.2140036170800001E+19"/>
    <s v="Inactive"/>
    <d v="2018-03-01T00:00:00"/>
    <d v="2019-02-28T00:00:00"/>
    <s v="Liability"/>
    <n v="1"/>
    <x v="0"/>
    <s v="Ahmedabad"/>
    <s v="Liability"/>
    <x v="2"/>
    <n v="31250"/>
    <d v="2018-03-01T00:00:00"/>
    <s v="Brokerage"/>
    <s v="Inception"/>
    <m/>
    <d v="2020-01-22T00:00:00"/>
  </r>
  <r>
    <s v="ABC"/>
    <s v="121400/36/17/17/00000005 "/>
    <s v="Inactive"/>
    <d v="2018-03-01T00:00:00"/>
    <d v="2019-02-28T00:00:00"/>
    <s v="Liability"/>
    <n v="1"/>
    <x v="0"/>
    <s v="Ahmedabad"/>
    <s v="Liability"/>
    <x v="0"/>
    <n v="43750"/>
    <d v="2018-03-01T00:00:00"/>
    <s v="Brokerage"/>
    <s v="Inception"/>
    <m/>
    <d v="2020-01-22T00:00:00"/>
  </r>
  <r>
    <s v="ABC"/>
    <s v="121400/36/17/30/00000014"/>
    <s v="Inactive"/>
    <d v="2018-03-01T00:00:00"/>
    <d v="2019-02-28T00:00:00"/>
    <s v="Liability"/>
    <n v="1"/>
    <x v="0"/>
    <s v="Ahmedabad"/>
    <s v="Liability"/>
    <x v="2"/>
    <n v="75000"/>
    <d v="2018-03-01T00:00:00"/>
    <s v="Brokerage"/>
    <s v="Inception"/>
    <m/>
    <d v="2020-01-22T00:00:00"/>
  </r>
  <r>
    <s v="ABC"/>
    <s v="'12140036180800000001"/>
    <s v="Active"/>
    <d v="2019-03-01T00:00:00"/>
    <d v="2020-02-29T00:00:00"/>
    <s v="Liability"/>
    <n v="1"/>
    <x v="0"/>
    <s v="Ahmedabad"/>
    <s v="Liability"/>
    <x v="2"/>
    <n v="31250"/>
    <d v="2019-03-01T00:00:00"/>
    <s v="Brokerage"/>
    <s v="Renewal"/>
    <m/>
    <d v="2020-01-22T00:00:00"/>
  </r>
  <r>
    <s v="ABC"/>
    <s v="'12140036181700000021"/>
    <s v="Active"/>
    <d v="2019-03-01T00:00:00"/>
    <d v="2020-02-29T00:00:00"/>
    <s v="Liability"/>
    <n v="1"/>
    <x v="0"/>
    <s v="Ahmedabad"/>
    <s v="Liability"/>
    <x v="0"/>
    <n v="43750"/>
    <d v="2019-03-01T00:00:00"/>
    <s v="Brokerage"/>
    <s v="Renewal"/>
    <m/>
    <d v="2020-01-22T00:00:00"/>
  </r>
  <r>
    <s v="ABC"/>
    <s v="'12140036183000000021"/>
    <s v="Active"/>
    <d v="2019-03-01T00:00:00"/>
    <d v="2020-02-29T00:00:00"/>
    <s v="Liability"/>
    <n v="1"/>
    <x v="0"/>
    <s v="Ahmedabad"/>
    <s v="Liability"/>
    <x v="2"/>
    <n v="75000"/>
    <d v="2019-03-01T00:00:00"/>
    <s v="Brokerage"/>
    <s v="Renewal"/>
    <m/>
    <d v="2020-01-22T00:00:00"/>
  </r>
  <r>
    <s v="ABC"/>
    <n v="2302003268"/>
    <s v="Inactive"/>
    <d v="2018-02-11T00:00:00"/>
    <d v="2019-02-10T00:00:00"/>
    <s v="Liability"/>
    <n v="1"/>
    <x v="0"/>
    <s v="Ahmedabad"/>
    <s v="Liability"/>
    <x v="2"/>
    <n v="23125"/>
    <d v="2018-02-11T00:00:00"/>
    <s v="Brokerage"/>
    <s v="Inception"/>
    <m/>
    <d v="2020-01-22T00:00:00"/>
  </r>
  <r>
    <s v="ABC"/>
    <s v="'2302003268"/>
    <s v="Active"/>
    <d v="2019-02-11T00:00:00"/>
    <d v="2020-02-10T00:00:00"/>
    <s v="Liability"/>
    <n v="1"/>
    <x v="0"/>
    <s v="Ahmedabad"/>
    <s v="Liability"/>
    <x v="2"/>
    <n v="21875"/>
    <d v="2019-02-11T00:00:00"/>
    <s v="Brokerage"/>
    <s v="Renewal"/>
    <m/>
    <d v="2020-01-22T00:00:00"/>
  </r>
  <r>
    <s v="ABC"/>
    <n v="2309003346"/>
    <s v="Active"/>
    <d v="2018-08-20T00:00:00"/>
    <d v="2024-08-19T00:00:00"/>
    <s v="Liability"/>
    <n v="1"/>
    <x v="0"/>
    <s v="Ahmedabad"/>
    <s v="Liability"/>
    <x v="2"/>
    <n v="47500"/>
    <d v="2018-08-20T00:00:00"/>
    <s v="Brokerage"/>
    <s v="Inception"/>
    <m/>
    <d v="2020-01-22T00:00:00"/>
  </r>
  <r>
    <s v="ABC"/>
    <n v="2690000349"/>
    <s v="Active"/>
    <d v="2017-12-31T00:00:00"/>
    <d v="2018-12-30T00:00:00"/>
    <s v="Miscellaneous"/>
    <n v="1"/>
    <x v="0"/>
    <s v="Ahmedabad"/>
    <s v="Property / BI"/>
    <x v="0"/>
    <n v="7632.55"/>
    <d v="2017-12-31T00:00:00"/>
    <s v="Brokerage"/>
    <s v="Inception"/>
    <m/>
    <d v="2020-01-22T00:00:00"/>
  </r>
  <r>
    <s v="ABC"/>
    <n v="55020309"/>
    <s v="Active"/>
    <d v="2018-12-14T00:00:00"/>
    <d v="2019-12-13T00:00:00"/>
    <s v="Miscellaneous"/>
    <n v="1"/>
    <x v="0"/>
    <s v="Ahmedabad"/>
    <s v="Property / BI"/>
    <x v="0"/>
    <n v="2563.13"/>
    <d v="2018-12-14T00:00:00"/>
    <s v="Brokerage"/>
    <s v="Inception"/>
    <m/>
    <d v="2020-01-22T00:00:00"/>
  </r>
  <r>
    <s v="ABC"/>
    <s v="2018-F0513845-BSS"/>
    <s v="Inactive"/>
    <d v="2018-06-23T00:00:00"/>
    <d v="2019-06-22T00:00:00"/>
    <s v="Miscellaneous"/>
    <n v="12"/>
    <x v="5"/>
    <s v="Ahmedabad"/>
    <s v="Global Client Network (GNB Inward)"/>
    <x v="0"/>
    <n v="8269.74"/>
    <d v="2018-06-23T00:00:00"/>
    <s v="Brokerage"/>
    <s v="Endorsement"/>
    <m/>
    <d v="2020-01-22T00:00:00"/>
  </r>
  <r>
    <s v="ABC"/>
    <s v="2018-F0513845-BSS"/>
    <s v="Inactive"/>
    <d v="2018-06-23T00:00:00"/>
    <d v="2019-06-22T00:00:00"/>
    <s v="Miscellaneous"/>
    <n v="12"/>
    <x v="5"/>
    <s v="Ahmedabad"/>
    <s v="Global Client Network (GNB Inward)"/>
    <x v="0"/>
    <n v="8269.74"/>
    <d v="2018-06-23T00:00:00"/>
    <s v="Brokerage"/>
    <s v="Endorsement"/>
    <m/>
    <d v="2020-01-22T00:00:00"/>
  </r>
  <r>
    <s v="ABC"/>
    <s v="2018-F0513845-BSS"/>
    <s v="Inactive"/>
    <d v="2018-06-23T00:00:00"/>
    <d v="2019-06-22T00:00:00"/>
    <s v="Miscellaneous"/>
    <n v="12"/>
    <x v="5"/>
    <s v="Ahmedabad"/>
    <s v="Global Client Network (GNB Inward)"/>
    <x v="0"/>
    <n v="5891"/>
    <d v="2019-02-04T00:00:00"/>
    <s v="Brokerage "/>
    <s v="Endorsement"/>
    <m/>
    <d v="2020-01-22T00:00:00"/>
  </r>
  <r>
    <s v="ABC"/>
    <s v="2018-F0513845-BSS"/>
    <s v="Inactive"/>
    <d v="2018-06-23T00:00:00"/>
    <d v="2019-06-22T00:00:00"/>
    <s v="Miscellaneous"/>
    <n v="12"/>
    <x v="5"/>
    <s v="Ahmedabad"/>
    <s v="Global Client Network (GNB Inward)"/>
    <x v="0"/>
    <n v="5891"/>
    <d v="2019-02-04T00:00:00"/>
    <s v="Brokerage "/>
    <s v="Endorsement"/>
    <m/>
    <d v="2020-01-22T00:00:00"/>
  </r>
  <r>
    <s v="ABC"/>
    <s v="2018-L0116737-FWC"/>
    <s v="Inactive"/>
    <d v="2018-06-23T00:00:00"/>
    <d v="2019-06-22T00:00:00"/>
    <s v="Liability"/>
    <n v="12"/>
    <x v="5"/>
    <s v="Ahmedabad"/>
    <s v="Global Client Network (GNB Inward)"/>
    <x v="0"/>
    <n v="2720.25"/>
    <d v="2018-06-23T00:00:00"/>
    <s v="Brokerage"/>
    <s v="Inception"/>
    <m/>
    <d v="2020-01-22T00:00:00"/>
  </r>
  <r>
    <s v="ABC"/>
    <s v="2018-L0116800-PBL"/>
    <s v="Inactive"/>
    <d v="2018-06-23T00:00:00"/>
    <d v="2019-06-22T00:00:00"/>
    <s v="Liability"/>
    <n v="12"/>
    <x v="5"/>
    <s v="Ahmedabad"/>
    <s v="Global Client Network (GNB Inward)"/>
    <x v="0"/>
    <n v="375"/>
    <d v="2018-06-23T00:00:00"/>
    <s v="Brokerage"/>
    <s v="Inception"/>
    <m/>
    <d v="2020-01-22T00:00:00"/>
  </r>
  <r>
    <s v="ABC"/>
    <s v="2019-F0673106-BSS"/>
    <s v="Active"/>
    <d v="2019-06-23T00:00:00"/>
    <d v="2020-06-22T00:00:00"/>
    <s v="Miscellaneous"/>
    <n v="3"/>
    <x v="4"/>
    <s v="Ahmedabad"/>
    <s v="Global Client Network (GNB Inward)"/>
    <x v="0"/>
    <n v="15047.5"/>
    <d v="2019-06-23T00:00:00"/>
    <s v="Brokerage"/>
    <s v="Renewal"/>
    <m/>
    <d v="2020-01-22T00:00:00"/>
  </r>
  <r>
    <s v="ABC"/>
    <s v="2019-L0138835-FWC"/>
    <s v="Active"/>
    <d v="2019-06-23T00:00:00"/>
    <d v="2020-06-22T00:00:00"/>
    <s v="Liability"/>
    <n v="3"/>
    <x v="4"/>
    <s v="Ahmedabad"/>
    <s v="Global Client Network (GNB Inward)"/>
    <x v="0"/>
    <n v="2852.5"/>
    <d v="2019-06-23T00:00:00"/>
    <s v="Brokerage"/>
    <s v="Renewal"/>
    <m/>
    <d v="2020-01-22T00:00:00"/>
  </r>
  <r>
    <s v="ABC"/>
    <s v="2019-L0139704-PBL"/>
    <s v="Active"/>
    <d v="2019-06-23T00:00:00"/>
    <d v="2020-06-22T00:00:00"/>
    <s v="Liability"/>
    <n v="3"/>
    <x v="4"/>
    <s v="Ahmedabad"/>
    <s v="Global Client Network (GNB Inward)"/>
    <x v="0"/>
    <n v="495"/>
    <d v="2019-06-23T00:00:00"/>
    <s v="Brokerage"/>
    <s v="Renewal"/>
    <m/>
    <d v="2020-01-22T00:00:00"/>
  </r>
  <r>
    <s v="ABC"/>
    <n v="505613"/>
    <s v="Active"/>
    <d v="2019-04-25T00:00:00"/>
    <d v="2020-04-24T00:00:00"/>
    <s v="Employee Benefits"/>
    <n v="10"/>
    <x v="2"/>
    <s v="Ahmedabad"/>
    <s v="Employee Benefits (EB)"/>
    <x v="0"/>
    <n v="9294.35"/>
    <d v="2019-04-25T00:00:00"/>
    <s v="Brokerage"/>
    <s v="Inception"/>
    <m/>
    <d v="2020-01-22T00:00:00"/>
  </r>
  <r>
    <s v="ABC"/>
    <s v="FGP-24-18-7001720-01-000"/>
    <s v="Inactive"/>
    <d v="2018-06-23T00:00:00"/>
    <d v="2019-06-22T00:00:00"/>
    <s v="Employee Benefits"/>
    <n v="12"/>
    <x v="5"/>
    <s v="Ahmedabad"/>
    <s v="Global Client Network (GNB Inward)"/>
    <x v="0"/>
    <n v="2440.25"/>
    <d v="2018-06-23T00:00:00"/>
    <s v="Brokerage"/>
    <s v="Inception"/>
    <m/>
    <d v="2020-01-22T00:00:00"/>
  </r>
  <r>
    <s v="ABC"/>
    <s v="FGP-24-19-7003140-02-000"/>
    <s v="Active"/>
    <d v="2019-06-23T00:00:00"/>
    <d v="2020-06-22T00:00:00"/>
    <s v="Employee Benefits"/>
    <n v="3"/>
    <x v="4"/>
    <s v="Ahmedabad"/>
    <s v="Global Client Network (GNB Inward)"/>
    <x v="0"/>
    <n v="1412.55"/>
    <d v="2019-06-23T00:00:00"/>
    <s v="Brokerage"/>
    <s v="Renewal"/>
    <m/>
    <d v="2020-01-22T00:00:00"/>
  </r>
  <r>
    <s v="ABC"/>
    <s v="H0088766"/>
    <s v="Active"/>
    <d v="2019-04-24T00:00:00"/>
    <d v="2020-04-23T00:00:00"/>
    <s v="Employee Benefits"/>
    <n v="10"/>
    <x v="2"/>
    <s v="Ahmedabad"/>
    <s v="Employee Benefits (EB)"/>
    <x v="0"/>
    <n v="63750"/>
    <d v="2019-04-24T00:00:00"/>
    <s v="Brokerage"/>
    <s v="Endorsement"/>
    <m/>
    <d v="2020-01-22T00:00:00"/>
  </r>
  <r>
    <s v="ABC"/>
    <s v="H0088766"/>
    <s v="Active"/>
    <d v="2019-04-24T00:00:00"/>
    <d v="2020-04-23T00:00:00"/>
    <s v="Employee Benefits"/>
    <n v="10"/>
    <x v="2"/>
    <s v="Ahmedabad"/>
    <s v="Employee Benefits (EB)"/>
    <x v="0"/>
    <n v="3098.63"/>
    <d v="2019-07-13T00:00:00"/>
    <s v="Brokerage "/>
    <s v="Endorsement"/>
    <m/>
    <d v="2020-01-22T00:00:00"/>
  </r>
  <r>
    <s v="ABC"/>
    <s v="H0088766"/>
    <s v="Active"/>
    <d v="2019-04-24T00:00:00"/>
    <d v="2020-04-23T00:00:00"/>
    <s v="Employee Benefits"/>
    <n v="10"/>
    <x v="2"/>
    <s v="Ahmedabad"/>
    <s v="Employee Benefits (EB)"/>
    <x v="0"/>
    <n v="1747.2"/>
    <d v="2019-07-17T00:00:00"/>
    <s v="Brokerage "/>
    <s v="Endorsement"/>
    <m/>
    <d v="2020-01-22T00:00:00"/>
  </r>
  <r>
    <s v="ABC"/>
    <s v="H0088766"/>
    <s v="Active"/>
    <d v="2019-04-24T00:00:00"/>
    <d v="2020-04-23T00:00:00"/>
    <s v="Employee Benefits"/>
    <n v="10"/>
    <x v="2"/>
    <s v="Ahmedabad"/>
    <s v="Employee Benefits (EB)"/>
    <x v="0"/>
    <n v="2458.58"/>
    <d v="2019-05-14T00:00:00"/>
    <s v="Brokerage "/>
    <s v="Endorsement"/>
    <m/>
    <d v="2020-01-22T00:00:00"/>
  </r>
  <r>
    <s v="ABC"/>
    <s v="141100/48/2019/48"/>
    <s v="Inactive"/>
    <d v="2018-04-01T00:00:00"/>
    <d v="2019-03-31T00:00:00"/>
    <s v="Employee Benefits"/>
    <n v="10"/>
    <x v="2"/>
    <s v="Ahmedabad"/>
    <s v="Employee Benefits (EB)"/>
    <x v="0"/>
    <n v="11249.93"/>
    <d v="2018-04-01T00:00:00"/>
    <s v="Brokerage"/>
    <s v="Lapse"/>
    <s v="GMAN â€“ Global Mandate"/>
    <d v="2020-01-22T00:00:00"/>
  </r>
  <r>
    <s v="ABC"/>
    <s v="GTL 3193894"/>
    <s v="Inactive"/>
    <d v="2018-04-01T00:00:00"/>
    <d v="2019-03-31T00:00:00"/>
    <s v="Employee Benefits"/>
    <n v="10"/>
    <x v="2"/>
    <s v="Ahmedabad"/>
    <s v="Employee Benefits (EB)"/>
    <x v="0"/>
    <n v="14603.3"/>
    <d v="2018-04-01T00:00:00"/>
    <s v="Brokerage"/>
    <s v="Lapse"/>
    <s v="GMAN â€“ Global Mandate"/>
    <d v="2020-01-22T00:00:00"/>
  </r>
  <r>
    <s v="ABC"/>
    <s v="GTL3304779"/>
    <s v="Inactive"/>
    <d v="2018-06-13T00:00:00"/>
    <d v="2019-06-12T00:00:00"/>
    <s v="Employee Benefits"/>
    <n v="10"/>
    <x v="2"/>
    <s v="Ahmedabad"/>
    <s v="Employee Benefits (EB)"/>
    <x v="0"/>
    <n v="28940.65"/>
    <d v="2018-06-13T00:00:00"/>
    <s v="Brokerage"/>
    <s v="Lapse"/>
    <s v="GMAN â€“ Global Mandate"/>
    <d v="2020-01-22T00:00:00"/>
  </r>
  <r>
    <s v="ABC"/>
    <s v="0260009050 00"/>
    <s v="Inactive"/>
    <d v="2018-04-01T00:00:00"/>
    <d v="2019-03-31T00:00:00"/>
    <s v="Employee Benefits"/>
    <n v="10"/>
    <x v="2"/>
    <s v="Ahmedabad"/>
    <s v="Employee Benefits (EB)"/>
    <x v="0"/>
    <n v="146052.65"/>
    <d v="2018-04-01T00:00:00"/>
    <s v="Brokerage"/>
    <s v="Lapse"/>
    <s v="GMAN â€“ Global Mandate"/>
    <d v="2020-01-22T00:00:00"/>
  </r>
  <r>
    <s v="ABC"/>
    <n v="2309002897"/>
    <s v="Active"/>
    <d v="2019-05-02T00:00:00"/>
    <d v="2020-05-01T00:00:00"/>
    <s v="Liability"/>
    <n v="1"/>
    <x v="0"/>
    <s v="Ahmedabad"/>
    <s v="Liability"/>
    <x v="0"/>
    <n v="25000"/>
    <d v="2019-05-02T00:00:00"/>
    <s v="Brokerage"/>
    <s v="Inception"/>
    <m/>
    <d v="2020-01-22T00:00:00"/>
  </r>
  <r>
    <s v="ABC"/>
    <n v="206312000000"/>
    <s v="Active"/>
    <d v="2019-02-16T00:00:00"/>
    <d v="2020-02-15T00:00:00"/>
    <s v="Employee Benefits"/>
    <n v="13"/>
    <x v="9"/>
    <s v="Ahmedabad"/>
    <s v="Employee Benefits (EB)"/>
    <x v="1"/>
    <n v="1148.93"/>
    <d v="2019-02-16T00:00:00"/>
    <s v="Brokerage"/>
    <s v="Inception"/>
    <m/>
    <d v="2020-01-22T00:00:00"/>
  </r>
  <r>
    <s v="ABC"/>
    <n v="206314000000"/>
    <s v="Active"/>
    <d v="2019-02-16T00:00:00"/>
    <d v="2020-02-15T00:00:00"/>
    <s v="Employee Benefits"/>
    <n v="13"/>
    <x v="9"/>
    <s v="Ahmedabad"/>
    <s v="Employee Benefits (EB)"/>
    <x v="1"/>
    <n v="58300"/>
    <d v="2019-02-16T00:00:00"/>
    <s v="Brokerage"/>
    <s v="Inception"/>
    <m/>
    <d v="2020-01-22T00:00:00"/>
  </r>
  <r>
    <s v="ABC"/>
    <n v="8907502"/>
    <s v="Inactive"/>
    <d v="2018-02-24T00:00:00"/>
    <d v="2019-02-23T00:00:00"/>
    <s v="Liability"/>
    <n v="12"/>
    <x v="5"/>
    <s v="Ahmedabad"/>
    <s v="Global Client Network (GNB Inward)"/>
    <x v="0"/>
    <n v="6250"/>
    <d v="2018-02-24T00:00:00"/>
    <s v="Brokerage"/>
    <s v="Inception"/>
    <m/>
    <d v="2020-01-22T00:00:00"/>
  </r>
  <r>
    <s v="ABC"/>
    <s v="0000000008907502-01"/>
    <s v="Active"/>
    <d v="2019-02-24T00:00:00"/>
    <d v="2020-02-23T00:00:00"/>
    <s v="Liability"/>
    <n v="3"/>
    <x v="4"/>
    <s v="Ahmedabad"/>
    <s v="Global Client Network (GNB Inward)"/>
    <x v="0"/>
    <n v="6250"/>
    <d v="2019-02-24T00:00:00"/>
    <s v="Brokerage"/>
    <s v="Renewal"/>
    <m/>
    <d v="2020-01-22T00:00:00"/>
  </r>
  <r>
    <s v="ABC"/>
    <s v="020P000098802000"/>
    <s v="Inactive"/>
    <d v="2018-02-26T00:00:00"/>
    <d v="2019-02-25T00:00:00"/>
    <s v="Liability"/>
    <n v="12"/>
    <x v="5"/>
    <s v="Ahmedabad"/>
    <s v="Global Client Network (GNB Inward)"/>
    <x v="0"/>
    <n v="12500"/>
    <d v="2018-02-26T00:00:00"/>
    <s v="Brokerage"/>
    <s v="Inception"/>
    <m/>
    <d v="2020-01-22T00:00:00"/>
  </r>
  <r>
    <s v="ABC"/>
    <s v="020P000098803000"/>
    <s v="Active"/>
    <d v="2019-02-26T00:00:00"/>
    <d v="2020-02-25T00:00:00"/>
    <s v="Liability"/>
    <n v="3"/>
    <x v="4"/>
    <s v="Ahmedabad"/>
    <s v="Global Client Network (GNB Inward)"/>
    <x v="0"/>
    <n v="12500"/>
    <d v="2019-02-26T00:00:00"/>
    <s v="Brokerage"/>
    <s v="Renewal"/>
    <m/>
    <d v="2020-01-22T00:00:00"/>
  </r>
  <r>
    <s v="ABC"/>
    <n v="2280082714"/>
    <s v="Active"/>
    <d v="2019-03-11T00:00:00"/>
    <d v="2020-03-10T00:00:00"/>
    <s v="Miscellaneous"/>
    <n v="3"/>
    <x v="4"/>
    <s v="Ahmedabad"/>
    <s v="Global Client Network (GNB Inward)"/>
    <x v="2"/>
    <n v="2645.75"/>
    <d v="2019-03-11T00:00:00"/>
    <s v="Brokerage"/>
    <s v="Inception"/>
    <m/>
    <d v="2020-01-22T00:00:00"/>
  </r>
  <r>
    <s v="ABC"/>
    <s v="000000000086/4398"/>
    <s v="Inactive"/>
    <d v="2018-02-27T00:00:00"/>
    <d v="2019-02-26T00:00:00"/>
    <s v="Fire"/>
    <n v="1"/>
    <x v="0"/>
    <s v="Ahmedabad"/>
    <s v="Property / BI"/>
    <x v="1"/>
    <n v="2939.29"/>
    <d v="2018-02-27T00:00:00"/>
    <s v="Brokerage"/>
    <s v="Inception"/>
    <m/>
    <d v="2020-01-22T00:00:00"/>
  </r>
  <r>
    <s v="ABC"/>
    <n v="8539756"/>
    <s v="Inactive"/>
    <d v="2018-02-27T00:00:00"/>
    <d v="2019-02-26T00:00:00"/>
    <s v="Fire"/>
    <n v="1"/>
    <x v="0"/>
    <s v="Ahmedabad"/>
    <s v="Property / BI"/>
    <x v="0"/>
    <n v="5207.66"/>
    <d v="2018-02-27T00:00:00"/>
    <s v="Brokerage"/>
    <s v="Inception"/>
    <m/>
    <d v="2020-01-22T00:00:00"/>
  </r>
  <r>
    <s v="ABC"/>
    <s v="'0000000008539756-01"/>
    <s v="Active"/>
    <d v="2019-02-27T00:00:00"/>
    <d v="2020-02-26T00:00:00"/>
    <s v="Fire"/>
    <n v="1"/>
    <x v="0"/>
    <s v="Ahmedabad"/>
    <s v="Property / BI"/>
    <x v="0"/>
    <n v="5601.1"/>
    <d v="2019-02-27T00:00:00"/>
    <s v="Brokerage"/>
    <s v="Renewal"/>
    <m/>
    <d v="2020-01-22T00:00:00"/>
  </r>
  <r>
    <s v="ABC"/>
    <s v="'0000000008539844"/>
    <s v="Inactive"/>
    <d v="2018-02-27T00:00:00"/>
    <d v="2019-02-26T00:00:00"/>
    <s v="Fire"/>
    <n v="1"/>
    <x v="0"/>
    <s v="Ahmedabad"/>
    <s v="Property / BI"/>
    <x v="2"/>
    <n v="1972.37"/>
    <d v="2018-02-27T00:00:00"/>
    <s v="Brokerage"/>
    <s v="Inception"/>
    <m/>
    <d v="2020-01-22T00:00:00"/>
  </r>
  <r>
    <s v="ABC"/>
    <s v="'0000000008539844-01"/>
    <s v="Active"/>
    <d v="2019-02-27T00:00:00"/>
    <d v="2020-02-26T00:00:00"/>
    <s v="Fire"/>
    <n v="1"/>
    <x v="0"/>
    <s v="Ahmedabad"/>
    <s v="Property / BI"/>
    <x v="2"/>
    <n v="2141.5500000000002"/>
    <d v="2019-02-27T00:00:00"/>
    <s v="Brokerage"/>
    <s v="Renewal"/>
    <m/>
    <d v="2020-01-22T00:00:00"/>
  </r>
  <r>
    <s v="ABC"/>
    <s v="'0000000008643898-01"/>
    <s v="Active"/>
    <d v="2019-02-27T00:00:00"/>
    <d v="2020-02-26T00:00:00"/>
    <s v="Fire"/>
    <n v="1"/>
    <x v="0"/>
    <s v="Ahmedabad"/>
    <s v="Property / BI"/>
    <x v="0"/>
    <n v="3136.39"/>
    <d v="2019-03-02T00:00:00"/>
    <s v="Brokerage"/>
    <s v="Renewal"/>
    <m/>
    <d v="2020-01-22T00:00:00"/>
  </r>
  <r>
    <s v="ABC"/>
    <n v="1.6026192112042202E+17"/>
    <s v="Active"/>
    <d v="2019-11-15T00:00:00"/>
    <d v="2020-11-14T00:00:00"/>
    <s v="Fire"/>
    <n v="1"/>
    <x v="0"/>
    <s v="Ahmedabad"/>
    <s v="Small Medium Enterpries (SME)"/>
    <x v="0"/>
    <n v="35127.9"/>
    <d v="2019-11-15T00:00:00"/>
    <s v="Brokerage"/>
    <s v="Inception"/>
    <m/>
    <d v="2020-01-22T00:00:00"/>
  </r>
  <r>
    <s v="ABC"/>
    <s v="'99000044180400000024"/>
    <s v="Active"/>
    <d v="2019-03-12T00:00:00"/>
    <d v="2020-03-11T00:00:00"/>
    <s v="Engineering"/>
    <n v="11"/>
    <x v="8"/>
    <s v="Ahmedabad"/>
    <s v="Construction, Power &amp; Infrastructure"/>
    <x v="2"/>
    <n v="18229.13"/>
    <d v="2019-03-12T00:00:00"/>
    <s v="Brokerage"/>
    <s v="Inception"/>
    <m/>
    <d v="2020-01-22T00:00:00"/>
  </r>
  <r>
    <s v="ABC"/>
    <s v="LW/00009151000100"/>
    <s v="Active"/>
    <d v="2018-03-16T00:00:00"/>
    <d v="2019-03-15T00:00:00"/>
    <s v="Miscellaneous"/>
    <n v="11"/>
    <x v="8"/>
    <s v="Ahmedabad"/>
    <s v="Liability"/>
    <x v="2"/>
    <n v="6158.75"/>
    <d v="2018-03-16T00:00:00"/>
    <s v="Brokerage"/>
    <s v="Inception"/>
    <m/>
    <d v="2020-01-22T00:00:00"/>
  </r>
  <r>
    <s v="ABC"/>
    <s v="2412/202312723700000"/>
    <s v="Active"/>
    <d v="2018-01-22T00:00:00"/>
    <d v="2019-01-21T00:00:00"/>
    <s v="Marine"/>
    <n v="1"/>
    <x v="0"/>
    <s v="Ahmedabad"/>
    <s v="Marine"/>
    <x v="2"/>
    <n v="825"/>
    <d v="2018-01-22T00:00:00"/>
    <s v="Brokerage"/>
    <s v="Inception"/>
    <m/>
    <d v="2020-01-22T00:00:00"/>
  </r>
  <r>
    <s v="TT"/>
    <s v="OG-18-2202-4091-00000964"/>
    <s v="Inactive"/>
    <d v="2018-02-20T00:00:00"/>
    <d v="2019-02-19T00:00:00"/>
    <s v="Miscellaneous"/>
    <n v="9"/>
    <x v="3"/>
    <s v="Ahmedabad"/>
    <s v="Property / BI"/>
    <x v="0"/>
    <n v="8452.1299999999992"/>
    <d v="2018-02-20T00:00:00"/>
    <s v="Brokerage"/>
    <s v="Inception"/>
    <m/>
    <d v="2020-01-22T00:00:00"/>
  </r>
  <r>
    <s v="TT"/>
    <s v="1213001118P112967501"/>
    <s v="Active"/>
    <d v="2019-01-01T00:00:00"/>
    <d v="2019-12-31T00:00:00"/>
    <s v="Fire"/>
    <n v="9"/>
    <x v="3"/>
    <s v="Ahmedabad"/>
    <s v="Property / BI"/>
    <x v="2"/>
    <n v="7475"/>
    <d v="2019-01-01T00:00:00"/>
    <s v="Brokerage"/>
    <s v="Inception"/>
    <m/>
    <d v="2020-01-22T00:00:00"/>
  </r>
  <r>
    <s v="TT"/>
    <s v="'310304111810000477"/>
    <s v="Active"/>
    <d v="2019-02-11T00:00:00"/>
    <d v="2020-02-10T00:00:00"/>
    <s v="Miscellaneous"/>
    <n v="9"/>
    <x v="3"/>
    <s v="Ahmedabad"/>
    <s v="Property / BI"/>
    <x v="2"/>
    <n v="15563.87"/>
    <d v="2019-02-11T00:00:00"/>
    <s v="Brokerage"/>
    <s v="Inception"/>
    <m/>
    <d v="2020-01-22T00:00:00"/>
  </r>
  <r>
    <s v="TT"/>
    <n v="43177302"/>
    <s v="Active"/>
    <d v="2018-11-28T00:00:00"/>
    <d v="2019-05-27T00:00:00"/>
    <s v="Miscellaneous"/>
    <n v="9"/>
    <x v="3"/>
    <s v="Ahmedabad"/>
    <s v="Employee Benefits (EB)"/>
    <x v="2"/>
    <n v="2739.83"/>
    <d v="2018-11-28T00:00:00"/>
    <s v="Brokerage"/>
    <s v="Inception"/>
    <m/>
    <d v="2020-01-22T00:00:00"/>
  </r>
  <r>
    <s v="TT"/>
    <n v="43179225"/>
    <s v="Active"/>
    <d v="2018-12-29T00:00:00"/>
    <d v="2019-06-28T00:00:00"/>
    <s v="Miscellaneous"/>
    <n v="9"/>
    <x v="3"/>
    <s v="Ahmedabad"/>
    <s v="Employee Benefits (EB)"/>
    <x v="0"/>
    <n v="2228.33"/>
    <d v="2018-12-29T00:00:00"/>
    <s v="Brokerage"/>
    <s v="Inception"/>
    <m/>
    <d v="2020-01-22T00:00:00"/>
  </r>
  <r>
    <s v="TT"/>
    <s v="OG-19-2202-4091-00000967"/>
    <s v="Active"/>
    <d v="2019-02-20T00:00:00"/>
    <d v="2020-02-19T00:00:00"/>
    <s v="Miscellaneous"/>
    <n v="9"/>
    <x v="3"/>
    <s v="Ahmedabad"/>
    <s v="Property / BI"/>
    <x v="0"/>
    <n v="7162.88"/>
    <d v="2019-02-20T00:00:00"/>
    <s v="Brokerage"/>
    <s v="Renewal"/>
    <m/>
    <d v="2020-01-22T00:00:00"/>
  </r>
  <r>
    <s v="TT"/>
    <s v="YB00020403000100"/>
    <s v="Active"/>
    <d v="2019-02-08T00:00:00"/>
    <d v="2020-02-07T00:00:00"/>
    <s v="Fire"/>
    <n v="13"/>
    <x v="9"/>
    <s v="Ahmedabad"/>
    <s v="Property / BI"/>
    <x v="1"/>
    <n v="1569.64"/>
    <d v="2019-02-08T00:00:00"/>
    <s v="Brokerage"/>
    <s v="Inception"/>
    <m/>
    <d v="2020-01-22T00:00:00"/>
  </r>
  <r>
    <s v="TT"/>
    <s v="31030411/17/10000760"/>
    <s v="Active"/>
    <d v="2018-03-10T00:00:00"/>
    <d v="2019-03-09T00:00:00"/>
    <s v="Fire"/>
    <n v="1"/>
    <x v="0"/>
    <s v="Ahmedabad"/>
    <s v="Property / BI"/>
    <x v="1"/>
    <n v="2340.25"/>
    <d v="2018-03-10T00:00:00"/>
    <s v="Brokerage"/>
    <s v="Inception"/>
    <m/>
    <d v="2020-01-22T00:00:00"/>
  </r>
  <r>
    <s v="TT"/>
    <s v="31030/459/1710000154"/>
    <s v="Active"/>
    <d v="2018-03-10T00:00:00"/>
    <d v="2019-03-09T00:00:00"/>
    <s v="Miscellaneous"/>
    <n v="1"/>
    <x v="0"/>
    <s v="Ahmedabad"/>
    <s v="Property / BI"/>
    <x v="1"/>
    <n v="125"/>
    <d v="2018-03-10T00:00:00"/>
    <s v="Brokerage"/>
    <s v="Inception"/>
    <m/>
    <d v="2020-01-22T00:00:00"/>
  </r>
  <r>
    <s v="TT"/>
    <s v="2999/202296981100000"/>
    <s v="Active"/>
    <d v="2018-06-01T00:00:00"/>
    <d v="2019-05-31T00:00:00"/>
    <s v="Liability"/>
    <n v="11"/>
    <x v="8"/>
    <s v="Ahmedabad"/>
    <s v="Liability"/>
    <x v="1"/>
    <n v="100000"/>
    <d v="2018-06-01T00:00:00"/>
    <s v="Brokerage"/>
    <s v="Endorsement"/>
    <m/>
    <d v="2020-01-22T00:00:00"/>
  </r>
  <r>
    <s v="TT"/>
    <s v="2999/202296981100000"/>
    <s v="Active"/>
    <d v="2018-06-01T00:00:00"/>
    <d v="2019-05-31T00:00:00"/>
    <s v="Liability"/>
    <n v="11"/>
    <x v="8"/>
    <s v="Ahmedabad"/>
    <s v="Liability"/>
    <x v="1"/>
    <m/>
    <d v="2018-08-03T00:00:00"/>
    <s v="Brokerage "/>
    <s v="Endorsement"/>
    <m/>
    <d v="2020-01-22T00:00:00"/>
  </r>
  <r>
    <s v="TT"/>
    <s v="2999202758217600000&quot;"/>
    <s v="Active"/>
    <d v="2019-04-22T00:00:00"/>
    <d v="2020-04-21T00:00:00"/>
    <s v="Liability"/>
    <n v="11"/>
    <x v="8"/>
    <s v="Ahmedabad"/>
    <s v="Liability"/>
    <x v="2"/>
    <n v="60025"/>
    <d v="2019-04-22T00:00:00"/>
    <s v="Brokerage"/>
    <s v="Inception"/>
    <m/>
    <d v="2020-01-22T00:00:00"/>
  </r>
  <r>
    <s v="TT"/>
    <n v="2.9992028732742001E+18"/>
    <s v="Active"/>
    <d v="2019-07-08T00:00:00"/>
    <d v="2020-07-07T00:00:00"/>
    <s v="Liability"/>
    <n v="11"/>
    <x v="8"/>
    <s v="Ahmedabad"/>
    <s v="Liability"/>
    <x v="2"/>
    <n v="60025"/>
    <d v="2019-07-08T00:00:00"/>
    <s v="Brokerage"/>
    <s v="Inception"/>
    <m/>
    <d v="2020-01-22T00:00:00"/>
  </r>
  <r>
    <s v="TT"/>
    <n v="2.9992028733097999E+18"/>
    <s v="Active"/>
    <d v="2019-07-08T00:00:00"/>
    <d v="2020-07-07T00:00:00"/>
    <s v="Liability"/>
    <n v="11"/>
    <x v="8"/>
    <s v="Ahmedabad"/>
    <s v="Liability"/>
    <x v="2"/>
    <n v="60025"/>
    <d v="2019-07-08T00:00:00"/>
    <s v="Brokerage"/>
    <s v="Inception"/>
    <m/>
    <d v="2020-01-22T00:00:00"/>
  </r>
  <r>
    <s v="TT"/>
    <s v="141100/48/2019/4225"/>
    <s v="Inactive"/>
    <d v="2018-06-29T00:00:00"/>
    <d v="2019-06-28T00:00:00"/>
    <s v="Employee Benefits"/>
    <n v="10"/>
    <x v="2"/>
    <s v="Ahmedabad"/>
    <s v="Employee Benefits (EB)"/>
    <x v="0"/>
    <n v="5839.35"/>
    <d v="2018-06-29T00:00:00"/>
    <s v="Brokerage"/>
    <s v="Lapse"/>
    <s v="GMAN â€“ Global Mandate"/>
    <d v="2020-01-22T00:00:00"/>
  </r>
  <r>
    <s v="TT"/>
    <s v="2002/132282540/02/000"/>
    <s v="Active"/>
    <d v="2019-01-01T00:00:00"/>
    <d v="2019-12-31T00:00:00"/>
    <s v="Marine"/>
    <n v="3"/>
    <x v="4"/>
    <s v="Ahmedabad"/>
    <s v="Global Client Network (GNB Inward)"/>
    <x v="0"/>
    <n v="36833.85"/>
    <d v="2019-01-01T00:00:00"/>
    <s v="Brokerage"/>
    <s v="Renewal"/>
    <m/>
    <d v="2020-01-22T00:00:00"/>
  </r>
  <r>
    <s v="TT"/>
    <s v="2018-B0100354-FBG"/>
    <s v="Active"/>
    <d v="2018-07-01T00:00:00"/>
    <d v="2019-06-30T00:00:00"/>
    <s v="Miscellaneous"/>
    <n v="3"/>
    <x v="4"/>
    <s v="Ahmedabad"/>
    <s v="Global Client Network (GNB Inward)"/>
    <x v="0"/>
    <n v="6268.75"/>
    <d v="2019-06-30T00:00:00"/>
    <s v="Brokerage"/>
    <s v="Inception"/>
    <m/>
    <d v="2020-01-22T00:00:00"/>
  </r>
  <r>
    <s v="TT"/>
    <s v="2018-F0512344-FRE"/>
    <s v="Active"/>
    <d v="2018-07-01T00:00:00"/>
    <d v="2019-06-30T00:00:00"/>
    <s v="Fire"/>
    <n v="3"/>
    <x v="4"/>
    <s v="Ahmedabad"/>
    <s v="Global Client Network (GNB Inward)"/>
    <x v="0"/>
    <n v="45473.07"/>
    <d v="2019-06-30T00:00:00"/>
    <s v="Brokerage"/>
    <s v="Inception"/>
    <m/>
    <d v="2020-01-22T00:00:00"/>
  </r>
  <r>
    <s v="TT"/>
    <s v="2018-F0512462-FLO"/>
    <s v="Active"/>
    <d v="2018-07-01T00:00:00"/>
    <d v="2019-06-30T00:00:00"/>
    <s v="Miscellaneous"/>
    <n v="3"/>
    <x v="4"/>
    <s v="Ahmedabad"/>
    <s v="Global Client Network (GNB Inward)"/>
    <x v="0"/>
    <n v="9436.56"/>
    <d v="2019-06-30T00:00:00"/>
    <s v="Brokerage"/>
    <s v="Inception"/>
    <m/>
    <d v="2020-01-22T00:00:00"/>
  </r>
  <r>
    <s v="TT"/>
    <s v="2018-L0116963-CGL"/>
    <s v="Active"/>
    <d v="2018-07-01T00:00:00"/>
    <d v="2019-06-30T00:00:00"/>
    <s v="Liability"/>
    <n v="3"/>
    <x v="4"/>
    <s v="Ahmedabad"/>
    <s v="Global Client Network (GNB Inward)"/>
    <x v="0"/>
    <n v="30030.63"/>
    <d v="2019-06-30T00:00:00"/>
    <s v="Brokerage"/>
    <s v="Inception"/>
    <m/>
    <d v="2020-01-22T00:00:00"/>
  </r>
  <r>
    <s v="TT"/>
    <s v="2412/2024 4046 0100 000"/>
    <s v="Active"/>
    <d v="2018-09-26T00:00:00"/>
    <d v="2019-09-25T00:00:00"/>
    <s v="Marine"/>
    <n v="1"/>
    <x v="0"/>
    <s v="Ahmedabad"/>
    <s v="Marine"/>
    <x v="2"/>
    <n v="2722.5"/>
    <d v="2018-09-26T00:00:00"/>
    <s v="Brokerage"/>
    <s v="Inception"/>
    <m/>
    <d v="2020-01-22T00:00:00"/>
  </r>
  <r>
    <s v="TT"/>
    <n v="9.1000036171699995E+19"/>
    <s v="Inactive"/>
    <d v="2017-12-12T00:00:00"/>
    <d v="2018-12-11T00:00:00"/>
    <s v="Liability"/>
    <n v="6"/>
    <x v="6"/>
    <s v="Ahmedabad"/>
    <s v="Liability"/>
    <x v="1"/>
    <n v="71875"/>
    <d v="2017-12-12T00:00:00"/>
    <s v="Brokerage"/>
    <s v="Inception"/>
    <m/>
    <d v="2020-01-22T00:00:00"/>
  </r>
  <r>
    <s v="TT"/>
    <n v="9.1000036181700002E+19"/>
    <s v="Active"/>
    <d v="2018-12-12T00:00:00"/>
    <d v="2019-12-11T00:00:00"/>
    <s v="Liability"/>
    <n v="6"/>
    <x v="6"/>
    <s v="Ahmedabad"/>
    <s v="Liability"/>
    <x v="0"/>
    <n v="62500"/>
    <d v="2018-12-12T00:00:00"/>
    <s v="Brokerage"/>
    <s v="Renewal"/>
    <m/>
    <d v="2020-01-22T00:00:00"/>
  </r>
  <r>
    <s v="TT"/>
    <n v="304001140"/>
    <s v="Active"/>
    <d v="2018-08-01T00:00:00"/>
    <d v="2019-07-31T00:00:00"/>
    <s v="Liability"/>
    <n v="6"/>
    <x v="6"/>
    <s v="Ahmedabad"/>
    <s v="Liability"/>
    <x v="0"/>
    <n v="84375"/>
    <d v="2018-08-01T00:00:00"/>
    <s v="Brokerage"/>
    <s v="Inception"/>
    <m/>
    <d v="2020-01-22T00:00:00"/>
  </r>
  <r>
    <s v="TT"/>
    <n v="635003567"/>
    <s v="Inactive"/>
    <d v="2017-12-01T00:00:00"/>
    <d v="2018-11-30T00:00:00"/>
    <s v="Miscellaneous"/>
    <n v="3"/>
    <x v="4"/>
    <s v="Ahmedabad"/>
    <s v="Global Client Network (GNB Inward)"/>
    <x v="1"/>
    <n v="55107.13"/>
    <d v="2017-12-01T00:00:00"/>
    <s v="Brokerage"/>
    <s v="Inception"/>
    <m/>
    <d v="2020-01-22T00:00:00"/>
  </r>
  <r>
    <s v="TT"/>
    <s v="0635003567 00"/>
    <s v="Active"/>
    <d v="2018-12-01T00:00:00"/>
    <d v="2019-11-30T00:00:00"/>
    <s v="Miscellaneous"/>
    <n v="12"/>
    <x v="5"/>
    <s v="Ahmedabad"/>
    <s v="Global Client Network (GNB Inward)"/>
    <x v="0"/>
    <n v="231094.04"/>
    <d v="2018-12-01T00:00:00"/>
    <s v="Brokerage"/>
    <s v="Renewal"/>
    <m/>
    <d v="2020-01-22T00:00:00"/>
  </r>
  <r>
    <s v="TT"/>
    <s v="4010/118287210/02/000"/>
    <s v="Active"/>
    <d v="2018-05-25T00:00:00"/>
    <d v="2019-05-24T00:00:00"/>
    <s v="Miscellaneous"/>
    <n v="1"/>
    <x v="0"/>
    <s v="Ahmedabad"/>
    <s v="Liability"/>
    <x v="2"/>
    <n v="943.5"/>
    <d v="2018-05-26T00:00:00"/>
    <s v="Brokerage"/>
    <s v="Inception"/>
    <m/>
    <d v="2020-01-22T00:00:00"/>
  </r>
  <r>
    <s v="TT"/>
    <s v="4010/118433486/02/000"/>
    <s v="Active"/>
    <d v="2018-05-25T00:00:00"/>
    <d v="2019-05-24T00:00:00"/>
    <s v="Miscellaneous"/>
    <n v="1"/>
    <x v="0"/>
    <s v="Ahmedabad"/>
    <s v="Liability"/>
    <x v="2"/>
    <n v="2809.13"/>
    <d v="2018-05-25T00:00:00"/>
    <s v="Brokerage"/>
    <s v="Inception"/>
    <m/>
    <d v="2020-01-22T00:00:00"/>
  </r>
  <r>
    <s v="TT"/>
    <s v="4010/118434222/02/000"/>
    <s v="Active"/>
    <d v="2018-05-25T00:00:00"/>
    <d v="2019-05-24T00:00:00"/>
    <s v="Miscellaneous"/>
    <n v="1"/>
    <x v="0"/>
    <s v="Ahmedabad"/>
    <s v="Liability"/>
    <x v="0"/>
    <n v="2809.25"/>
    <d v="2018-05-25T00:00:00"/>
    <s v="Brokerage"/>
    <s v="Inception"/>
    <m/>
    <d v="2020-01-22T00:00:00"/>
  </r>
  <r>
    <s v="XYZ"/>
    <n v="15552994"/>
    <s v="Active"/>
    <d v="2019-12-02T00:00:00"/>
    <d v="2020-12-01T00:00:00"/>
    <s v="Marine"/>
    <n v="2"/>
    <x v="1"/>
    <s v="Ahmedabad"/>
    <s v="Marine"/>
    <x v="1"/>
    <n v="20625"/>
    <d v="2019-12-02T00:00:00"/>
    <s v="Brokerage"/>
    <s v="Inception"/>
    <m/>
    <d v="2020-01-22T00:00:00"/>
  </r>
  <r>
    <s v="XYZ"/>
    <n v="9.9000011190100001E+19"/>
    <s v="Active"/>
    <d v="2019-07-29T00:00:00"/>
    <d v="2020-07-28T00:00:00"/>
    <s v="Fire"/>
    <n v="2"/>
    <x v="1"/>
    <s v="Ahmedabad"/>
    <s v="Small Medium Enterpries (SME)"/>
    <x v="1"/>
    <n v="32683"/>
    <d v="2019-07-29T00:00:00"/>
    <s v="Brokerage"/>
    <s v="Inception"/>
    <m/>
    <d v="2020-01-22T00:00:00"/>
  </r>
  <r>
    <s v="XYZ"/>
    <n v="9.9000011190100001E+19"/>
    <s v="Active"/>
    <d v="2019-07-29T00:00:00"/>
    <d v="2020-07-28T00:00:00"/>
    <s v="Fire"/>
    <n v="2"/>
    <x v="1"/>
    <s v="Ahmedabad"/>
    <s v="Small Medium Enterpries (SME)"/>
    <x v="1"/>
    <n v="84590.55"/>
    <d v="2019-07-29T00:00:00"/>
    <s v="Brokerage"/>
    <s v="Inception"/>
    <m/>
    <d v="2020-01-22T00:00:00"/>
  </r>
  <r>
    <s v="XYZ"/>
    <n v="9.9000046190100005E+19"/>
    <s v="Active"/>
    <d v="2019-07-29T00:00:00"/>
    <d v="2020-07-28T00:00:00"/>
    <s v="Miscellaneous"/>
    <n v="2"/>
    <x v="1"/>
    <s v="Ahmedabad"/>
    <s v="Small Medium Enterpries (SME)"/>
    <x v="1"/>
    <n v="10547.63"/>
    <d v="2019-07-29T00:00:00"/>
    <s v="Brokerage"/>
    <s v="Inception"/>
    <m/>
    <d v="2020-01-22T00:00:00"/>
  </r>
  <r>
    <s v="XYZ"/>
    <n v="14055133"/>
    <s v="Active"/>
    <d v="2019-07-26T00:00:00"/>
    <d v="2020-07-25T00:00:00"/>
    <s v="Liability"/>
    <n v="2"/>
    <x v="1"/>
    <s v="Ahmedabad"/>
    <s v="Liability"/>
    <x v="2"/>
    <n v="63000"/>
    <d v="2019-07-26T00:00:00"/>
    <s v="Brokerage"/>
    <s v="Inception"/>
    <m/>
    <d v="2020-01-22T00:00:00"/>
  </r>
  <r>
    <s v="XYZ"/>
    <n v="2000010048"/>
    <s v="Inactive"/>
    <d v="2018-07-28T00:00:00"/>
    <d v="2019-07-27T00:00:00"/>
    <s v="Miscellaneous"/>
    <n v="8"/>
    <x v="10"/>
    <s v="Ahmedabad"/>
    <s v="Trade Credit &amp;amp; Political Risk"/>
    <x v="0"/>
    <n v="121875"/>
    <d v="2018-07-28T00:00:00"/>
    <s v="Brokerage"/>
    <s v="Endorsement"/>
    <m/>
    <d v="2020-01-22T00:00:00"/>
  </r>
  <r>
    <s v="XYZ"/>
    <n v="2000010048"/>
    <s v="Inactive"/>
    <d v="2018-07-28T00:00:00"/>
    <d v="2019-07-27T00:00:00"/>
    <s v="Miscellaneous"/>
    <n v="8"/>
    <x v="10"/>
    <s v="Ahmedabad"/>
    <s v="Trade Credit &amp;amp; Political Risk"/>
    <x v="0"/>
    <n v="8174.5"/>
    <d v="2019-07-18T00:00:00"/>
    <s v="Brokerage "/>
    <s v="Endorsement"/>
    <m/>
    <d v="2020-01-22T00:00:00"/>
  </r>
  <r>
    <s v="XYZ"/>
    <n v="2000010048"/>
    <s v="Active"/>
    <d v="2019-07-28T00:00:00"/>
    <d v="2020-07-27T00:00:00"/>
    <s v="Miscellaneous"/>
    <n v="4"/>
    <x v="11"/>
    <s v="Ahmedabad"/>
    <s v="Trade Credit &amp;amp; Political Risk"/>
    <x v="0"/>
    <n v="115781.25"/>
    <d v="2019-07-28T00:00:00"/>
    <s v="Brokerage"/>
    <s v="Renewal"/>
    <m/>
    <d v="2020-01-22T00:00:00"/>
  </r>
  <r>
    <s v="XYZ"/>
    <n v="304001925"/>
    <s v="Inactive"/>
    <d v="2018-04-01T00:00:00"/>
    <d v="2019-03-31T00:00:00"/>
    <s v="Liability"/>
    <n v="3"/>
    <x v="4"/>
    <s v="Ahmedabad"/>
    <s v="Global Client Network (GNB Inward)"/>
    <x v="0"/>
    <n v="318411.5"/>
    <d v="2019-03-31T00:00:00"/>
    <s v="Brokerage"/>
    <s v="Inception"/>
    <m/>
    <d v="2020-01-22T00:00:00"/>
  </r>
  <r>
    <s v="XYZ"/>
    <n v="304003763"/>
    <s v="Active"/>
    <d v="2019-04-01T00:00:00"/>
    <d v="2020-03-31T00:00:00"/>
    <s v="Liability"/>
    <n v="3"/>
    <x v="4"/>
    <s v="Ahmedabad"/>
    <s v="Global Client Network (GNB Inward)"/>
    <x v="0"/>
    <n v="344794.13"/>
    <d v="2019-04-01T00:00:00"/>
    <s v="Brokerage"/>
    <s v="Renewal"/>
    <m/>
    <d v="2020-01-22T00:00:00"/>
  </r>
  <r>
    <s v="XYZ"/>
    <s v="0640002526 02"/>
    <s v="Active"/>
    <d v="2018-07-10T00:00:00"/>
    <d v="2019-07-09T00:00:00"/>
    <s v="Miscellaneous"/>
    <n v="3"/>
    <x v="4"/>
    <s v="Ahmedabad"/>
    <s v="Global Client Network (GNB Inward)"/>
    <x v="0"/>
    <n v="140949.5"/>
    <d v="2018-07-10T00:00:00"/>
    <s v="Brokerage"/>
    <s v="Inception"/>
    <m/>
    <d v="2020-01-22T00:00:00"/>
  </r>
  <r>
    <s v="XYZ"/>
    <s v="1003/126704810/01/000"/>
    <s v="Inactive"/>
    <d v="2018-01-01T00:00:00"/>
    <d v="2018-12-31T00:00:00"/>
    <s v="Fire"/>
    <n v="3"/>
    <x v="4"/>
    <s v="Ahmedabad"/>
    <s v="Global Client Network (GNB Inward)"/>
    <x v="0"/>
    <n v="460832.14"/>
    <d v="2018-01-01T00:00:00"/>
    <s v="Brokerage"/>
    <s v="Inception"/>
    <m/>
    <d v="2020-01-22T00:00:00"/>
  </r>
  <r>
    <s v="XYZ"/>
    <s v="1003/126704810/02/000"/>
    <s v="Active"/>
    <d v="2019-01-01T00:00:00"/>
    <d v="2019-03-31T00:00:00"/>
    <s v="Fire"/>
    <n v="3"/>
    <x v="4"/>
    <s v="Ahmedabad"/>
    <s v="Global Client Network (GNB Inward)"/>
    <x v="0"/>
    <n v="257590.8"/>
    <d v="2019-01-01T00:00:00"/>
    <s v="Brokerage"/>
    <s v="Endorsement"/>
    <m/>
    <d v="2020-01-22T00:00:00"/>
  </r>
  <r>
    <s v="XYZ"/>
    <s v="1003/126704810/02/000"/>
    <s v="Active"/>
    <d v="2019-01-01T00:00:00"/>
    <d v="2019-03-31T00:00:00"/>
    <s v="Fire"/>
    <n v="3"/>
    <x v="4"/>
    <s v="Ahmedabad"/>
    <s v="Global Client Network (GNB Inward)"/>
    <x v="0"/>
    <n v="-98802.02"/>
    <d v="2019-01-01T00:00:00"/>
    <s v="Brokerage "/>
    <s v="Endorsement"/>
    <m/>
    <d v="2020-01-22T00:00:00"/>
  </r>
  <r>
    <s v="XYZ"/>
    <n v="11988092"/>
    <s v="Active"/>
    <d v="2018-02-07T00:00:00"/>
    <d v="2018-02-12T00:00:00"/>
    <s v="Miscellaneous"/>
    <n v="3"/>
    <x v="4"/>
    <s v="Ahmedabad"/>
    <s v="Global Client Network (GNB Inward)"/>
    <x v="2"/>
    <n v="338.55"/>
    <d v="2018-02-07T00:00:00"/>
    <s v="Brokerage"/>
    <s v="Inception"/>
    <m/>
    <d v="2020-01-22T00:00:00"/>
  </r>
  <r>
    <s v="XYZ"/>
    <n v="2304001082"/>
    <s v="Inactive"/>
    <d v="2018-04-01T00:00:00"/>
    <d v="2019-03-31T00:00:00"/>
    <s v="Liability"/>
    <n v="3"/>
    <x v="4"/>
    <s v="Ahmedabad"/>
    <s v="Global Client Network (GNB Inward)"/>
    <x v="0"/>
    <n v="40625"/>
    <d v="2019-03-31T00:00:00"/>
    <s v="Brokerage"/>
    <s v="Inception"/>
    <m/>
    <d v="2020-01-22T00:00:00"/>
  </r>
  <r>
    <s v="XYZ"/>
    <s v="2304001082-01"/>
    <s v="Active"/>
    <d v="2019-04-01T00:00:00"/>
    <d v="2020-03-31T00:00:00"/>
    <s v="Liability"/>
    <n v="3"/>
    <x v="4"/>
    <s v="Ahmedabad"/>
    <s v="Global Client Network (GNB Inward)"/>
    <x v="0"/>
    <n v="37500"/>
    <d v="2019-04-01T00:00:00"/>
    <s v="Brokerage"/>
    <s v="Renewal"/>
    <m/>
    <d v="2020-01-22T00:00:00"/>
  </r>
  <r>
    <s v="XYZ"/>
    <n v="2.4142020928135997E+18"/>
    <s v="Inactive"/>
    <d v="2018-01-01T00:00:00"/>
    <d v="2018-12-31T00:00:00"/>
    <s v="Marine"/>
    <n v="3"/>
    <x v="4"/>
    <s v="Ahmedabad"/>
    <s v="Global Client Network (GNB Inward)"/>
    <x v="0"/>
    <n v="55361.599999999999"/>
    <d v="2018-01-01T00:00:00"/>
    <s v="Brokerage"/>
    <s v="Inception"/>
    <m/>
    <d v="2020-01-22T00:00:00"/>
  </r>
  <r>
    <s v="XYZ"/>
    <n v="2.4142020928135997E+18"/>
    <s v="Inactive"/>
    <d v="2019-01-01T00:00:00"/>
    <d v="2019-12-31T00:00:00"/>
    <s v="Marine"/>
    <n v="3"/>
    <x v="4"/>
    <s v="Ahmedabad"/>
    <s v="Global Client Network (GNB Inward)"/>
    <x v="0"/>
    <n v="86723.5"/>
    <d v="2019-01-01T00:00:00"/>
    <s v="Brokerage"/>
    <s v="Renewal"/>
    <m/>
    <d v="2020-01-22T00:00:00"/>
  </r>
  <r>
    <s v="XYZ"/>
    <n v="2.4142020928135997E+18"/>
    <s v="Active"/>
    <d v="2020-01-01T00:00:00"/>
    <d v="2020-03-31T00:00:00"/>
    <s v="Marine"/>
    <n v="3"/>
    <x v="4"/>
    <s v="Ahmedabad"/>
    <s v="Global Client Network (GNB Inward)"/>
    <x v="0"/>
    <n v="21680.799999999999"/>
    <d v="2020-01-01T00:00:00"/>
    <s v="Brokerage"/>
    <s v="Renewal"/>
    <m/>
    <d v="2020-01-22T00:00:00"/>
  </r>
  <r>
    <s v="XYZ"/>
    <s v="2600010787 00"/>
    <s v="Active"/>
    <d v="2018-07-20T00:00:00"/>
    <d v="2018-10-19T00:00:00"/>
    <s v="Engineering"/>
    <n v="3"/>
    <x v="4"/>
    <s v="Ahmedabad"/>
    <s v="Global Client Network (GNB Inward)"/>
    <x v="2"/>
    <n v="17419.13"/>
    <d v="2018-07-20T00:00:00"/>
    <s v="Brokerage"/>
    <s v="Inception"/>
    <m/>
    <d v="2020-01-22T00:00:00"/>
  </r>
  <r>
    <s v="XYZ"/>
    <s v="2600011209 00"/>
    <s v="Active"/>
    <d v="2018-09-05T00:00:00"/>
    <d v="2018-12-04T00:00:00"/>
    <s v="Engineering"/>
    <n v="3"/>
    <x v="4"/>
    <s v="Ahmedabad"/>
    <s v="Global Client Network (GNB Inward)"/>
    <x v="2"/>
    <n v="5165.63"/>
    <d v="2018-09-05T00:00:00"/>
    <s v="Brokerage"/>
    <s v="Inception"/>
    <m/>
    <d v="2020-01-22T00:00:00"/>
  </r>
  <r>
    <s v="XYZ"/>
    <s v="2600015265 00"/>
    <s v="Active"/>
    <d v="2019-05-23T00:00:00"/>
    <d v="2020-03-31T00:00:00"/>
    <s v="Engineering"/>
    <n v="3"/>
    <x v="4"/>
    <s v="Ahmedabad"/>
    <s v="Global Client Network (GNB Inward)"/>
    <x v="2"/>
    <n v="9990.15"/>
    <d v="2019-05-23T00:00:00"/>
    <s v="Brokerage"/>
    <s v="Inception"/>
    <m/>
    <d v="2020-01-22T00:00:00"/>
  </r>
  <r>
    <s v="XYZ"/>
    <n v="2640011190"/>
    <s v="Active"/>
    <d v="2018-06-11T00:00:00"/>
    <d v="2018-09-10T00:00:00"/>
    <s v="Engineering"/>
    <n v="3"/>
    <x v="4"/>
    <s v="Ahmedabad"/>
    <s v="Global Client Network (GNB Inward)"/>
    <x v="2"/>
    <n v="10625"/>
    <d v="2018-06-11T00:00:00"/>
    <s v="Brokerage"/>
    <s v="Inception"/>
    <m/>
    <d v="2020-01-22T00:00:00"/>
  </r>
  <r>
    <s v="XYZ"/>
    <n v="3.1142011248201999E+18"/>
    <s v="Inactive"/>
    <d v="2017-07-01T00:00:00"/>
    <d v="2018-06-30T00:00:00"/>
    <s v="Miscellaneous"/>
    <n v="3"/>
    <x v="4"/>
    <s v="Ahmedabad"/>
    <s v="Global Client Network (GNB Inward)"/>
    <x v="0"/>
    <n v="14399.88"/>
    <d v="2017-07-01T00:00:00"/>
    <s v="Brokerage"/>
    <s v="Inception"/>
    <m/>
    <d v="2020-01-22T00:00:00"/>
  </r>
  <r>
    <s v="XYZ"/>
    <n v="3.1142011248201999E+18"/>
    <s v="Active"/>
    <d v="2019-07-01T00:00:00"/>
    <d v="2020-06-30T00:00:00"/>
    <s v="Miscellaneous"/>
    <n v="3"/>
    <x v="4"/>
    <s v="Ahmedabad"/>
    <s v="Global Client Network (GNB Inward)"/>
    <x v="0"/>
    <n v="20165.5"/>
    <d v="2019-07-01T00:00:00"/>
    <s v="Brokerage"/>
    <s v="Renewal"/>
    <m/>
    <d v="2020-01-22T00:00:00"/>
  </r>
  <r>
    <s v="XYZ"/>
    <n v="32119154"/>
    <s v="Active"/>
    <d v="2019-04-01T00:00:00"/>
    <d v="2019-05-31T00:00:00"/>
    <s v="Engineering"/>
    <n v="3"/>
    <x v="4"/>
    <s v="Ahmedabad"/>
    <s v="Global Client Network (GNB Inward)"/>
    <x v="2"/>
    <n v="11593.27"/>
    <d v="2019-04-01T00:00:00"/>
    <s v="Brokerage"/>
    <s v="Inception"/>
    <m/>
    <d v="2020-01-22T00:00:00"/>
  </r>
  <r>
    <s v="XYZ"/>
    <s v="4001/117090005/02/0000"/>
    <s v="Inactive"/>
    <d v="2018-05-01T00:00:00"/>
    <d v="2019-04-30T00:00:00"/>
    <s v="Miscellaneous"/>
    <n v="3"/>
    <x v="4"/>
    <s v="Ahmedabad"/>
    <s v="Global Client Network (GNB Inward)"/>
    <x v="0"/>
    <n v="1185.9000000000001"/>
    <d v="2018-05-01T00:00:00"/>
    <s v="Brokerage"/>
    <s v="Inception"/>
    <m/>
    <d v="2020-01-22T00:00:00"/>
  </r>
  <r>
    <s v="XYZ"/>
    <s v="4001/117090005/03/000"/>
    <s v="Active"/>
    <d v="2019-05-01T00:00:00"/>
    <d v="2020-04-30T00:00:00"/>
    <s v="Miscellaneous"/>
    <n v="3"/>
    <x v="4"/>
    <s v="Ahmedabad"/>
    <s v="Global Client Network (GNB Inward)"/>
    <x v="0"/>
    <n v="1005"/>
    <d v="2019-05-01T00:00:00"/>
    <s v="Brokerage"/>
    <s v="Renewal"/>
    <m/>
    <d v="2020-01-22T00:00:00"/>
  </r>
  <r>
    <s v="XYZ"/>
    <s v="4001/122835467/01"/>
    <s v="Inactive"/>
    <d v="2017-09-28T00:00:00"/>
    <d v="2018-09-27T00:00:00"/>
    <s v="Miscellaneous"/>
    <n v="3"/>
    <x v="4"/>
    <s v="Ahmedabad"/>
    <s v="Global Client Network (GNB Inward)"/>
    <x v="0"/>
    <n v="1050.3800000000001"/>
    <d v="2017-09-28T00:00:00"/>
    <s v="Brokerage"/>
    <s v="Inception"/>
    <m/>
    <d v="2020-01-22T00:00:00"/>
  </r>
  <r>
    <s v="XYZ"/>
    <s v="4001/122835467/02/000"/>
    <s v="Active"/>
    <d v="2018-09-28T00:00:00"/>
    <d v="2019-09-27T00:00:00"/>
    <s v="Miscellaneous"/>
    <n v="3"/>
    <x v="4"/>
    <s v="Ahmedabad"/>
    <s v="Global Client Network (GNB Inward)"/>
    <x v="0"/>
    <n v="6250"/>
    <d v="2018-09-28T00:00:00"/>
    <s v="Brokerage"/>
    <s v="Endorsement"/>
    <m/>
    <d v="2020-01-22T00:00:00"/>
  </r>
  <r>
    <s v="XYZ"/>
    <s v="4001/122835467/02/000"/>
    <s v="Active"/>
    <d v="2018-09-28T00:00:00"/>
    <d v="2019-09-27T00:00:00"/>
    <s v="Miscellaneous"/>
    <n v="3"/>
    <x v="4"/>
    <s v="Ahmedabad"/>
    <s v="Global Client Network (GNB Inward)"/>
    <x v="0"/>
    <m/>
    <d v="2018-10-29T00:00:00"/>
    <s v="Brokerage "/>
    <s v="Endorsement"/>
    <m/>
    <d v="2020-01-22T00:00:00"/>
  </r>
  <r>
    <s v="XYZ"/>
    <s v="4001/122835467/02/000 "/>
    <s v="Inactive"/>
    <d v="2018-09-28T00:00:00"/>
    <d v="2019-09-27T00:00:00"/>
    <s v="Miscellaneous"/>
    <n v="3"/>
    <x v="4"/>
    <s v="Ahmedabad"/>
    <s v="Global Client Network (GNB Inward)"/>
    <x v="0"/>
    <n v="6250"/>
    <d v="2018-09-28T00:00:00"/>
    <s v="Brokerage"/>
    <s v="Renewal"/>
    <m/>
    <d v="2020-01-22T00:00:00"/>
  </r>
  <r>
    <s v="XYZ"/>
    <s v="4001/122835467/03/000"/>
    <s v="Active"/>
    <d v="2019-09-28T00:00:00"/>
    <d v="2020-09-27T00:00:00"/>
    <s v="Miscellaneous"/>
    <n v="3"/>
    <x v="4"/>
    <s v="Ahmedabad"/>
    <s v="Global Client Network (GNB Inward)"/>
    <x v="0"/>
    <n v="18814.25"/>
    <d v="2019-09-28T00:00:00"/>
    <s v="Brokerage"/>
    <s v="Renewal"/>
    <m/>
    <d v="2020-01-22T00:00:00"/>
  </r>
  <r>
    <s v="XYZ"/>
    <s v="4092/147 968178/00/000"/>
    <s v="Inactive"/>
    <d v="2018-04-09T00:00:00"/>
    <d v="2019-03-24T00:00:00"/>
    <s v="Liability"/>
    <n v="3"/>
    <x v="4"/>
    <s v="Ahmedabad"/>
    <s v="Global Client Network (GNB Inward)"/>
    <x v="0"/>
    <n v="200659.63"/>
    <d v="2019-03-31T00:00:00"/>
    <s v="Brokerage"/>
    <s v="Inception"/>
    <m/>
    <d v="2020-01-22T00:00:00"/>
  </r>
  <r>
    <s v="XYZ"/>
    <s v="4092/151965577/01/000"/>
    <s v="Active"/>
    <d v="2019-04-01T00:00:00"/>
    <d v="2020-03-31T00:00:00"/>
    <s v="Liability"/>
    <n v="3"/>
    <x v="4"/>
    <s v="Ahmedabad"/>
    <s v="Global Client Network (GNB Inward)"/>
    <x v="0"/>
    <n v="215165"/>
    <d v="2019-04-01T00:00:00"/>
    <s v="Brokerage"/>
    <s v="Renewal"/>
    <m/>
    <d v="2020-01-22T00:00:00"/>
  </r>
  <r>
    <s v="XYZ"/>
    <n v="44180169"/>
    <s v="Active"/>
    <d v="2018-01-19T00:00:00"/>
    <d v="2019-01-18T00:00:00"/>
    <s v="Miscellaneous"/>
    <n v="3"/>
    <x v="4"/>
    <s v="Ahmedabad"/>
    <s v="Global Client Network (GNB Inward)"/>
    <x v="2"/>
    <n v="97.35"/>
    <d v="2018-02-07T00:00:00"/>
    <s v="Brokerage"/>
    <s v="Inception"/>
    <m/>
    <d v="2020-01-22T00:00:00"/>
  </r>
  <r>
    <s v="XYZ"/>
    <s v="ER00004563000100"/>
    <s v="Active"/>
    <d v="2019-04-30T00:00:00"/>
    <d v="2019-06-30T00:00:00"/>
    <s v="Engineering"/>
    <n v="3"/>
    <x v="4"/>
    <s v="Ahmedabad"/>
    <s v="Global Client Network (GNB Inward)"/>
    <x v="2"/>
    <n v="3854.23"/>
    <d v="2019-04-30T00:00:00"/>
    <s v="Brokerage"/>
    <s v="Inception"/>
    <m/>
    <d v="2020-01-22T00:00:00"/>
  </r>
  <r>
    <s v="XYZ"/>
    <s v="OG-19-2202-1002-00001901"/>
    <s v="Active"/>
    <d v="2019-02-17T00:00:00"/>
    <d v="2019-02-22T00:00:00"/>
    <s v="Marine"/>
    <n v="3"/>
    <x v="4"/>
    <s v="Ahmedabad"/>
    <s v="Global Client Network (GNB Inward)"/>
    <x v="0"/>
    <n v="6739.76"/>
    <d v="2019-02-17T00:00:00"/>
    <s v="Brokerage"/>
    <s v="Inception"/>
    <m/>
    <d v="2020-01-22T00:00:00"/>
  </r>
  <r>
    <s v="XYZ"/>
    <s v="OG-19-2202-1002-00001981"/>
    <s v="Active"/>
    <d v="2019-03-04T00:00:00"/>
    <d v="2019-03-10T00:00:00"/>
    <s v="Miscellaneous"/>
    <n v="3"/>
    <x v="4"/>
    <s v="Ahmedabad"/>
    <s v="Global Client Network (GNB Inward)"/>
    <x v="2"/>
    <n v="6739.76"/>
    <d v="2019-03-04T00:00:00"/>
    <s v="Brokerage"/>
    <s v="Inception"/>
    <m/>
    <d v="2020-01-22T00:00:00"/>
  </r>
  <r>
    <s v="XYZ"/>
    <s v="OG-19-2202-4001-00011127"/>
    <s v="Active"/>
    <d v="2019-02-18T00:00:00"/>
    <d v="2019-03-05T00:00:00"/>
    <s v="Miscellaneous"/>
    <n v="3"/>
    <x v="4"/>
    <s v="Ahmedabad"/>
    <s v="Global Client Network (GNB Inward)"/>
    <x v="2"/>
    <n v="8468.49"/>
    <d v="2019-02-18T00:00:00"/>
    <s v="Brokerage"/>
    <s v="Inception"/>
    <m/>
    <d v="2020-01-22T00:00:00"/>
  </r>
  <r>
    <s v="XYZ"/>
    <s v="OG-19-2202-4010-00002245"/>
    <s v="Active"/>
    <d v="2019-02-18T00:00:00"/>
    <d v="2019-03-05T00:00:00"/>
    <s v="Miscellaneous"/>
    <n v="3"/>
    <x v="4"/>
    <s v="Ahmedabad"/>
    <s v="Global Client Network (GNB Inward)"/>
    <x v="2"/>
    <n v="529.13"/>
    <d v="2019-02-18T00:00:00"/>
    <s v="Brokerage"/>
    <s v="Inception"/>
    <m/>
    <d v="2020-01-22T00:00:00"/>
  </r>
  <r>
    <s v="XYZ"/>
    <s v="'001P000202300000"/>
    <s v="Active"/>
    <d v="2019-04-05T00:00:00"/>
    <d v="2026-04-04T00:00:00"/>
    <s v="Liability"/>
    <n v="1"/>
    <x v="0"/>
    <s v="Ahmedabad"/>
    <s v="Liability"/>
    <x v="2"/>
    <n v="162500"/>
    <d v="2019-04-05T00:00:00"/>
    <s v="Brokerage"/>
    <s v="Inception"/>
    <m/>
    <d v="2020-01-22T00:00:00"/>
  </r>
  <r>
    <s v="XYZ"/>
    <s v="'001P000203500000"/>
    <s v="Active"/>
    <d v="2019-04-18T00:00:00"/>
    <d v="2025-10-17T00:00:00"/>
    <s v="Liability"/>
    <n v="1"/>
    <x v="0"/>
    <s v="Ahmedabad"/>
    <s v="Liability"/>
    <x v="2"/>
    <n v="250000"/>
    <d v="2019-04-18T00:00:00"/>
    <s v="Brokerage"/>
    <s v="Inception"/>
    <m/>
    <d v="2020-01-22T00:00:00"/>
  </r>
  <r>
    <s v="XYZ"/>
    <s v="111200/11/2018/98"/>
    <s v="Inactive"/>
    <d v="2017-08-02T00:00:00"/>
    <d v="2018-08-01T00:00:00"/>
    <s v="Fire"/>
    <n v="1"/>
    <x v="0"/>
    <s v="Ahmedabad"/>
    <s v="Construction, Power &amp; Infrastructure"/>
    <x v="2"/>
    <n v="78837.100000000006"/>
    <d v="2017-08-02T00:00:00"/>
    <s v="Brokerage"/>
    <s v="Lapse"/>
    <s v="DRCT - Direct"/>
    <d v="2020-01-22T00:00:00"/>
  </r>
  <r>
    <s v="XYZ"/>
    <n v="1.1120036171000001E+19"/>
    <s v="Inactive"/>
    <d v="2018-03-23T00:00:00"/>
    <d v="2019-03-22T00:00:00"/>
    <s v="Liability"/>
    <n v="1"/>
    <x v="0"/>
    <s v="Ahmedabad"/>
    <s v="Liability"/>
    <x v="0"/>
    <n v="21875"/>
    <d v="2018-03-23T00:00:00"/>
    <s v="Brokerage"/>
    <s v="Inception"/>
    <m/>
    <d v="2020-01-22T00:00:00"/>
  </r>
  <r>
    <s v="XYZ"/>
    <s v="'11120036181000000012"/>
    <s v="Active"/>
    <d v="2019-03-23T00:00:00"/>
    <d v="2020-03-22T00:00:00"/>
    <s v="Liability"/>
    <n v="1"/>
    <x v="0"/>
    <s v="Ahmedabad"/>
    <s v="Liability"/>
    <x v="0"/>
    <n v="59322"/>
    <d v="2019-04-22T00:00:00"/>
    <s v="Brokerage"/>
    <s v="Renewal"/>
    <m/>
    <d v="2020-01-22T00:00:00"/>
  </r>
  <r>
    <s v="XYZ"/>
    <s v="'11120044170300000014"/>
    <s v="Active"/>
    <d v="2018-03-23T00:00:00"/>
    <d v="2020-09-22T00:00:00"/>
    <s v="Engineering"/>
    <n v="1"/>
    <x v="0"/>
    <s v="Ahmedabad"/>
    <s v="Construction, Power &amp; Infrastructure"/>
    <x v="2"/>
    <n v="26763.4"/>
    <d v="2019-12-23T00:00:00"/>
    <s v="Brokerage"/>
    <s v="Inception"/>
    <m/>
    <d v="2020-01-22T00:00:00"/>
  </r>
  <r>
    <s v="XYZ"/>
    <s v="'11120044170300000014"/>
    <s v="Active"/>
    <d v="2018-03-23T00:00:00"/>
    <d v="2020-09-22T00:00:00"/>
    <s v="Engineering"/>
    <n v="1"/>
    <x v="0"/>
    <s v="Ahmedabad"/>
    <s v="Construction, Power &amp; Infrastructure"/>
    <x v="2"/>
    <n v="26763.4"/>
    <d v="2020-03-23T00:00:00"/>
    <s v="Brokerage"/>
    <s v="Inception"/>
    <m/>
    <d v="2020-01-22T00:00:00"/>
  </r>
  <r>
    <s v="XYZ"/>
    <s v="'11120044170300000014"/>
    <s v="Active"/>
    <d v="2018-03-23T00:00:00"/>
    <d v="2020-09-22T00:00:00"/>
    <s v="Engineering"/>
    <n v="1"/>
    <x v="0"/>
    <s v="Ahmedabad"/>
    <s v="Construction, Power &amp; Infrastructure"/>
    <x v="2"/>
    <n v="26763.439999999999"/>
    <d v="2018-06-23T00:00:00"/>
    <s v="Brokerage"/>
    <s v="Inception"/>
    <m/>
    <d v="2020-01-22T00:00:00"/>
  </r>
  <r>
    <s v="XYZ"/>
    <s v="'11120044170300000014"/>
    <s v="Active"/>
    <d v="2018-03-23T00:00:00"/>
    <d v="2020-09-22T00:00:00"/>
    <s v="Engineering"/>
    <n v="1"/>
    <x v="0"/>
    <s v="Ahmedabad"/>
    <s v="Construction, Power &amp; Infrastructure"/>
    <x v="2"/>
    <n v="26763.439999999999"/>
    <d v="2018-09-23T00:00:00"/>
    <s v="Brokerage"/>
    <s v="Inception"/>
    <m/>
    <d v="2020-01-22T00:00:00"/>
  </r>
  <r>
    <s v="XYZ"/>
    <s v="'11120044170300000014"/>
    <s v="Active"/>
    <d v="2018-03-23T00:00:00"/>
    <d v="2020-09-22T00:00:00"/>
    <s v="Engineering"/>
    <n v="1"/>
    <x v="0"/>
    <s v="Ahmedabad"/>
    <s v="Construction, Power &amp; Infrastructure"/>
    <x v="2"/>
    <n v="26763.439999999999"/>
    <d v="2018-12-23T00:00:00"/>
    <s v="Brokerage"/>
    <s v="Inception"/>
    <m/>
    <d v="2020-01-22T00:00:00"/>
  </r>
  <r>
    <s v="XYZ"/>
    <s v="'11120044170300000014"/>
    <s v="Active"/>
    <d v="2018-03-23T00:00:00"/>
    <d v="2020-09-22T00:00:00"/>
    <s v="Engineering"/>
    <n v="1"/>
    <x v="0"/>
    <s v="Ahmedabad"/>
    <s v="Construction, Power &amp; Infrastructure"/>
    <x v="2"/>
    <n v="26763.439999999999"/>
    <d v="2019-03-23T00:00:00"/>
    <s v="Brokerage"/>
    <s v="Inception"/>
    <m/>
    <d v="2020-01-22T00:00:00"/>
  </r>
  <r>
    <s v="XYZ"/>
    <s v="'11120044170300000014"/>
    <s v="Active"/>
    <d v="2018-03-23T00:00:00"/>
    <d v="2020-09-22T00:00:00"/>
    <s v="Engineering"/>
    <n v="1"/>
    <x v="0"/>
    <s v="Ahmedabad"/>
    <s v="Construction, Power &amp; Infrastructure"/>
    <x v="2"/>
    <n v="26763.439999999999"/>
    <d v="2019-06-23T00:00:00"/>
    <s v="Brokerage"/>
    <s v="Inception"/>
    <m/>
    <d v="2020-01-22T00:00:00"/>
  </r>
  <r>
    <s v="XYZ"/>
    <s v="'11120044170300000014"/>
    <s v="Active"/>
    <d v="2018-03-23T00:00:00"/>
    <d v="2020-09-22T00:00:00"/>
    <s v="Engineering"/>
    <n v="1"/>
    <x v="0"/>
    <s v="Ahmedabad"/>
    <s v="Construction, Power &amp; Infrastructure"/>
    <x v="2"/>
    <n v="26763.439999999999"/>
    <d v="2019-09-23T00:00:00"/>
    <s v="Brokerage"/>
    <s v="Inception"/>
    <m/>
    <d v="2020-01-22T00:00:00"/>
  </r>
  <r>
    <s v="XYZ"/>
    <s v="'11120044170300000014"/>
    <s v="Active"/>
    <d v="2018-03-23T00:00:00"/>
    <d v="2020-09-22T00:00:00"/>
    <s v="Engineering"/>
    <n v="1"/>
    <x v="0"/>
    <s v="Ahmedabad"/>
    <s v="Construction, Power &amp; Infrastructure"/>
    <x v="2"/>
    <n v="39440.839999999997"/>
    <d v="2018-03-23T00:00:00"/>
    <s v="Brokerage"/>
    <s v="Inception"/>
    <m/>
    <d v="2020-01-22T00:00:00"/>
  </r>
  <r>
    <s v="XYZ"/>
    <s v="11120044180300000010'"/>
    <s v="Active"/>
    <d v="2018-08-09T00:00:00"/>
    <d v="2021-08-08T00:00:00"/>
    <s v="Engineering"/>
    <n v="1"/>
    <x v="0"/>
    <s v="Ahmedabad"/>
    <s v="Construction, Power &amp; Infrastructure"/>
    <x v="2"/>
    <n v="14274.76"/>
    <d v="2019-11-09T00:00:00"/>
    <s v="Brokerage"/>
    <s v="Inception"/>
    <m/>
    <d v="2020-01-22T00:00:00"/>
  </r>
  <r>
    <s v="XYZ"/>
    <s v="11120044180300000010'"/>
    <s v="Active"/>
    <d v="2018-08-09T00:00:00"/>
    <d v="2021-08-08T00:00:00"/>
    <s v="Engineering"/>
    <n v="1"/>
    <x v="0"/>
    <s v="Ahmedabad"/>
    <s v="Construction, Power &amp; Infrastructure"/>
    <x v="2"/>
    <n v="14274.76"/>
    <d v="2020-02-09T00:00:00"/>
    <s v="Brokerage"/>
    <s v="Inception"/>
    <m/>
    <d v="2020-01-22T00:00:00"/>
  </r>
  <r>
    <s v="XYZ"/>
    <s v="11120044180300000010'"/>
    <s v="Active"/>
    <d v="2018-08-09T00:00:00"/>
    <d v="2021-08-08T00:00:00"/>
    <s v="Engineering"/>
    <n v="1"/>
    <x v="0"/>
    <s v="Ahmedabad"/>
    <s v="Construction, Power &amp; Infrastructure"/>
    <x v="2"/>
    <n v="14274.76"/>
    <d v="2020-05-09T00:00:00"/>
    <s v="Brokerage"/>
    <s v="Inception"/>
    <m/>
    <d v="2020-01-22T00:00:00"/>
  </r>
  <r>
    <s v="XYZ"/>
    <s v="11120044180300000010'"/>
    <s v="Active"/>
    <d v="2018-08-09T00:00:00"/>
    <d v="2021-08-08T00:00:00"/>
    <s v="Engineering"/>
    <n v="1"/>
    <x v="0"/>
    <s v="Ahmedabad"/>
    <s v="Construction, Power &amp; Infrastructure"/>
    <x v="2"/>
    <n v="14274.76"/>
    <d v="2020-08-09T00:00:00"/>
    <s v="Brokerage"/>
    <s v="Inception"/>
    <m/>
    <d v="2020-01-22T00:00:00"/>
  </r>
  <r>
    <s v="XYZ"/>
    <s v="11120044180300000010'"/>
    <s v="Active"/>
    <d v="2018-08-09T00:00:00"/>
    <d v="2021-08-08T00:00:00"/>
    <s v="Engineering"/>
    <n v="1"/>
    <x v="0"/>
    <s v="Ahmedabad"/>
    <s v="Construction, Power &amp; Infrastructure"/>
    <x v="2"/>
    <n v="14274.76"/>
    <d v="2020-11-09T00:00:00"/>
    <s v="Brokerage"/>
    <s v="Inception"/>
    <m/>
    <d v="2020-01-22T00:00:00"/>
  </r>
  <r>
    <s v="XYZ"/>
    <s v="11120044180300000010'"/>
    <s v="Active"/>
    <d v="2018-08-09T00:00:00"/>
    <d v="2021-08-08T00:00:00"/>
    <s v="Engineering"/>
    <n v="1"/>
    <x v="0"/>
    <s v="Ahmedabad"/>
    <s v="Construction, Power &amp; Infrastructure"/>
    <x v="2"/>
    <n v="14274.76"/>
    <d v="2021-02-09T00:00:00"/>
    <s v="Brokerage"/>
    <s v="Inception"/>
    <m/>
    <d v="2020-01-22T00:00:00"/>
  </r>
  <r>
    <s v="XYZ"/>
    <s v="11120044180300000010'"/>
    <s v="Active"/>
    <d v="2018-08-09T00:00:00"/>
    <d v="2021-08-08T00:00:00"/>
    <s v="Engineering"/>
    <n v="1"/>
    <x v="0"/>
    <s v="Ahmedabad"/>
    <s v="Construction, Power &amp; Infrastructure"/>
    <x v="2"/>
    <n v="14274.76"/>
    <d v="2019-02-09T00:00:00"/>
    <s v="Brokerage"/>
    <s v="Inception"/>
    <m/>
    <d v="2020-01-22T00:00:00"/>
  </r>
  <r>
    <s v="XYZ"/>
    <s v="11120044180300000010'"/>
    <s v="Active"/>
    <d v="2018-08-09T00:00:00"/>
    <d v="2021-08-08T00:00:00"/>
    <s v="Engineering"/>
    <n v="1"/>
    <x v="0"/>
    <s v="Ahmedabad"/>
    <s v="Construction, Power &amp; Infrastructure"/>
    <x v="2"/>
    <n v="14274.76"/>
    <d v="2019-02-09T00:00:00"/>
    <s v="Brokerage"/>
    <s v="Inception"/>
    <m/>
    <d v="2020-01-22T00:00:00"/>
  </r>
  <r>
    <s v="XYZ"/>
    <s v="11120044180300000010'"/>
    <s v="Active"/>
    <d v="2018-08-09T00:00:00"/>
    <d v="2021-08-08T00:00:00"/>
    <s v="Engineering"/>
    <n v="1"/>
    <x v="0"/>
    <s v="Ahmedabad"/>
    <s v="Construction, Power &amp; Infrastructure"/>
    <x v="2"/>
    <n v="14274.76"/>
    <d v="2019-05-09T00:00:00"/>
    <s v="Brokerage"/>
    <s v="Inception"/>
    <m/>
    <d v="2020-01-22T00:00:00"/>
  </r>
  <r>
    <s v="XYZ"/>
    <s v="11120044180300000010'"/>
    <s v="Active"/>
    <d v="2018-08-09T00:00:00"/>
    <d v="2021-08-08T00:00:00"/>
    <s v="Engineering"/>
    <n v="1"/>
    <x v="0"/>
    <s v="Ahmedabad"/>
    <s v="Construction, Power &amp; Infrastructure"/>
    <x v="2"/>
    <n v="14274.76"/>
    <d v="2019-08-09T00:00:00"/>
    <s v="Brokerage"/>
    <s v="Inception"/>
    <m/>
    <d v="2020-01-22T00:00:00"/>
  </r>
  <r>
    <s v="XYZ"/>
    <s v="11120044180300000010'"/>
    <s v="Active"/>
    <d v="2018-08-09T00:00:00"/>
    <d v="2021-08-08T00:00:00"/>
    <s v="Engineering"/>
    <n v="1"/>
    <x v="0"/>
    <s v="Ahmedabad"/>
    <s v="Construction, Power &amp; Infrastructure"/>
    <x v="2"/>
    <n v="14274.8"/>
    <d v="2018-11-09T00:00:00"/>
    <s v="Brokerage"/>
    <s v="Inception"/>
    <m/>
    <d v="2020-01-22T00:00:00"/>
  </r>
  <r>
    <s v="XYZ"/>
    <s v="11120044180300000010'"/>
    <s v="Active"/>
    <d v="2018-08-09T00:00:00"/>
    <d v="2021-08-08T00:00:00"/>
    <s v="Engineering"/>
    <n v="1"/>
    <x v="0"/>
    <s v="Ahmedabad"/>
    <s v="Construction, Power &amp; Infrastructure"/>
    <x v="2"/>
    <n v="22539.08"/>
    <d v="2018-08-09T00:00:00"/>
    <s v="Brokerage"/>
    <s v="Inception"/>
    <m/>
    <d v="2020-01-22T00:00:00"/>
  </r>
  <r>
    <s v="XYZ"/>
    <s v="'11120044180300000011"/>
    <s v="Active"/>
    <d v="2018-12-13T00:00:00"/>
    <d v="2021-06-12T00:00:00"/>
    <s v="Engineering"/>
    <n v="1"/>
    <x v="0"/>
    <s v="Ahmedabad"/>
    <s v="Construction, Power &amp; Infrastructure"/>
    <x v="2"/>
    <n v="24072.23"/>
    <d v="2019-12-13T00:00:00"/>
    <s v="Brokerage"/>
    <s v="Inception"/>
    <m/>
    <d v="2020-01-22T00:00:00"/>
  </r>
  <r>
    <s v="XYZ"/>
    <s v="'11120044180300000011"/>
    <s v="Active"/>
    <d v="2018-12-13T00:00:00"/>
    <d v="2021-06-12T00:00:00"/>
    <s v="Engineering"/>
    <n v="1"/>
    <x v="0"/>
    <s v="Ahmedabad"/>
    <s v="Construction, Power &amp; Infrastructure"/>
    <x v="2"/>
    <n v="24072.23"/>
    <d v="2020-03-13T00:00:00"/>
    <s v="Brokerage"/>
    <s v="Inception"/>
    <m/>
    <d v="2020-01-22T00:00:00"/>
  </r>
  <r>
    <s v="XYZ"/>
    <s v="'11120044180300000011"/>
    <s v="Active"/>
    <d v="2018-12-13T00:00:00"/>
    <d v="2021-06-12T00:00:00"/>
    <s v="Engineering"/>
    <n v="1"/>
    <x v="0"/>
    <s v="Ahmedabad"/>
    <s v="Construction, Power &amp; Infrastructure"/>
    <x v="2"/>
    <n v="24072.23"/>
    <d v="2020-06-13T00:00:00"/>
    <s v="Brokerage"/>
    <s v="Inception"/>
    <m/>
    <d v="2020-01-22T00:00:00"/>
  </r>
  <r>
    <s v="XYZ"/>
    <s v="'11120044180300000011"/>
    <s v="Active"/>
    <d v="2018-12-13T00:00:00"/>
    <d v="2021-06-12T00:00:00"/>
    <s v="Engineering"/>
    <n v="1"/>
    <x v="0"/>
    <s v="Ahmedabad"/>
    <s v="Construction, Power &amp; Infrastructure"/>
    <x v="2"/>
    <n v="24072.23"/>
    <d v="2020-09-13T00:00:00"/>
    <s v="Brokerage"/>
    <s v="Inception"/>
    <m/>
    <d v="2020-01-22T00:00:00"/>
  </r>
  <r>
    <s v="XYZ"/>
    <s v="'11120044180300000011"/>
    <s v="Active"/>
    <d v="2018-12-13T00:00:00"/>
    <d v="2021-06-12T00:00:00"/>
    <s v="Engineering"/>
    <n v="1"/>
    <x v="0"/>
    <s v="Ahmedabad"/>
    <s v="Construction, Power &amp; Infrastructure"/>
    <x v="2"/>
    <n v="24072.23"/>
    <d v="2020-12-13T00:00:00"/>
    <s v="Brokerage"/>
    <s v="Inception"/>
    <m/>
    <d v="2020-01-22T00:00:00"/>
  </r>
  <r>
    <s v="XYZ"/>
    <s v="'11120044180300000011"/>
    <s v="Active"/>
    <d v="2018-12-13T00:00:00"/>
    <d v="2021-06-12T00:00:00"/>
    <s v="Engineering"/>
    <n v="1"/>
    <x v="0"/>
    <s v="Ahmedabad"/>
    <s v="Construction, Power &amp; Infrastructure"/>
    <x v="2"/>
    <n v="24072.23"/>
    <d v="2019-06-13T00:00:00"/>
    <s v="Brokerage"/>
    <s v="Inception"/>
    <m/>
    <d v="2020-01-22T00:00:00"/>
  </r>
  <r>
    <s v="XYZ"/>
    <s v="'11120044180300000011"/>
    <s v="Active"/>
    <d v="2018-12-13T00:00:00"/>
    <d v="2021-06-12T00:00:00"/>
    <s v="Engineering"/>
    <n v="1"/>
    <x v="0"/>
    <s v="Ahmedabad"/>
    <s v="Construction, Power &amp; Infrastructure"/>
    <x v="2"/>
    <n v="24072.23"/>
    <d v="2019-09-13T00:00:00"/>
    <s v="Brokerage"/>
    <s v="Inception"/>
    <m/>
    <d v="2020-01-22T00:00:00"/>
  </r>
  <r>
    <s v="XYZ"/>
    <s v="'11120044180300000011"/>
    <s v="Active"/>
    <d v="2018-12-13T00:00:00"/>
    <d v="2021-06-12T00:00:00"/>
    <s v="Engineering"/>
    <n v="1"/>
    <x v="0"/>
    <s v="Ahmedabad"/>
    <s v="Construction, Power &amp; Infrastructure"/>
    <x v="2"/>
    <n v="24072.26"/>
    <d v="2019-03-13T00:00:00"/>
    <s v="Brokerage"/>
    <s v="Inception"/>
    <m/>
    <d v="2020-01-22T00:00:00"/>
  </r>
  <r>
    <s v="XYZ"/>
    <s v="'11120044180300000011"/>
    <s v="Active"/>
    <d v="2018-12-13T00:00:00"/>
    <d v="2021-06-12T00:00:00"/>
    <s v="Engineering"/>
    <n v="1"/>
    <x v="0"/>
    <s v="Ahmedabad"/>
    <s v="Construction, Power &amp; Infrastructure"/>
    <x v="2"/>
    <n v="24072.26"/>
    <d v="2019-03-13T00:00:00"/>
    <s v="Brokerage"/>
    <s v="Inception"/>
    <m/>
    <d v="2020-01-22T00:00:00"/>
  </r>
  <r>
    <s v="XYZ"/>
    <s v="'11120044180300000011"/>
    <s v="Active"/>
    <d v="2018-12-13T00:00:00"/>
    <d v="2021-06-12T00:00:00"/>
    <s v="Engineering"/>
    <n v="1"/>
    <x v="0"/>
    <s v="Ahmedabad"/>
    <s v="Construction, Power &amp; Infrastructure"/>
    <x v="2"/>
    <n v="35521.53"/>
    <d v="2018-12-13T00:00:00"/>
    <s v="Brokerage"/>
    <s v="Inception"/>
    <m/>
    <d v="2020-01-22T00:00:00"/>
  </r>
  <r>
    <s v="XYZ"/>
    <s v="'11120044180300000012"/>
    <s v="Active"/>
    <d v="2018-12-11T00:00:00"/>
    <d v="2021-06-10T00:00:00"/>
    <s v="Engineering"/>
    <n v="1"/>
    <x v="0"/>
    <s v="Ahmedabad"/>
    <s v="Construction, Power &amp; Infrastructure"/>
    <x v="2"/>
    <n v="31816.79"/>
    <d v="2019-12-11T00:00:00"/>
    <s v="Brokerage"/>
    <s v="Inception"/>
    <m/>
    <d v="2020-01-22T00:00:00"/>
  </r>
  <r>
    <s v="XYZ"/>
    <s v="'11120044180300000012"/>
    <s v="Active"/>
    <d v="2018-12-11T00:00:00"/>
    <d v="2021-06-10T00:00:00"/>
    <s v="Engineering"/>
    <n v="1"/>
    <x v="0"/>
    <s v="Ahmedabad"/>
    <s v="Construction, Power &amp; Infrastructure"/>
    <x v="2"/>
    <n v="31816.79"/>
    <d v="2020-03-11T00:00:00"/>
    <s v="Brokerage"/>
    <s v="Inception"/>
    <m/>
    <d v="2020-01-22T00:00:00"/>
  </r>
  <r>
    <s v="XYZ"/>
    <s v="'11120044180300000012"/>
    <s v="Active"/>
    <d v="2018-12-11T00:00:00"/>
    <d v="2021-06-10T00:00:00"/>
    <s v="Engineering"/>
    <n v="1"/>
    <x v="0"/>
    <s v="Ahmedabad"/>
    <s v="Construction, Power &amp; Infrastructure"/>
    <x v="2"/>
    <n v="31816.79"/>
    <d v="2020-06-11T00:00:00"/>
    <s v="Brokerage"/>
    <s v="Inception"/>
    <m/>
    <d v="2020-01-22T00:00:00"/>
  </r>
  <r>
    <s v="XYZ"/>
    <s v="'11120044180300000012"/>
    <s v="Active"/>
    <d v="2018-12-11T00:00:00"/>
    <d v="2021-06-10T00:00:00"/>
    <s v="Engineering"/>
    <n v="1"/>
    <x v="0"/>
    <s v="Ahmedabad"/>
    <s v="Construction, Power &amp; Infrastructure"/>
    <x v="2"/>
    <n v="31816.79"/>
    <d v="2020-09-11T00:00:00"/>
    <s v="Brokerage"/>
    <s v="Inception"/>
    <m/>
    <d v="2020-01-22T00:00:00"/>
  </r>
  <r>
    <s v="XYZ"/>
    <s v="'11120044180300000012"/>
    <s v="Active"/>
    <d v="2018-12-11T00:00:00"/>
    <d v="2021-06-10T00:00:00"/>
    <s v="Engineering"/>
    <n v="1"/>
    <x v="0"/>
    <s v="Ahmedabad"/>
    <s v="Construction, Power &amp; Infrastructure"/>
    <x v="2"/>
    <n v="31816.79"/>
    <d v="2020-12-11T00:00:00"/>
    <s v="Brokerage"/>
    <s v="Inception"/>
    <m/>
    <d v="2020-01-22T00:00:00"/>
  </r>
  <r>
    <s v="XYZ"/>
    <s v="'11120044180300000012"/>
    <s v="Active"/>
    <d v="2018-12-11T00:00:00"/>
    <d v="2021-06-10T00:00:00"/>
    <s v="Engineering"/>
    <n v="1"/>
    <x v="0"/>
    <s v="Ahmedabad"/>
    <s v="Construction, Power &amp; Infrastructure"/>
    <x v="2"/>
    <n v="31816.79"/>
    <d v="2019-09-11T00:00:00"/>
    <s v="Brokerage"/>
    <s v="Inception"/>
    <m/>
    <d v="2020-01-22T00:00:00"/>
  </r>
  <r>
    <s v="XYZ"/>
    <s v="'11120044180300000012"/>
    <s v="Active"/>
    <d v="2018-12-11T00:00:00"/>
    <d v="2021-06-10T00:00:00"/>
    <s v="Engineering"/>
    <n v="1"/>
    <x v="0"/>
    <s v="Ahmedabad"/>
    <s v="Construction, Power &amp; Infrastructure"/>
    <x v="2"/>
    <n v="31816.79"/>
    <d v="2019-09-11T00:00:00"/>
    <s v="Brokerage"/>
    <s v="Inception"/>
    <m/>
    <d v="2020-01-22T00:00:00"/>
  </r>
  <r>
    <s v="XYZ"/>
    <s v="'11120044180300000012"/>
    <s v="Active"/>
    <d v="2018-12-11T00:00:00"/>
    <d v="2021-06-10T00:00:00"/>
    <s v="Engineering"/>
    <n v="1"/>
    <x v="0"/>
    <s v="Ahmedabad"/>
    <s v="Construction, Power &amp; Infrastructure"/>
    <x v="2"/>
    <n v="31816.83"/>
    <d v="2019-03-11T00:00:00"/>
    <s v="Brokerage"/>
    <s v="Inception"/>
    <m/>
    <d v="2020-01-22T00:00:00"/>
  </r>
  <r>
    <s v="XYZ"/>
    <s v="'11120044180300000012"/>
    <s v="Active"/>
    <d v="2018-12-11T00:00:00"/>
    <d v="2021-06-10T00:00:00"/>
    <s v="Engineering"/>
    <n v="1"/>
    <x v="0"/>
    <s v="Ahmedabad"/>
    <s v="Construction, Power &amp; Infrastructure"/>
    <x v="2"/>
    <n v="31816.83"/>
    <d v="2019-03-11T00:00:00"/>
    <s v="Brokerage"/>
    <s v="Inception"/>
    <m/>
    <d v="2020-01-22T00:00:00"/>
  </r>
  <r>
    <s v="XYZ"/>
    <s v="'11120044180300000012"/>
    <s v="Active"/>
    <d v="2018-12-11T00:00:00"/>
    <d v="2021-06-10T00:00:00"/>
    <s v="Engineering"/>
    <n v="1"/>
    <x v="0"/>
    <s v="Ahmedabad"/>
    <s v="Construction, Power &amp; Infrastructure"/>
    <x v="2"/>
    <n v="31816.83"/>
    <d v="2019-03-11T00:00:00"/>
    <s v="Brokerage"/>
    <s v="Inception"/>
    <m/>
    <d v="2020-01-22T00:00:00"/>
  </r>
  <r>
    <s v="XYZ"/>
    <s v="'11120044180300000012"/>
    <s v="Active"/>
    <d v="2018-12-11T00:00:00"/>
    <d v="2021-06-10T00:00:00"/>
    <s v="Engineering"/>
    <n v="1"/>
    <x v="0"/>
    <s v="Ahmedabad"/>
    <s v="Construction, Power &amp; Infrastructure"/>
    <x v="2"/>
    <n v="31816.83"/>
    <d v="2019-06-11T00:00:00"/>
    <s v="Brokerage"/>
    <s v="Inception"/>
    <m/>
    <d v="2020-01-22T00:00:00"/>
  </r>
  <r>
    <s v="XYZ"/>
    <s v="'11120044180300000012"/>
    <s v="Active"/>
    <d v="2018-12-11T00:00:00"/>
    <d v="2021-06-10T00:00:00"/>
    <s v="Engineering"/>
    <n v="1"/>
    <x v="0"/>
    <s v="Ahmedabad"/>
    <s v="Construction, Power &amp; Infrastructure"/>
    <x v="2"/>
    <n v="31816.83"/>
    <d v="2019-06-11T00:00:00"/>
    <s v="Brokerage"/>
    <s v="Inception"/>
    <m/>
    <d v="2020-01-22T00:00:00"/>
  </r>
  <r>
    <s v="XYZ"/>
    <s v="'11120044180300000012"/>
    <s v="Active"/>
    <d v="2018-12-11T00:00:00"/>
    <d v="2021-06-10T00:00:00"/>
    <s v="Engineering"/>
    <n v="1"/>
    <x v="0"/>
    <s v="Ahmedabad"/>
    <s v="Construction, Power &amp; Infrastructure"/>
    <x v="2"/>
    <n v="46888.34"/>
    <d v="2018-12-11T00:00:00"/>
    <s v="Brokerage"/>
    <s v="Inception"/>
    <m/>
    <d v="2020-01-22T00:00:00"/>
  </r>
  <r>
    <s v="XYZ"/>
    <s v="'11120044180300000012"/>
    <s v="Active"/>
    <d v="2018-12-11T00:00:00"/>
    <d v="2021-06-10T00:00:00"/>
    <s v="Engineering"/>
    <n v="1"/>
    <x v="0"/>
    <s v="Ahmedabad"/>
    <s v="Construction, Power &amp; Infrastructure"/>
    <x v="2"/>
    <n v="46888.34"/>
    <d v="2018-12-11T00:00:00"/>
    <s v="Brokerage"/>
    <s v="Inception"/>
    <m/>
    <d v="2020-01-22T00:00:00"/>
  </r>
  <r>
    <s v="XYZ"/>
    <s v="'11120044180300000012"/>
    <s v="Active"/>
    <d v="2018-12-11T00:00:00"/>
    <d v="2021-06-10T00:00:00"/>
    <s v="Engineering"/>
    <n v="1"/>
    <x v="0"/>
    <s v="Ahmedabad"/>
    <s v="Construction, Power &amp; Infrastructure"/>
    <x v="2"/>
    <n v="46888.34"/>
    <d v="2018-12-11T00:00:00"/>
    <s v="Brokerage"/>
    <s v="Inception"/>
    <m/>
    <d v="2020-01-22T00:00:00"/>
  </r>
  <r>
    <s v="XYZ"/>
    <s v="'11120044180300000012"/>
    <s v="Active"/>
    <d v="2018-12-11T00:00:00"/>
    <d v="2021-06-10T00:00:00"/>
    <s v="Engineering"/>
    <n v="1"/>
    <x v="0"/>
    <s v="Ahmedabad"/>
    <s v="Construction, Power &amp; Infrastructure"/>
    <x v="2"/>
    <n v="46888.34"/>
    <d v="2018-12-11T00:00:00"/>
    <s v="Brokerage"/>
    <s v="Inception"/>
    <m/>
    <d v="2020-01-22T00:00:00"/>
  </r>
  <r>
    <s v="XYZ"/>
    <s v="'11120044180800000002"/>
    <s v="Active"/>
    <d v="2018-07-14T00:00:00"/>
    <d v="2022-01-13T00:00:00"/>
    <s v="Engineering"/>
    <n v="1"/>
    <x v="0"/>
    <s v="Ahmedabad"/>
    <s v="Construction, Power &amp; Infrastructure"/>
    <x v="2"/>
    <n v="5712.04"/>
    <d v="2019-10-14T00:00:00"/>
    <s v="Brokerage"/>
    <s v="Inception"/>
    <m/>
    <d v="2020-01-22T00:00:00"/>
  </r>
  <r>
    <s v="XYZ"/>
    <s v="'11120044180800000002"/>
    <s v="Active"/>
    <d v="2018-07-14T00:00:00"/>
    <d v="2022-01-13T00:00:00"/>
    <s v="Engineering"/>
    <n v="1"/>
    <x v="0"/>
    <s v="Ahmedabad"/>
    <s v="Construction, Power &amp; Infrastructure"/>
    <x v="2"/>
    <n v="5712.04"/>
    <d v="2020-01-14T00:00:00"/>
    <s v="Brokerage"/>
    <s v="Inception"/>
    <m/>
    <d v="2020-01-22T00:00:00"/>
  </r>
  <r>
    <s v="XYZ"/>
    <s v="'11120044180800000002"/>
    <s v="Active"/>
    <d v="2018-07-14T00:00:00"/>
    <d v="2022-01-13T00:00:00"/>
    <s v="Engineering"/>
    <n v="1"/>
    <x v="0"/>
    <s v="Ahmedabad"/>
    <s v="Construction, Power &amp; Infrastructure"/>
    <x v="2"/>
    <n v="5712.04"/>
    <d v="2020-04-14T00:00:00"/>
    <s v="Brokerage"/>
    <s v="Inception"/>
    <m/>
    <d v="2020-01-22T00:00:00"/>
  </r>
  <r>
    <s v="XYZ"/>
    <s v="'11120044180800000002"/>
    <s v="Active"/>
    <d v="2018-07-14T00:00:00"/>
    <d v="2022-01-13T00:00:00"/>
    <s v="Engineering"/>
    <n v="1"/>
    <x v="0"/>
    <s v="Ahmedabad"/>
    <s v="Construction, Power &amp; Infrastructure"/>
    <x v="2"/>
    <n v="5712.04"/>
    <d v="2020-07-14T00:00:00"/>
    <s v="Brokerage"/>
    <s v="Inception"/>
    <m/>
    <d v="2020-01-22T00:00:00"/>
  </r>
  <r>
    <s v="XYZ"/>
    <s v="'11120044180800000002"/>
    <s v="Active"/>
    <d v="2018-07-14T00:00:00"/>
    <d v="2022-01-13T00:00:00"/>
    <s v="Engineering"/>
    <n v="1"/>
    <x v="0"/>
    <s v="Ahmedabad"/>
    <s v="Construction, Power &amp; Infrastructure"/>
    <x v="2"/>
    <n v="5712.04"/>
    <d v="2020-10-14T00:00:00"/>
    <s v="Brokerage"/>
    <s v="Inception"/>
    <m/>
    <d v="2020-01-22T00:00:00"/>
  </r>
  <r>
    <s v="XYZ"/>
    <s v="'11120044180800000002"/>
    <s v="Active"/>
    <d v="2018-07-14T00:00:00"/>
    <d v="2022-01-13T00:00:00"/>
    <s v="Engineering"/>
    <n v="1"/>
    <x v="0"/>
    <s v="Ahmedabad"/>
    <s v="Construction, Power &amp; Infrastructure"/>
    <x v="2"/>
    <n v="5712.04"/>
    <d v="2021-01-14T00:00:00"/>
    <s v="Brokerage"/>
    <s v="Inception"/>
    <m/>
    <d v="2020-01-22T00:00:00"/>
  </r>
  <r>
    <s v="XYZ"/>
    <s v="'11120044180800000002"/>
    <s v="Active"/>
    <d v="2018-07-14T00:00:00"/>
    <d v="2022-01-13T00:00:00"/>
    <s v="Engineering"/>
    <n v="1"/>
    <x v="0"/>
    <s v="Ahmedabad"/>
    <s v="Construction, Power &amp; Infrastructure"/>
    <x v="2"/>
    <n v="5712.04"/>
    <d v="2021-04-14T00:00:00"/>
    <s v="Brokerage"/>
    <s v="Inception"/>
    <m/>
    <d v="2020-01-22T00:00:00"/>
  </r>
  <r>
    <s v="XYZ"/>
    <s v="'11120044180800000002"/>
    <s v="Active"/>
    <d v="2018-07-14T00:00:00"/>
    <d v="2022-01-13T00:00:00"/>
    <s v="Engineering"/>
    <n v="1"/>
    <x v="0"/>
    <s v="Ahmedabad"/>
    <s v="Construction, Power &amp; Infrastructure"/>
    <x v="2"/>
    <n v="5712.04"/>
    <d v="2021-07-14T00:00:00"/>
    <s v="Brokerage"/>
    <s v="Inception"/>
    <m/>
    <d v="2020-01-22T00:00:00"/>
  </r>
  <r>
    <s v="XYZ"/>
    <s v="'11120044180800000002"/>
    <s v="Active"/>
    <d v="2018-07-14T00:00:00"/>
    <d v="2022-01-13T00:00:00"/>
    <s v="Engineering"/>
    <n v="1"/>
    <x v="0"/>
    <s v="Ahmedabad"/>
    <s v="Construction, Power &amp; Infrastructure"/>
    <x v="2"/>
    <n v="5712.04"/>
    <d v="2021-07-14T00:00:00"/>
    <s v="Brokerage"/>
    <s v="Inception"/>
    <m/>
    <d v="2020-01-22T00:00:00"/>
  </r>
  <r>
    <s v="XYZ"/>
    <s v="'11120044180800000002"/>
    <s v="Active"/>
    <d v="2018-07-14T00:00:00"/>
    <d v="2022-01-13T00:00:00"/>
    <s v="Engineering"/>
    <n v="1"/>
    <x v="0"/>
    <s v="Ahmedabad"/>
    <s v="Construction, Power &amp; Infrastructure"/>
    <x v="2"/>
    <n v="5712.04"/>
    <d v="2021-07-14T00:00:00"/>
    <s v="Brokerage"/>
    <s v="Inception"/>
    <m/>
    <d v="2020-01-22T00:00:00"/>
  </r>
  <r>
    <s v="XYZ"/>
    <s v="'11120044180800000002"/>
    <s v="Active"/>
    <d v="2018-07-14T00:00:00"/>
    <d v="2022-01-13T00:00:00"/>
    <s v="Engineering"/>
    <n v="1"/>
    <x v="0"/>
    <s v="Ahmedabad"/>
    <s v="Construction, Power &amp; Infrastructure"/>
    <x v="2"/>
    <n v="5712.04"/>
    <d v="2021-07-14T00:00:00"/>
    <s v="Brokerage"/>
    <s v="Inception"/>
    <m/>
    <d v="2020-01-22T00:00:00"/>
  </r>
  <r>
    <s v="XYZ"/>
    <s v="'11120044180800000002"/>
    <s v="Active"/>
    <d v="2018-07-14T00:00:00"/>
    <d v="2022-01-13T00:00:00"/>
    <s v="Engineering"/>
    <n v="1"/>
    <x v="0"/>
    <s v="Ahmedabad"/>
    <s v="Construction, Power &amp; Infrastructure"/>
    <x v="2"/>
    <n v="5712.04"/>
    <d v="2018-10-14T00:00:00"/>
    <s v="Brokerage"/>
    <s v="Inception"/>
    <m/>
    <d v="2020-01-22T00:00:00"/>
  </r>
  <r>
    <s v="XYZ"/>
    <s v="'11120044180800000002"/>
    <s v="Active"/>
    <d v="2018-07-14T00:00:00"/>
    <d v="2022-01-13T00:00:00"/>
    <s v="Engineering"/>
    <n v="1"/>
    <x v="0"/>
    <s v="Ahmedabad"/>
    <s v="Construction, Power &amp; Infrastructure"/>
    <x v="2"/>
    <n v="5712.04"/>
    <d v="2019-01-14T00:00:00"/>
    <s v="Brokerage"/>
    <s v="Inception"/>
    <m/>
    <d v="2020-01-22T00:00:00"/>
  </r>
  <r>
    <s v="XYZ"/>
    <s v="'11120044180800000002"/>
    <s v="Active"/>
    <d v="2018-07-14T00:00:00"/>
    <d v="2022-01-13T00:00:00"/>
    <s v="Engineering"/>
    <n v="1"/>
    <x v="0"/>
    <s v="Ahmedabad"/>
    <s v="Construction, Power &amp; Infrastructure"/>
    <x v="2"/>
    <n v="5712.04"/>
    <d v="2019-04-14T00:00:00"/>
    <s v="Brokerage"/>
    <s v="Inception"/>
    <m/>
    <d v="2020-01-22T00:00:00"/>
  </r>
  <r>
    <s v="XYZ"/>
    <s v="'11120044180800000002"/>
    <s v="Active"/>
    <d v="2018-07-14T00:00:00"/>
    <d v="2022-01-13T00:00:00"/>
    <s v="Engineering"/>
    <n v="1"/>
    <x v="0"/>
    <s v="Ahmedabad"/>
    <s v="Construction, Power &amp; Infrastructure"/>
    <x v="2"/>
    <n v="5712.04"/>
    <d v="2019-07-14T00:00:00"/>
    <s v="Brokerage"/>
    <s v="Inception"/>
    <m/>
    <d v="2020-01-22T00:00:00"/>
  </r>
  <r>
    <s v="XYZ"/>
    <s v="'11120044180800000002"/>
    <s v="Active"/>
    <d v="2018-07-14T00:00:00"/>
    <d v="2022-01-13T00:00:00"/>
    <s v="Engineering"/>
    <n v="1"/>
    <x v="0"/>
    <s v="Ahmedabad"/>
    <s v="Construction, Power &amp; Infrastructure"/>
    <x v="2"/>
    <n v="15832.08"/>
    <d v="2018-07-14T00:00:00"/>
    <s v="Brokerage"/>
    <s v="Inception"/>
    <m/>
    <d v="2020-01-22T00:00:00"/>
  </r>
  <r>
    <s v="XYZ"/>
    <s v="'11120044180800000003"/>
    <s v="Active"/>
    <d v="2018-07-14T00:00:00"/>
    <d v="2022-01-13T00:00:00"/>
    <s v="Engineering"/>
    <n v="1"/>
    <x v="0"/>
    <s v="Ahmedabad"/>
    <s v="Construction, Power &amp; Infrastructure"/>
    <x v="2"/>
    <n v="11198.33"/>
    <d v="2021-07-14T00:00:00"/>
    <s v="Brokerage"/>
    <s v="Inception"/>
    <m/>
    <d v="2020-01-22T00:00:00"/>
  </r>
  <r>
    <s v="XYZ"/>
    <s v="'11120044180800000003"/>
    <s v="Active"/>
    <d v="2018-07-14T00:00:00"/>
    <d v="2022-01-13T00:00:00"/>
    <s v="Engineering"/>
    <n v="1"/>
    <x v="0"/>
    <s v="Ahmedabad"/>
    <s v="Construction, Power &amp; Infrastructure"/>
    <x v="2"/>
    <n v="11279.55"/>
    <d v="2020-01-14T00:00:00"/>
    <s v="Brokerage"/>
    <s v="Inception"/>
    <m/>
    <d v="2020-01-22T00:00:00"/>
  </r>
  <r>
    <s v="XYZ"/>
    <s v="'11120044180800000003"/>
    <s v="Active"/>
    <d v="2018-07-14T00:00:00"/>
    <d v="2022-01-13T00:00:00"/>
    <s v="Engineering"/>
    <n v="1"/>
    <x v="0"/>
    <s v="Ahmedabad"/>
    <s v="Construction, Power &amp; Infrastructure"/>
    <x v="2"/>
    <n v="11279.55"/>
    <d v="2020-04-14T00:00:00"/>
    <s v="Brokerage"/>
    <s v="Inception"/>
    <m/>
    <d v="2020-01-22T00:00:00"/>
  </r>
  <r>
    <s v="XYZ"/>
    <s v="'11120044180800000003"/>
    <s v="Active"/>
    <d v="2018-07-14T00:00:00"/>
    <d v="2022-01-13T00:00:00"/>
    <s v="Engineering"/>
    <n v="1"/>
    <x v="0"/>
    <s v="Ahmedabad"/>
    <s v="Construction, Power &amp; Infrastructure"/>
    <x v="2"/>
    <n v="11279.55"/>
    <d v="2020-07-14T00:00:00"/>
    <s v="Brokerage"/>
    <s v="Inception"/>
    <m/>
    <d v="2020-01-22T00:00:00"/>
  </r>
  <r>
    <s v="XYZ"/>
    <s v="'11120044180800000003"/>
    <s v="Active"/>
    <d v="2018-07-14T00:00:00"/>
    <d v="2022-01-13T00:00:00"/>
    <s v="Engineering"/>
    <n v="1"/>
    <x v="0"/>
    <s v="Ahmedabad"/>
    <s v="Construction, Power &amp; Infrastructure"/>
    <x v="2"/>
    <n v="11279.55"/>
    <d v="2020-10-14T00:00:00"/>
    <s v="Brokerage"/>
    <s v="Inception"/>
    <m/>
    <d v="2020-01-22T00:00:00"/>
  </r>
  <r>
    <s v="XYZ"/>
    <s v="'11120044180800000003"/>
    <s v="Active"/>
    <d v="2018-07-14T00:00:00"/>
    <d v="2022-01-13T00:00:00"/>
    <s v="Engineering"/>
    <n v="1"/>
    <x v="0"/>
    <s v="Ahmedabad"/>
    <s v="Construction, Power &amp; Infrastructure"/>
    <x v="2"/>
    <n v="11279.55"/>
    <d v="2021-01-14T00:00:00"/>
    <s v="Brokerage"/>
    <s v="Inception"/>
    <m/>
    <d v="2020-01-22T00:00:00"/>
  </r>
  <r>
    <s v="XYZ"/>
    <s v="'11120044180800000003"/>
    <s v="Active"/>
    <d v="2018-07-14T00:00:00"/>
    <d v="2022-01-13T00:00:00"/>
    <s v="Engineering"/>
    <n v="1"/>
    <x v="0"/>
    <s v="Ahmedabad"/>
    <s v="Construction, Power &amp; Infrastructure"/>
    <x v="2"/>
    <n v="11279.55"/>
    <d v="2021-04-14T00:00:00"/>
    <s v="Brokerage"/>
    <s v="Inception"/>
    <m/>
    <d v="2020-01-22T00:00:00"/>
  </r>
  <r>
    <s v="XYZ"/>
    <s v="'11120044180800000003"/>
    <s v="Active"/>
    <d v="2018-07-14T00:00:00"/>
    <d v="2022-01-13T00:00:00"/>
    <s v="Engineering"/>
    <n v="1"/>
    <x v="0"/>
    <s v="Ahmedabad"/>
    <s v="Construction, Power &amp; Infrastructure"/>
    <x v="2"/>
    <n v="11279.55"/>
    <d v="2018-10-14T00:00:00"/>
    <s v="Brokerage"/>
    <s v="Inception"/>
    <m/>
    <d v="2020-01-22T00:00:00"/>
  </r>
  <r>
    <s v="XYZ"/>
    <s v="'11120044180800000003"/>
    <s v="Active"/>
    <d v="2018-07-14T00:00:00"/>
    <d v="2022-01-13T00:00:00"/>
    <s v="Engineering"/>
    <n v="1"/>
    <x v="0"/>
    <s v="Ahmedabad"/>
    <s v="Construction, Power &amp; Infrastructure"/>
    <x v="2"/>
    <n v="11279.55"/>
    <d v="2019-01-14T00:00:00"/>
    <s v="Brokerage"/>
    <s v="Inception"/>
    <m/>
    <d v="2020-01-22T00:00:00"/>
  </r>
  <r>
    <s v="XYZ"/>
    <s v="'11120044180800000003"/>
    <s v="Active"/>
    <d v="2018-07-14T00:00:00"/>
    <d v="2022-01-13T00:00:00"/>
    <s v="Engineering"/>
    <n v="1"/>
    <x v="0"/>
    <s v="Ahmedabad"/>
    <s v="Construction, Power &amp; Infrastructure"/>
    <x v="2"/>
    <n v="11279.55"/>
    <d v="2019-04-14T00:00:00"/>
    <s v="Brokerage"/>
    <s v="Inception"/>
    <m/>
    <d v="2020-01-22T00:00:00"/>
  </r>
  <r>
    <s v="XYZ"/>
    <s v="'11120044180800000003"/>
    <s v="Active"/>
    <d v="2018-07-14T00:00:00"/>
    <d v="2022-01-13T00:00:00"/>
    <s v="Engineering"/>
    <n v="1"/>
    <x v="0"/>
    <s v="Ahmedabad"/>
    <s v="Construction, Power &amp; Infrastructure"/>
    <x v="2"/>
    <n v="11279.55"/>
    <d v="2019-07-14T00:00:00"/>
    <s v="Brokerage"/>
    <s v="Inception"/>
    <m/>
    <d v="2020-01-22T00:00:00"/>
  </r>
  <r>
    <s v="XYZ"/>
    <s v="'11120044180800000003"/>
    <s v="Active"/>
    <d v="2018-07-14T00:00:00"/>
    <d v="2022-01-13T00:00:00"/>
    <s v="Engineering"/>
    <n v="1"/>
    <x v="0"/>
    <s v="Ahmedabad"/>
    <s v="Construction, Power &amp; Infrastructure"/>
    <x v="2"/>
    <n v="11279.55"/>
    <d v="2019-10-14T00:00:00"/>
    <s v="Brokerage"/>
    <s v="Inception"/>
    <m/>
    <d v="2020-01-22T00:00:00"/>
  </r>
  <r>
    <s v="XYZ"/>
    <s v="'11120044180800000003"/>
    <s v="Active"/>
    <d v="2018-07-14T00:00:00"/>
    <d v="2022-01-13T00:00:00"/>
    <s v="Engineering"/>
    <n v="1"/>
    <x v="0"/>
    <s v="Ahmedabad"/>
    <s v="Construction, Power &amp; Infrastructure"/>
    <x v="2"/>
    <n v="27256.2"/>
    <d v="2018-07-14T00:00:00"/>
    <s v="Brokerage"/>
    <s v="Inception"/>
    <m/>
    <d v="2020-01-22T00:00:00"/>
  </r>
  <r>
    <s v="XYZ"/>
    <s v="'11120044180800000006"/>
    <s v="Active"/>
    <d v="2018-12-14T00:00:00"/>
    <d v="2021-06-13T00:00:00"/>
    <s v="Engineering"/>
    <n v="1"/>
    <x v="0"/>
    <s v="Ahmedabad"/>
    <s v="Construction, Power &amp; Infrastructure"/>
    <x v="2"/>
    <n v="2426.0300000000002"/>
    <d v="2020-12-14T00:00:00"/>
    <s v="Brokerage"/>
    <s v="Inception"/>
    <m/>
    <d v="2020-01-22T00:00:00"/>
  </r>
  <r>
    <s v="XYZ"/>
    <s v="'11120044180800000006"/>
    <s v="Active"/>
    <d v="2018-12-14T00:00:00"/>
    <d v="2021-06-13T00:00:00"/>
    <s v="Engineering"/>
    <n v="1"/>
    <x v="0"/>
    <s v="Ahmedabad"/>
    <s v="Construction, Power &amp; Infrastructure"/>
    <x v="2"/>
    <n v="2426.06"/>
    <d v="2019-12-14T00:00:00"/>
    <s v="Brokerage"/>
    <s v="Inception"/>
    <m/>
    <d v="2020-01-22T00:00:00"/>
  </r>
  <r>
    <s v="XYZ"/>
    <s v="'11120044180800000006"/>
    <s v="Active"/>
    <d v="2018-12-14T00:00:00"/>
    <d v="2021-06-13T00:00:00"/>
    <s v="Engineering"/>
    <n v="1"/>
    <x v="0"/>
    <s v="Ahmedabad"/>
    <s v="Construction, Power &amp; Infrastructure"/>
    <x v="2"/>
    <n v="2426.06"/>
    <d v="2020-03-14T00:00:00"/>
    <s v="Brokerage"/>
    <s v="Inception"/>
    <m/>
    <d v="2020-01-22T00:00:00"/>
  </r>
  <r>
    <s v="XYZ"/>
    <s v="'11120044180800000006"/>
    <s v="Active"/>
    <d v="2018-12-14T00:00:00"/>
    <d v="2021-06-13T00:00:00"/>
    <s v="Engineering"/>
    <n v="1"/>
    <x v="0"/>
    <s v="Ahmedabad"/>
    <s v="Construction, Power &amp; Infrastructure"/>
    <x v="2"/>
    <n v="2426.06"/>
    <d v="2020-06-14T00:00:00"/>
    <s v="Brokerage"/>
    <s v="Inception"/>
    <m/>
    <d v="2020-01-22T00:00:00"/>
  </r>
  <r>
    <s v="XYZ"/>
    <s v="'11120044180800000006"/>
    <s v="Active"/>
    <d v="2018-12-14T00:00:00"/>
    <d v="2021-06-13T00:00:00"/>
    <s v="Engineering"/>
    <n v="1"/>
    <x v="0"/>
    <s v="Ahmedabad"/>
    <s v="Construction, Power &amp; Infrastructure"/>
    <x v="2"/>
    <n v="2426.06"/>
    <d v="2020-09-14T00:00:00"/>
    <s v="Brokerage"/>
    <s v="Inception"/>
    <m/>
    <d v="2020-01-22T00:00:00"/>
  </r>
  <r>
    <s v="XYZ"/>
    <s v="'11120044180800000006"/>
    <s v="Active"/>
    <d v="2018-12-14T00:00:00"/>
    <d v="2021-06-13T00:00:00"/>
    <s v="Engineering"/>
    <n v="1"/>
    <x v="0"/>
    <s v="Ahmedabad"/>
    <s v="Construction, Power &amp; Infrastructure"/>
    <x v="2"/>
    <n v="2426.06"/>
    <d v="2019-03-14T00:00:00"/>
    <s v="Brokerage"/>
    <s v="Inception"/>
    <m/>
    <d v="2020-01-22T00:00:00"/>
  </r>
  <r>
    <s v="XYZ"/>
    <s v="'11120044180800000006"/>
    <s v="Active"/>
    <d v="2018-12-14T00:00:00"/>
    <d v="2021-06-13T00:00:00"/>
    <s v="Engineering"/>
    <n v="1"/>
    <x v="0"/>
    <s v="Ahmedabad"/>
    <s v="Construction, Power &amp; Infrastructure"/>
    <x v="2"/>
    <n v="2426.06"/>
    <d v="2019-06-14T00:00:00"/>
    <s v="Brokerage"/>
    <s v="Inception"/>
    <m/>
    <d v="2020-01-22T00:00:00"/>
  </r>
  <r>
    <s v="XYZ"/>
    <s v="'11120044180800000006"/>
    <s v="Active"/>
    <d v="2018-12-14T00:00:00"/>
    <d v="2021-06-13T00:00:00"/>
    <s v="Engineering"/>
    <n v="1"/>
    <x v="0"/>
    <s v="Ahmedabad"/>
    <s v="Construction, Power &amp; Infrastructure"/>
    <x v="2"/>
    <n v="2426.06"/>
    <d v="2019-09-14T00:00:00"/>
    <s v="Brokerage"/>
    <s v="Inception"/>
    <m/>
    <d v="2020-01-22T00:00:00"/>
  </r>
  <r>
    <s v="XYZ"/>
    <s v="'11120044180800000006"/>
    <s v="Active"/>
    <d v="2018-12-14T00:00:00"/>
    <d v="2021-06-13T00:00:00"/>
    <s v="Engineering"/>
    <n v="1"/>
    <x v="0"/>
    <s v="Ahmedabad"/>
    <s v="Construction, Power &amp; Infrastructure"/>
    <x v="2"/>
    <n v="6203.49"/>
    <d v="2018-12-14T00:00:00"/>
    <s v="Brokerage"/>
    <s v="Inception"/>
    <m/>
    <d v="2020-01-22T00:00:00"/>
  </r>
  <r>
    <s v="XYZ"/>
    <s v="1210001119P104351661'"/>
    <s v="Active"/>
    <d v="2019-06-26T00:00:00"/>
    <d v="2020-06-25T00:00:00"/>
    <s v="Fire"/>
    <n v="11"/>
    <x v="8"/>
    <s v="Ahmedabad"/>
    <s v="Construction, Power &amp; Infrastructure"/>
    <x v="2"/>
    <n v="137712.39000000001"/>
    <d v="2019-06-26T00:00:00"/>
    <s v="Brokerage"/>
    <s v="Inception"/>
    <m/>
    <d v="2020-01-22T00:00:00"/>
  </r>
  <r>
    <s v="XYZ"/>
    <s v="'1213004416P107726014 / 1213002116P107726019"/>
    <s v="Active"/>
    <d v="2019-02-28T00:00:00"/>
    <d v="2019-05-27T00:00:00"/>
    <s v="Engineering"/>
    <n v="1"/>
    <x v="0"/>
    <s v="Ahmedabad"/>
    <s v="Construction, Power &amp; Infrastructure"/>
    <x v="2"/>
    <n v="21929.45"/>
    <d v="2019-03-01T00:00:00"/>
    <s v="Brokerage"/>
    <s v="Renewal"/>
    <m/>
    <d v="2020-01-22T00:00:00"/>
  </r>
  <r>
    <s v="XYZ"/>
    <s v="1213004416P107726014  (SCE)/1213002116P107726019 ( MCE)"/>
    <s v="Inactive"/>
    <d v="2016-08-29T00:00:00"/>
    <d v="2019-02-28T00:00:00"/>
    <s v="Engineering"/>
    <n v="1"/>
    <x v="0"/>
    <s v="Ahmedabad"/>
    <s v="Construction, Power &amp; Infrastructure"/>
    <x v="2"/>
    <n v="55777.3"/>
    <d v="2016-08-29T00:00:00"/>
    <s v="Brokerage"/>
    <s v="Inception"/>
    <m/>
    <d v="2020-01-22T00:00:00"/>
  </r>
  <r>
    <s v="XYZ"/>
    <s v="1213004416P107744588 "/>
    <s v="Inactive"/>
    <d v="2016-08-26T00:00:00"/>
    <d v="2018-08-25T00:00:00"/>
    <s v="Engineering"/>
    <n v="1"/>
    <x v="0"/>
    <s v="Ahmedabad"/>
    <s v="Construction, Power &amp; Infrastructure"/>
    <x v="2"/>
    <n v="101109.75"/>
    <d v="2018-08-25T00:00:00"/>
    <s v="Brokerage"/>
    <s v="Lapse"/>
    <s v="NOLN - No Longer Needed"/>
    <d v="2020-01-22T00:00:00"/>
  </r>
  <r>
    <s v="XYZ"/>
    <s v="'1213004416P109402880"/>
    <s v="Active"/>
    <d v="2016-09-23T00:00:00"/>
    <d v="2019-09-22T00:00:00"/>
    <s v="Engineering"/>
    <n v="1"/>
    <x v="0"/>
    <s v="Ahmedabad"/>
    <s v="Construction, Power &amp; Infrastructure"/>
    <x v="1"/>
    <n v="31589.25"/>
    <d v="2017-12-23T00:00:00"/>
    <s v="Brokerage"/>
    <s v="Endorsement"/>
    <m/>
    <d v="2020-01-22T00:00:00"/>
  </r>
  <r>
    <s v="XYZ"/>
    <s v="'1213004416P109402880"/>
    <s v="Active"/>
    <d v="2016-09-23T00:00:00"/>
    <d v="2019-09-22T00:00:00"/>
    <s v="Engineering"/>
    <n v="1"/>
    <x v="0"/>
    <s v="Ahmedabad"/>
    <s v="Construction, Power &amp; Infrastructure"/>
    <x v="1"/>
    <n v="31589.25"/>
    <d v="2018-03-23T00:00:00"/>
    <s v="Brokerage"/>
    <s v="Endorsement"/>
    <m/>
    <d v="2020-01-22T00:00:00"/>
  </r>
  <r>
    <s v="XYZ"/>
    <s v="'1213004416P109402880"/>
    <s v="Active"/>
    <d v="2016-09-23T00:00:00"/>
    <d v="2019-09-22T00:00:00"/>
    <s v="Engineering"/>
    <n v="1"/>
    <x v="0"/>
    <s v="Ahmedabad"/>
    <s v="Construction, Power &amp; Infrastructure"/>
    <x v="1"/>
    <n v="31589.25"/>
    <d v="2018-06-23T00:00:00"/>
    <s v="Brokerage"/>
    <s v="Endorsement"/>
    <m/>
    <d v="2020-01-22T00:00:00"/>
  </r>
  <r>
    <s v="XYZ"/>
    <s v="'1213004416P109402880"/>
    <s v="Active"/>
    <d v="2016-09-23T00:00:00"/>
    <d v="2019-09-22T00:00:00"/>
    <s v="Engineering"/>
    <n v="1"/>
    <x v="0"/>
    <s v="Ahmedabad"/>
    <s v="Construction, Power &amp; Infrastructure"/>
    <x v="1"/>
    <n v="31589.25"/>
    <d v="2018-09-23T00:00:00"/>
    <s v="Brokerage"/>
    <s v="Endorsement"/>
    <m/>
    <d v="2020-01-22T00:00:00"/>
  </r>
  <r>
    <s v="XYZ"/>
    <s v="'1213004416P109402880"/>
    <s v="Active"/>
    <d v="2016-09-23T00:00:00"/>
    <d v="2019-09-22T00:00:00"/>
    <s v="Engineering"/>
    <n v="1"/>
    <x v="0"/>
    <s v="Ahmedabad"/>
    <s v="Construction, Power &amp; Infrastructure"/>
    <x v="1"/>
    <n v="31589.25"/>
    <d v="2018-12-23T00:00:00"/>
    <s v="Brokerage"/>
    <s v="Endorsement"/>
    <m/>
    <d v="2020-01-22T00:00:00"/>
  </r>
  <r>
    <s v="XYZ"/>
    <s v="'1213004416P109402880"/>
    <s v="Active"/>
    <d v="2016-09-23T00:00:00"/>
    <d v="2019-09-22T00:00:00"/>
    <s v="Engineering"/>
    <n v="1"/>
    <x v="0"/>
    <s v="Ahmedabad"/>
    <s v="Construction, Power &amp; Infrastructure"/>
    <x v="1"/>
    <n v="31589.25"/>
    <d v="2019-03-23T00:00:00"/>
    <s v="Brokerage"/>
    <s v="Endorsement"/>
    <m/>
    <d v="2020-01-22T00:00:00"/>
  </r>
  <r>
    <s v="XYZ"/>
    <s v="'1213004416P109402880"/>
    <s v="Active"/>
    <d v="2016-09-23T00:00:00"/>
    <d v="2019-09-22T00:00:00"/>
    <s v="Engineering"/>
    <n v="1"/>
    <x v="0"/>
    <s v="Ahmedabad"/>
    <s v="Construction, Power &amp; Infrastructure"/>
    <x v="1"/>
    <n v="31589.3"/>
    <d v="2016-12-23T00:00:00"/>
    <s v="Brokerage"/>
    <s v="Endorsement"/>
    <m/>
    <d v="2020-01-22T00:00:00"/>
  </r>
  <r>
    <s v="XYZ"/>
    <s v="'1213004416P109402880"/>
    <s v="Active"/>
    <d v="2016-09-23T00:00:00"/>
    <d v="2019-09-22T00:00:00"/>
    <s v="Engineering"/>
    <n v="1"/>
    <x v="0"/>
    <s v="Ahmedabad"/>
    <s v="Construction, Power &amp; Infrastructure"/>
    <x v="1"/>
    <n v="31589.3"/>
    <d v="2017-03-23T00:00:00"/>
    <s v="Brokerage"/>
    <s v="Endorsement"/>
    <m/>
    <d v="2020-01-22T00:00:00"/>
  </r>
  <r>
    <s v="XYZ"/>
    <s v="'1213004416P109402880"/>
    <s v="Active"/>
    <d v="2016-09-23T00:00:00"/>
    <d v="2019-09-22T00:00:00"/>
    <s v="Engineering"/>
    <n v="1"/>
    <x v="0"/>
    <s v="Ahmedabad"/>
    <s v="Construction, Power &amp; Infrastructure"/>
    <x v="1"/>
    <n v="31589.3"/>
    <d v="2017-06-23T00:00:00"/>
    <s v="Brokerage"/>
    <s v="Endorsement"/>
    <m/>
    <d v="2020-01-22T00:00:00"/>
  </r>
  <r>
    <s v="XYZ"/>
    <s v="'1213004416P109402880"/>
    <s v="Active"/>
    <d v="2016-09-23T00:00:00"/>
    <d v="2019-09-22T00:00:00"/>
    <s v="Engineering"/>
    <n v="1"/>
    <x v="0"/>
    <s v="Ahmedabad"/>
    <s v="Construction, Power &amp; Infrastructure"/>
    <x v="1"/>
    <n v="31589.3"/>
    <d v="2017-09-23T00:00:00"/>
    <s v="Brokerage"/>
    <s v="Endorsement"/>
    <m/>
    <d v="2020-01-22T00:00:00"/>
  </r>
  <r>
    <s v="XYZ"/>
    <s v="'1213004416P109402880"/>
    <s v="Active"/>
    <d v="2016-09-23T00:00:00"/>
    <d v="2019-09-22T00:00:00"/>
    <s v="Engineering"/>
    <n v="1"/>
    <x v="0"/>
    <s v="Ahmedabad"/>
    <s v="Construction, Power &amp; Infrastructure"/>
    <x v="1"/>
    <n v="183374.9"/>
    <d v="2016-09-23T00:00:00"/>
    <s v="Brokerage"/>
    <s v="Endorsement"/>
    <m/>
    <d v="2020-01-22T00:00:00"/>
  </r>
  <r>
    <s v="XYZ"/>
    <s v="'1213004416P109402880"/>
    <s v="Active"/>
    <d v="2016-09-23T00:00:00"/>
    <d v="2019-09-22T00:00:00"/>
    <s v="Engineering"/>
    <n v="1"/>
    <x v="0"/>
    <s v="Ahmedabad"/>
    <s v="Construction, Power &amp; Infrastructure"/>
    <x v="1"/>
    <n v="0"/>
    <m/>
    <s v="Brokerage "/>
    <s v="Endorsement"/>
    <m/>
    <d v="2020-01-22T00:00:00"/>
  </r>
  <r>
    <s v="XYZ"/>
    <s v="'1213004416P109402880"/>
    <s v="Active"/>
    <d v="2016-09-23T00:00:00"/>
    <d v="2019-09-22T00:00:00"/>
    <s v="Engineering"/>
    <n v="1"/>
    <x v="0"/>
    <s v="Ahmedabad"/>
    <s v="Construction, Power &amp; Infrastructure"/>
    <x v="1"/>
    <n v="0"/>
    <m/>
    <s v="Brokerage "/>
    <s v="Endorsement"/>
    <m/>
    <d v="2020-01-22T00:00:00"/>
  </r>
  <r>
    <s v="XYZ"/>
    <s v="'1213004416P109402880"/>
    <s v="Active"/>
    <d v="2016-09-23T00:00:00"/>
    <d v="2019-09-22T00:00:00"/>
    <s v="Engineering"/>
    <n v="1"/>
    <x v="0"/>
    <s v="Ahmedabad"/>
    <s v="Construction, Power &amp; Infrastructure"/>
    <x v="1"/>
    <n v="0"/>
    <m/>
    <s v="Brokerage "/>
    <s v="Endorsement"/>
    <m/>
    <d v="2020-01-22T00:00:00"/>
  </r>
  <r>
    <s v="XYZ"/>
    <s v="141400/11/2018/484"/>
    <s v="Active"/>
    <d v="2017-10-21T00:00:00"/>
    <d v="2018-10-20T00:00:00"/>
    <s v="Fire"/>
    <n v="1"/>
    <x v="0"/>
    <s v="Ahmedabad"/>
    <s v="Construction, Power &amp; Infrastructure"/>
    <x v="2"/>
    <n v="10118.39"/>
    <d v="2017-10-21T00:00:00"/>
    <s v="Brokerage"/>
    <s v="Inception"/>
    <m/>
    <d v="2020-01-22T00:00:00"/>
  </r>
  <r>
    <s v="XYZ"/>
    <s v="141400/48/2018/1288"/>
    <s v="Active"/>
    <d v="2017-10-21T00:00:00"/>
    <d v="2018-10-20T00:00:00"/>
    <s v="Miscellaneous"/>
    <n v="1"/>
    <x v="0"/>
    <s v="Ahmedabad"/>
    <s v="Construction, Power &amp; Infrastructure"/>
    <x v="2"/>
    <n v="2254.63"/>
    <d v="2017-10-21T00:00:00"/>
    <s v="Brokerage"/>
    <s v="Inception"/>
    <m/>
    <d v="2020-01-22T00:00:00"/>
  </r>
  <r>
    <s v="XYZ"/>
    <s v="'23070044150300000010"/>
    <s v="Active"/>
    <d v="2015-10-13T00:00:00"/>
    <d v="2019-10-12T00:00:00"/>
    <s v="Engineering"/>
    <n v="11"/>
    <x v="8"/>
    <s v="Ahmedabad"/>
    <s v="Construction, Power &amp; Infrastructure"/>
    <x v="2"/>
    <n v="0"/>
    <d v="2015-10-13T00:00:00"/>
    <s v="Brokerage"/>
    <s v="Inception"/>
    <m/>
    <d v="2020-01-22T00:00:00"/>
  </r>
  <r>
    <s v="XYZ"/>
    <s v="'23070044170300000002"/>
    <s v="Active"/>
    <d v="2017-05-19T00:00:00"/>
    <d v="2019-11-18T00:00:00"/>
    <s v="Engineering"/>
    <n v="11"/>
    <x v="8"/>
    <s v="Ahmedabad"/>
    <s v="Construction, Power &amp; Infrastructure"/>
    <x v="2"/>
    <n v="0"/>
    <d v="2017-05-19T00:00:00"/>
    <s v="Brokerage"/>
    <s v="Inception"/>
    <m/>
    <d v="2020-01-22T00:00:00"/>
  </r>
  <r>
    <s v="XYZ"/>
    <n v="2309003004"/>
    <s v="Active"/>
    <d v="2018-05-29T00:00:00"/>
    <d v="2027-05-28T00:00:00"/>
    <s v="Liability"/>
    <n v="1"/>
    <x v="0"/>
    <s v="Ahmedabad"/>
    <s v="Liability"/>
    <x v="2"/>
    <n v="118750"/>
    <d v="2018-05-29T00:00:00"/>
    <s v="Brokerage"/>
    <s v="Inception"/>
    <m/>
    <d v="2020-01-22T00:00:00"/>
  </r>
  <r>
    <s v="XYZ"/>
    <s v="'42040044180300000018"/>
    <s v="Active"/>
    <d v="2018-08-28T00:00:00"/>
    <d v="2020-08-23T00:00:00"/>
    <s v="Engineering"/>
    <n v="1"/>
    <x v="0"/>
    <s v="Ahmedabad"/>
    <s v="Construction, Power &amp; Infrastructure"/>
    <x v="1"/>
    <n v="93516.75"/>
    <d v="2020-05-07T00:00:00"/>
    <s v="Brokerage"/>
    <s v="Inception"/>
    <m/>
    <d v="2020-01-22T00:00:00"/>
  </r>
  <r>
    <s v="XYZ"/>
    <s v="'42040044180300000018"/>
    <s v="Active"/>
    <d v="2018-08-28T00:00:00"/>
    <d v="2020-08-23T00:00:00"/>
    <s v="Engineering"/>
    <n v="1"/>
    <x v="0"/>
    <s v="Ahmedabad"/>
    <s v="Construction, Power &amp; Infrastructure"/>
    <x v="1"/>
    <n v="93516.75"/>
    <d v="2020-05-07T00:00:00"/>
    <s v="Brokerage"/>
    <s v="Inception"/>
    <m/>
    <d v="2020-01-22T00:00:00"/>
  </r>
  <r>
    <s v="XYZ"/>
    <s v="'42040044180300000018"/>
    <s v="Active"/>
    <d v="2018-08-28T00:00:00"/>
    <d v="2020-08-23T00:00:00"/>
    <s v="Engineering"/>
    <n v="1"/>
    <x v="0"/>
    <s v="Ahmedabad"/>
    <s v="Construction, Power &amp; Infrastructure"/>
    <x v="1"/>
    <n v="93516.75"/>
    <d v="2020-05-07T00:00:00"/>
    <s v="Brokerage"/>
    <s v="Inception"/>
    <m/>
    <d v="2020-01-22T00:00:00"/>
  </r>
  <r>
    <s v="XYZ"/>
    <s v="'42040044180300000018"/>
    <s v="Active"/>
    <d v="2018-08-28T00:00:00"/>
    <d v="2020-08-23T00:00:00"/>
    <s v="Engineering"/>
    <n v="1"/>
    <x v="0"/>
    <s v="Ahmedabad"/>
    <s v="Construction, Power &amp; Infrastructure"/>
    <x v="1"/>
    <n v="93517.25"/>
    <d v="2020-01-25T00:00:00"/>
    <s v="Brokerage"/>
    <s v="Inception"/>
    <m/>
    <d v="2020-01-22T00:00:00"/>
  </r>
  <r>
    <s v="XYZ"/>
    <s v="'42040044180300000018"/>
    <s v="Active"/>
    <d v="2018-08-28T00:00:00"/>
    <d v="2020-08-23T00:00:00"/>
    <s v="Engineering"/>
    <n v="1"/>
    <x v="0"/>
    <s v="Ahmedabad"/>
    <s v="Construction, Power &amp; Infrastructure"/>
    <x v="1"/>
    <n v="100710.88"/>
    <d v="2018-12-09T00:00:00"/>
    <s v="Brokerage"/>
    <s v="Inception"/>
    <m/>
    <d v="2020-01-22T00:00:00"/>
  </r>
  <r>
    <s v="XYZ"/>
    <s v="'42040044180300000018"/>
    <s v="Active"/>
    <d v="2018-08-28T00:00:00"/>
    <d v="2020-08-23T00:00:00"/>
    <s v="Engineering"/>
    <n v="1"/>
    <x v="0"/>
    <s v="Ahmedabad"/>
    <s v="Construction, Power &amp; Infrastructure"/>
    <x v="1"/>
    <n v="100710.88"/>
    <d v="2019-03-22T00:00:00"/>
    <s v="Brokerage"/>
    <s v="Inception"/>
    <m/>
    <d v="2020-01-22T00:00:00"/>
  </r>
  <r>
    <s v="XYZ"/>
    <s v="'42040044180300000018"/>
    <s v="Active"/>
    <d v="2018-08-28T00:00:00"/>
    <d v="2020-08-23T00:00:00"/>
    <s v="Engineering"/>
    <n v="1"/>
    <x v="0"/>
    <s v="Ahmedabad"/>
    <s v="Construction, Power &amp; Infrastructure"/>
    <x v="1"/>
    <n v="100710.88"/>
    <d v="2019-07-03T00:00:00"/>
    <s v="Brokerage"/>
    <s v="Inception"/>
    <m/>
    <d v="2020-01-22T00:00:00"/>
  </r>
  <r>
    <s v="XYZ"/>
    <s v="'42040044180300000018"/>
    <s v="Active"/>
    <d v="2018-08-28T00:00:00"/>
    <d v="2020-08-23T00:00:00"/>
    <s v="Engineering"/>
    <n v="1"/>
    <x v="0"/>
    <s v="Ahmedabad"/>
    <s v="Construction, Power &amp; Infrastructure"/>
    <x v="1"/>
    <n v="100710.88"/>
    <d v="2019-10-14T00:00:00"/>
    <s v="Brokerage"/>
    <s v="Inception"/>
    <m/>
    <d v="2020-01-22T00:00:00"/>
  </r>
  <r>
    <s v="XYZ"/>
    <s v="'42040044180300000018"/>
    <s v="Active"/>
    <d v="2018-08-28T00:00:00"/>
    <d v="2020-08-23T00:00:00"/>
    <s v="Engineering"/>
    <n v="1"/>
    <x v="0"/>
    <s v="Ahmedabad"/>
    <s v="Construction, Power &amp; Infrastructure"/>
    <x v="1"/>
    <n v="129485.38"/>
    <d v="2018-08-28T00:00:00"/>
    <s v="Brokerage"/>
    <s v="Inception"/>
    <m/>
    <d v="2020-01-22T00:00:00"/>
  </r>
  <r>
    <s v="XYZ"/>
    <s v="'42040044180300000033"/>
    <s v="Active"/>
    <d v="2018-12-06T00:00:00"/>
    <d v="2019-12-05T00:00:00"/>
    <s v="Engineering"/>
    <n v="1"/>
    <x v="0"/>
    <s v="Ahmedabad"/>
    <s v="Construction, Power &amp; Infrastructure"/>
    <x v="2"/>
    <n v="53711"/>
    <d v="2018-12-06T00:00:00"/>
    <s v="Brokerage"/>
    <s v="Inception"/>
    <m/>
    <d v="2020-01-22T00:00:00"/>
  </r>
  <r>
    <s v="XYZ"/>
    <s v="'42040044180300000057"/>
    <s v="Active"/>
    <d v="2019-03-26T00:00:00"/>
    <d v="2020-09-25T00:00:00"/>
    <s v="Engineering"/>
    <n v="1"/>
    <x v="0"/>
    <s v="Ahmedabad"/>
    <s v="Construction, Power &amp; Infrastructure"/>
    <x v="2"/>
    <n v="49576"/>
    <d v="2019-03-26T00:00:00"/>
    <s v="Brokerage"/>
    <s v="Inception"/>
    <m/>
    <d v="2020-01-22T00:00:00"/>
  </r>
  <r>
    <s v="XYZ"/>
    <s v="5004/118413988/00/000"/>
    <s v="Active"/>
    <d v="2016-09-21T00:00:00"/>
    <d v="2020-06-20T00:00:00"/>
    <s v="Engineering"/>
    <n v="1"/>
    <x v="0"/>
    <s v="Ahmedabad"/>
    <s v="Construction, Power &amp; Infrastructure"/>
    <x v="2"/>
    <n v="0"/>
    <d v="2016-09-21T00:00:00"/>
    <s v="Brokerage"/>
    <s v="Endorsement"/>
    <m/>
    <d v="2020-01-22T00:00:00"/>
  </r>
  <r>
    <s v="XYZ"/>
    <s v="5004/118413988/00/000"/>
    <s v="Active"/>
    <d v="2016-09-21T00:00:00"/>
    <d v="2020-06-20T00:00:00"/>
    <s v="Engineering"/>
    <n v="1"/>
    <x v="0"/>
    <s v="Ahmedabad"/>
    <s v="Construction, Power &amp; Infrastructure"/>
    <x v="2"/>
    <m/>
    <d v="2018-09-21T00:00:00"/>
    <s v="Brokerage "/>
    <s v="Endorsement"/>
    <m/>
    <d v="2020-01-22T00:00:00"/>
  </r>
  <r>
    <s v="XYZ"/>
    <s v="5004/118413988/00/000"/>
    <s v="Active"/>
    <d v="2016-09-21T00:00:00"/>
    <d v="2020-06-20T00:00:00"/>
    <s v="Engineering"/>
    <n v="1"/>
    <x v="0"/>
    <s v="Ahmedabad"/>
    <s v="Construction, Power &amp; Infrastructure"/>
    <x v="2"/>
    <m/>
    <d v="2018-12-21T00:00:00"/>
    <s v="Brokerage "/>
    <s v="Endorsement"/>
    <m/>
    <d v="2020-01-22T00:00:00"/>
  </r>
  <r>
    <s v="XYZ"/>
    <s v="'500413128488100000"/>
    <s v="Active"/>
    <d v="2017-06-01T00:00:00"/>
    <d v="2019-05-31T00:00:00"/>
    <s v="Engineering"/>
    <n v="1"/>
    <x v="0"/>
    <s v="Ahmedabad"/>
    <s v="Construction, Power &amp; Infrastructure"/>
    <x v="2"/>
    <n v="64971"/>
    <d v="2018-12-01T00:00:00"/>
    <s v="Brokerage"/>
    <s v="Inception"/>
    <m/>
    <d v="2020-01-22T00:00:00"/>
  </r>
  <r>
    <s v="SRE"/>
    <s v="2002/174911788/00/000"/>
    <s v="Active"/>
    <d v="2019-06-30T00:00:00"/>
    <d v="2020-06-29T00:00:00"/>
    <s v="Marine"/>
    <n v="1"/>
    <x v="0"/>
    <s v="Ahmedabad"/>
    <s v="Marine"/>
    <x v="0"/>
    <n v="66188.759999999995"/>
    <d v="2019-06-30T00:00:00"/>
    <s v="Brokerage"/>
    <s v="Renewal"/>
    <m/>
    <d v="2020-01-22T00:00:00"/>
  </r>
  <r>
    <s v="SRE"/>
    <s v="'2414201438068601000"/>
    <s v="Active"/>
    <d v="2017-06-30T00:00:00"/>
    <d v="2018-06-29T00:00:00"/>
    <s v="Marine"/>
    <n v="1"/>
    <x v="0"/>
    <s v="Ahmedabad"/>
    <s v="Marine"/>
    <x v="2"/>
    <n v="37754.15"/>
    <d v="2018-06-30T00:00:00"/>
    <s v="Brokerage"/>
    <s v="Inception"/>
    <m/>
    <d v="2020-01-22T00:00:00"/>
  </r>
  <r>
    <s v="SRE"/>
    <s v="'310300111910000371"/>
    <s v="Active"/>
    <d v="2019-09-01T00:00:00"/>
    <d v="2020-08-31T00:00:00"/>
    <s v="Fire"/>
    <n v="1"/>
    <x v="0"/>
    <s v="Ahmedabad"/>
    <s v="Property / BI"/>
    <x v="0"/>
    <n v="48325.760000000002"/>
    <d v="2019-09-01T00:00:00"/>
    <s v="Brokerage"/>
    <s v="Renewal"/>
    <m/>
    <d v="2020-01-22T00:00:00"/>
  </r>
  <r>
    <s v="SRE"/>
    <n v="3.1030411181E+17"/>
    <s v="Active"/>
    <d v="2018-09-01T00:00:00"/>
    <d v="2019-08-31T00:00:00"/>
    <s v="Fire"/>
    <n v="1"/>
    <x v="0"/>
    <s v="Ahmedabad"/>
    <s v="Property / BI"/>
    <x v="0"/>
    <n v="5763.57"/>
    <d v="2018-09-01T00:00:00"/>
    <s v="Brokerage"/>
    <s v="Inception"/>
    <m/>
    <d v="2020-01-22T00:00:00"/>
  </r>
  <r>
    <s v="SRE"/>
    <n v="3.1030411181E+17"/>
    <s v="Inactive"/>
    <d v="2018-09-01T00:00:00"/>
    <d v="2019-08-31T00:00:00"/>
    <s v="Fire"/>
    <n v="1"/>
    <x v="0"/>
    <s v="Ahmedabad"/>
    <s v="Property / BI"/>
    <x v="0"/>
    <n v="5721.71"/>
    <d v="2018-09-01T00:00:00"/>
    <s v="Brokerage"/>
    <s v="Inception"/>
    <m/>
    <d v="2020-01-22T00:00:00"/>
  </r>
  <r>
    <s v="SRE"/>
    <s v="OG-19-2202-1018-00000036"/>
    <s v="Inactive"/>
    <d v="2018-06-30T00:00:00"/>
    <d v="2019-06-29T00:00:00"/>
    <s v="Marine"/>
    <n v="5"/>
    <x v="7"/>
    <s v="Ahmedabad"/>
    <s v="Marine"/>
    <x v="0"/>
    <n v="50101.73"/>
    <d v="2018-06-30T00:00:00"/>
    <s v="Brokerage"/>
    <s v="Inception"/>
    <m/>
    <d v="2020-01-22T00:00:00"/>
  </r>
  <r>
    <s v="SRE"/>
    <s v="YB00015574000102"/>
    <s v="Inactive"/>
    <d v="2018-01-12T00:00:00"/>
    <d v="2019-01-11T00:00:00"/>
    <s v="Miscellaneous"/>
    <n v="1"/>
    <x v="0"/>
    <s v="Ahmedabad"/>
    <s v="Energy"/>
    <x v="0"/>
    <n v="2940.49"/>
    <d v="2018-01-12T00:00:00"/>
    <s v="Brokerage"/>
    <s v="Lapse"/>
    <s v="OTHR â€“ Other"/>
    <d v="2020-01-22T00:00:00"/>
  </r>
  <r>
    <s v="SRE"/>
    <s v="YB00015574000103"/>
    <s v="Active"/>
    <d v="2019-01-12T00:00:00"/>
    <d v="2020-01-11T00:00:00"/>
    <s v="Miscellaneous"/>
    <n v="1"/>
    <x v="0"/>
    <s v="Ahmedabad"/>
    <s v="Energy"/>
    <x v="0"/>
    <n v="3073.94"/>
    <d v="2019-01-12T00:00:00"/>
    <s v="Brokerage"/>
    <s v="Renewal"/>
    <m/>
    <d v="2020-01-22T00:00:00"/>
  </r>
  <r>
    <s v="SRE"/>
    <s v="'2411 2020 9689 0500 000"/>
    <s v="Inactive"/>
    <d v="2018-01-16T00:00:00"/>
    <d v="2019-01-15T00:00:00"/>
    <s v="Marine"/>
    <n v="1"/>
    <x v="0"/>
    <s v="Ahmedabad"/>
    <s v="Marine"/>
    <x v="2"/>
    <n v="330"/>
    <d v="2018-01-16T00:00:00"/>
    <s v="Brokerage"/>
    <s v="Lapse"/>
    <s v="OTHR â€“ Other"/>
    <d v="2020-01-22T00:00:00"/>
  </r>
  <r>
    <s v="SRE"/>
    <s v="'310300111910000396"/>
    <s v="Active"/>
    <d v="2019-09-01T00:00:00"/>
    <d v="2020-08-31T00:00:00"/>
    <s v="Fire"/>
    <n v="1"/>
    <x v="0"/>
    <s v="Ahmedabad"/>
    <s v="Property / BI"/>
    <x v="0"/>
    <n v="20327.63"/>
    <d v="2019-09-01T00:00:00"/>
    <s v="Brokerage"/>
    <s v="Renewal"/>
    <m/>
    <d v="2020-01-22T00:00:00"/>
  </r>
  <r>
    <s v="SRE"/>
    <n v="3.1030411181E+17"/>
    <s v="Inactive"/>
    <d v="2018-09-01T00:00:00"/>
    <d v="2019-08-31T00:00:00"/>
    <s v="Fire"/>
    <n v="1"/>
    <x v="0"/>
    <s v="Ahmedabad"/>
    <s v="Property / BI"/>
    <x v="0"/>
    <n v="2164.3000000000002"/>
    <d v="2018-09-01T00:00:00"/>
    <s v="Brokerage"/>
    <s v="Inception"/>
    <m/>
    <d v="2020-01-22T00:00:00"/>
  </r>
  <r>
    <s v="SRE"/>
    <s v="'310300111910000397"/>
    <s v="Active"/>
    <d v="2019-09-01T00:00:00"/>
    <d v="2020-08-31T00:00:00"/>
    <s v="Fire"/>
    <n v="1"/>
    <x v="0"/>
    <s v="Ahmedabad"/>
    <s v="Property / BI"/>
    <x v="0"/>
    <n v="27258.799999999999"/>
    <d v="2019-09-01T00:00:00"/>
    <s v="Brokerage"/>
    <s v="Renewal"/>
    <m/>
    <d v="2020-01-22T00:00:00"/>
  </r>
  <r>
    <s v="SRE"/>
    <n v="3.1030411181E+17"/>
    <s v="Inactive"/>
    <d v="2018-09-01T00:00:00"/>
    <d v="2019-08-31T00:00:00"/>
    <s v="Fire"/>
    <n v="1"/>
    <x v="0"/>
    <s v="Ahmedabad"/>
    <s v="Property / BI"/>
    <x v="0"/>
    <n v="5105.2"/>
    <d v="2018-09-01T00:00:00"/>
    <s v="Brokerage"/>
    <s v="Inception"/>
    <m/>
    <d v="2020-01-22T00:00:00"/>
  </r>
  <r>
    <s v="SRE"/>
    <s v="MD004600"/>
    <s v="Active"/>
    <d v="2020-01-17T00:00:00"/>
    <d v="2020-01-22T00:00:00"/>
    <s v="Employee Benefits"/>
    <n v="1"/>
    <x v="0"/>
    <s v="Ahmedabad"/>
    <s v="Small Medium Enterpries (SME)"/>
    <x v="2"/>
    <n v="95.85"/>
    <d v="2020-01-17T00:00:00"/>
    <s v="Brokerage"/>
    <s v="Inception"/>
    <m/>
    <d v="2020-01-22T00:00:00"/>
  </r>
  <r>
    <s v="SRE"/>
    <n v="3.1030411181E+17"/>
    <s v="Active"/>
    <d v="2018-09-01T00:00:00"/>
    <d v="2019-08-31T00:00:00"/>
    <s v="Fire"/>
    <n v="1"/>
    <x v="0"/>
    <s v="Ahmedabad"/>
    <s v="Property / BI"/>
    <x v="0"/>
    <n v="153.76"/>
    <d v="2018-09-01T00:00:00"/>
    <s v="Brokerage"/>
    <s v="Inception"/>
    <m/>
    <d v="2020-01-22T00:00:00"/>
  </r>
  <r>
    <s v="SRE"/>
    <n v="3.1030411181E+17"/>
    <s v="Active"/>
    <d v="2018-09-01T00:00:00"/>
    <d v="2019-08-31T00:00:00"/>
    <s v="Fire"/>
    <n v="1"/>
    <x v="0"/>
    <s v="Ahmedabad"/>
    <s v="Property / BI"/>
    <x v="0"/>
    <n v="3842.38"/>
    <d v="2018-09-01T00:00:00"/>
    <s v="Brokerage"/>
    <s v="Inception"/>
    <m/>
    <d v="2020-01-22T00:00:00"/>
  </r>
  <r>
    <s v="SRE"/>
    <s v="0865085175 00 00"/>
    <s v="Active"/>
    <d v="2019-09-12T00:00:00"/>
    <d v="2020-09-11T00:00:00"/>
    <s v="Marine"/>
    <n v="1"/>
    <x v="0"/>
    <s v="Ahmedabad"/>
    <s v="Small Medium Enterpries (SME)"/>
    <x v="0"/>
    <n v="3300"/>
    <d v="2019-09-12T00:00:00"/>
    <s v="Brokerage"/>
    <s v="Inception"/>
    <m/>
    <d v="2020-01-22T00:00:00"/>
  </r>
  <r>
    <s v="SRE"/>
    <s v="2002/160095852/00/000"/>
    <s v="Active"/>
    <d v="2018-11-01T00:00:00"/>
    <d v="2019-10-31T00:00:00"/>
    <s v="Marine"/>
    <n v="1"/>
    <x v="0"/>
    <s v="Ahmedabad"/>
    <s v="Marine"/>
    <x v="0"/>
    <n v="7424.84"/>
    <d v="2018-11-01T00:00:00"/>
    <s v="Brokerage"/>
    <s v="Renewal"/>
    <m/>
    <d v="2020-01-22T00:00:00"/>
  </r>
  <r>
    <s v="SRE"/>
    <n v="22214171"/>
    <s v="Inactive"/>
    <d v="2017-11-01T00:00:00"/>
    <d v="2018-10-31T00:00:00"/>
    <s v="Marine"/>
    <n v="1"/>
    <x v="0"/>
    <s v="Ahmedabad"/>
    <s v="Marine"/>
    <x v="0"/>
    <n v="55687.5"/>
    <d v="2017-11-01T00:00:00"/>
    <s v="Brokerage"/>
    <s v="Lapse"/>
    <s v="OTHR â€“ Other"/>
    <d v="2020-01-22T00:00:00"/>
  </r>
  <r>
    <s v="SRE"/>
    <n v="22341873"/>
    <s v="Active"/>
    <d v="2018-09-12T00:00:00"/>
    <d v="2019-09-11T00:00:00"/>
    <s v="Marine"/>
    <n v="5"/>
    <x v="7"/>
    <s v="Ahmedabad"/>
    <s v="Marine"/>
    <x v="0"/>
    <n v="8745.18"/>
    <d v="2018-09-12T00:00:00"/>
    <s v="Brokerage"/>
    <s v="Inception"/>
    <m/>
    <d v="2020-01-22T00:00:00"/>
  </r>
  <r>
    <s v="SRE"/>
    <s v="'21300031180100007178"/>
    <s v="Active"/>
    <d v="2019-02-15T00:00:00"/>
    <d v="2020-02-14T00:00:00"/>
    <s v="Motor"/>
    <n v="9"/>
    <x v="3"/>
    <s v="Ahmedabad"/>
    <s v="Motor"/>
    <x v="2"/>
    <n v="10578.39"/>
    <d v="2019-02-15T00:00:00"/>
    <s v="Brokerage"/>
    <s v="Inception"/>
    <m/>
    <d v="2020-01-22T00:00:00"/>
  </r>
  <r>
    <s v="SRE"/>
    <s v="'310300111910000395"/>
    <s v="Active"/>
    <d v="2019-09-01T00:00:00"/>
    <d v="2020-08-31T00:00:00"/>
    <s v="Fire"/>
    <n v="1"/>
    <x v="0"/>
    <s v="Ahmedabad"/>
    <s v="Property / BI"/>
    <x v="0"/>
    <n v="10279.51"/>
    <d v="2019-09-01T00:00:00"/>
    <s v="Brokerage"/>
    <s v="Renewal"/>
    <m/>
    <d v="2020-01-22T00:00:00"/>
  </r>
  <r>
    <s v="SRE"/>
    <n v="3.1030411181E+17"/>
    <s v="Inactive"/>
    <d v="2018-09-01T00:00:00"/>
    <d v="2019-08-31T00:00:00"/>
    <s v="Fire"/>
    <n v="1"/>
    <x v="0"/>
    <s v="Ahmedabad"/>
    <s v="Property / BI"/>
    <x v="0"/>
    <n v="610.77"/>
    <d v="2018-09-01T00:00:00"/>
    <s v="Brokerage"/>
    <s v="Inception"/>
    <m/>
    <d v="2020-01-22T00:00:00"/>
  </r>
  <r>
    <s v="SRE"/>
    <n v="301004265"/>
    <s v="Inactive"/>
    <d v="2018-03-09T00:00:00"/>
    <d v="2019-03-08T00:00:00"/>
    <s v="Liability"/>
    <n v="12"/>
    <x v="5"/>
    <s v="Ahmedabad"/>
    <s v="Global Client Network (GNB Inward)"/>
    <x v="0"/>
    <n v="25000"/>
    <d v="2018-03-09T00:00:00"/>
    <s v="Brokerage"/>
    <s v="Inception"/>
    <m/>
    <d v="2020-01-22T00:00:00"/>
  </r>
  <r>
    <s v="SRE"/>
    <s v="0301004265-1"/>
    <s v="Active"/>
    <d v="2019-03-09T00:00:00"/>
    <d v="2020-03-08T00:00:00"/>
    <s v="Liability"/>
    <n v="3"/>
    <x v="4"/>
    <s v="Ahmedabad"/>
    <s v="Global Client Network (GNB Inward)"/>
    <x v="0"/>
    <n v="23750"/>
    <d v="2019-03-09T00:00:00"/>
    <s v="Brokerage"/>
    <s v="Renewal"/>
    <m/>
    <d v="2020-01-22T00:00:00"/>
  </r>
  <r>
    <s v="SRE"/>
    <n v="195269000000"/>
    <s v="Inactive"/>
    <d v="2018-11-10T00:00:00"/>
    <d v="2019-11-09T00:00:00"/>
    <s v="Employee Benefits"/>
    <n v="13"/>
    <x v="9"/>
    <s v="Ahmedabad"/>
    <s v="Employee Benefits (EB)"/>
    <x v="2"/>
    <n v="0"/>
    <d v="2018-11-10T00:00:00"/>
    <s v="Brokerage"/>
    <s v="Inception"/>
    <m/>
    <d v="2020-01-22T00:00:00"/>
  </r>
  <r>
    <s v="SRE"/>
    <n v="2.4122020718290002E+18"/>
    <s v="Inactive"/>
    <d v="2018-01-12T00:00:00"/>
    <d v="2019-01-11T00:00:00"/>
    <s v="Marine"/>
    <n v="13"/>
    <x v="9"/>
    <s v="Ahmedabad"/>
    <s v="Marine"/>
    <x v="2"/>
    <n v="10395"/>
    <d v="2018-01-12T00:00:00"/>
    <s v="Brokerage"/>
    <s v="Endorsement"/>
    <m/>
    <d v="2020-01-22T00:00:00"/>
  </r>
  <r>
    <s v="SRE"/>
    <n v="2.4122020718290002E+18"/>
    <s v="Inactive"/>
    <d v="2018-01-12T00:00:00"/>
    <d v="2019-01-11T00:00:00"/>
    <s v="Marine"/>
    <n v="13"/>
    <x v="9"/>
    <s v="Ahmedabad"/>
    <s v="Marine"/>
    <x v="2"/>
    <n v="0"/>
    <m/>
    <s v="Brokerage "/>
    <s v="Endorsement"/>
    <m/>
    <d v="2020-01-22T00:00:00"/>
  </r>
  <r>
    <s v="SRE"/>
    <s v="2412 2020 7182 9001 000"/>
    <s v="Inactive"/>
    <d v="2019-01-12T00:00:00"/>
    <d v="2020-01-11T00:00:00"/>
    <s v="Marine"/>
    <n v="13"/>
    <x v="9"/>
    <s v="Ahmedabad"/>
    <s v="Marine"/>
    <x v="2"/>
    <n v="15592.5"/>
    <d v="2019-01-12T00:00:00"/>
    <s v="Brokerage"/>
    <s v="Renewal"/>
    <m/>
    <d v="2020-01-22T00:00:00"/>
  </r>
  <r>
    <s v="SRE"/>
    <n v="2.4122020718290002E+18"/>
    <s v="Active"/>
    <d v="2020-01-12T00:00:00"/>
    <d v="2021-01-11T00:00:00"/>
    <s v="Marine"/>
    <n v="13"/>
    <x v="9"/>
    <s v="Ahmedabad"/>
    <s v="Marine"/>
    <x v="2"/>
    <n v="11310.75"/>
    <d v="2020-01-12T00:00:00"/>
    <s v="Brokerage"/>
    <s v="Renewal"/>
    <m/>
    <d v="2020-01-22T00:00:00"/>
  </r>
  <r>
    <s v="SRE"/>
    <s v="4101191100000008-00"/>
    <s v="Active"/>
    <d v="2019-11-10T00:00:00"/>
    <d v="2020-11-09T00:00:00"/>
    <s v="Employee Benefits"/>
    <n v="13"/>
    <x v="9"/>
    <s v="Ahmedabad"/>
    <s v="Employee Benefits (EB)"/>
    <x v="0"/>
    <n v="48928.73"/>
    <d v="2019-11-10T00:00:00"/>
    <s v="Brokerage"/>
    <s v="Renewal"/>
    <m/>
    <d v="2020-01-22T00:00:00"/>
  </r>
  <r>
    <s v="SRE"/>
    <n v="41050127"/>
    <s v="Active"/>
    <d v="2019-11-25T00:00:00"/>
    <d v="2020-11-24T00:00:00"/>
    <s v="Liability"/>
    <n v="13"/>
    <x v="9"/>
    <s v="Ahmedabad"/>
    <s v="Liability"/>
    <x v="0"/>
    <n v="18975"/>
    <d v="2019-11-25T00:00:00"/>
    <s v="Brokerage"/>
    <s v="Inception"/>
    <m/>
    <d v="2020-01-22T00:00:00"/>
  </r>
  <r>
    <s v="SRE"/>
    <n v="43169018"/>
    <s v="Inactive"/>
    <d v="2018-07-11T00:00:00"/>
    <d v="2019-07-10T00:00:00"/>
    <s v="Miscellaneous"/>
    <n v="13"/>
    <x v="9"/>
    <s v="Ahmedabad"/>
    <s v="Liability"/>
    <x v="2"/>
    <n v="16170"/>
    <d v="2018-07-11T00:00:00"/>
    <s v="Brokerage"/>
    <s v="Lapse"/>
    <s v="NOLN - No Longer Needed"/>
    <d v="2020-01-22T00:00:00"/>
  </r>
  <r>
    <s v="SRE"/>
    <n v="54522170"/>
    <s v="Active"/>
    <d v="2019-07-09T00:00:00"/>
    <d v="2020-07-08T00:00:00"/>
    <s v="Employee Benefits"/>
    <n v="13"/>
    <x v="9"/>
    <s v="Ahmedabad"/>
    <s v="Employee Benefits (EB)"/>
    <x v="2"/>
    <n v="9056.48"/>
    <d v="2019-07-09T00:00:00"/>
    <s v="Brokerage"/>
    <s v="Inception"/>
    <m/>
    <d v="2020-01-22T00:00:00"/>
  </r>
  <r>
    <s v="SRE"/>
    <s v="OG-19-2202-4001-00004011"/>
    <s v="Inactive"/>
    <d v="2018-07-10T00:00:00"/>
    <d v="2019-07-09T00:00:00"/>
    <s v="Fire"/>
    <n v="13"/>
    <x v="9"/>
    <s v="Ahmedabad"/>
    <s v="Property / BI"/>
    <x v="2"/>
    <n v="18357"/>
    <d v="2018-07-10T00:00:00"/>
    <s v="Brokerage"/>
    <s v="Lapse"/>
    <s v="OTHR â€“ Other"/>
    <d v="2020-01-22T00:00:00"/>
  </r>
  <r>
    <s v="SRE"/>
    <s v="OG-19-2202-4004-00000044"/>
    <s v="Inactive"/>
    <d v="2018-07-10T00:00:00"/>
    <d v="2019-07-09T00:00:00"/>
    <s v="Fire"/>
    <n v="13"/>
    <x v="9"/>
    <s v="Ahmedabad"/>
    <s v="Property / BI"/>
    <x v="2"/>
    <n v="10416.75"/>
    <d v="2018-07-10T00:00:00"/>
    <s v="Brokerage"/>
    <s v="Inception"/>
    <m/>
    <d v="2020-01-22T00:00:00"/>
  </r>
  <r>
    <s v="SRE"/>
    <s v="OG-19-2202-4010-00000816"/>
    <s v="Inactive"/>
    <d v="2018-07-10T00:00:00"/>
    <d v="2019-07-09T00:00:00"/>
    <s v="Miscellaneous"/>
    <n v="13"/>
    <x v="9"/>
    <s v="Ahmedabad"/>
    <s v="Property / BI"/>
    <x v="2"/>
    <n v="1232"/>
    <d v="2018-07-10T00:00:00"/>
    <s v="Brokerage"/>
    <s v="Inception"/>
    <m/>
    <d v="2020-01-22T00:00:00"/>
  </r>
  <r>
    <s v="SRE"/>
    <s v="OG-19-2202-4010-00000817"/>
    <s v="Inactive"/>
    <d v="2018-07-10T00:00:00"/>
    <d v="2019-07-09T00:00:00"/>
    <s v="Miscellaneous"/>
    <n v="13"/>
    <x v="9"/>
    <s v="Ahmedabad"/>
    <s v="Property / BI"/>
    <x v="2"/>
    <n v="242.5"/>
    <d v="2018-07-10T00:00:00"/>
    <s v="Brokerage"/>
    <s v="Lapse"/>
    <s v="NOLN - No Longer Needed"/>
    <d v="2020-01-22T00:00:00"/>
  </r>
  <r>
    <s v="SRE"/>
    <s v="OG-19-2202-4011-00000127"/>
    <s v="Active"/>
    <d v="2019-01-09T00:00:00"/>
    <d v="2020-01-08T00:00:00"/>
    <s v="Miscellaneous"/>
    <n v="13"/>
    <x v="9"/>
    <s v="Ahmedabad"/>
    <s v="Property / BI"/>
    <x v="2"/>
    <n v="643.75"/>
    <d v="2019-01-09T00:00:00"/>
    <s v="Brokerage"/>
    <s v="Inception"/>
    <m/>
    <d v="2020-01-22T00:00:00"/>
  </r>
  <r>
    <s v="SRE"/>
    <s v="OG-20-2202-4004-00000043"/>
    <s v="Active"/>
    <d v="2019-05-16T00:00:00"/>
    <d v="2020-05-15T00:00:00"/>
    <s v="Fire"/>
    <n v="13"/>
    <x v="9"/>
    <s v="Ahmedabad"/>
    <s v="Property / BI"/>
    <x v="2"/>
    <n v="4595.75"/>
    <d v="2019-05-16T00:00:00"/>
    <s v="Brokerage"/>
    <s v="Inception"/>
    <m/>
    <d v="2020-01-22T00:00:00"/>
  </r>
  <r>
    <s v="SRE"/>
    <s v="OG-20-2202-4004-00000066"/>
    <s v="Active"/>
    <d v="2019-07-11T00:00:00"/>
    <d v="2020-07-10T00:00:00"/>
    <s v="Fire"/>
    <n v="13"/>
    <x v="9"/>
    <s v="Ahmedabad"/>
    <s v="Property / BI"/>
    <x v="2"/>
    <n v="21905.200000000001"/>
    <d v="2019-07-11T00:00:00"/>
    <s v="Brokerage"/>
    <s v="Renewal"/>
    <m/>
    <d v="2020-01-22T00:00:00"/>
  </r>
  <r>
    <s v="SRE"/>
    <s v="OG-20-2202-4010-00000924"/>
    <s v="Active"/>
    <d v="2019-07-10T00:00:00"/>
    <d v="2020-07-09T00:00:00"/>
    <s v="Miscellaneous"/>
    <n v="13"/>
    <x v="9"/>
    <s v="Ahmedabad"/>
    <s v="Property / BI"/>
    <x v="2"/>
    <n v="337.5"/>
    <d v="2019-07-10T00:00:00"/>
    <s v="Brokerage"/>
    <s v="Renewal"/>
    <m/>
    <d v="2020-01-22T00:00:00"/>
  </r>
  <r>
    <s v="SRE"/>
    <s v="0000000007919559-01"/>
    <s v="Active"/>
    <d v="2018-12-28T00:00:00"/>
    <d v="2019-12-27T00:00:00"/>
    <s v="Marine"/>
    <n v="1"/>
    <x v="0"/>
    <s v="Ahmedabad"/>
    <s v="Marine"/>
    <x v="2"/>
    <n v="6112.76"/>
    <d v="2018-12-28T00:00:00"/>
    <s v="Brokerage"/>
    <s v="Endorsement"/>
    <m/>
    <d v="2020-01-22T00:00:00"/>
  </r>
  <r>
    <s v="SRE"/>
    <s v="0000000007919559-01"/>
    <s v="Active"/>
    <d v="2018-12-28T00:00:00"/>
    <d v="2019-12-27T00:00:00"/>
    <s v="Marine"/>
    <n v="1"/>
    <x v="0"/>
    <s v="Ahmedabad"/>
    <s v="Marine"/>
    <x v="2"/>
    <n v="0"/>
    <m/>
    <s v="Brokerage "/>
    <s v="Endorsement"/>
    <m/>
    <d v="2020-01-22T00:00:00"/>
  </r>
  <r>
    <s v="SRE"/>
    <s v="2001/161822918/00/000"/>
    <s v="Active"/>
    <d v="2018-12-06T00:00:00"/>
    <d v="2019-12-05T00:00:00"/>
    <s v="Marine"/>
    <n v="1"/>
    <x v="0"/>
    <s v="Ahmedabad"/>
    <s v="Marine"/>
    <x v="2"/>
    <n v="10725"/>
    <d v="2018-12-06T00:00:00"/>
    <s v="Brokerage"/>
    <s v="Inception"/>
    <m/>
    <d v="2020-01-22T00:00:00"/>
  </r>
  <r>
    <s v="SRE"/>
    <n v="2280014070"/>
    <s v="Active"/>
    <d v="2019-03-09T00:00:00"/>
    <d v="2020-03-08T00:00:00"/>
    <s v="Liability"/>
    <n v="2"/>
    <x v="1"/>
    <s v="Ahmedabad"/>
    <s v="Liability"/>
    <x v="2"/>
    <n v="27530.38"/>
    <d v="2019-03-09T00:00:00"/>
    <s v="Brokerage"/>
    <s v="Inception"/>
    <m/>
    <d v="2020-01-22T00:00:00"/>
  </r>
  <r>
    <s v="SRE"/>
    <n v="3.1030411181E+17"/>
    <s v="Inactive"/>
    <d v="2018-04-01T00:00:00"/>
    <d v="2019-03-31T00:00:00"/>
    <s v="Miscellaneous"/>
    <n v="1"/>
    <x v="0"/>
    <s v="Ahmedabad"/>
    <s v="Property / BI"/>
    <x v="2"/>
    <n v="106033.91"/>
    <d v="2018-04-01T00:00:00"/>
    <s v="Brokerage"/>
    <s v="Lapse"/>
    <s v="COMP - Competition"/>
    <d v="2020-01-22T00:00:00"/>
  </r>
  <r>
    <s v="SRE"/>
    <n v="3.1030411181E+17"/>
    <s v="Active"/>
    <d v="2019-01-08T00:00:00"/>
    <d v="2019-04-07T00:00:00"/>
    <s v="Fire"/>
    <n v="2"/>
    <x v="1"/>
    <s v="Ahmedabad"/>
    <s v="Small Medium Enterpries (SME)"/>
    <x v="2"/>
    <n v="3978.77"/>
    <d v="2019-01-08T00:00:00"/>
    <s v="Brokerage"/>
    <s v="Inception"/>
    <m/>
    <d v="2020-01-22T00:00:00"/>
  </r>
  <r>
    <s v="SRE"/>
    <n v="3.1030411181E+17"/>
    <s v="Active"/>
    <d v="2019-01-19T00:00:00"/>
    <d v="2019-04-18T00:00:00"/>
    <s v="Fire"/>
    <n v="2"/>
    <x v="1"/>
    <s v="Ahmedabad"/>
    <s v="Small Medium Enterpries (SME)"/>
    <x v="2"/>
    <n v="9453.35"/>
    <d v="2019-01-19T00:00:00"/>
    <s v="Brokerage"/>
    <s v="Inception"/>
    <m/>
    <d v="2020-01-22T00:00:00"/>
  </r>
  <r>
    <s v="SRE"/>
    <n v="3.1030411181E+17"/>
    <s v="Active"/>
    <d v="2019-02-26T00:00:00"/>
    <d v="2019-04-25T00:00:00"/>
    <s v="Fire"/>
    <n v="2"/>
    <x v="1"/>
    <s v="Ahmedabad"/>
    <s v="Small Medium Enterpries (SME)"/>
    <x v="2"/>
    <n v="4156.79"/>
    <d v="2019-02-26T00:00:00"/>
    <s v="Brokerage"/>
    <s v="Inception"/>
    <m/>
    <d v="2020-01-22T00:00:00"/>
  </r>
  <r>
    <s v="SRE"/>
    <n v="43187020"/>
    <s v="Active"/>
    <d v="2019-04-22T00:00:00"/>
    <d v="2020-04-21T00:00:00"/>
    <s v="Miscellaneous"/>
    <n v="13"/>
    <x v="9"/>
    <s v="Ahmedabad"/>
    <s v="Liability"/>
    <x v="1"/>
    <n v="7451.24"/>
    <d v="2019-04-22T00:00:00"/>
    <s v="Brokerage"/>
    <s v="Inception"/>
    <m/>
    <d v="2020-01-22T00:00:00"/>
  </r>
  <r>
    <s v="DDD"/>
    <s v="0865082088 00"/>
    <s v="Active"/>
    <d v="2018-12-07T00:00:00"/>
    <d v="2019-12-06T00:00:00"/>
    <s v="Marine"/>
    <n v="1"/>
    <x v="0"/>
    <s v="Ahmedabad"/>
    <s v="Marine"/>
    <x v="2"/>
    <n v="3630"/>
    <d v="2019-12-17T00:00:00"/>
    <s v="Brokerage"/>
    <s v="Inception"/>
    <m/>
    <d v="2020-01-22T00:00:00"/>
  </r>
  <r>
    <s v="SRE"/>
    <s v="0865081032 00"/>
    <s v="Active"/>
    <d v="2018-09-11T00:00:00"/>
    <d v="2019-09-10T00:00:00"/>
    <s v="Marine"/>
    <n v="1"/>
    <x v="0"/>
    <s v="Ahmedabad"/>
    <s v="Marine"/>
    <x v="0"/>
    <n v="1072.5"/>
    <d v="2019-09-11T00:00:00"/>
    <s v="Brokerage"/>
    <s v="Inception"/>
    <m/>
    <d v="2020-01-22T00:00:00"/>
  </r>
  <r>
    <s v="DDD"/>
    <n v="1.11200441808E+19"/>
    <s v="Active"/>
    <d v="2019-01-03T00:00:00"/>
    <d v="2019-10-02T00:00:00"/>
    <s v="Engineering"/>
    <n v="3"/>
    <x v="4"/>
    <s v="Ahmedabad"/>
    <s v="Global Client Network (GNB Inward)"/>
    <x v="2"/>
    <n v="49401.25"/>
    <d v="2019-01-03T00:00:00"/>
    <s v="Brokerage"/>
    <s v="Inception"/>
    <m/>
    <d v="2020-01-22T00:00:00"/>
  </r>
  <r>
    <s v="DDD"/>
    <n v="1.11200441808E+19"/>
    <s v="Active"/>
    <d v="2019-01-03T00:00:00"/>
    <d v="2019-10-02T00:00:00"/>
    <s v="Engineering"/>
    <n v="3"/>
    <x v="4"/>
    <s v="Ahmedabad"/>
    <s v="Global Client Network (GNB Inward)"/>
    <x v="2"/>
    <n v="49401.25"/>
    <d v="2019-01-03T00:00:00"/>
    <s v="Brokerage"/>
    <s v="Inception"/>
    <m/>
    <d v="2020-01-22T00:00:00"/>
  </r>
  <r>
    <s v="DDD"/>
    <n v="1.1120044185899999E+19"/>
    <s v="Active"/>
    <d v="2019-01-03T00:00:00"/>
    <d v="2019-10-02T00:00:00"/>
    <s v="Engineering"/>
    <n v="3"/>
    <x v="4"/>
    <s v="Ahmedabad"/>
    <s v="Global Client Network (GNB Inward)"/>
    <x v="2"/>
    <n v="45000"/>
    <d v="2019-01-03T00:00:00"/>
    <s v="Brokerage"/>
    <s v="Inception"/>
    <m/>
    <d v="2020-01-22T00:00:00"/>
  </r>
  <r>
    <s v="DDD"/>
    <s v="4016/138636598/01/000"/>
    <s v="Inactive"/>
    <d v="2018-09-30T00:00:00"/>
    <d v="2019-09-29T00:00:00"/>
    <s v="Employee Benefits"/>
    <n v="10"/>
    <x v="2"/>
    <s v="Ahmedabad"/>
    <s v="Employee Benefits (EB)"/>
    <x v="0"/>
    <n v="54000"/>
    <d v="2018-09-30T00:00:00"/>
    <s v="Brokerage"/>
    <s v="Inception"/>
    <m/>
    <d v="2020-01-22T00:00:00"/>
  </r>
  <r>
    <s v="DDD"/>
    <s v="2005/162167315/00/000"/>
    <s v="Active"/>
    <d v="2018-12-14T00:00:00"/>
    <d v="2019-12-13T00:00:00"/>
    <s v="Marine"/>
    <n v="12"/>
    <x v="5"/>
    <s v="Ahmedabad"/>
    <s v="Global Client Network (GNB Inward)"/>
    <x v="2"/>
    <n v="5659.5"/>
    <d v="2018-12-14T00:00:00"/>
    <s v="Brokerage"/>
    <s v="Inception"/>
    <m/>
    <d v="2020-01-22T00:00:00"/>
  </r>
  <r>
    <s v="DDD"/>
    <n v="3.1142027482102001E+18"/>
    <s v="Active"/>
    <d v="2019-04-11T00:00:00"/>
    <d v="2020-04-09T00:00:00"/>
    <s v="Miscellaneous"/>
    <n v="3"/>
    <x v="4"/>
    <s v="Ahmedabad"/>
    <s v="Global Client Network (GNB Inward)"/>
    <x v="2"/>
    <n v="2942.25"/>
    <d v="2019-04-11T00:00:00"/>
    <s v="Brokerage"/>
    <s v="Inception"/>
    <m/>
    <d v="2020-01-22T00:00:00"/>
  </r>
  <r>
    <s v="DDD"/>
    <s v="0000000007404252-01"/>
    <s v="Inactive"/>
    <d v="2018-10-24T00:00:00"/>
    <d v="2019-10-23T00:00:00"/>
    <s v="Miscellaneous"/>
    <n v="3"/>
    <x v="4"/>
    <s v="Ahmedabad"/>
    <s v="Global Client Network (GNB Inward)"/>
    <x v="0"/>
    <n v="6335.5"/>
    <d v="2019-10-23T00:00:00"/>
    <s v="Brokerage"/>
    <s v="Inception"/>
    <m/>
    <d v="2020-01-22T00:00:00"/>
  </r>
  <r>
    <s v="DDD"/>
    <s v="0000000007404252-02"/>
    <s v="Active"/>
    <d v="2019-10-26T00:00:00"/>
    <d v="2020-10-25T00:00:00"/>
    <s v="Miscellaneous"/>
    <n v="3"/>
    <x v="4"/>
    <s v="Ahmedabad"/>
    <s v="Global Client Network (GNB Inward)"/>
    <x v="0"/>
    <n v="2436.75"/>
    <d v="2019-10-26T00:00:00"/>
    <s v="Brokerage"/>
    <s v="Renewal"/>
    <m/>
    <d v="2020-01-22T00:00:00"/>
  </r>
  <r>
    <s v="DDD"/>
    <n v="10619837"/>
    <s v="Inactive"/>
    <d v="2018-10-24T00:00:00"/>
    <d v="2019-10-23T00:00:00"/>
    <s v="Fire"/>
    <n v="3"/>
    <x v="4"/>
    <s v="Ahmedabad"/>
    <s v="Global Client Network (GNB Inward)"/>
    <x v="0"/>
    <n v="18321.23"/>
    <d v="2018-10-24T00:00:00"/>
    <s v="Brokerage"/>
    <s v="Inception"/>
    <m/>
    <d v="2020-01-22T00:00:00"/>
  </r>
  <r>
    <s v="DDD"/>
    <s v="0000000010619837-01"/>
    <s v="Active"/>
    <d v="2019-10-25T00:00:00"/>
    <d v="2020-10-24T00:00:00"/>
    <s v="Fire"/>
    <n v="3"/>
    <x v="4"/>
    <s v="Ahmedabad"/>
    <s v="Global Client Network (GNB Inward)"/>
    <x v="0"/>
    <n v="26967.39"/>
    <d v="2019-10-25T00:00:00"/>
    <s v="Brokerage"/>
    <s v="Renewal"/>
    <m/>
    <d v="2020-01-22T00:00:00"/>
  </r>
  <r>
    <s v="DDD"/>
    <s v="1011/142530053/00/000"/>
    <s v="Active"/>
    <d v="2018-01-01T00:00:00"/>
    <d v="2018-12-31T00:00:00"/>
    <s v="Miscellaneous"/>
    <n v="3"/>
    <x v="4"/>
    <s v="Ahmedabad"/>
    <s v="Global Client Network (GNB Inward)"/>
    <x v="0"/>
    <n v="159956.76"/>
    <d v="2018-01-01T00:00:00"/>
    <s v="Brokerage"/>
    <s v="Inception"/>
    <m/>
    <d v="2020-01-22T00:00:00"/>
  </r>
  <r>
    <s v="DDD"/>
    <s v="1011/142530053/01/000"/>
    <s v="Active"/>
    <d v="2019-01-01T00:00:00"/>
    <d v="2019-12-31T00:00:00"/>
    <s v="Fire"/>
    <n v="3"/>
    <x v="4"/>
    <s v="Ahmedabad"/>
    <s v="Global Client Network (GNB Inward)"/>
    <x v="0"/>
    <n v="0"/>
    <d v="2019-01-01T00:00:00"/>
    <s v="Brokerage"/>
    <s v="Inception"/>
    <m/>
    <d v="2020-01-22T00:00:00"/>
  </r>
  <r>
    <s v="DDD"/>
    <n v="1.60261822110088E+17"/>
    <s v="Active"/>
    <d v="2018-05-31T00:00:00"/>
    <d v="2018-09-30T00:00:00"/>
    <s v="Engineering"/>
    <n v="3"/>
    <x v="4"/>
    <s v="Ahmedabad"/>
    <s v="Global Client Network (GNB Inward)"/>
    <x v="0"/>
    <n v="8268.1299999999992"/>
    <d v="2018-09-30T00:00:00"/>
    <s v="Brokerage"/>
    <s v="Inception"/>
    <m/>
    <d v="2020-01-22T00:00:00"/>
  </r>
  <r>
    <s v="DDD"/>
    <n v="3.1142029974272998E+18"/>
    <s v="Active"/>
    <d v="2019-09-19T00:00:00"/>
    <d v="2020-09-18T00:00:00"/>
    <s v="Miscellaneous"/>
    <n v="3"/>
    <x v="4"/>
    <s v="Ahmedabad"/>
    <s v="Global Client Network (GNB Inward)"/>
    <x v="0"/>
    <n v="12500.13"/>
    <d v="2019-09-19T00:00:00"/>
    <s v="Brokerage"/>
    <s v="Renewal"/>
    <m/>
    <d v="2020-01-22T00:00:00"/>
  </r>
  <r>
    <s v="DDD"/>
    <n v="3.1242015891005998E+18"/>
    <s v="Active"/>
    <d v="2018-03-27T00:00:00"/>
    <d v="2019-03-26T00:00:00"/>
    <s v="Miscellaneous"/>
    <n v="3"/>
    <x v="4"/>
    <s v="Ahmedabad"/>
    <s v="Global Client Network (GNB Inward)"/>
    <x v="0"/>
    <n v="10584.15"/>
    <d v="2018-03-27T00:00:00"/>
    <s v="Brokerage"/>
    <s v="Inception"/>
    <m/>
    <d v="2020-01-22T00:00:00"/>
  </r>
  <r>
    <s v="DDD"/>
    <n v="3.1242015891005998E+18"/>
    <s v="Active"/>
    <d v="2019-01-02T00:00:00"/>
    <d v="2019-12-31T00:00:00"/>
    <s v="Liability"/>
    <n v="3"/>
    <x v="4"/>
    <s v="Ahmedabad"/>
    <s v="Global Client Network (GNB Inward)"/>
    <x v="0"/>
    <n v="14393.8"/>
    <d v="2019-01-02T00:00:00"/>
    <s v="Brokerage"/>
    <s v="Inception"/>
    <m/>
    <d v="2020-01-22T00:00:00"/>
  </r>
  <r>
    <s v="DDD"/>
    <s v="4006/131284920/01/000"/>
    <s v="Inactive"/>
    <d v="2018-05-15T00:00:00"/>
    <d v="2019-05-14T00:00:00"/>
    <s v="Miscellaneous"/>
    <n v="3"/>
    <x v="4"/>
    <s v="Ahmedabad"/>
    <s v="Global Client Network (GNB Inward)"/>
    <x v="0"/>
    <n v="691.85"/>
    <d v="2018-05-15T00:00:00"/>
    <s v="Brokerage"/>
    <s v="Inception"/>
    <m/>
    <d v="2020-01-22T00:00:00"/>
  </r>
  <r>
    <s v="DDD"/>
    <s v="4006/131284920/02/000"/>
    <s v="Active"/>
    <d v="2019-05-15T00:00:00"/>
    <d v="2020-05-14T00:00:00"/>
    <s v="Miscellaneous"/>
    <n v="3"/>
    <x v="4"/>
    <s v="Ahmedabad"/>
    <s v="Global Client Network (GNB Inward)"/>
    <x v="0"/>
    <n v="691.85"/>
    <d v="2019-05-15T00:00:00"/>
    <s v="Brokerage"/>
    <s v="Renewal"/>
    <m/>
    <d v="2020-01-22T00:00:00"/>
  </r>
  <r>
    <s v="DDD"/>
    <s v="4010/121054809/01/000"/>
    <s v="Active"/>
    <d v="2017-08-22T00:00:00"/>
    <d v="2018-08-21T00:00:00"/>
    <s v="Miscellaneous"/>
    <n v="3"/>
    <x v="4"/>
    <s v="Ahmedabad"/>
    <s v="Global Client Network (GNB Inward)"/>
    <x v="0"/>
    <n v="10964.79"/>
    <d v="2017-08-22T00:00:00"/>
    <s v="Brokerage"/>
    <s v="Inception"/>
    <m/>
    <d v="2020-01-22T00:00:00"/>
  </r>
  <r>
    <s v="DDD"/>
    <s v="4010/121054809/02/000"/>
    <s v="Inactive"/>
    <d v="2018-08-22T00:00:00"/>
    <d v="2019-08-21T00:00:00"/>
    <s v="Miscellaneous"/>
    <n v="3"/>
    <x v="4"/>
    <s v="Ahmedabad"/>
    <s v="Global Client Network (GNB Inward)"/>
    <x v="0"/>
    <n v="13630.7"/>
    <d v="2019-08-21T00:00:00"/>
    <s v="Brokerage"/>
    <s v="Inception"/>
    <m/>
    <d v="2020-01-22T00:00:00"/>
  </r>
  <r>
    <s v="DDD"/>
    <s v="4016 138636598 02 000"/>
    <s v="Active"/>
    <d v="2019-09-30T00:00:00"/>
    <d v="2020-09-29T00:00:00"/>
    <s v="Employee Benefits"/>
    <n v="10"/>
    <x v="2"/>
    <s v="Ahmedabad"/>
    <s v="Employee Benefits (EB)"/>
    <x v="0"/>
    <n v="123750"/>
    <d v="2019-09-30T00:00:00"/>
    <s v="Brokerage"/>
    <s v="Renewal"/>
    <m/>
    <d v="2020-01-22T00:00:00"/>
  </r>
  <r>
    <s v="DDD"/>
    <s v="5002/131802941/01/000"/>
    <s v="Inactive"/>
    <d v="2018-05-26T00:00:00"/>
    <d v="2019-05-25T00:00:00"/>
    <s v="Engineering"/>
    <n v="12"/>
    <x v="5"/>
    <s v="Ahmedabad"/>
    <s v="Global Client Network (GNB Inward)"/>
    <x v="0"/>
    <n v="869.63"/>
    <d v="2018-05-26T00:00:00"/>
    <s v="Brokerage"/>
    <s v="Inception"/>
    <m/>
    <d v="2020-01-22T00:00:00"/>
  </r>
  <r>
    <s v="DDD"/>
    <s v="5002/131802941/02/000"/>
    <s v="Active"/>
    <d v="2019-05-26T00:00:00"/>
    <d v="2020-05-25T00:00:00"/>
    <s v="Engineering"/>
    <n v="3"/>
    <x v="4"/>
    <s v="Ahmedabad"/>
    <s v="Global Client Network (GNB Inward)"/>
    <x v="0"/>
    <n v="869.63"/>
    <d v="2019-05-26T00:00:00"/>
    <s v="Brokerage"/>
    <s v="Renewal"/>
    <m/>
    <d v="2020-01-22T00:00:00"/>
  </r>
  <r>
    <s v="DDD"/>
    <s v="LQX/I2508418/71/02/005537"/>
    <s v="Active"/>
    <d v="2018-02-16T00:00:00"/>
    <d v="2019-02-15T00:00:00"/>
    <s v="Liability"/>
    <n v="3"/>
    <x v="4"/>
    <s v="Ahmedabad"/>
    <s v="Global Client Network (GNB Inward)"/>
    <x v="0"/>
    <n v="1562.5"/>
    <d v="2019-02-16T00:00:00"/>
    <s v="Brokerage"/>
    <s v="Inception"/>
    <m/>
    <d v="2020-01-22T00:00:00"/>
  </r>
  <r>
    <s v="DDD"/>
    <s v="NBI Domestic"/>
    <s v="Inactive"/>
    <d v="2019-01-01T00:00:00"/>
    <d v="2019-12-31T00:00:00"/>
    <s v="Miscellaneous"/>
    <n v="4"/>
    <x v="11"/>
    <s v="Ahmedabad"/>
    <s v="Trade Credit &amp;amp; Political Risk"/>
    <x v="0"/>
    <n v="43367"/>
    <d v="2019-07-01T00:00:00"/>
    <s v="Brokerage"/>
    <s v="Lapse"/>
    <s v="GMAN â€“ Global Mandate"/>
    <d v="2020-01-22T00:00:00"/>
  </r>
  <r>
    <s v="DDD"/>
    <s v="NBI Domestic"/>
    <s v="Inactive"/>
    <d v="2019-01-01T00:00:00"/>
    <d v="2019-12-31T00:00:00"/>
    <s v="Miscellaneous"/>
    <n v="4"/>
    <x v="11"/>
    <s v="Ahmedabad"/>
    <s v="Trade Credit &amp;amp; Political Risk"/>
    <x v="0"/>
    <n v="43367"/>
    <d v="2019-10-01T00:00:00"/>
    <s v="Brokerage"/>
    <s v="Lapse"/>
    <s v="GMAN â€“ Global Mandate"/>
    <d v="2020-01-22T00:00:00"/>
  </r>
  <r>
    <s v="DDD"/>
    <s v="NBI Domestic"/>
    <s v="Inactive"/>
    <d v="2019-01-01T00:00:00"/>
    <d v="2019-12-31T00:00:00"/>
    <s v="Miscellaneous"/>
    <n v="4"/>
    <x v="11"/>
    <s v="Ahmedabad"/>
    <s v="Trade Credit &amp;amp; Political Risk"/>
    <x v="0"/>
    <n v="65050.5"/>
    <d v="2019-01-01T00:00:00"/>
    <s v="Brokerage"/>
    <s v="Lapse"/>
    <s v="GMAN â€“ Global Mandate"/>
    <d v="2020-01-22T00:00:00"/>
  </r>
  <r>
    <s v="DDD"/>
    <s v="NBI Domestic"/>
    <s v="Inactive"/>
    <d v="2019-01-01T00:00:00"/>
    <d v="2019-12-31T00:00:00"/>
    <s v="Miscellaneous"/>
    <n v="4"/>
    <x v="11"/>
    <s v="Ahmedabad"/>
    <s v="Trade Credit &amp;amp; Political Risk"/>
    <x v="0"/>
    <n v="65050.5"/>
    <d v="2019-04-01T00:00:00"/>
    <s v="Brokerage"/>
    <s v="Lapse"/>
    <s v="GMAN â€“ Global Mandate"/>
    <d v="2020-01-22T00:00:00"/>
  </r>
  <r>
    <s v="DDD"/>
    <s v="NBI Export"/>
    <s v="Inactive"/>
    <d v="2019-01-01T00:00:00"/>
    <d v="2019-12-31T00:00:00"/>
    <s v="Miscellaneous"/>
    <n v="4"/>
    <x v="11"/>
    <s v="Ahmedabad"/>
    <s v="Trade Credit &amp;amp; Political Risk"/>
    <x v="0"/>
    <n v="10824.4"/>
    <d v="2019-07-01T00:00:00"/>
    <s v="Brokerage"/>
    <s v="Lapse"/>
    <s v="GMAN â€“ Global Mandate"/>
    <d v="2020-01-22T00:00:00"/>
  </r>
  <r>
    <s v="DDD"/>
    <s v="NBI Export"/>
    <s v="Inactive"/>
    <d v="2019-01-01T00:00:00"/>
    <d v="2019-12-31T00:00:00"/>
    <s v="Miscellaneous"/>
    <n v="4"/>
    <x v="11"/>
    <s v="Ahmedabad"/>
    <s v="Trade Credit &amp;amp; Political Risk"/>
    <x v="0"/>
    <n v="10824.4"/>
    <d v="2019-10-01T00:00:00"/>
    <s v="Brokerage"/>
    <s v="Lapse"/>
    <s v="GMAN â€“ Global Mandate"/>
    <d v="2020-01-22T00:00:00"/>
  </r>
  <r>
    <s v="DDD"/>
    <s v="NBI Export"/>
    <s v="Inactive"/>
    <d v="2019-01-01T00:00:00"/>
    <d v="2019-12-31T00:00:00"/>
    <s v="Miscellaneous"/>
    <n v="4"/>
    <x v="11"/>
    <s v="Ahmedabad"/>
    <s v="Trade Credit &amp;amp; Political Risk"/>
    <x v="0"/>
    <n v="16236.6"/>
    <d v="2019-01-01T00:00:00"/>
    <s v="Brokerage"/>
    <s v="Lapse"/>
    <s v="GMAN â€“ Global Mandate"/>
    <d v="2020-01-22T00:00:00"/>
  </r>
  <r>
    <s v="DDD"/>
    <s v="NBI Export"/>
    <s v="Inactive"/>
    <d v="2019-01-01T00:00:00"/>
    <d v="2019-12-31T00:00:00"/>
    <s v="Miscellaneous"/>
    <n v="4"/>
    <x v="11"/>
    <s v="Ahmedabad"/>
    <s v="Trade Credit &amp;amp; Political Risk"/>
    <x v="0"/>
    <n v="16236.6"/>
    <d v="2019-04-01T00:00:00"/>
    <s v="Brokerage"/>
    <s v="Lapse"/>
    <s v="GMAN â€“ Global Mandate"/>
    <d v="2020-01-22T00:00:00"/>
  </r>
  <r>
    <s v="DDD"/>
    <s v="OG-18-2202-1018-00000036"/>
    <s v="Inactive"/>
    <d v="2018-01-01T00:00:00"/>
    <d v="2018-12-31T00:00:00"/>
    <s v="Marine"/>
    <n v="3"/>
    <x v="4"/>
    <s v="Ahmedabad"/>
    <s v="Global Client Network (GNB Inward)"/>
    <x v="0"/>
    <n v="36612.18"/>
    <d v="2018-01-01T00:00:00"/>
    <s v="Brokerage"/>
    <s v="Inception"/>
    <m/>
    <d v="2020-01-22T00:00:00"/>
  </r>
  <r>
    <s v="DDD"/>
    <s v="OG-18-2202-3383-00000005"/>
    <s v="Inactive"/>
    <d v="2018-01-01T00:00:00"/>
    <d v="2018-12-31T00:00:00"/>
    <s v="Liability"/>
    <n v="3"/>
    <x v="4"/>
    <s v="Ahmedabad"/>
    <s v="Global Client Network (GNB Inward)"/>
    <x v="0"/>
    <n v="28735.65"/>
    <d v="2018-01-01T00:00:00"/>
    <s v="Brokerage"/>
    <s v="Inception"/>
    <m/>
    <d v="2020-01-22T00:00:00"/>
  </r>
  <r>
    <s v="DDD"/>
    <s v="OG-19-2202-1018-00000052"/>
    <s v="Active"/>
    <d v="2019-01-01T00:00:00"/>
    <d v="2019-12-31T00:00:00"/>
    <s v="Marine"/>
    <n v="3"/>
    <x v="4"/>
    <s v="Ahmedabad"/>
    <s v="Global Client Network (GNB Inward)"/>
    <x v="0"/>
    <n v="53277.919999999998"/>
    <d v="2019-01-01T00:00:00"/>
    <s v="Brokerage"/>
    <s v="Renewal"/>
    <m/>
    <d v="2020-01-22T00:00:00"/>
  </r>
  <r>
    <s v="DDD"/>
    <s v="OG-19-2202-3383-00000007"/>
    <s v="Active"/>
    <d v="2019-01-01T00:00:00"/>
    <d v="2019-12-31T00:00:00"/>
    <s v="Liability"/>
    <n v="3"/>
    <x v="4"/>
    <s v="Ahmedabad"/>
    <s v="Global Client Network (GNB Inward)"/>
    <x v="0"/>
    <n v="30048.080000000002"/>
    <d v="2019-01-01T00:00:00"/>
    <s v="Brokerage"/>
    <s v="Renewal"/>
    <m/>
    <d v="2020-01-22T00:00:00"/>
  </r>
  <r>
    <s v="DDD"/>
    <s v="PROHLN000005719"/>
    <s v="Active"/>
    <d v="2019-01-21T00:00:00"/>
    <d v="2020-01-20T00:00:00"/>
    <s v="Employee Benefits"/>
    <n v="3"/>
    <x v="4"/>
    <s v="Ahmedabad"/>
    <s v="Global Client Network (GNB Inward)"/>
    <x v="2"/>
    <n v="15084.15"/>
    <d v="2019-01-21T00:00:00"/>
    <s v="Brokerage"/>
    <s v="Inception"/>
    <m/>
    <d v="2020-01-22T00:00:00"/>
  </r>
  <r>
    <s v="DDD"/>
    <n v="2250007836"/>
    <s v="Inactive"/>
    <d v="2018-02-07T00:00:00"/>
    <d v="2019-02-06T00:00:00"/>
    <s v="Miscellaneous"/>
    <n v="1"/>
    <x v="0"/>
    <s v="Ahmedabad"/>
    <s v="Liability"/>
    <x v="2"/>
    <n v="1013.88"/>
    <d v="2018-02-07T00:00:00"/>
    <s v="Brokerage"/>
    <s v="Lapse"/>
    <s v="NOLN - No Longer Needed"/>
    <d v="2020-01-22T00:00:00"/>
  </r>
  <r>
    <s v="DDD"/>
    <n v="2250007837"/>
    <s v="Inactive"/>
    <d v="2018-02-07T00:00:00"/>
    <d v="2019-02-06T00:00:00"/>
    <s v="Miscellaneous"/>
    <n v="1"/>
    <x v="0"/>
    <s v="Ahmedabad"/>
    <s v="Liability"/>
    <x v="2"/>
    <n v="1601.5"/>
    <d v="2018-02-07T00:00:00"/>
    <s v="Brokerage"/>
    <s v="Lapse"/>
    <s v="JCOM - Job Completed"/>
    <d v="2020-01-22T00:00:00"/>
  </r>
  <r>
    <s v="DDD"/>
    <s v="'2309003157"/>
    <s v="Inactive"/>
    <d v="2018-07-03T00:00:00"/>
    <d v="2019-07-02T00:00:00"/>
    <s v="Liability"/>
    <n v="1"/>
    <x v="0"/>
    <s v="Ahmedabad"/>
    <s v="Liability"/>
    <x v="0"/>
    <n v="37500"/>
    <d v="2018-07-03T00:00:00"/>
    <s v="Brokerage"/>
    <s v="Inception"/>
    <m/>
    <d v="2020-01-22T00:00:00"/>
  </r>
  <r>
    <s v="DDD"/>
    <s v="'2309003157 01"/>
    <s v="Active"/>
    <d v="2019-07-03T00:00:00"/>
    <d v="2020-07-02T00:00:00"/>
    <s v="Liability"/>
    <n v="1"/>
    <x v="0"/>
    <s v="Ahmedabad"/>
    <s v="Liability"/>
    <x v="0"/>
    <n v="35000"/>
    <d v="2019-07-03T00:00:00"/>
    <s v="Brokerage"/>
    <s v="Renewal"/>
    <m/>
    <d v="2020-01-22T00:00:00"/>
  </r>
  <r>
    <s v="DDD"/>
    <n v="9.9000011160099996E+19"/>
    <s v="Inactive"/>
    <d v="2017-02-26T00:00:00"/>
    <d v="2018-02-25T00:00:00"/>
    <s v="Fire"/>
    <n v="1"/>
    <x v="0"/>
    <s v="Ahmedabad"/>
    <s v="Construction, Power &amp; Infrastructure"/>
    <x v="2"/>
    <n v="992.51"/>
    <d v="2018-02-25T00:00:00"/>
    <s v="Brokerage"/>
    <s v="Lapse"/>
    <s v="OTHR â€“ Other"/>
    <d v="2020-01-22T00:00:00"/>
  </r>
  <r>
    <s v="DDD"/>
    <n v="9.9000011160099996E+19"/>
    <s v="Active"/>
    <d v="2017-02-26T00:00:00"/>
    <d v="2018-02-25T00:00:00"/>
    <s v="Fire"/>
    <n v="1"/>
    <x v="0"/>
    <s v="Ahmedabad"/>
    <s v="Construction, Power &amp; Infrastructure"/>
    <x v="2"/>
    <n v="992.51"/>
    <d v="2018-02-25T00:00:00"/>
    <s v="Brokerage"/>
    <s v="Inception"/>
    <m/>
    <d v="2020-01-22T00:00:00"/>
  </r>
  <r>
    <s v="DDD"/>
    <n v="9.9000011160099996E+19"/>
    <s v="Inactive"/>
    <d v="2016-12-31T00:00:00"/>
    <d v="2017-12-30T00:00:00"/>
    <s v="Fire"/>
    <n v="1"/>
    <x v="0"/>
    <s v="Ahmedabad"/>
    <s v="Construction, Power &amp; Infrastructure"/>
    <x v="2"/>
    <n v="377079.15"/>
    <d v="2016-12-31T00:00:00"/>
    <s v="Brokerage"/>
    <s v="Lapse"/>
    <s v="OTHR â€“ Other"/>
    <d v="2020-01-22T00:00:00"/>
  </r>
  <r>
    <s v="DDD"/>
    <n v="9.9000011170100003E+19"/>
    <s v="Inactive"/>
    <d v="2017-06-28T00:00:00"/>
    <d v="2018-06-27T00:00:00"/>
    <s v="Fire"/>
    <n v="1"/>
    <x v="0"/>
    <s v="Ahmedabad"/>
    <s v="Construction, Power &amp; Infrastructure"/>
    <x v="2"/>
    <n v="61251.58"/>
    <d v="2017-06-28T00:00:00"/>
    <s v="Brokerage"/>
    <s v="Inception"/>
    <m/>
    <d v="2020-01-22T00:00:00"/>
  </r>
  <r>
    <s v="DDD"/>
    <s v="99000011170100000135'"/>
    <s v="Inactive"/>
    <d v="2017-06-28T00:00:00"/>
    <d v="2018-06-27T00:00:00"/>
    <s v="Fire"/>
    <n v="1"/>
    <x v="0"/>
    <s v="Ahmedabad"/>
    <s v="Construction, Power &amp; Infrastructure"/>
    <x v="2"/>
    <n v="62070.81"/>
    <d v="2017-06-28T00:00:00"/>
    <s v="Brokerage"/>
    <s v="Inception"/>
    <m/>
    <d v="2020-01-22T00:00:00"/>
  </r>
  <r>
    <s v="DDD"/>
    <n v="9.9000011170100003E+19"/>
    <s v="Active"/>
    <d v="2017-07-06T00:00:00"/>
    <d v="2018-07-05T00:00:00"/>
    <s v="Fire"/>
    <n v="1"/>
    <x v="0"/>
    <s v="Ahmedabad"/>
    <s v="Construction, Power &amp; Infrastructure"/>
    <x v="2"/>
    <n v="1261.8399999999999"/>
    <d v="2017-07-06T00:00:00"/>
    <s v="Brokerage"/>
    <s v="Inception"/>
    <m/>
    <d v="2020-01-22T00:00:00"/>
  </r>
  <r>
    <s v="DDD"/>
    <n v="9.9000011170100003E+19"/>
    <s v="Inactive"/>
    <d v="2018-01-01T00:00:00"/>
    <d v="2018-12-31T00:00:00"/>
    <s v="Fire"/>
    <n v="1"/>
    <x v="0"/>
    <s v="Ahmedabad"/>
    <s v="Construction, Power &amp; Infrastructure"/>
    <x v="2"/>
    <n v="349157.16"/>
    <d v="2018-01-01T00:00:00"/>
    <s v="Brokerage"/>
    <s v="Lapse"/>
    <s v="OTHR â€“ Other"/>
    <d v="2020-01-22T00:00:00"/>
  </r>
  <r>
    <s v="DDD"/>
    <s v="'99000011170100000412"/>
    <s v="Inactive"/>
    <d v="2018-02-14T00:00:00"/>
    <d v="2019-02-13T00:00:00"/>
    <s v="Fire"/>
    <n v="1"/>
    <x v="0"/>
    <s v="Ahmedabad"/>
    <s v="Property / BI"/>
    <x v="0"/>
    <n v="107689.68"/>
    <d v="2018-02-14T00:00:00"/>
    <s v="Brokerage"/>
    <s v="Inception"/>
    <m/>
    <d v="2020-01-22T00:00:00"/>
  </r>
  <r>
    <s v="DDD"/>
    <s v="99000011180100000149'"/>
    <s v="Inactive"/>
    <d v="2018-07-20T00:00:00"/>
    <d v="2019-07-19T00:00:00"/>
    <s v="Fire"/>
    <n v="1"/>
    <x v="0"/>
    <s v="Ahmedabad"/>
    <s v="Property / BI"/>
    <x v="0"/>
    <n v="5417.97"/>
    <d v="2018-07-20T00:00:00"/>
    <s v="Brokerage"/>
    <s v="Inception"/>
    <m/>
    <d v="2020-01-22T00:00:00"/>
  </r>
  <r>
    <s v="DDD"/>
    <n v="9.9000011180099994E+19"/>
    <s v="Inactive"/>
    <d v="2018-06-28T00:00:00"/>
    <d v="2019-06-27T00:00:00"/>
    <s v="Fire"/>
    <n v="1"/>
    <x v="0"/>
    <s v="Ahmedabad"/>
    <s v="Construction, Power &amp; Infrastructure"/>
    <x v="2"/>
    <n v="61936.46"/>
    <d v="2018-06-28T00:00:00"/>
    <s v="Brokerage"/>
    <s v="Renewal"/>
    <m/>
    <d v="2020-01-22T00:00:00"/>
  </r>
  <r>
    <s v="DDD"/>
    <n v="9.9000011180099994E+19"/>
    <s v="Inactive"/>
    <d v="2018-06-28T00:00:00"/>
    <d v="2019-06-27T00:00:00"/>
    <s v="Fire"/>
    <n v="1"/>
    <x v="0"/>
    <s v="Ahmedabad"/>
    <s v="Construction, Power &amp; Infrastructure"/>
    <x v="2"/>
    <n v="56276.26"/>
    <d v="2018-06-28T00:00:00"/>
    <s v="Brokerage"/>
    <s v="Renewal"/>
    <m/>
    <d v="2020-01-22T00:00:00"/>
  </r>
  <r>
    <s v="DDD"/>
    <s v="'99000011180100000284"/>
    <s v="Active"/>
    <d v="2019-01-01T00:00:00"/>
    <d v="2019-12-31T00:00:00"/>
    <s v="Fire"/>
    <n v="1"/>
    <x v="0"/>
    <s v="Ahmedabad"/>
    <s v="Construction, Power &amp; Infrastructure"/>
    <x v="2"/>
    <n v="399509.89"/>
    <d v="2019-01-01T00:00:00"/>
    <s v="Brokerage"/>
    <s v="Renewal"/>
    <m/>
    <d v="2020-01-22T00:00:00"/>
  </r>
  <r>
    <s v="DDD"/>
    <s v="'99000011180100000303"/>
    <s v="Active"/>
    <d v="2019-01-16T00:00:00"/>
    <d v="2020-01-15T00:00:00"/>
    <s v="Fire"/>
    <n v="1"/>
    <x v="0"/>
    <s v="Ahmedabad"/>
    <s v="Property / BI"/>
    <x v="0"/>
    <n v="98931.05"/>
    <d v="2019-01-16T00:00:00"/>
    <s v="Brokerage"/>
    <s v="Inception"/>
    <m/>
    <d v="2020-01-22T00:00:00"/>
  </r>
  <r>
    <s v="DDD"/>
    <s v="'99000011180100000339"/>
    <s v="Active"/>
    <d v="2019-02-14T00:00:00"/>
    <d v="2020-02-13T00:00:00"/>
    <s v="Fire"/>
    <n v="1"/>
    <x v="0"/>
    <s v="Ahmedabad"/>
    <s v="Property / BI"/>
    <x v="0"/>
    <n v="1610"/>
    <d v="2019-02-14T00:00:00"/>
    <s v="Brokerage"/>
    <s v="Inception"/>
    <m/>
    <d v="2020-01-22T00:00:00"/>
  </r>
  <r>
    <s v="DDD"/>
    <s v="'99000011180100000340"/>
    <s v="Active"/>
    <d v="2019-02-14T00:00:00"/>
    <d v="2020-02-13T00:00:00"/>
    <s v="Fire"/>
    <n v="1"/>
    <x v="0"/>
    <s v="Ahmedabad"/>
    <s v="Property / BI"/>
    <x v="0"/>
    <n v="131090.46"/>
    <d v="2019-02-26T00:00:00"/>
    <s v="Brokerage"/>
    <s v="Renewal"/>
    <m/>
    <d v="2020-01-22T00:00:00"/>
  </r>
  <r>
    <s v="DDD"/>
    <s v="'99000011180100000352"/>
    <s v="Active"/>
    <d v="2019-03-16T00:00:00"/>
    <d v="2020-03-15T00:00:00"/>
    <s v="Fire"/>
    <n v="1"/>
    <x v="0"/>
    <s v="Ahmedabad"/>
    <s v="Property / BI"/>
    <x v="0"/>
    <n v="2056.4299999999998"/>
    <d v="2019-03-16T00:00:00"/>
    <s v="Brokerage"/>
    <s v="Inception"/>
    <m/>
    <d v="2020-01-22T00:00:00"/>
  </r>
  <r>
    <s v="DDD"/>
    <s v="'99000011180100000353"/>
    <s v="Active"/>
    <d v="2019-03-12T00:00:00"/>
    <d v="2020-03-11T00:00:00"/>
    <s v="Fire"/>
    <n v="1"/>
    <x v="0"/>
    <s v="Ahmedabad"/>
    <s v="Property / BI"/>
    <x v="0"/>
    <n v="1194.28"/>
    <d v="2019-03-12T00:00:00"/>
    <s v="Brokerage"/>
    <s v="Inception"/>
    <m/>
    <d v="2020-01-22T00:00:00"/>
  </r>
  <r>
    <s v="DDD"/>
    <s v="'99000011190100000078"/>
    <s v="Active"/>
    <d v="2019-06-28T00:00:00"/>
    <d v="2020-06-27T00:00:00"/>
    <s v="Fire"/>
    <n v="1"/>
    <x v="0"/>
    <s v="Ahmedabad"/>
    <s v="Construction, Power &amp; Infrastructure"/>
    <x v="2"/>
    <n v="75395.039999999994"/>
    <d v="2019-06-28T00:00:00"/>
    <s v="Brokerage"/>
    <s v="Renewal"/>
    <m/>
    <d v="2020-01-22T00:00:00"/>
  </r>
  <r>
    <s v="DDD"/>
    <s v="'99000011190100000079"/>
    <s v="Active"/>
    <d v="2019-06-28T00:00:00"/>
    <d v="2020-06-27T00:00:00"/>
    <s v="Fire"/>
    <n v="1"/>
    <x v="0"/>
    <s v="Ahmedabad"/>
    <s v="Construction, Power &amp; Infrastructure"/>
    <x v="2"/>
    <n v="53595"/>
    <d v="2019-06-28T00:00:00"/>
    <s v="Brokerage"/>
    <s v="Renewal"/>
    <m/>
    <d v="2020-01-22T00:00:00"/>
  </r>
  <r>
    <s v="DDD"/>
    <s v="'99000011190100000121"/>
    <s v="Active"/>
    <d v="2019-07-20T00:00:00"/>
    <d v="2020-07-19T00:00:00"/>
    <s v="Fire"/>
    <n v="1"/>
    <x v="0"/>
    <s v="Ahmedabad"/>
    <s v="Property / BI"/>
    <x v="0"/>
    <n v="6595.25"/>
    <d v="2019-07-20T00:00:00"/>
    <s v="Brokerage"/>
    <s v="Renewal"/>
    <m/>
    <d v="2020-01-22T00:00:00"/>
  </r>
  <r>
    <s v="DDD"/>
    <n v="9.9000021170200003E+19"/>
    <s v="Active"/>
    <d v="2017-06-06T00:00:00"/>
    <d v="2018-06-05T00:00:00"/>
    <s v="Marine"/>
    <n v="1"/>
    <x v="0"/>
    <s v="Ahmedabad"/>
    <s v="Construction, Power &amp; Infrastructure"/>
    <x v="2"/>
    <n v="2887.38"/>
    <d v="2017-07-06T00:00:00"/>
    <s v="Brokerage"/>
    <s v="Inception"/>
    <m/>
    <d v="2020-01-22T00:00:00"/>
  </r>
  <r>
    <s v="DDD"/>
    <s v="'99000021180100000013"/>
    <s v="Active"/>
    <d v="2019-01-29T00:00:00"/>
    <d v="2020-01-28T00:00:00"/>
    <s v="Marine"/>
    <n v="1"/>
    <x v="0"/>
    <s v="Ahmedabad"/>
    <s v="Marine"/>
    <x v="2"/>
    <n v="11539.77"/>
    <d v="2019-01-29T00:00:00"/>
    <s v="Brokerage"/>
    <s v="Inception"/>
    <m/>
    <d v="2020-01-22T00:00:00"/>
  </r>
  <r>
    <s v="DDD"/>
    <s v="'99000036181500000054"/>
    <s v="Active"/>
    <d v="2019-02-01T00:00:00"/>
    <d v="2020-01-31T00:00:00"/>
    <s v="Liability"/>
    <n v="1"/>
    <x v="0"/>
    <s v="Ahmedabad"/>
    <s v="Liability"/>
    <x v="2"/>
    <n v="21875"/>
    <d v="2019-02-01T00:00:00"/>
    <s v="Brokerage"/>
    <s v="Inception"/>
    <m/>
    <d v="2020-01-22T00:00:00"/>
  </r>
  <r>
    <s v="DDD"/>
    <n v="9.9000044160300007E+19"/>
    <s v="Active"/>
    <d v="2017-01-09T00:00:00"/>
    <d v="2019-01-08T00:00:00"/>
    <s v="Engineering"/>
    <n v="1"/>
    <x v="0"/>
    <s v="Ahmedabad"/>
    <s v="Construction, Power &amp; Infrastructure"/>
    <x v="2"/>
    <n v="8588.56"/>
    <d v="2017-04-10T00:00:00"/>
    <s v="Brokerage"/>
    <s v="Inception"/>
    <m/>
    <d v="2020-01-22T00:00:00"/>
  </r>
  <r>
    <s v="DDD"/>
    <n v="9.9000044160300007E+19"/>
    <s v="Active"/>
    <d v="2017-02-08T00:00:00"/>
    <d v="2018-08-07T00:00:00"/>
    <s v="Engineering"/>
    <n v="1"/>
    <x v="0"/>
    <s v="Ahmedabad"/>
    <s v="Construction, Power &amp; Infrastructure"/>
    <x v="2"/>
    <n v="3050.6"/>
    <d v="2017-02-08T00:00:00"/>
    <s v="Brokerage"/>
    <s v="Inception"/>
    <m/>
    <d v="2020-01-22T00:00:00"/>
  </r>
  <r>
    <s v="DDD"/>
    <n v="9.9000044160300007E+19"/>
    <s v="Active"/>
    <d v="2017-02-08T00:00:00"/>
    <d v="2018-08-07T00:00:00"/>
    <s v="Engineering"/>
    <n v="1"/>
    <x v="0"/>
    <s v="Ahmedabad"/>
    <s v="Construction, Power &amp; Infrastructure"/>
    <x v="2"/>
    <n v="3050.6"/>
    <d v="2017-08-07T00:00:00"/>
    <s v="Brokerage"/>
    <s v="Inception"/>
    <m/>
    <d v="2020-01-22T00:00:00"/>
  </r>
  <r>
    <s v="DDD"/>
    <n v="9.9000044160300007E+19"/>
    <s v="Active"/>
    <d v="2016-10-20T00:00:00"/>
    <d v="2018-04-19T00:00:00"/>
    <s v="Engineering"/>
    <n v="1"/>
    <x v="0"/>
    <s v="Ahmedabad"/>
    <s v="Construction, Power &amp; Infrastructure"/>
    <x v="2"/>
    <n v="40309.5"/>
    <d v="2017-12-30T00:00:00"/>
    <s v="Brokerage"/>
    <s v="Inception"/>
    <m/>
    <d v="2020-01-22T00:00:00"/>
  </r>
  <r>
    <s v="DDD"/>
    <n v="9.9000044160300007E+19"/>
    <s v="Active"/>
    <d v="2016-10-20T00:00:00"/>
    <d v="2018-04-19T00:00:00"/>
    <s v="Engineering"/>
    <n v="1"/>
    <x v="0"/>
    <s v="Ahmedabad"/>
    <s v="Construction, Power &amp; Infrastructure"/>
    <x v="2"/>
    <n v="40309.68"/>
    <d v="2017-02-06T00:00:00"/>
    <s v="Brokerage"/>
    <s v="Inception"/>
    <m/>
    <d v="2020-01-22T00:00:00"/>
  </r>
  <r>
    <s v="DDD"/>
    <n v="9.9000044160300007E+19"/>
    <s v="Active"/>
    <d v="2016-10-20T00:00:00"/>
    <d v="2018-04-19T00:00:00"/>
    <s v="Engineering"/>
    <n v="1"/>
    <x v="0"/>
    <s v="Ahmedabad"/>
    <s v="Construction, Power &amp; Infrastructure"/>
    <x v="2"/>
    <n v="40309.68"/>
    <d v="2017-05-25T00:00:00"/>
    <s v="Brokerage"/>
    <s v="Inception"/>
    <m/>
    <d v="2020-01-22T00:00:00"/>
  </r>
  <r>
    <s v="DDD"/>
    <n v="9.9000044160300007E+19"/>
    <s v="Active"/>
    <d v="2016-10-20T00:00:00"/>
    <d v="2018-04-19T00:00:00"/>
    <s v="Engineering"/>
    <n v="1"/>
    <x v="0"/>
    <s v="Ahmedabad"/>
    <s v="Construction, Power &amp; Infrastructure"/>
    <x v="2"/>
    <n v="40309.68"/>
    <d v="2017-09-12T00:00:00"/>
    <s v="Brokerage"/>
    <s v="Inception"/>
    <m/>
    <d v="2020-01-22T00:00:00"/>
  </r>
  <r>
    <s v="DDD"/>
    <n v="9.9000044160300007E+19"/>
    <s v="Active"/>
    <d v="2016-10-20T00:00:00"/>
    <d v="2018-04-19T00:00:00"/>
    <s v="Engineering"/>
    <n v="1"/>
    <x v="0"/>
    <s v="Ahmedabad"/>
    <s v="Construction, Power &amp; Infrastructure"/>
    <x v="2"/>
    <n v="50909.599999999999"/>
    <d v="2016-10-20T00:00:00"/>
    <s v="Brokerage"/>
    <s v="Inception"/>
    <m/>
    <d v="2020-01-22T00:00:00"/>
  </r>
  <r>
    <s v="DDD"/>
    <n v="9.9000044160300007E+19"/>
    <s v="Active"/>
    <d v="2016-12-27T00:00:00"/>
    <d v="2018-07-26T00:00:00"/>
    <s v="Engineering"/>
    <n v="1"/>
    <x v="0"/>
    <s v="Ahmedabad"/>
    <s v="Construction, Power &amp; Infrastructure"/>
    <x v="2"/>
    <n v="31079.56"/>
    <d v="2017-03-27T00:00:00"/>
    <s v="Brokerage"/>
    <s v="Inception"/>
    <m/>
    <d v="2020-01-22T00:00:00"/>
  </r>
  <r>
    <s v="DDD"/>
    <n v="9.9000044160300007E+19"/>
    <s v="Active"/>
    <d v="2016-12-27T00:00:00"/>
    <d v="2018-07-26T00:00:00"/>
    <s v="Engineering"/>
    <n v="1"/>
    <x v="0"/>
    <s v="Ahmedabad"/>
    <s v="Construction, Power &amp; Infrastructure"/>
    <x v="2"/>
    <n v="31079.56"/>
    <d v="2017-06-27T00:00:00"/>
    <s v="Brokerage"/>
    <s v="Inception"/>
    <m/>
    <d v="2020-01-22T00:00:00"/>
  </r>
  <r>
    <s v="DDD"/>
    <n v="9.9000044160300007E+19"/>
    <s v="Active"/>
    <d v="2016-12-27T00:00:00"/>
    <d v="2018-07-26T00:00:00"/>
    <s v="Engineering"/>
    <n v="1"/>
    <x v="0"/>
    <s v="Ahmedabad"/>
    <s v="Construction, Power &amp; Infrastructure"/>
    <x v="2"/>
    <n v="31079.56"/>
    <d v="2017-09-27T00:00:00"/>
    <s v="Brokerage"/>
    <s v="Inception"/>
    <m/>
    <d v="2020-01-22T00:00:00"/>
  </r>
  <r>
    <s v="DDD"/>
    <n v="9.9000044160300007E+19"/>
    <s v="Active"/>
    <d v="2016-12-27T00:00:00"/>
    <d v="2018-07-26T00:00:00"/>
    <s v="Engineering"/>
    <n v="1"/>
    <x v="0"/>
    <s v="Ahmedabad"/>
    <s v="Construction, Power &amp; Infrastructure"/>
    <x v="2"/>
    <n v="31088.49"/>
    <d v="2017-12-27T00:00:00"/>
    <s v="Brokerage"/>
    <s v="Inception"/>
    <m/>
    <d v="2020-01-22T00:00:00"/>
  </r>
  <r>
    <s v="DDD"/>
    <n v="9.9000044160300007E+19"/>
    <s v="Active"/>
    <d v="2016-12-27T00:00:00"/>
    <d v="2018-07-26T00:00:00"/>
    <s v="Engineering"/>
    <n v="1"/>
    <x v="0"/>
    <s v="Ahmedabad"/>
    <s v="Construction, Power &amp; Infrastructure"/>
    <x v="2"/>
    <n v="39249.53"/>
    <d v="2016-12-27T00:00:00"/>
    <s v="Brokerage"/>
    <s v="Inception"/>
    <m/>
    <d v="2020-01-22T00:00:00"/>
  </r>
  <r>
    <s v="DDD"/>
    <n v="9.9000044165800002E+19"/>
    <s v="Active"/>
    <d v="2017-03-29T00:00:00"/>
    <d v="2018-03-28T00:00:00"/>
    <s v="Miscellaneous"/>
    <n v="1"/>
    <x v="0"/>
    <s v="Ahmedabad"/>
    <s v="Construction, Power &amp; Infrastructure"/>
    <x v="2"/>
    <n v="8961.75"/>
    <d v="2017-03-29T00:00:00"/>
    <s v="Brokerage"/>
    <s v="Inception"/>
    <m/>
    <d v="2020-01-22T00:00:00"/>
  </r>
  <r>
    <s v="DDD"/>
    <n v="9.9000044170400006E+19"/>
    <s v="Active"/>
    <d v="2017-08-07T00:00:00"/>
    <d v="2018-08-06T00:00:00"/>
    <s v="Engineering"/>
    <n v="1"/>
    <x v="0"/>
    <s v="Ahmedabad"/>
    <s v="Construction, Power &amp; Infrastructure"/>
    <x v="2"/>
    <n v="877.71"/>
    <d v="2018-08-06T00:00:00"/>
    <s v="Brokerage"/>
    <s v="Inception"/>
    <m/>
    <d v="2020-01-22T00:00:00"/>
  </r>
  <r>
    <s v="DDD"/>
    <n v="9.9000044170699997E+19"/>
    <s v="Inactive"/>
    <d v="2017-06-17T00:00:00"/>
    <d v="2018-06-16T00:00:00"/>
    <s v="Engineering"/>
    <n v="1"/>
    <x v="0"/>
    <s v="Ahmedabad"/>
    <s v="Construction, Power &amp; Infrastructure"/>
    <x v="2"/>
    <n v="8107.49"/>
    <d v="2018-07-16T00:00:00"/>
    <s v="Brokerage"/>
    <s v="Inception"/>
    <m/>
    <d v="2020-01-22T00:00:00"/>
  </r>
  <r>
    <s v="DDD"/>
    <n v="9.9000044170699997E+19"/>
    <s v="Active"/>
    <d v="2017-07-06T00:00:00"/>
    <d v="2018-07-05T00:00:00"/>
    <s v="Engineering"/>
    <n v="1"/>
    <x v="0"/>
    <s v="Ahmedabad"/>
    <s v="Construction, Power &amp; Infrastructure"/>
    <x v="2"/>
    <n v="7398.74"/>
    <d v="2018-07-05T00:00:00"/>
    <s v="Brokerage"/>
    <s v="Inception"/>
    <m/>
    <d v="2020-01-22T00:00:00"/>
  </r>
  <r>
    <s v="DDD"/>
    <n v="9.9000044170699997E+19"/>
    <s v="Active"/>
    <d v="2017-10-09T00:00:00"/>
    <d v="2018-10-08T00:00:00"/>
    <s v="Engineering"/>
    <n v="1"/>
    <x v="0"/>
    <s v="Ahmedabad"/>
    <s v="Construction, Power &amp; Infrastructure"/>
    <x v="2"/>
    <n v="15429.84"/>
    <d v="2017-10-09T00:00:00"/>
    <s v="Brokerage"/>
    <s v="Inception"/>
    <m/>
    <d v="2020-01-22T00:00:00"/>
  </r>
  <r>
    <s v="DDD"/>
    <s v="'99000044175800000017"/>
    <s v="Inactive"/>
    <d v="2018-02-14T00:00:00"/>
    <d v="2019-02-13T00:00:00"/>
    <s v="Miscellaneous"/>
    <n v="1"/>
    <x v="0"/>
    <s v="Ahmedabad"/>
    <s v="Construction, Power &amp; Infrastructure"/>
    <x v="2"/>
    <n v="3120.25"/>
    <d v="2018-02-14T00:00:00"/>
    <s v="Brokerage"/>
    <s v="Inception"/>
    <m/>
    <d v="2020-01-22T00:00:00"/>
  </r>
  <r>
    <s v="DDD"/>
    <s v="'99000044180300000004"/>
    <s v="Inactive"/>
    <d v="2018-04-20T00:00:00"/>
    <d v="2019-04-19T00:00:00"/>
    <s v="Engineering"/>
    <n v="1"/>
    <x v="0"/>
    <s v="Ahmedabad"/>
    <s v="Construction, Power &amp; Infrastructure"/>
    <x v="2"/>
    <n v="70725.990000000005"/>
    <d v="2018-04-20T00:00:00"/>
    <s v="Brokerage"/>
    <s v="Lapse"/>
    <s v="JCOM - Job Completed"/>
    <d v="2020-01-22T00:00:00"/>
  </r>
  <r>
    <s v="DDD"/>
    <s v="'99000044180300000009"/>
    <s v="Active"/>
    <d v="2018-04-30T00:00:00"/>
    <d v="2020-10-30T00:00:00"/>
    <s v="Engineering"/>
    <n v="1"/>
    <x v="0"/>
    <s v="Ahmedabad"/>
    <s v="Construction, Power &amp; Infrastructure"/>
    <x v="2"/>
    <n v="4278.13"/>
    <d v="2019-12-27T00:00:00"/>
    <s v="Brokerage"/>
    <s v="Inception"/>
    <m/>
    <d v="2020-01-22T00:00:00"/>
  </r>
  <r>
    <s v="DDD"/>
    <s v="'99000044180300000009"/>
    <s v="Active"/>
    <d v="2018-04-30T00:00:00"/>
    <d v="2020-10-30T00:00:00"/>
    <s v="Engineering"/>
    <n v="1"/>
    <x v="0"/>
    <s v="Ahmedabad"/>
    <s v="Construction, Power &amp; Infrastructure"/>
    <x v="2"/>
    <n v="4278.13"/>
    <d v="2020-04-06T00:00:00"/>
    <s v="Brokerage"/>
    <s v="Inception"/>
    <m/>
    <d v="2020-01-22T00:00:00"/>
  </r>
  <r>
    <s v="DDD"/>
    <s v="'99000044180300000009"/>
    <s v="Active"/>
    <d v="2018-04-30T00:00:00"/>
    <d v="2020-10-30T00:00:00"/>
    <s v="Engineering"/>
    <n v="1"/>
    <x v="0"/>
    <s v="Ahmedabad"/>
    <s v="Construction, Power &amp; Infrastructure"/>
    <x v="2"/>
    <n v="4278.25"/>
    <d v="2020-07-16T00:00:00"/>
    <s v="Brokerage"/>
    <s v="Inception"/>
    <m/>
    <d v="2020-01-22T00:00:00"/>
  </r>
  <r>
    <s v="DDD"/>
    <s v="'99000044180300000009"/>
    <s v="Active"/>
    <d v="2018-04-30T00:00:00"/>
    <d v="2020-10-30T00:00:00"/>
    <s v="Engineering"/>
    <n v="1"/>
    <x v="0"/>
    <s v="Ahmedabad"/>
    <s v="Construction, Power &amp; Infrastructure"/>
    <x v="2"/>
    <n v="4278.25"/>
    <d v="2020-07-16T00:00:00"/>
    <s v="Brokerage"/>
    <s v="Inception"/>
    <m/>
    <d v="2020-01-22T00:00:00"/>
  </r>
  <r>
    <s v="DDD"/>
    <s v="'99000044180300000009"/>
    <s v="Active"/>
    <d v="2018-04-30T00:00:00"/>
    <d v="2020-10-30T00:00:00"/>
    <s v="Engineering"/>
    <n v="1"/>
    <x v="0"/>
    <s v="Ahmedabad"/>
    <s v="Construction, Power &amp; Infrastructure"/>
    <x v="2"/>
    <n v="4278.25"/>
    <d v="2020-07-16T00:00:00"/>
    <s v="Brokerage"/>
    <s v="Inception"/>
    <m/>
    <d v="2020-01-22T00:00:00"/>
  </r>
  <r>
    <s v="DDD"/>
    <s v="'99000044180300000009"/>
    <s v="Active"/>
    <d v="2018-04-30T00:00:00"/>
    <d v="2020-10-30T00:00:00"/>
    <s v="Engineering"/>
    <n v="1"/>
    <x v="0"/>
    <s v="Ahmedabad"/>
    <s v="Construction, Power &amp; Infrastructure"/>
    <x v="2"/>
    <n v="4278.25"/>
    <d v="2020-07-16T00:00:00"/>
    <s v="Brokerage"/>
    <s v="Inception"/>
    <m/>
    <d v="2020-01-22T00:00:00"/>
  </r>
  <r>
    <s v="DDD"/>
    <s v="'99000044180300000009"/>
    <s v="Active"/>
    <d v="2018-04-30T00:00:00"/>
    <d v="2020-10-30T00:00:00"/>
    <s v="Engineering"/>
    <n v="1"/>
    <x v="0"/>
    <s v="Ahmedabad"/>
    <s v="Construction, Power &amp; Infrastructure"/>
    <x v="2"/>
    <n v="4705.88"/>
    <d v="2018-08-09T00:00:00"/>
    <s v="Brokerage"/>
    <s v="Inception"/>
    <m/>
    <d v="2020-01-22T00:00:00"/>
  </r>
  <r>
    <s v="DDD"/>
    <s v="'99000044180300000009"/>
    <s v="Active"/>
    <d v="2018-04-30T00:00:00"/>
    <d v="2020-10-30T00:00:00"/>
    <s v="Engineering"/>
    <n v="1"/>
    <x v="0"/>
    <s v="Ahmedabad"/>
    <s v="Construction, Power &amp; Infrastructure"/>
    <x v="2"/>
    <n v="4705.88"/>
    <d v="2018-11-18T00:00:00"/>
    <s v="Brokerage"/>
    <s v="Inception"/>
    <m/>
    <d v="2020-01-22T00:00:00"/>
  </r>
  <r>
    <s v="DDD"/>
    <s v="'99000044180300000009"/>
    <s v="Active"/>
    <d v="2018-04-30T00:00:00"/>
    <d v="2020-10-30T00:00:00"/>
    <s v="Engineering"/>
    <n v="1"/>
    <x v="0"/>
    <s v="Ahmedabad"/>
    <s v="Construction, Power &amp; Infrastructure"/>
    <x v="2"/>
    <n v="4705.88"/>
    <d v="2019-02-27T00:00:00"/>
    <s v="Brokerage"/>
    <s v="Inception"/>
    <m/>
    <d v="2020-01-22T00:00:00"/>
  </r>
  <r>
    <s v="DDD"/>
    <s v="'99000044180300000009"/>
    <s v="Active"/>
    <d v="2018-04-30T00:00:00"/>
    <d v="2020-10-30T00:00:00"/>
    <s v="Engineering"/>
    <n v="1"/>
    <x v="0"/>
    <s v="Ahmedabad"/>
    <s v="Construction, Power &amp; Infrastructure"/>
    <x v="2"/>
    <n v="4705.88"/>
    <d v="2019-06-08T00:00:00"/>
    <s v="Brokerage"/>
    <s v="Inception"/>
    <m/>
    <d v="2020-01-22T00:00:00"/>
  </r>
  <r>
    <s v="DDD"/>
    <s v="'99000044180300000009"/>
    <s v="Active"/>
    <d v="2018-04-30T00:00:00"/>
    <d v="2020-10-30T00:00:00"/>
    <s v="Engineering"/>
    <n v="1"/>
    <x v="0"/>
    <s v="Ahmedabad"/>
    <s v="Construction, Power &amp; Infrastructure"/>
    <x v="2"/>
    <n v="4705.88"/>
    <d v="2019-09-17T00:00:00"/>
    <s v="Brokerage"/>
    <s v="Inception"/>
    <m/>
    <d v="2020-01-22T00:00:00"/>
  </r>
  <r>
    <s v="DDD"/>
    <s v="'99000044180300000009"/>
    <s v="Active"/>
    <d v="2018-04-30T00:00:00"/>
    <d v="2020-10-30T00:00:00"/>
    <s v="Engineering"/>
    <n v="1"/>
    <x v="0"/>
    <s v="Ahmedabad"/>
    <s v="Construction, Power &amp; Infrastructure"/>
    <x v="2"/>
    <n v="6417.13"/>
    <d v="2018-04-30T00:00:00"/>
    <s v="Brokerage"/>
    <s v="Inception"/>
    <m/>
    <d v="2020-01-22T00:00:00"/>
  </r>
  <r>
    <s v="DDD"/>
    <s v="'99000044180300000022"/>
    <s v="Inactive"/>
    <d v="2018-06-27T00:00:00"/>
    <d v="2019-06-26T00:00:00"/>
    <s v="Engineering"/>
    <n v="1"/>
    <x v="0"/>
    <s v="Ahmedabad"/>
    <s v="Construction, Power &amp; Infrastructure"/>
    <x v="2"/>
    <n v="81783.89"/>
    <d v="2018-06-27T00:00:00"/>
    <s v="Brokerage"/>
    <s v="Lapse"/>
    <s v="OTHR â€“ Other"/>
    <d v="2020-01-22T00:00:00"/>
  </r>
  <r>
    <s v="DDD"/>
    <s v="'99000044180300000047"/>
    <s v="Active"/>
    <d v="2018-08-27T00:00:00"/>
    <d v="2020-08-26T00:00:00"/>
    <s v="Engineering"/>
    <n v="1"/>
    <x v="0"/>
    <s v="Ahmedabad"/>
    <s v="Construction, Power &amp; Infrastructure"/>
    <x v="2"/>
    <n v="70935.55"/>
    <d v="2020-02-27T00:00:00"/>
    <s v="Brokerage"/>
    <s v="Inception"/>
    <m/>
    <d v="2020-01-22T00:00:00"/>
  </r>
  <r>
    <s v="DDD"/>
    <s v="'99000044180300000047"/>
    <s v="Active"/>
    <d v="2018-08-27T00:00:00"/>
    <d v="2020-08-26T00:00:00"/>
    <s v="Engineering"/>
    <n v="1"/>
    <x v="0"/>
    <s v="Ahmedabad"/>
    <s v="Construction, Power &amp; Infrastructure"/>
    <x v="2"/>
    <n v="70935.55"/>
    <d v="2020-02-27T00:00:00"/>
    <s v="Brokerage"/>
    <s v="Inception"/>
    <m/>
    <d v="2020-01-22T00:00:00"/>
  </r>
  <r>
    <s v="DDD"/>
    <s v="'99000044180300000047"/>
    <s v="Active"/>
    <d v="2018-08-27T00:00:00"/>
    <d v="2020-08-26T00:00:00"/>
    <s v="Engineering"/>
    <n v="1"/>
    <x v="0"/>
    <s v="Ahmedabad"/>
    <s v="Construction, Power &amp; Infrastructure"/>
    <x v="2"/>
    <n v="70935.55"/>
    <d v="2020-02-27T00:00:00"/>
    <s v="Brokerage"/>
    <s v="Inception"/>
    <m/>
    <d v="2020-01-22T00:00:00"/>
  </r>
  <r>
    <s v="DDD"/>
    <s v="'99000044180300000047"/>
    <s v="Active"/>
    <d v="2018-08-27T00:00:00"/>
    <d v="2020-08-26T00:00:00"/>
    <s v="Engineering"/>
    <n v="1"/>
    <x v="0"/>
    <s v="Ahmedabad"/>
    <s v="Construction, Power &amp; Infrastructure"/>
    <x v="2"/>
    <n v="70935.55"/>
    <d v="2020-02-27T00:00:00"/>
    <s v="Brokerage"/>
    <s v="Inception"/>
    <m/>
    <d v="2020-01-22T00:00:00"/>
  </r>
  <r>
    <s v="DDD"/>
    <s v="'99000044180300000047"/>
    <s v="Active"/>
    <d v="2018-08-27T00:00:00"/>
    <d v="2020-08-26T00:00:00"/>
    <s v="Engineering"/>
    <n v="1"/>
    <x v="0"/>
    <s v="Ahmedabad"/>
    <s v="Construction, Power &amp; Infrastructure"/>
    <x v="2"/>
    <n v="90281.89"/>
    <d v="2018-11-27T00:00:00"/>
    <s v="Brokerage"/>
    <s v="Inception"/>
    <m/>
    <d v="2020-01-22T00:00:00"/>
  </r>
  <r>
    <s v="DDD"/>
    <s v="'99000044180300000047"/>
    <s v="Active"/>
    <d v="2018-08-27T00:00:00"/>
    <d v="2020-08-26T00:00:00"/>
    <s v="Engineering"/>
    <n v="1"/>
    <x v="0"/>
    <s v="Ahmedabad"/>
    <s v="Construction, Power &amp; Infrastructure"/>
    <x v="2"/>
    <n v="90281.89"/>
    <d v="2019-02-27T00:00:00"/>
    <s v="Brokerage"/>
    <s v="Inception"/>
    <m/>
    <d v="2020-01-22T00:00:00"/>
  </r>
  <r>
    <s v="DDD"/>
    <s v="'99000044180300000047"/>
    <s v="Active"/>
    <d v="2018-08-27T00:00:00"/>
    <d v="2020-08-26T00:00:00"/>
    <s v="Engineering"/>
    <n v="1"/>
    <x v="0"/>
    <s v="Ahmedabad"/>
    <s v="Construction, Power &amp; Infrastructure"/>
    <x v="2"/>
    <n v="90281.89"/>
    <d v="2019-05-27T00:00:00"/>
    <s v="Brokerage"/>
    <s v="Inception"/>
    <m/>
    <d v="2020-01-22T00:00:00"/>
  </r>
  <r>
    <s v="DDD"/>
    <s v="'99000044180300000047"/>
    <s v="Active"/>
    <d v="2018-08-27T00:00:00"/>
    <d v="2020-08-26T00:00:00"/>
    <s v="Engineering"/>
    <n v="1"/>
    <x v="0"/>
    <s v="Ahmedabad"/>
    <s v="Construction, Power &amp; Infrastructure"/>
    <x v="2"/>
    <n v="90281.89"/>
    <d v="2019-08-27T00:00:00"/>
    <s v="Brokerage"/>
    <s v="Inception"/>
    <m/>
    <d v="2020-01-22T00:00:00"/>
  </r>
  <r>
    <s v="DDD"/>
    <s v="'99000044180300000047"/>
    <s v="Active"/>
    <d v="2018-08-27T00:00:00"/>
    <d v="2020-08-26T00:00:00"/>
    <s v="Engineering"/>
    <n v="1"/>
    <x v="0"/>
    <s v="Ahmedabad"/>
    <s v="Construction, Power &amp; Infrastructure"/>
    <x v="2"/>
    <n v="90281.89"/>
    <d v="2019-11-27T00:00:00"/>
    <s v="Brokerage"/>
    <s v="Inception"/>
    <m/>
    <d v="2020-01-22T00:00:00"/>
  </r>
  <r>
    <s v="DDD"/>
    <s v="'99000044180300000047"/>
    <s v="Active"/>
    <d v="2018-08-27T00:00:00"/>
    <d v="2020-08-26T00:00:00"/>
    <s v="Engineering"/>
    <n v="1"/>
    <x v="0"/>
    <s v="Ahmedabad"/>
    <s v="Construction, Power &amp; Infrastructure"/>
    <x v="2"/>
    <n v="122525.38"/>
    <d v="2018-08-27T00:00:00"/>
    <s v="Brokerage"/>
    <s v="Inception"/>
    <m/>
    <d v="2020-01-22T00:00:00"/>
  </r>
  <r>
    <s v="DDD"/>
    <s v="'99000044180300000047"/>
    <s v="Active"/>
    <d v="2018-08-27T00:00:00"/>
    <d v="2020-08-26T00:00:00"/>
    <s v="Engineering"/>
    <n v="1"/>
    <x v="0"/>
    <s v="Ahmedabad"/>
    <s v="Construction, Power &amp; Infrastructure"/>
    <x v="2"/>
    <n v="0"/>
    <d v="2020-02-27T00:00:00"/>
    <s v="Brokerage"/>
    <s v="Inception"/>
    <m/>
    <d v="2020-01-22T00:00:00"/>
  </r>
  <r>
    <s v="DDD"/>
    <s v="'99000044180300000047"/>
    <s v="Active"/>
    <d v="2018-08-27T00:00:00"/>
    <d v="2020-08-26T00:00:00"/>
    <s v="Engineering"/>
    <n v="1"/>
    <x v="0"/>
    <s v="Ahmedabad"/>
    <s v="Construction, Power &amp; Infrastructure"/>
    <x v="2"/>
    <n v="0"/>
    <d v="2020-02-27T00:00:00"/>
    <s v="Brokerage"/>
    <s v="Inception"/>
    <m/>
    <d v="2020-01-22T00:00:00"/>
  </r>
  <r>
    <s v="DDD"/>
    <s v="'99000044180300000047"/>
    <s v="Active"/>
    <d v="2018-08-27T00:00:00"/>
    <d v="2020-08-26T00:00:00"/>
    <s v="Engineering"/>
    <n v="1"/>
    <x v="0"/>
    <s v="Ahmedabad"/>
    <s v="Construction, Power &amp; Infrastructure"/>
    <x v="2"/>
    <n v="0"/>
    <d v="2020-02-27T00:00:00"/>
    <s v="Brokerage"/>
    <s v="Inception"/>
    <m/>
    <d v="2020-01-22T00:00:00"/>
  </r>
  <r>
    <s v="DDD"/>
    <s v="'99000044180300000047"/>
    <s v="Active"/>
    <d v="2018-08-27T00:00:00"/>
    <d v="2020-08-26T00:00:00"/>
    <s v="Engineering"/>
    <n v="1"/>
    <x v="0"/>
    <s v="Ahmedabad"/>
    <s v="Construction, Power &amp; Infrastructure"/>
    <x v="2"/>
    <n v="0"/>
    <d v="2020-02-27T00:00:00"/>
    <s v="Brokerage"/>
    <s v="Inception"/>
    <m/>
    <d v="2020-01-22T00:00:00"/>
  </r>
  <r>
    <s v="DDD"/>
    <s v="'99000044180300000047"/>
    <s v="Active"/>
    <d v="2018-08-27T00:00:00"/>
    <d v="2020-08-26T00:00:00"/>
    <s v="Engineering"/>
    <n v="1"/>
    <x v="0"/>
    <s v="Ahmedabad"/>
    <s v="Construction, Power &amp; Infrastructure"/>
    <x v="2"/>
    <n v="0"/>
    <d v="2018-11-27T00:00:00"/>
    <s v="Brokerage"/>
    <s v="Inception"/>
    <m/>
    <d v="2020-01-22T00:00:00"/>
  </r>
  <r>
    <s v="DDD"/>
    <s v="'99000044180300000047"/>
    <s v="Active"/>
    <d v="2018-08-27T00:00:00"/>
    <d v="2020-08-26T00:00:00"/>
    <s v="Engineering"/>
    <n v="1"/>
    <x v="0"/>
    <s v="Ahmedabad"/>
    <s v="Construction, Power &amp; Infrastructure"/>
    <x v="2"/>
    <n v="0"/>
    <d v="2019-02-27T00:00:00"/>
    <s v="Brokerage"/>
    <s v="Inception"/>
    <m/>
    <d v="2020-01-22T00:00:00"/>
  </r>
  <r>
    <s v="DDD"/>
    <s v="'99000044180300000047"/>
    <s v="Active"/>
    <d v="2018-08-27T00:00:00"/>
    <d v="2020-08-26T00:00:00"/>
    <s v="Engineering"/>
    <n v="1"/>
    <x v="0"/>
    <s v="Ahmedabad"/>
    <s v="Construction, Power &amp; Infrastructure"/>
    <x v="2"/>
    <n v="0"/>
    <d v="2019-05-27T00:00:00"/>
    <s v="Brokerage"/>
    <s v="Inception"/>
    <m/>
    <d v="2020-01-22T00:00:00"/>
  </r>
  <r>
    <s v="DDD"/>
    <s v="'99000044180300000047"/>
    <s v="Active"/>
    <d v="2018-08-27T00:00:00"/>
    <d v="2020-08-26T00:00:00"/>
    <s v="Engineering"/>
    <n v="1"/>
    <x v="0"/>
    <s v="Ahmedabad"/>
    <s v="Construction, Power &amp; Infrastructure"/>
    <x v="2"/>
    <n v="0"/>
    <d v="2019-08-27T00:00:00"/>
    <s v="Brokerage"/>
    <s v="Inception"/>
    <m/>
    <d v="2020-01-22T00:00:00"/>
  </r>
  <r>
    <s v="DDD"/>
    <s v="'99000044180300000047"/>
    <s v="Active"/>
    <d v="2018-08-27T00:00:00"/>
    <d v="2020-08-26T00:00:00"/>
    <s v="Engineering"/>
    <n v="1"/>
    <x v="0"/>
    <s v="Ahmedabad"/>
    <s v="Construction, Power &amp; Infrastructure"/>
    <x v="2"/>
    <n v="0"/>
    <d v="2019-11-27T00:00:00"/>
    <s v="Brokerage"/>
    <s v="Inception"/>
    <m/>
    <d v="2020-01-22T00:00:00"/>
  </r>
  <r>
    <s v="DDD"/>
    <s v="'99000044180300000047"/>
    <s v="Active"/>
    <d v="2018-08-27T00:00:00"/>
    <d v="2020-08-26T00:00:00"/>
    <s v="Engineering"/>
    <n v="1"/>
    <x v="0"/>
    <s v="Ahmedabad"/>
    <s v="Construction, Power &amp; Infrastructure"/>
    <x v="2"/>
    <n v="0"/>
    <d v="2018-08-27T00:00:00"/>
    <s v="Brokerage"/>
    <s v="Inception"/>
    <m/>
    <d v="2020-01-22T00:00:00"/>
  </r>
  <r>
    <s v="DDD"/>
    <s v="'99000044180300000048"/>
    <s v="Active"/>
    <d v="2018-08-14T00:00:00"/>
    <d v="2021-02-13T00:00:00"/>
    <s v="Engineering"/>
    <n v="1"/>
    <x v="0"/>
    <s v="Ahmedabad"/>
    <s v="Construction, Power &amp; Infrastructure"/>
    <x v="2"/>
    <n v="62399.23"/>
    <d v="2020-08-14T00:00:00"/>
    <s v="Brokerage"/>
    <s v="Inception"/>
    <m/>
    <d v="2020-01-22T00:00:00"/>
  </r>
  <r>
    <s v="DDD"/>
    <s v="'99000044180300000048"/>
    <s v="Active"/>
    <d v="2018-08-14T00:00:00"/>
    <d v="2021-02-13T00:00:00"/>
    <s v="Engineering"/>
    <n v="1"/>
    <x v="0"/>
    <s v="Ahmedabad"/>
    <s v="Construction, Power &amp; Infrastructure"/>
    <x v="2"/>
    <n v="62399.23"/>
    <d v="2020-08-14T00:00:00"/>
    <s v="Brokerage"/>
    <s v="Inception"/>
    <m/>
    <d v="2020-01-22T00:00:00"/>
  </r>
  <r>
    <s v="DDD"/>
    <s v="'99000044180300000048"/>
    <s v="Active"/>
    <d v="2018-08-14T00:00:00"/>
    <d v="2021-02-13T00:00:00"/>
    <s v="Engineering"/>
    <n v="1"/>
    <x v="0"/>
    <s v="Ahmedabad"/>
    <s v="Construction, Power &amp; Infrastructure"/>
    <x v="2"/>
    <n v="62399.23"/>
    <d v="2020-08-14T00:00:00"/>
    <s v="Brokerage"/>
    <s v="Inception"/>
    <m/>
    <d v="2020-01-22T00:00:00"/>
  </r>
  <r>
    <s v="DDD"/>
    <s v="'99000044180300000048"/>
    <s v="Active"/>
    <d v="2018-08-14T00:00:00"/>
    <d v="2021-02-13T00:00:00"/>
    <s v="Engineering"/>
    <n v="1"/>
    <x v="0"/>
    <s v="Ahmedabad"/>
    <s v="Construction, Power &amp; Infrastructure"/>
    <x v="2"/>
    <n v="62399.23"/>
    <d v="2020-08-14T00:00:00"/>
    <s v="Brokerage"/>
    <s v="Inception"/>
    <m/>
    <d v="2020-01-22T00:00:00"/>
  </r>
  <r>
    <s v="DDD"/>
    <s v="'99000044180300000048"/>
    <s v="Active"/>
    <d v="2018-08-14T00:00:00"/>
    <d v="2021-02-13T00:00:00"/>
    <s v="Engineering"/>
    <n v="1"/>
    <x v="0"/>
    <s v="Ahmedabad"/>
    <s v="Construction, Power &amp; Infrastructure"/>
    <x v="2"/>
    <n v="62399.23"/>
    <d v="2020-08-14T00:00:00"/>
    <s v="Brokerage"/>
    <s v="Inception"/>
    <m/>
    <d v="2020-01-22T00:00:00"/>
  </r>
  <r>
    <s v="DDD"/>
    <s v="'99000044180300000048"/>
    <s v="Active"/>
    <d v="2018-08-14T00:00:00"/>
    <d v="2021-02-13T00:00:00"/>
    <s v="Engineering"/>
    <n v="1"/>
    <x v="0"/>
    <s v="Ahmedabad"/>
    <s v="Construction, Power &amp; Infrastructure"/>
    <x v="2"/>
    <n v="62399.23"/>
    <d v="2020-08-14T00:00:00"/>
    <s v="Brokerage"/>
    <s v="Inception"/>
    <m/>
    <d v="2020-01-22T00:00:00"/>
  </r>
  <r>
    <s v="DDD"/>
    <s v="'99000044180300000048"/>
    <s v="Active"/>
    <d v="2018-08-14T00:00:00"/>
    <d v="2021-02-13T00:00:00"/>
    <s v="Engineering"/>
    <n v="1"/>
    <x v="0"/>
    <s v="Ahmedabad"/>
    <s v="Construction, Power &amp; Infrastructure"/>
    <x v="2"/>
    <n v="62399.23"/>
    <d v="2020-08-14T00:00:00"/>
    <s v="Brokerage"/>
    <s v="Inception"/>
    <m/>
    <d v="2020-01-22T00:00:00"/>
  </r>
  <r>
    <s v="DDD"/>
    <s v="'99000044180300000048"/>
    <s v="Active"/>
    <d v="2018-08-14T00:00:00"/>
    <d v="2021-02-13T00:00:00"/>
    <s v="Engineering"/>
    <n v="1"/>
    <x v="0"/>
    <s v="Ahmedabad"/>
    <s v="Construction, Power &amp; Infrastructure"/>
    <x v="2"/>
    <n v="62399.23"/>
    <d v="2020-08-14T00:00:00"/>
    <s v="Brokerage"/>
    <s v="Inception"/>
    <m/>
    <d v="2020-01-22T00:00:00"/>
  </r>
  <r>
    <s v="DDD"/>
    <s v="'99000044180300000048"/>
    <s v="Active"/>
    <d v="2018-08-14T00:00:00"/>
    <d v="2021-02-13T00:00:00"/>
    <s v="Engineering"/>
    <n v="1"/>
    <x v="0"/>
    <s v="Ahmedabad"/>
    <s v="Construction, Power &amp; Infrastructure"/>
    <x v="2"/>
    <n v="62399.4"/>
    <d v="2020-02-14T00:00:00"/>
    <s v="Brokerage"/>
    <s v="Inception"/>
    <m/>
    <d v="2020-01-22T00:00:00"/>
  </r>
  <r>
    <s v="DDD"/>
    <s v="'99000044180300000048"/>
    <s v="Active"/>
    <d v="2018-08-14T00:00:00"/>
    <d v="2021-02-13T00:00:00"/>
    <s v="Engineering"/>
    <n v="1"/>
    <x v="0"/>
    <s v="Ahmedabad"/>
    <s v="Construction, Power &amp; Infrastructure"/>
    <x v="2"/>
    <n v="62399.4"/>
    <d v="2020-05-14T00:00:00"/>
    <s v="Brokerage"/>
    <s v="Inception"/>
    <m/>
    <d v="2020-01-22T00:00:00"/>
  </r>
  <r>
    <s v="DDD"/>
    <s v="'99000044180300000048"/>
    <s v="Active"/>
    <d v="2018-08-14T00:00:00"/>
    <d v="2021-02-13T00:00:00"/>
    <s v="Engineering"/>
    <n v="1"/>
    <x v="0"/>
    <s v="Ahmedabad"/>
    <s v="Construction, Power &amp; Infrastructure"/>
    <x v="2"/>
    <n v="62399.4"/>
    <d v="2019-11-14T00:00:00"/>
    <s v="Brokerage"/>
    <s v="Inception"/>
    <m/>
    <d v="2020-01-22T00:00:00"/>
  </r>
  <r>
    <s v="DDD"/>
    <s v="'99000044180300000048"/>
    <s v="Active"/>
    <d v="2018-08-14T00:00:00"/>
    <d v="2021-02-13T00:00:00"/>
    <s v="Engineering"/>
    <n v="1"/>
    <x v="0"/>
    <s v="Ahmedabad"/>
    <s v="Construction, Power &amp; Infrastructure"/>
    <x v="2"/>
    <n v="68639.38"/>
    <d v="2018-11-14T00:00:00"/>
    <s v="Brokerage"/>
    <s v="Inception"/>
    <m/>
    <d v="2020-01-22T00:00:00"/>
  </r>
  <r>
    <s v="DDD"/>
    <s v="'99000044180300000048"/>
    <s v="Active"/>
    <d v="2018-08-14T00:00:00"/>
    <d v="2021-02-13T00:00:00"/>
    <s v="Engineering"/>
    <n v="1"/>
    <x v="0"/>
    <s v="Ahmedabad"/>
    <s v="Construction, Power &amp; Infrastructure"/>
    <x v="2"/>
    <n v="68639.38"/>
    <d v="2019-02-14T00:00:00"/>
    <s v="Brokerage"/>
    <s v="Inception"/>
    <m/>
    <d v="2020-01-22T00:00:00"/>
  </r>
  <r>
    <s v="DDD"/>
    <s v="'99000044180300000048"/>
    <s v="Active"/>
    <d v="2018-08-14T00:00:00"/>
    <d v="2021-02-13T00:00:00"/>
    <s v="Engineering"/>
    <n v="1"/>
    <x v="0"/>
    <s v="Ahmedabad"/>
    <s v="Construction, Power &amp; Infrastructure"/>
    <x v="2"/>
    <n v="68639.38"/>
    <d v="2019-05-14T00:00:00"/>
    <s v="Brokerage"/>
    <s v="Inception"/>
    <m/>
    <d v="2020-01-22T00:00:00"/>
  </r>
  <r>
    <s v="DDD"/>
    <s v="'99000044180300000048"/>
    <s v="Active"/>
    <d v="2018-08-14T00:00:00"/>
    <d v="2021-02-13T00:00:00"/>
    <s v="Engineering"/>
    <n v="1"/>
    <x v="0"/>
    <s v="Ahmedabad"/>
    <s v="Construction, Power &amp; Infrastructure"/>
    <x v="2"/>
    <n v="68639.38"/>
    <d v="2019-08-14T00:00:00"/>
    <s v="Brokerage"/>
    <s v="Inception"/>
    <m/>
    <d v="2020-01-22T00:00:00"/>
  </r>
  <r>
    <s v="DDD"/>
    <s v="'99000044180300000048"/>
    <s v="Active"/>
    <d v="2018-08-14T00:00:00"/>
    <d v="2021-02-13T00:00:00"/>
    <s v="Engineering"/>
    <n v="1"/>
    <x v="0"/>
    <s v="Ahmedabad"/>
    <s v="Construction, Power &amp; Infrastructure"/>
    <x v="2"/>
    <n v="99839.08"/>
    <d v="2018-08-14T00:00:00"/>
    <s v="Brokerage"/>
    <s v="Inception"/>
    <m/>
    <d v="2020-01-22T00:00:00"/>
  </r>
  <r>
    <s v="DDD"/>
    <s v="'99000044180300000048"/>
    <s v="Active"/>
    <d v="2018-08-14T00:00:00"/>
    <d v="2021-02-13T00:00:00"/>
    <s v="Engineering"/>
    <n v="1"/>
    <x v="0"/>
    <s v="Ahmedabad"/>
    <s v="Construction, Power &amp; Infrastructure"/>
    <x v="2"/>
    <n v="0"/>
    <d v="2020-08-14T00:00:00"/>
    <s v="Brokerage"/>
    <s v="Inception"/>
    <m/>
    <d v="2020-01-22T00:00:00"/>
  </r>
  <r>
    <s v="DDD"/>
    <s v="'99000044180300000048"/>
    <s v="Active"/>
    <d v="2018-08-14T00:00:00"/>
    <d v="2021-02-13T00:00:00"/>
    <s v="Engineering"/>
    <n v="1"/>
    <x v="0"/>
    <s v="Ahmedabad"/>
    <s v="Construction, Power &amp; Infrastructure"/>
    <x v="2"/>
    <n v="0"/>
    <d v="2020-08-14T00:00:00"/>
    <s v="Brokerage"/>
    <s v="Inception"/>
    <m/>
    <d v="2020-01-22T00:00:00"/>
  </r>
  <r>
    <s v="DDD"/>
    <s v="'99000044180300000048"/>
    <s v="Active"/>
    <d v="2018-08-14T00:00:00"/>
    <d v="2021-02-13T00:00:00"/>
    <s v="Engineering"/>
    <n v="1"/>
    <x v="0"/>
    <s v="Ahmedabad"/>
    <s v="Construction, Power &amp; Infrastructure"/>
    <x v="2"/>
    <n v="0"/>
    <d v="2020-08-14T00:00:00"/>
    <s v="Brokerage"/>
    <s v="Inception"/>
    <m/>
    <d v="2020-01-22T00:00:00"/>
  </r>
  <r>
    <s v="DDD"/>
    <s v="'99000044180300000048"/>
    <s v="Active"/>
    <d v="2018-08-14T00:00:00"/>
    <d v="2021-02-13T00:00:00"/>
    <s v="Engineering"/>
    <n v="1"/>
    <x v="0"/>
    <s v="Ahmedabad"/>
    <s v="Construction, Power &amp; Infrastructure"/>
    <x v="2"/>
    <n v="0"/>
    <d v="2020-08-14T00:00:00"/>
    <s v="Brokerage"/>
    <s v="Inception"/>
    <m/>
    <d v="2020-01-22T00:00:00"/>
  </r>
  <r>
    <s v="DDD"/>
    <s v="'99000044180300000048"/>
    <s v="Active"/>
    <d v="2018-08-14T00:00:00"/>
    <d v="2021-02-13T00:00:00"/>
    <s v="Engineering"/>
    <n v="1"/>
    <x v="0"/>
    <s v="Ahmedabad"/>
    <s v="Construction, Power &amp; Infrastructure"/>
    <x v="2"/>
    <n v="0"/>
    <d v="2020-08-14T00:00:00"/>
    <s v="Brokerage"/>
    <s v="Inception"/>
    <m/>
    <d v="2020-01-22T00:00:00"/>
  </r>
  <r>
    <s v="DDD"/>
    <s v="'99000044180300000048"/>
    <s v="Active"/>
    <d v="2018-08-14T00:00:00"/>
    <d v="2021-02-13T00:00:00"/>
    <s v="Engineering"/>
    <n v="1"/>
    <x v="0"/>
    <s v="Ahmedabad"/>
    <s v="Construction, Power &amp; Infrastructure"/>
    <x v="2"/>
    <n v="0"/>
    <d v="2020-08-14T00:00:00"/>
    <s v="Brokerage"/>
    <s v="Inception"/>
    <m/>
    <d v="2020-01-22T00:00:00"/>
  </r>
  <r>
    <s v="DDD"/>
    <s v="'99000044180300000048"/>
    <s v="Active"/>
    <d v="2018-08-14T00:00:00"/>
    <d v="2021-02-13T00:00:00"/>
    <s v="Engineering"/>
    <n v="1"/>
    <x v="0"/>
    <s v="Ahmedabad"/>
    <s v="Construction, Power &amp; Infrastructure"/>
    <x v="2"/>
    <n v="0"/>
    <d v="2020-08-14T00:00:00"/>
    <s v="Brokerage"/>
    <s v="Inception"/>
    <m/>
    <d v="2020-01-22T00:00:00"/>
  </r>
  <r>
    <s v="DDD"/>
    <s v="'99000044180300000048"/>
    <s v="Active"/>
    <d v="2018-08-14T00:00:00"/>
    <d v="2021-02-13T00:00:00"/>
    <s v="Engineering"/>
    <n v="1"/>
    <x v="0"/>
    <s v="Ahmedabad"/>
    <s v="Construction, Power &amp; Infrastructure"/>
    <x v="2"/>
    <n v="0"/>
    <d v="2020-08-14T00:00:00"/>
    <s v="Brokerage"/>
    <s v="Inception"/>
    <m/>
    <d v="2020-01-22T00:00:00"/>
  </r>
  <r>
    <s v="DDD"/>
    <s v="'99000044180300000048"/>
    <s v="Active"/>
    <d v="2018-08-14T00:00:00"/>
    <d v="2021-02-13T00:00:00"/>
    <s v="Engineering"/>
    <n v="1"/>
    <x v="0"/>
    <s v="Ahmedabad"/>
    <s v="Construction, Power &amp; Infrastructure"/>
    <x v="2"/>
    <n v="0"/>
    <d v="2020-02-14T00:00:00"/>
    <s v="Brokerage"/>
    <s v="Inception"/>
    <m/>
    <d v="2020-01-22T00:00:00"/>
  </r>
  <r>
    <s v="DDD"/>
    <s v="'99000044180300000048"/>
    <s v="Active"/>
    <d v="2018-08-14T00:00:00"/>
    <d v="2021-02-13T00:00:00"/>
    <s v="Engineering"/>
    <n v="1"/>
    <x v="0"/>
    <s v="Ahmedabad"/>
    <s v="Construction, Power &amp; Infrastructure"/>
    <x v="2"/>
    <n v="0"/>
    <d v="2020-05-14T00:00:00"/>
    <s v="Brokerage"/>
    <s v="Inception"/>
    <m/>
    <d v="2020-01-22T00:00:00"/>
  </r>
  <r>
    <s v="DDD"/>
    <s v="'99000044180300000048"/>
    <s v="Active"/>
    <d v="2018-08-14T00:00:00"/>
    <d v="2021-02-13T00:00:00"/>
    <s v="Engineering"/>
    <n v="1"/>
    <x v="0"/>
    <s v="Ahmedabad"/>
    <s v="Construction, Power &amp; Infrastructure"/>
    <x v="2"/>
    <n v="0"/>
    <d v="2019-11-14T00:00:00"/>
    <s v="Brokerage"/>
    <s v="Inception"/>
    <m/>
    <d v="2020-01-22T00:00:00"/>
  </r>
  <r>
    <s v="DDD"/>
    <s v="'99000044180300000048"/>
    <s v="Active"/>
    <d v="2018-08-14T00:00:00"/>
    <d v="2021-02-13T00:00:00"/>
    <s v="Engineering"/>
    <n v="1"/>
    <x v="0"/>
    <s v="Ahmedabad"/>
    <s v="Construction, Power &amp; Infrastructure"/>
    <x v="2"/>
    <n v="0"/>
    <d v="2018-11-14T00:00:00"/>
    <s v="Brokerage"/>
    <s v="Inception"/>
    <m/>
    <d v="2020-01-22T00:00:00"/>
  </r>
  <r>
    <s v="DDD"/>
    <s v="'99000044180300000048"/>
    <s v="Active"/>
    <d v="2018-08-14T00:00:00"/>
    <d v="2021-02-13T00:00:00"/>
    <s v="Engineering"/>
    <n v="1"/>
    <x v="0"/>
    <s v="Ahmedabad"/>
    <s v="Construction, Power &amp; Infrastructure"/>
    <x v="2"/>
    <n v="0"/>
    <d v="2019-02-14T00:00:00"/>
    <s v="Brokerage"/>
    <s v="Inception"/>
    <m/>
    <d v="2020-01-22T00:00:00"/>
  </r>
  <r>
    <s v="DDD"/>
    <s v="'99000044180300000048"/>
    <s v="Active"/>
    <d v="2018-08-14T00:00:00"/>
    <d v="2021-02-13T00:00:00"/>
    <s v="Engineering"/>
    <n v="1"/>
    <x v="0"/>
    <s v="Ahmedabad"/>
    <s v="Construction, Power &amp; Infrastructure"/>
    <x v="2"/>
    <n v="0"/>
    <d v="2019-05-14T00:00:00"/>
    <s v="Brokerage"/>
    <s v="Inception"/>
    <m/>
    <d v="2020-01-22T00:00:00"/>
  </r>
  <r>
    <s v="DDD"/>
    <s v="'99000044180300000048"/>
    <s v="Active"/>
    <d v="2018-08-14T00:00:00"/>
    <d v="2021-02-13T00:00:00"/>
    <s v="Engineering"/>
    <n v="1"/>
    <x v="0"/>
    <s v="Ahmedabad"/>
    <s v="Construction, Power &amp; Infrastructure"/>
    <x v="2"/>
    <n v="0"/>
    <d v="2019-08-14T00:00:00"/>
    <s v="Brokerage"/>
    <s v="Inception"/>
    <m/>
    <d v="2020-01-22T00:00:00"/>
  </r>
  <r>
    <s v="DDD"/>
    <s v="'99000044180300000048"/>
    <s v="Active"/>
    <d v="2018-08-14T00:00:00"/>
    <d v="2021-02-13T00:00:00"/>
    <s v="Engineering"/>
    <n v="1"/>
    <x v="0"/>
    <s v="Ahmedabad"/>
    <s v="Construction, Power &amp; Infrastructure"/>
    <x v="2"/>
    <n v="0"/>
    <d v="2018-08-14T00:00:00"/>
    <s v="Brokerage"/>
    <s v="Inception"/>
    <m/>
    <d v="2020-01-22T00:00:00"/>
  </r>
  <r>
    <s v="DDD"/>
    <s v="'99000044180300000053"/>
    <s v="Active"/>
    <d v="2018-09-25T00:00:00"/>
    <d v="2020-09-24T00:00:00"/>
    <s v="Engineering"/>
    <n v="1"/>
    <x v="0"/>
    <s v="Ahmedabad"/>
    <s v="Construction, Power &amp; Infrastructure"/>
    <x v="2"/>
    <n v="65412.72"/>
    <d v="2020-03-25T00:00:00"/>
    <s v="Brokerage"/>
    <s v="Inception"/>
    <m/>
    <d v="2020-01-22T00:00:00"/>
  </r>
  <r>
    <s v="DDD"/>
    <s v="'99000044180300000053"/>
    <s v="Active"/>
    <d v="2018-09-25T00:00:00"/>
    <d v="2020-09-24T00:00:00"/>
    <s v="Engineering"/>
    <n v="1"/>
    <x v="0"/>
    <s v="Ahmedabad"/>
    <s v="Construction, Power &amp; Infrastructure"/>
    <x v="2"/>
    <n v="83253.179999999993"/>
    <d v="2018-12-25T00:00:00"/>
    <s v="Brokerage"/>
    <s v="Inception"/>
    <m/>
    <d v="2020-01-22T00:00:00"/>
  </r>
  <r>
    <s v="DDD"/>
    <s v="'99000044180300000053"/>
    <s v="Active"/>
    <d v="2018-09-25T00:00:00"/>
    <d v="2020-09-24T00:00:00"/>
    <s v="Engineering"/>
    <n v="1"/>
    <x v="0"/>
    <s v="Ahmedabad"/>
    <s v="Construction, Power &amp; Infrastructure"/>
    <x v="2"/>
    <n v="83253.179999999993"/>
    <d v="2019-03-25T00:00:00"/>
    <s v="Brokerage"/>
    <s v="Inception"/>
    <m/>
    <d v="2020-01-22T00:00:00"/>
  </r>
  <r>
    <s v="DDD"/>
    <s v="'99000044180300000053"/>
    <s v="Active"/>
    <d v="2018-09-25T00:00:00"/>
    <d v="2020-09-24T00:00:00"/>
    <s v="Engineering"/>
    <n v="1"/>
    <x v="0"/>
    <s v="Ahmedabad"/>
    <s v="Construction, Power &amp; Infrastructure"/>
    <x v="2"/>
    <n v="83253.179999999993"/>
    <d v="2019-06-25T00:00:00"/>
    <s v="Brokerage"/>
    <s v="Inception"/>
    <m/>
    <d v="2020-01-22T00:00:00"/>
  </r>
  <r>
    <s v="DDD"/>
    <s v="'99000044180300000053"/>
    <s v="Active"/>
    <d v="2018-09-25T00:00:00"/>
    <d v="2020-09-24T00:00:00"/>
    <s v="Engineering"/>
    <n v="1"/>
    <x v="0"/>
    <s v="Ahmedabad"/>
    <s v="Construction, Power &amp; Infrastructure"/>
    <x v="2"/>
    <n v="83253.179999999993"/>
    <d v="2019-09-25T00:00:00"/>
    <s v="Brokerage"/>
    <s v="Inception"/>
    <m/>
    <d v="2020-01-22T00:00:00"/>
  </r>
  <r>
    <s v="DDD"/>
    <s v="'99000044180300000053"/>
    <s v="Active"/>
    <d v="2018-09-25T00:00:00"/>
    <d v="2020-09-24T00:00:00"/>
    <s v="Engineering"/>
    <n v="1"/>
    <x v="0"/>
    <s v="Ahmedabad"/>
    <s v="Construction, Power &amp; Infrastructure"/>
    <x v="2"/>
    <n v="83253.179999999993"/>
    <d v="2019-12-25T00:00:00"/>
    <s v="Brokerage"/>
    <s v="Inception"/>
    <m/>
    <d v="2020-01-22T00:00:00"/>
  </r>
  <r>
    <s v="DDD"/>
    <s v="'99000044180300000053"/>
    <s v="Active"/>
    <d v="2018-09-25T00:00:00"/>
    <d v="2020-09-24T00:00:00"/>
    <s v="Engineering"/>
    <n v="1"/>
    <x v="0"/>
    <s v="Ahmedabad"/>
    <s v="Construction, Power &amp; Infrastructure"/>
    <x v="2"/>
    <n v="112986.38"/>
    <d v="2018-09-25T00:00:00"/>
    <s v="Brokerage"/>
    <s v="Inception"/>
    <m/>
    <d v="2020-01-22T00:00:00"/>
  </r>
  <r>
    <s v="DDD"/>
    <s v="'99000044180300000053"/>
    <s v="Active"/>
    <d v="2018-09-25T00:00:00"/>
    <d v="2020-09-24T00:00:00"/>
    <s v="Engineering"/>
    <n v="1"/>
    <x v="0"/>
    <s v="Ahmedabad"/>
    <s v="Construction, Power &amp; Infrastructure"/>
    <x v="2"/>
    <n v="0"/>
    <d v="2020-03-25T00:00:00"/>
    <s v="Brokerage"/>
    <s v="Inception"/>
    <m/>
    <d v="2020-01-22T00:00:00"/>
  </r>
  <r>
    <s v="DDD"/>
    <s v="'99000044180300000053"/>
    <s v="Active"/>
    <d v="2018-09-25T00:00:00"/>
    <d v="2020-09-24T00:00:00"/>
    <s v="Engineering"/>
    <n v="1"/>
    <x v="0"/>
    <s v="Ahmedabad"/>
    <s v="Construction, Power &amp; Infrastructure"/>
    <x v="2"/>
    <n v="0"/>
    <d v="2018-12-25T00:00:00"/>
    <s v="Brokerage"/>
    <s v="Inception"/>
    <m/>
    <d v="2020-01-22T00:00:00"/>
  </r>
  <r>
    <s v="DDD"/>
    <s v="'99000044180300000053"/>
    <s v="Active"/>
    <d v="2018-09-25T00:00:00"/>
    <d v="2020-09-24T00:00:00"/>
    <s v="Engineering"/>
    <n v="1"/>
    <x v="0"/>
    <s v="Ahmedabad"/>
    <s v="Construction, Power &amp; Infrastructure"/>
    <x v="2"/>
    <n v="0"/>
    <d v="2019-03-25T00:00:00"/>
    <s v="Brokerage"/>
    <s v="Inception"/>
    <m/>
    <d v="2020-01-22T00:00:00"/>
  </r>
  <r>
    <s v="DDD"/>
    <s v="'99000044180300000053"/>
    <s v="Active"/>
    <d v="2018-09-25T00:00:00"/>
    <d v="2020-09-24T00:00:00"/>
    <s v="Engineering"/>
    <n v="1"/>
    <x v="0"/>
    <s v="Ahmedabad"/>
    <s v="Construction, Power &amp; Infrastructure"/>
    <x v="2"/>
    <n v="0"/>
    <d v="2019-06-25T00:00:00"/>
    <s v="Brokerage"/>
    <s v="Inception"/>
    <m/>
    <d v="2020-01-22T00:00:00"/>
  </r>
  <r>
    <s v="DDD"/>
    <s v="'99000044180300000053"/>
    <s v="Active"/>
    <d v="2018-09-25T00:00:00"/>
    <d v="2020-09-24T00:00:00"/>
    <s v="Engineering"/>
    <n v="1"/>
    <x v="0"/>
    <s v="Ahmedabad"/>
    <s v="Construction, Power &amp; Infrastructure"/>
    <x v="2"/>
    <n v="0"/>
    <d v="2019-09-25T00:00:00"/>
    <s v="Brokerage"/>
    <s v="Inception"/>
    <m/>
    <d v="2020-01-22T00:00:00"/>
  </r>
  <r>
    <s v="DDD"/>
    <s v="'99000044180300000053"/>
    <s v="Active"/>
    <d v="2018-09-25T00:00:00"/>
    <d v="2020-09-24T00:00:00"/>
    <s v="Engineering"/>
    <n v="1"/>
    <x v="0"/>
    <s v="Ahmedabad"/>
    <s v="Construction, Power &amp; Infrastructure"/>
    <x v="2"/>
    <n v="0"/>
    <d v="2019-12-25T00:00:00"/>
    <s v="Brokerage"/>
    <s v="Inception"/>
    <m/>
    <d v="2020-01-22T00:00:00"/>
  </r>
  <r>
    <s v="DDD"/>
    <s v="'99000044180300000053"/>
    <s v="Active"/>
    <d v="2018-09-25T00:00:00"/>
    <d v="2020-09-24T00:00:00"/>
    <s v="Engineering"/>
    <n v="1"/>
    <x v="0"/>
    <s v="Ahmedabad"/>
    <s v="Construction, Power &amp; Infrastructure"/>
    <x v="2"/>
    <n v="0"/>
    <d v="2018-09-25T00:00:00"/>
    <s v="Brokerage"/>
    <s v="Inception"/>
    <m/>
    <d v="2020-01-22T00:00:00"/>
  </r>
  <r>
    <s v="DDD"/>
    <s v="'99000044180300000056"/>
    <s v="Inactive"/>
    <d v="2018-10-20T00:00:00"/>
    <d v="2019-04-19T00:00:00"/>
    <s v="Engineering"/>
    <n v="1"/>
    <x v="0"/>
    <s v="Ahmedabad"/>
    <s v="Construction, Power &amp; Infrastructure"/>
    <x v="2"/>
    <n v="101037"/>
    <d v="2018-10-20T00:00:00"/>
    <s v="Brokerage"/>
    <s v="Inception"/>
    <m/>
    <d v="2020-01-22T00:00:00"/>
  </r>
  <r>
    <s v="DDD"/>
    <s v="'99000044180300000064"/>
    <s v="Inactive"/>
    <d v="2019-01-09T00:00:00"/>
    <d v="2019-07-08T00:00:00"/>
    <s v="Engineering"/>
    <n v="1"/>
    <x v="0"/>
    <s v="Ahmedabad"/>
    <s v="Construction, Power &amp; Infrastructure"/>
    <x v="2"/>
    <n v="16455"/>
    <d v="2019-01-09T00:00:00"/>
    <s v="Brokerage"/>
    <s v="Inception"/>
    <m/>
    <d v="2020-01-22T00:00:00"/>
  </r>
  <r>
    <s v="DDD"/>
    <s v="'99000044180300000064"/>
    <s v="Inactive"/>
    <d v="2019-01-09T00:00:00"/>
    <d v="2019-07-08T00:00:00"/>
    <s v="Engineering"/>
    <n v="1"/>
    <x v="0"/>
    <s v="Ahmedabad"/>
    <s v="Construction, Power &amp; Infrastructure"/>
    <x v="2"/>
    <n v="0"/>
    <d v="2019-01-09T00:00:00"/>
    <s v="Brokerage"/>
    <s v="Inception"/>
    <m/>
    <d v="2020-01-22T00:00:00"/>
  </r>
  <r>
    <s v="DDD"/>
    <s v="'99000044180300000074"/>
    <s v="Active"/>
    <d v="2019-03-07T00:00:00"/>
    <d v="2020-06-06T00:00:00"/>
    <s v="Engineering"/>
    <n v="1"/>
    <x v="0"/>
    <s v="Ahmedabad"/>
    <s v="Construction, Power &amp; Infrastructure"/>
    <x v="2"/>
    <n v="11360"/>
    <d v="2019-03-07T00:00:00"/>
    <s v="Brokerage"/>
    <s v="Inception"/>
    <m/>
    <d v="2020-01-22T00:00:00"/>
  </r>
  <r>
    <s v="DDD"/>
    <s v="'99000044180300000076"/>
    <s v="Inactive"/>
    <d v="2019-03-27T00:00:00"/>
    <d v="2019-09-26T00:00:00"/>
    <s v="Engineering"/>
    <n v="1"/>
    <x v="0"/>
    <s v="Ahmedabad"/>
    <s v="Construction, Power &amp; Infrastructure"/>
    <x v="2"/>
    <n v="67102"/>
    <d v="2019-03-27T00:00:00"/>
    <s v="Brokerage"/>
    <s v="Inception"/>
    <m/>
    <d v="2020-01-22T00:00:00"/>
  </r>
  <r>
    <s v="DDD"/>
    <s v="'99000044180300000076"/>
    <s v="Inactive"/>
    <d v="2019-03-27T00:00:00"/>
    <d v="2019-09-26T00:00:00"/>
    <s v="Engineering"/>
    <n v="1"/>
    <x v="0"/>
    <s v="Ahmedabad"/>
    <s v="Construction, Power &amp; Infrastructure"/>
    <x v="2"/>
    <n v="0"/>
    <d v="2019-03-27T00:00:00"/>
    <s v="Brokerage"/>
    <s v="Inception"/>
    <m/>
    <d v="2020-01-22T00:00:00"/>
  </r>
  <r>
    <s v="DDD"/>
    <s v="'99000044180300000078"/>
    <s v="Active"/>
    <d v="2019-03-25T00:00:00"/>
    <d v="2021-03-24T00:00:00"/>
    <s v="Engineering"/>
    <n v="1"/>
    <x v="0"/>
    <s v="Ahmedabad"/>
    <s v="Construction, Power &amp; Infrastructure"/>
    <x v="2"/>
    <n v="120474.73"/>
    <d v="2020-12-08T00:00:00"/>
    <s v="Brokerage"/>
    <s v="Inception"/>
    <m/>
    <d v="2020-01-22T00:00:00"/>
  </r>
  <r>
    <s v="DDD"/>
    <s v="'99000044180300000078"/>
    <s v="Active"/>
    <d v="2019-03-25T00:00:00"/>
    <d v="2021-03-24T00:00:00"/>
    <s v="Engineering"/>
    <n v="1"/>
    <x v="0"/>
    <s v="Ahmedabad"/>
    <s v="Construction, Power &amp; Infrastructure"/>
    <x v="2"/>
    <n v="120474.73"/>
    <d v="2020-12-08T00:00:00"/>
    <s v="Brokerage"/>
    <s v="Inception"/>
    <m/>
    <d v="2020-01-22T00:00:00"/>
  </r>
  <r>
    <s v="DDD"/>
    <s v="'99000044180300000078"/>
    <s v="Active"/>
    <d v="2019-03-25T00:00:00"/>
    <d v="2021-03-24T00:00:00"/>
    <s v="Engineering"/>
    <n v="1"/>
    <x v="0"/>
    <s v="Ahmedabad"/>
    <s v="Construction, Power &amp; Infrastructure"/>
    <x v="2"/>
    <n v="153332.03"/>
    <d v="2020-01-31T00:00:00"/>
    <s v="Brokerage"/>
    <s v="Inception"/>
    <m/>
    <d v="2020-01-22T00:00:00"/>
  </r>
  <r>
    <s v="DDD"/>
    <s v="'99000044180300000078"/>
    <s v="Active"/>
    <d v="2019-03-25T00:00:00"/>
    <d v="2021-03-24T00:00:00"/>
    <s v="Engineering"/>
    <n v="1"/>
    <x v="0"/>
    <s v="Ahmedabad"/>
    <s v="Construction, Power &amp; Infrastructure"/>
    <x v="2"/>
    <n v="153332.03"/>
    <d v="2020-05-14T00:00:00"/>
    <s v="Brokerage"/>
    <s v="Inception"/>
    <m/>
    <d v="2020-01-22T00:00:00"/>
  </r>
  <r>
    <s v="DDD"/>
    <s v="'99000044180300000078"/>
    <s v="Active"/>
    <d v="2019-03-25T00:00:00"/>
    <d v="2021-03-24T00:00:00"/>
    <s v="Engineering"/>
    <n v="1"/>
    <x v="0"/>
    <s v="Ahmedabad"/>
    <s v="Construction, Power &amp; Infrastructure"/>
    <x v="2"/>
    <n v="153332.03"/>
    <d v="2020-08-26T00:00:00"/>
    <s v="Brokerage"/>
    <s v="Inception"/>
    <m/>
    <d v="2020-01-22T00:00:00"/>
  </r>
  <r>
    <s v="DDD"/>
    <s v="'99000044180300000078"/>
    <s v="Active"/>
    <d v="2019-03-25T00:00:00"/>
    <d v="2021-03-24T00:00:00"/>
    <s v="Engineering"/>
    <n v="1"/>
    <x v="0"/>
    <s v="Ahmedabad"/>
    <s v="Construction, Power &amp; Infrastructure"/>
    <x v="2"/>
    <n v="153332.03"/>
    <d v="2019-07-07T00:00:00"/>
    <s v="Brokerage"/>
    <s v="Inception"/>
    <m/>
    <d v="2020-01-22T00:00:00"/>
  </r>
  <r>
    <s v="DDD"/>
    <s v="'99000044180300000078"/>
    <s v="Active"/>
    <d v="2019-03-25T00:00:00"/>
    <d v="2021-03-24T00:00:00"/>
    <s v="Engineering"/>
    <n v="1"/>
    <x v="0"/>
    <s v="Ahmedabad"/>
    <s v="Construction, Power &amp; Infrastructure"/>
    <x v="2"/>
    <n v="153332.03"/>
    <d v="2019-10-19T00:00:00"/>
    <s v="Brokerage"/>
    <s v="Inception"/>
    <m/>
    <d v="2020-01-22T00:00:00"/>
  </r>
  <r>
    <s v="DDD"/>
    <s v="'99000044180300000078"/>
    <s v="Active"/>
    <d v="2019-03-25T00:00:00"/>
    <d v="2021-03-24T00:00:00"/>
    <s v="Engineering"/>
    <n v="1"/>
    <x v="0"/>
    <s v="Ahmedabad"/>
    <s v="Construction, Power &amp; Infrastructure"/>
    <x v="2"/>
    <n v="208093.46"/>
    <d v="2019-03-25T00:00:00"/>
    <s v="Brokerage"/>
    <s v="Inception"/>
    <m/>
    <d v="2020-01-22T00:00:00"/>
  </r>
  <r>
    <s v="DDD"/>
    <s v="'99000044180300000078"/>
    <s v="Active"/>
    <d v="2019-03-25T00:00:00"/>
    <d v="2021-03-24T00:00:00"/>
    <s v="Engineering"/>
    <n v="1"/>
    <x v="0"/>
    <s v="Ahmedabad"/>
    <s v="Construction, Power &amp; Infrastructure"/>
    <x v="2"/>
    <n v="0"/>
    <d v="2020-12-08T00:00:00"/>
    <s v="Brokerage"/>
    <s v="Inception"/>
    <m/>
    <d v="2020-01-22T00:00:00"/>
  </r>
  <r>
    <s v="DDD"/>
    <s v="'99000044180300000078"/>
    <s v="Active"/>
    <d v="2019-03-25T00:00:00"/>
    <d v="2021-03-24T00:00:00"/>
    <s v="Engineering"/>
    <n v="1"/>
    <x v="0"/>
    <s v="Ahmedabad"/>
    <s v="Construction, Power &amp; Infrastructure"/>
    <x v="2"/>
    <n v="0"/>
    <d v="2020-12-08T00:00:00"/>
    <s v="Brokerage"/>
    <s v="Inception"/>
    <m/>
    <d v="2020-01-22T00:00:00"/>
  </r>
  <r>
    <s v="DDD"/>
    <s v="'99000044180300000078"/>
    <s v="Active"/>
    <d v="2019-03-25T00:00:00"/>
    <d v="2021-03-24T00:00:00"/>
    <s v="Engineering"/>
    <n v="1"/>
    <x v="0"/>
    <s v="Ahmedabad"/>
    <s v="Construction, Power &amp; Infrastructure"/>
    <x v="2"/>
    <n v="0"/>
    <d v="2020-01-31T00:00:00"/>
    <s v="Brokerage"/>
    <s v="Inception"/>
    <m/>
    <d v="2020-01-22T00:00:00"/>
  </r>
  <r>
    <s v="DDD"/>
    <s v="'99000044180300000078"/>
    <s v="Active"/>
    <d v="2019-03-25T00:00:00"/>
    <d v="2021-03-24T00:00:00"/>
    <s v="Engineering"/>
    <n v="1"/>
    <x v="0"/>
    <s v="Ahmedabad"/>
    <s v="Construction, Power &amp; Infrastructure"/>
    <x v="2"/>
    <n v="0"/>
    <d v="2020-05-14T00:00:00"/>
    <s v="Brokerage"/>
    <s v="Inception"/>
    <m/>
    <d v="2020-01-22T00:00:00"/>
  </r>
  <r>
    <s v="DDD"/>
    <s v="'99000044180300000078"/>
    <s v="Active"/>
    <d v="2019-03-25T00:00:00"/>
    <d v="2021-03-24T00:00:00"/>
    <s v="Engineering"/>
    <n v="1"/>
    <x v="0"/>
    <s v="Ahmedabad"/>
    <s v="Construction, Power &amp; Infrastructure"/>
    <x v="2"/>
    <n v="0"/>
    <d v="2020-08-26T00:00:00"/>
    <s v="Brokerage"/>
    <s v="Inception"/>
    <m/>
    <d v="2020-01-22T00:00:00"/>
  </r>
  <r>
    <s v="DDD"/>
    <s v="'99000044180300000078"/>
    <s v="Active"/>
    <d v="2019-03-25T00:00:00"/>
    <d v="2021-03-24T00:00:00"/>
    <s v="Engineering"/>
    <n v="1"/>
    <x v="0"/>
    <s v="Ahmedabad"/>
    <s v="Construction, Power &amp; Infrastructure"/>
    <x v="2"/>
    <n v="0"/>
    <d v="2019-07-07T00:00:00"/>
    <s v="Brokerage"/>
    <s v="Inception"/>
    <m/>
    <d v="2020-01-22T00:00:00"/>
  </r>
  <r>
    <s v="DDD"/>
    <s v="'99000044180300000078"/>
    <s v="Active"/>
    <d v="2019-03-25T00:00:00"/>
    <d v="2021-03-24T00:00:00"/>
    <s v="Engineering"/>
    <n v="1"/>
    <x v="0"/>
    <s v="Ahmedabad"/>
    <s v="Construction, Power &amp; Infrastructure"/>
    <x v="2"/>
    <n v="0"/>
    <d v="2019-10-19T00:00:00"/>
    <s v="Brokerage"/>
    <s v="Inception"/>
    <m/>
    <d v="2020-01-22T00:00:00"/>
  </r>
  <r>
    <s v="DDD"/>
    <s v="'99000044180300000078"/>
    <s v="Active"/>
    <d v="2019-03-25T00:00:00"/>
    <d v="2021-03-24T00:00:00"/>
    <s v="Engineering"/>
    <n v="1"/>
    <x v="0"/>
    <s v="Ahmedabad"/>
    <s v="Construction, Power &amp; Infrastructure"/>
    <x v="2"/>
    <n v="0"/>
    <d v="2019-03-25T00:00:00"/>
    <s v="Brokerage"/>
    <s v="Inception"/>
    <m/>
    <d v="2020-01-22T00:00:00"/>
  </r>
  <r>
    <s v="DDD"/>
    <n v="9.9000044180700004E+19"/>
    <s v="Inactive"/>
    <d v="2018-07-18T00:00:00"/>
    <d v="2019-07-17T00:00:00"/>
    <s v="Engineering"/>
    <n v="1"/>
    <x v="0"/>
    <s v="Ahmedabad"/>
    <s v="Property / BI"/>
    <x v="0"/>
    <n v="8107.49"/>
    <d v="2018-07-18T00:00:00"/>
    <s v="Brokerage"/>
    <s v="Inception"/>
    <m/>
    <d v="2020-01-22T00:00:00"/>
  </r>
  <r>
    <s v="DDD"/>
    <s v="'99000044180700000011"/>
    <s v="Active"/>
    <d v="2019-02-18T00:00:00"/>
    <d v="2020-02-17T00:00:00"/>
    <s v="Engineering"/>
    <n v="1"/>
    <x v="0"/>
    <s v="Ahmedabad"/>
    <s v="Construction, Power &amp; Infrastructure"/>
    <x v="2"/>
    <n v="19113.41"/>
    <d v="2019-02-18T00:00:00"/>
    <s v="Brokerage"/>
    <s v="Inception"/>
    <m/>
    <d v="2020-01-22T00:00:00"/>
  </r>
  <r>
    <s v="DDD"/>
    <s v="'99000044180700000012"/>
    <s v="Active"/>
    <d v="2019-02-14T00:00:00"/>
    <d v="2020-02-13T00:00:00"/>
    <s v="Engineering"/>
    <n v="1"/>
    <x v="0"/>
    <s v="Ahmedabad"/>
    <s v="Construction, Power &amp; Infrastructure"/>
    <x v="0"/>
    <n v="12055.25"/>
    <d v="2019-02-14T00:00:00"/>
    <s v="Brokerage"/>
    <s v="Inception"/>
    <m/>
    <d v="2020-01-22T00:00:00"/>
  </r>
  <r>
    <s v="DDD"/>
    <n v="9.9000044185099993E+19"/>
    <s v="Active"/>
    <d v="2018-09-10T00:00:00"/>
    <d v="2019-09-09T00:00:00"/>
    <s v="Miscellaneous"/>
    <n v="1"/>
    <x v="0"/>
    <s v="Ahmedabad"/>
    <s v="Property / BI"/>
    <x v="0"/>
    <n v="484.75"/>
    <d v="2018-09-10T00:00:00"/>
    <s v="Brokerage"/>
    <s v="Inception"/>
    <m/>
    <d v="2020-01-22T00:00:00"/>
  </r>
  <r>
    <s v="DDD"/>
    <n v="9.9000044185799999E+19"/>
    <s v="Active"/>
    <d v="2018-09-10T00:00:00"/>
    <d v="2019-09-09T00:00:00"/>
    <s v="Miscellaneous"/>
    <n v="1"/>
    <x v="0"/>
    <s v="Ahmedabad"/>
    <s v="Construction, Power &amp; Infrastructure"/>
    <x v="0"/>
    <n v="109.88"/>
    <d v="2018-09-10T00:00:00"/>
    <s v="Brokerage"/>
    <s v="Inception"/>
    <m/>
    <d v="2020-01-22T00:00:00"/>
  </r>
  <r>
    <s v="DDD"/>
    <s v="'99000044185800000014"/>
    <s v="Active"/>
    <d v="2019-02-14T00:00:00"/>
    <d v="2020-02-13T00:00:00"/>
    <s v="Miscellaneous"/>
    <n v="1"/>
    <x v="0"/>
    <s v="Ahmedabad"/>
    <s v="Construction, Power &amp; Infrastructure"/>
    <x v="0"/>
    <n v="27069"/>
    <d v="2019-02-14T00:00:00"/>
    <s v="Brokerage"/>
    <s v="Renewal"/>
    <m/>
    <d v="2020-01-22T00:00:00"/>
  </r>
  <r>
    <s v="DDD"/>
    <s v="'99000044185900000001"/>
    <s v="Active"/>
    <d v="2018-08-14T00:00:00"/>
    <d v="2021-02-13T00:00:00"/>
    <s v="Fire"/>
    <n v="1"/>
    <x v="0"/>
    <s v="Ahmedabad"/>
    <s v="Construction, Power &amp; Infrastructure"/>
    <x v="2"/>
    <n v="66556.88"/>
    <d v="2018-08-14T00:00:00"/>
    <s v="Brokerage"/>
    <s v="Inception"/>
    <m/>
    <d v="2020-01-22T00:00:00"/>
  </r>
  <r>
    <s v="DDD"/>
    <s v="'99000044190300000004"/>
    <s v="Active"/>
    <d v="2019-04-20T00:00:00"/>
    <d v="2019-07-19T00:00:00"/>
    <s v="Engineering"/>
    <n v="1"/>
    <x v="0"/>
    <s v="Ahmedabad"/>
    <s v="Construction, Power &amp; Infrastructure"/>
    <x v="2"/>
    <n v="40959.629999999997"/>
    <d v="2019-04-20T00:00:00"/>
    <s v="Brokerage"/>
    <s v="Renewal"/>
    <m/>
    <d v="2020-01-22T00:00:00"/>
  </r>
  <r>
    <s v="DDD"/>
    <s v="'99000044190300000023"/>
    <s v="Active"/>
    <d v="2019-07-09T00:00:00"/>
    <d v="2019-10-08T00:00:00"/>
    <s v="Engineering"/>
    <n v="11"/>
    <x v="8"/>
    <s v="Ahmedabad"/>
    <s v="Construction, Power &amp; Infrastructure"/>
    <x v="2"/>
    <n v="8263.94"/>
    <d v="2019-07-09T00:00:00"/>
    <s v="Brokerage"/>
    <s v="Renewal"/>
    <m/>
    <d v="2020-01-22T00:00:00"/>
  </r>
  <r>
    <s v="DDD"/>
    <s v="'99000044190300000023"/>
    <s v="Active"/>
    <d v="2019-07-09T00:00:00"/>
    <d v="2019-10-08T00:00:00"/>
    <s v="Engineering"/>
    <n v="11"/>
    <x v="8"/>
    <s v="Ahmedabad"/>
    <s v="Construction, Power &amp; Infrastructure"/>
    <x v="2"/>
    <n v="0"/>
    <d v="2019-07-09T00:00:00"/>
    <s v="Brokerage"/>
    <s v="Renewal"/>
    <m/>
    <d v="2020-01-22T00:00:00"/>
  </r>
  <r>
    <s v="DDD"/>
    <s v="'99000044190300000046"/>
    <s v="Active"/>
    <d v="2019-09-27T00:00:00"/>
    <d v="2020-03-26T00:00:00"/>
    <s v="Engineering"/>
    <n v="11"/>
    <x v="8"/>
    <s v="Ahmedabad"/>
    <s v="Construction, Power &amp; Infrastructure"/>
    <x v="2"/>
    <n v="67102.13"/>
    <d v="2019-09-27T00:00:00"/>
    <s v="Brokerage"/>
    <s v="Renewal"/>
    <m/>
    <d v="2020-01-22T00:00:00"/>
  </r>
  <r>
    <s v="DDD"/>
    <s v="'99000044190700000001"/>
    <s v="Inactive"/>
    <d v="2019-04-01T00:00:00"/>
    <d v="2020-03-31T00:00:00"/>
    <s v="Engineering"/>
    <n v="11"/>
    <x v="8"/>
    <s v="Ahmedabad"/>
    <s v="Construction, Power &amp; Infrastructure"/>
    <x v="0"/>
    <n v="90663.25"/>
    <d v="2019-04-01T00:00:00"/>
    <s v="Brokerage"/>
    <s v="Lapse"/>
    <s v="OTHR â€“ Other"/>
    <d v="2020-01-22T00:00:00"/>
  </r>
  <r>
    <s v="DDD"/>
    <s v="''99000044190700000001"/>
    <s v="Active"/>
    <d v="2019-04-01T00:00:00"/>
    <d v="2020-03-31T00:00:00"/>
    <s v="Engineering"/>
    <n v="11"/>
    <x v="8"/>
    <s v="Ahmedabad"/>
    <s v="Construction, Power &amp; Infrastructure"/>
    <x v="2"/>
    <n v="90663.25"/>
    <d v="2019-04-01T00:00:00"/>
    <s v="Brokerage"/>
    <s v="Inception"/>
    <m/>
    <d v="2020-01-22T00:00:00"/>
  </r>
  <r>
    <s v="DDD"/>
    <s v="'99000044190700000002"/>
    <s v="Active"/>
    <d v="2019-07-18T00:00:00"/>
    <d v="2020-07-17T00:00:00"/>
    <s v="Engineering"/>
    <n v="1"/>
    <x v="0"/>
    <s v="Ahmedabad"/>
    <s v="Property / BI"/>
    <x v="0"/>
    <n v="8854.8799999999992"/>
    <d v="2019-07-18T00:00:00"/>
    <s v="Brokerage"/>
    <s v="Renewal"/>
    <m/>
    <d v="2020-01-22T00:00:00"/>
  </r>
  <r>
    <s v="DDD"/>
    <s v="'99000044196500000008"/>
    <s v="Active"/>
    <d v="2019-04-01T00:00:00"/>
    <d v="2020-03-31T00:00:00"/>
    <s v="Engineering"/>
    <n v="1"/>
    <x v="0"/>
    <s v="Ahmedabad"/>
    <s v="Construction, Power &amp; Infrastructure"/>
    <x v="0"/>
    <n v="7187.34"/>
    <d v="2019-04-01T00:00:00"/>
    <s v="Brokerage"/>
    <s v="Inception"/>
    <m/>
    <d v="2020-01-22T00:00:00"/>
  </r>
  <r>
    <s v="DDD"/>
    <s v="'99000044196500000008"/>
    <s v="Active"/>
    <d v="2019-04-01T00:00:00"/>
    <d v="2020-03-31T00:00:00"/>
    <s v="Engineering"/>
    <n v="1"/>
    <x v="0"/>
    <s v="Ahmedabad"/>
    <s v="Construction, Power &amp; Infrastructure"/>
    <x v="0"/>
    <n v="0"/>
    <d v="2019-04-01T00:00:00"/>
    <s v="Brokerage"/>
    <s v="Inception"/>
    <m/>
    <d v="2020-01-22T00:00:00"/>
  </r>
  <r>
    <s v="DDD"/>
    <n v="9.9000046172479996E+19"/>
    <s v="Inactive"/>
    <d v="2017-04-27T00:00:00"/>
    <d v="2018-04-26T00:00:00"/>
    <s v="Miscellaneous"/>
    <n v="1"/>
    <x v="0"/>
    <s v="Ahmedabad"/>
    <s v="Construction, Power &amp; Infrastructure"/>
    <x v="2"/>
    <n v="121755.9"/>
    <d v="2017-04-27T00:00:00"/>
    <s v="Brokerage"/>
    <s v="Lapse"/>
    <s v="Policy Renewed"/>
    <d v="2020-01-22T00:00:00"/>
  </r>
  <r>
    <s v="DDD"/>
    <s v="'99000046182400000003"/>
    <s v="Inactive"/>
    <d v="2018-04-01T00:00:00"/>
    <d v="2019-03-31T00:00:00"/>
    <s v="Miscellaneous"/>
    <n v="1"/>
    <x v="0"/>
    <s v="Ahmedabad"/>
    <s v="Property / BI"/>
    <x v="2"/>
    <n v="96758.81"/>
    <d v="2018-04-01T00:00:00"/>
    <s v="Brokerage"/>
    <s v="Inception"/>
    <m/>
    <d v="2020-01-22T00:00:00"/>
  </r>
  <r>
    <s v="DDD"/>
    <n v="9.90000461824E+19"/>
    <s v="Inactive"/>
    <d v="2018-04-27T00:00:00"/>
    <d v="2019-04-26T00:00:00"/>
    <s v="Miscellaneous"/>
    <n v="1"/>
    <x v="0"/>
    <s v="Ahmedabad"/>
    <s v="Construction, Power &amp; Infrastructure"/>
    <x v="0"/>
    <n v="149758.53"/>
    <d v="2018-05-27T00:00:00"/>
    <s v="Brokerage"/>
    <s v="Inception"/>
    <m/>
    <d v="2020-01-22T00:00:00"/>
  </r>
  <r>
    <s v="DDD"/>
    <s v="'99000046182400000039"/>
    <s v="Inactive"/>
    <d v="2018-06-07T00:00:00"/>
    <d v="2019-06-06T00:00:00"/>
    <s v="Miscellaneous"/>
    <n v="1"/>
    <x v="0"/>
    <s v="Ahmedabad"/>
    <s v="Property / BI"/>
    <x v="2"/>
    <n v="9277.1"/>
    <d v="2018-06-07T00:00:00"/>
    <s v="Brokerage"/>
    <s v="Inception"/>
    <m/>
    <d v="2020-01-22T00:00:00"/>
  </r>
  <r>
    <s v="DDD"/>
    <s v="'99000046182400000053"/>
    <s v="Inactive"/>
    <d v="2018-07-16T00:00:00"/>
    <d v="2019-07-15T00:00:00"/>
    <s v="Miscellaneous"/>
    <n v="1"/>
    <x v="0"/>
    <s v="Ahmedabad"/>
    <s v="Construction, Power &amp; Infrastructure"/>
    <x v="2"/>
    <n v="16533.25"/>
    <d v="2018-07-16T00:00:00"/>
    <s v="Brokerage"/>
    <s v="Inception"/>
    <m/>
    <d v="2020-01-22T00:00:00"/>
  </r>
  <r>
    <s v="DDD"/>
    <s v="'99000046182400000054"/>
    <s v="Inactive"/>
    <d v="2018-07-16T00:00:00"/>
    <d v="2019-07-15T00:00:00"/>
    <s v="Miscellaneous"/>
    <n v="1"/>
    <x v="0"/>
    <s v="Ahmedabad"/>
    <s v="Property / BI"/>
    <x v="2"/>
    <n v="15408.4"/>
    <d v="2018-07-16T00:00:00"/>
    <s v="Brokerage"/>
    <s v="Inception"/>
    <m/>
    <d v="2020-01-22T00:00:00"/>
  </r>
  <r>
    <s v="DDD"/>
    <s v="'99000046182400000055"/>
    <s v="Inactive"/>
    <d v="2018-07-16T00:00:00"/>
    <d v="2019-07-15T00:00:00"/>
    <s v="Miscellaneous"/>
    <n v="1"/>
    <x v="0"/>
    <s v="Ahmedabad"/>
    <s v="Property / BI"/>
    <x v="2"/>
    <n v="56757.75"/>
    <d v="2018-07-16T00:00:00"/>
    <s v="Brokerage"/>
    <s v="Inception"/>
    <m/>
    <d v="2020-01-22T00:00:00"/>
  </r>
  <r>
    <s v="DDD"/>
    <s v="'99000046192400000001"/>
    <s v="Active"/>
    <d v="2019-04-01T00:00:00"/>
    <d v="2020-03-31T00:00:00"/>
    <s v="Miscellaneous"/>
    <n v="1"/>
    <x v="0"/>
    <s v="Ahmedabad"/>
    <s v="Property / BI"/>
    <x v="0"/>
    <n v="60229.25"/>
    <d v="2019-04-01T00:00:00"/>
    <s v="Brokerage"/>
    <s v="Renewal"/>
    <m/>
    <d v="2020-01-22T00:00:00"/>
  </r>
  <r>
    <s v="DDD"/>
    <s v="'99000046192400000020"/>
    <s v="Active"/>
    <d v="2019-04-27T00:00:00"/>
    <d v="2019-05-26T00:00:00"/>
    <s v="Miscellaneous"/>
    <n v="1"/>
    <x v="0"/>
    <s v="Ahmedabad"/>
    <s v="Construction, Power &amp; Infrastructure"/>
    <x v="0"/>
    <n v="21358.38"/>
    <d v="2019-04-27T00:00:00"/>
    <s v="Brokerage"/>
    <s v="Renewal"/>
    <m/>
    <d v="2020-01-22T00:00:00"/>
  </r>
  <r>
    <s v="DDD"/>
    <s v="'99000046192400000039"/>
    <s v="Active"/>
    <d v="2019-06-12T00:00:00"/>
    <d v="2020-06-11T00:00:00"/>
    <s v="Miscellaneous"/>
    <n v="1"/>
    <x v="0"/>
    <s v="Ahmedabad"/>
    <s v="Property / BI"/>
    <x v="2"/>
    <n v="10937.5"/>
    <d v="2019-06-12T00:00:00"/>
    <s v="Brokerage"/>
    <s v="Renewal"/>
    <m/>
    <d v="2020-01-22T00:00:00"/>
  </r>
  <r>
    <s v="DDD"/>
    <s v="'99000046192400000057"/>
    <s v="Active"/>
    <d v="2019-07-16T00:00:00"/>
    <d v="2020-07-15T00:00:00"/>
    <s v="Miscellaneous"/>
    <n v="1"/>
    <x v="0"/>
    <s v="Ahmedabad"/>
    <s v="Property / BI"/>
    <x v="2"/>
    <n v="16474.5"/>
    <d v="2019-07-16T00:00:00"/>
    <s v="Brokerage"/>
    <s v="Renewal"/>
    <m/>
    <d v="2020-01-22T00:00:00"/>
  </r>
  <r>
    <s v="DDD"/>
    <s v="'99000046192400000058"/>
    <s v="Active"/>
    <d v="2019-07-16T00:00:00"/>
    <d v="2020-07-15T00:00:00"/>
    <s v="Miscellaneous"/>
    <n v="1"/>
    <x v="0"/>
    <s v="Ahmedabad"/>
    <s v="Construction, Power &amp; Infrastructure"/>
    <x v="2"/>
    <n v="10776.25"/>
    <d v="2019-07-16T00:00:00"/>
    <s v="Brokerage"/>
    <s v="Renewal"/>
    <m/>
    <d v="2020-01-22T00:00:00"/>
  </r>
  <r>
    <s v="DDD"/>
    <s v="'99000046192400000059"/>
    <s v="Active"/>
    <d v="2019-07-16T00:00:00"/>
    <d v="2020-07-15T00:00:00"/>
    <s v="Miscellaneous"/>
    <n v="1"/>
    <x v="0"/>
    <s v="Ahmedabad"/>
    <s v="Property / BI"/>
    <x v="2"/>
    <n v="61042.25"/>
    <d v="2019-07-16T00:00:00"/>
    <s v="Brokerage"/>
    <s v="Renewal"/>
    <m/>
    <d v="2020-01-22T00:00:00"/>
  </r>
  <r>
    <s v="DDD"/>
    <s v="'99000046192400000060"/>
    <s v="Active"/>
    <d v="2019-07-15T00:00:00"/>
    <d v="2020-07-14T00:00:00"/>
    <s v="Fire"/>
    <n v="11"/>
    <x v="8"/>
    <s v="Ahmedabad"/>
    <s v="Property / BI"/>
    <x v="2"/>
    <n v="15601.02"/>
    <d v="2019-07-15T00:00:00"/>
    <s v="Brokerage"/>
    <s v="Inception"/>
    <m/>
    <d v="2020-01-22T00:00:00"/>
  </r>
  <r>
    <s v="DDD"/>
    <s v="&quot;_x0009_99000048170300000007&quot;"/>
    <s v="Active"/>
    <d v="2017-04-27T00:00:00"/>
    <d v="2018-04-26T00:00:00"/>
    <s v="Miscellaneous"/>
    <n v="1"/>
    <x v="0"/>
    <s v="Ahmedabad"/>
    <s v="Construction, Power &amp; Infrastructure"/>
    <x v="2"/>
    <n v="7000"/>
    <d v="2018-04-26T00:00:00"/>
    <s v="Brokerage"/>
    <s v="Inception"/>
    <m/>
    <d v="2020-01-22T00:00:00"/>
  </r>
  <r>
    <s v="DDD"/>
    <n v="1.6023182843E+17"/>
    <s v="Inactive"/>
    <d v="2018-08-06T00:00:00"/>
    <d v="2019-08-05T00:00:00"/>
    <s v="Employee Benefits"/>
    <n v="13"/>
    <x v="9"/>
    <s v="Ahmedabad"/>
    <s v="Employee Benefits (EB)"/>
    <x v="0"/>
    <n v="21000"/>
    <d v="2018-08-06T00:00:00"/>
    <s v="Brokerage"/>
    <s v="Lapse"/>
    <s v="OTHR â€“ Other"/>
    <d v="2020-01-22T00:00:00"/>
  </r>
  <r>
    <s v="DDD"/>
    <s v="HG00003377000100"/>
    <s v="Active"/>
    <d v="2019-08-10T00:00:00"/>
    <d v="2020-08-09T00:00:00"/>
    <s v="Employee Benefits"/>
    <n v="13"/>
    <x v="9"/>
    <s v="Ahmedabad"/>
    <s v="Employee Benefits (EB)"/>
    <x v="2"/>
    <n v="28069.13"/>
    <d v="2019-08-10T00:00:00"/>
    <s v="Brokerage"/>
    <s v="Inception"/>
    <m/>
    <d v="2020-01-22T00:00:00"/>
  </r>
  <r>
    <s v="DDD"/>
    <n v="41047870"/>
    <s v="Active"/>
    <d v="2019-07-05T00:00:00"/>
    <d v="2020-07-04T00:00:00"/>
    <s v="Liability"/>
    <n v="2"/>
    <x v="1"/>
    <s v="Ahmedabad"/>
    <s v="Liability"/>
    <x v="1"/>
    <n v="72675"/>
    <d v="2019-07-05T00:00:00"/>
    <s v="Brokerage"/>
    <s v="Inception"/>
    <m/>
    <d v="2020-01-22T00:00:00"/>
  </r>
  <r>
    <s v="DDD"/>
    <n v="41047870"/>
    <s v="Active"/>
    <d v="2019-07-05T00:00:00"/>
    <d v="2020-07-04T00:00:00"/>
    <s v="Liability"/>
    <n v="2"/>
    <x v="1"/>
    <s v="Ahmedabad"/>
    <s v="Liability"/>
    <x v="1"/>
    <n v="72675"/>
    <d v="2019-07-05T00:00:00"/>
    <s v="Brokerage"/>
    <s v="Inception"/>
    <m/>
    <d v="2020-01-22T00:00:00"/>
  </r>
  <r>
    <s v="LAP"/>
    <s v="0865000748 01"/>
    <s v="Inactive"/>
    <d v="2018-04-01T00:00:00"/>
    <d v="2019-03-31T00:00:00"/>
    <s v="Marine"/>
    <n v="6"/>
    <x v="6"/>
    <s v="Ahmedabad"/>
    <s v="Marine"/>
    <x v="0"/>
    <n v="23771.05"/>
    <d v="2018-04-01T00:00:00"/>
    <s v="Brokerage"/>
    <s v="Inception"/>
    <m/>
    <d v="2020-01-22T00:00:00"/>
  </r>
  <r>
    <s v="LAP"/>
    <s v="0865000748 02"/>
    <s v="Active"/>
    <d v="2019-04-01T00:00:00"/>
    <d v="2020-03-31T00:00:00"/>
    <s v="Marine"/>
    <n v="6"/>
    <x v="6"/>
    <s v="Ahmedabad"/>
    <s v="Marine"/>
    <x v="0"/>
    <n v="21399.439999999999"/>
    <d v="2019-05-31T00:00:00"/>
    <s v="Brokerage"/>
    <s v="Renewal"/>
    <m/>
    <d v="2020-01-22T00:00:00"/>
  </r>
  <r>
    <s v="LAP"/>
    <n v="22364363"/>
    <s v="Active"/>
    <d v="2018-11-01T00:00:00"/>
    <d v="2019-10-31T00:00:00"/>
    <s v="Marine"/>
    <n v="1"/>
    <x v="0"/>
    <s v="Ahmedabad"/>
    <s v="Affinity"/>
    <x v="0"/>
    <n v="23100.17"/>
    <d v="2019-10-31T00:00:00"/>
    <s v="Brokerage"/>
    <s v="Inception"/>
    <m/>
    <d v="2020-01-22T00:00:00"/>
  </r>
  <r>
    <s v="LAP"/>
    <n v="22387698"/>
    <s v="Active"/>
    <d v="2018-12-24T00:00:00"/>
    <d v="2019-12-23T00:00:00"/>
    <s v="Marine"/>
    <n v="1"/>
    <x v="0"/>
    <s v="Ahmedabad"/>
    <s v="Marine"/>
    <x v="0"/>
    <n v="1113.92"/>
    <d v="2018-12-24T00:00:00"/>
    <s v="Brokerage"/>
    <s v="Inception"/>
    <m/>
    <d v="2020-01-22T00:00:00"/>
  </r>
  <r>
    <s v="LAP"/>
    <n v="9.9000036180199997E+19"/>
    <s v="Active"/>
    <d v="2018-09-06T00:00:00"/>
    <d v="2019-09-05T00:00:00"/>
    <s v="Liability"/>
    <n v="13"/>
    <x v="9"/>
    <s v="Ahmedabad"/>
    <s v="Liability"/>
    <x v="2"/>
    <n v="65000"/>
    <d v="2018-09-06T00:00:00"/>
    <s v="Brokerage"/>
    <s v="Inception"/>
    <m/>
    <d v="2020-01-22T00:00:00"/>
  </r>
  <r>
    <s v="LAP"/>
    <n v="32117648"/>
    <s v="Active"/>
    <d v="2019-02-26T00:00:00"/>
    <d v="2020-02-25T00:00:00"/>
    <s v="Engineering"/>
    <n v="13"/>
    <x v="9"/>
    <s v="Ahmedabad"/>
    <s v="Construction, Power &amp; Infrastructure"/>
    <x v="2"/>
    <n v="2077.5"/>
    <d v="2019-02-26T00:00:00"/>
    <s v="Brokerage"/>
    <s v="Inception"/>
    <m/>
    <d v="2020-01-22T00:00:00"/>
  </r>
  <r>
    <s v="LAP"/>
    <n v="43152633"/>
    <s v="Inactive"/>
    <d v="2017-11-10T00:00:00"/>
    <d v="2018-05-09T00:00:00"/>
    <s v="Miscellaneous"/>
    <n v="13"/>
    <x v="9"/>
    <s v="Ahmedabad"/>
    <s v="Liability"/>
    <x v="2"/>
    <n v="1566.2"/>
    <d v="2017-11-10T00:00:00"/>
    <s v="Brokerage"/>
    <s v="Lapse"/>
    <s v="NOLN - No Longer Needed"/>
    <d v="2020-01-22T00:00:00"/>
  </r>
  <r>
    <s v="LAP"/>
    <n v="43167538"/>
    <s v="Inactive"/>
    <d v="2018-06-15T00:00:00"/>
    <d v="2018-07-14T00:00:00"/>
    <s v="Miscellaneous"/>
    <n v="13"/>
    <x v="9"/>
    <s v="Ahmedabad"/>
    <s v="Liability"/>
    <x v="2"/>
    <n v="639.25"/>
    <d v="2018-06-15T00:00:00"/>
    <s v="Brokerage"/>
    <s v="Lapse"/>
    <s v="NOLN - No Longer Needed"/>
    <d v="2020-01-22T00:00:00"/>
  </r>
  <r>
    <s v="LAP"/>
    <n v="43167694"/>
    <s v="Inactive"/>
    <d v="2018-06-06T00:00:00"/>
    <d v="2019-06-05T00:00:00"/>
    <s v="Miscellaneous"/>
    <n v="13"/>
    <x v="9"/>
    <s v="Ahmedabad"/>
    <s v="Liability"/>
    <x v="2"/>
    <n v="1180.8800000000001"/>
    <d v="2018-06-06T00:00:00"/>
    <s v="Brokerage"/>
    <s v="Lapse"/>
    <s v="NOLN - No Longer Needed"/>
    <d v="2020-01-22T00:00:00"/>
  </r>
  <r>
    <s v="LAP"/>
    <n v="43191701"/>
    <s v="Active"/>
    <d v="2019-07-02T00:00:00"/>
    <d v="2020-01-01T00:00:00"/>
    <s v="Miscellaneous"/>
    <n v="13"/>
    <x v="9"/>
    <s v="Ahmedabad"/>
    <s v="Liability"/>
    <x v="2"/>
    <n v="1558.76"/>
    <d v="2019-07-02T00:00:00"/>
    <s v="Brokerage"/>
    <s v="Inception"/>
    <m/>
    <d v="2020-01-22T00:00:00"/>
  </r>
  <r>
    <s v="LAP"/>
    <n v="9.9000036180199997E+19"/>
    <s v="Active"/>
    <d v="2018-09-06T00:00:00"/>
    <d v="2024-03-05T00:00:00"/>
    <s v="Liability"/>
    <n v="13"/>
    <x v="9"/>
    <s v="Ahmedabad"/>
    <s v="Liability"/>
    <x v="2"/>
    <n v="59375"/>
    <d v="2018-09-06T00:00:00"/>
    <s v="Brokerage"/>
    <s v="Inception"/>
    <m/>
    <d v="2020-01-22T00:00:00"/>
  </r>
  <r>
    <s v="LAP"/>
    <n v="9.9000044160300007E+19"/>
    <s v="Inactive"/>
    <d v="2017-01-09T00:00:00"/>
    <d v="2018-04-08T00:00:00"/>
    <s v="Engineering"/>
    <n v="13"/>
    <x v="9"/>
    <s v="Ahmedabad"/>
    <s v="Construction, Power &amp; Infrastructure"/>
    <x v="2"/>
    <n v="56150.75"/>
    <d v="2017-01-09T00:00:00"/>
    <s v="Brokerage"/>
    <s v="Lapse"/>
    <s v="NOLN - No Longer Needed"/>
    <d v="2020-01-22T00:00:00"/>
  </r>
  <r>
    <s v="LAP"/>
    <n v="9.9000044170299998E+19"/>
    <s v="Inactive"/>
    <d v="2017-11-10T00:00:00"/>
    <d v="2018-11-09T00:00:00"/>
    <s v="Miscellaneous"/>
    <n v="13"/>
    <x v="9"/>
    <s v="Ahmedabad"/>
    <s v="Construction, Power &amp; Infrastructure"/>
    <x v="2"/>
    <n v="3132.5"/>
    <d v="2017-11-10T00:00:00"/>
    <s v="Brokerage"/>
    <s v="Lapse"/>
    <s v="NOLN - No Longer Needed"/>
    <d v="2020-01-22T00:00:00"/>
  </r>
  <r>
    <s v="LAP"/>
    <n v="9.9000044170299998E+19"/>
    <s v="Active"/>
    <d v="2017-11-10T00:00:00"/>
    <d v="2019-11-09T00:00:00"/>
    <s v="Engineering"/>
    <n v="13"/>
    <x v="9"/>
    <s v="Ahmedabad"/>
    <s v="Construction, Power &amp; Infrastructure"/>
    <x v="2"/>
    <n v="30978.63"/>
    <d v="2017-11-10T00:00:00"/>
    <s v="Brokerage"/>
    <s v="Inception"/>
    <m/>
    <d v="2020-01-22T00:00:00"/>
  </r>
  <r>
    <s v="LAP"/>
    <n v="9.9000044170299998E+19"/>
    <s v="Active"/>
    <d v="2018-02-02T00:00:00"/>
    <d v="2020-02-01T00:00:00"/>
    <s v="Engineering"/>
    <n v="13"/>
    <x v="9"/>
    <s v="Ahmedabad"/>
    <s v="Liability"/>
    <x v="2"/>
    <n v="17934.88"/>
    <d v="2018-02-02T00:00:00"/>
    <s v="Brokerage"/>
    <s v="Inception"/>
    <m/>
    <d v="2020-01-22T00:00:00"/>
  </r>
  <r>
    <s v="LAP"/>
    <n v="9.9000044170299998E+19"/>
    <s v="Active"/>
    <d v="2018-02-21T00:00:00"/>
    <d v="2020-02-20T00:00:00"/>
    <s v="Engineering"/>
    <n v="13"/>
    <x v="9"/>
    <s v="Ahmedabad"/>
    <s v="Construction, Power &amp; Infrastructure"/>
    <x v="2"/>
    <n v="15668.25"/>
    <d v="2018-02-21T00:00:00"/>
    <s v="Brokerage"/>
    <s v="Inception"/>
    <m/>
    <d v="2020-01-22T00:00:00"/>
  </r>
  <r>
    <s v="LAP"/>
    <n v="9.9000044180300005E+19"/>
    <s v="Active"/>
    <d v="2018-04-09T00:00:00"/>
    <d v="2019-07-08T00:00:00"/>
    <s v="Engineering"/>
    <n v="13"/>
    <x v="9"/>
    <s v="Ahmedabad"/>
    <s v="Construction, Power &amp; Infrastructure"/>
    <x v="2"/>
    <n v="11239.38"/>
    <d v="2018-04-09T00:00:00"/>
    <s v="Brokerage"/>
    <s v="Inception"/>
    <m/>
    <d v="2020-01-22T00:00:00"/>
  </r>
  <r>
    <s v="LAP"/>
    <n v="9.9000044180300005E+19"/>
    <s v="Inactive"/>
    <d v="2018-07-09T00:00:00"/>
    <d v="2018-10-08T00:00:00"/>
    <s v="Engineering"/>
    <n v="13"/>
    <x v="9"/>
    <s v="Ahmedabad"/>
    <s v="Construction, Power &amp; Infrastructure"/>
    <x v="0"/>
    <n v="11239.38"/>
    <d v="2018-07-09T00:00:00"/>
    <s v="Brokerage"/>
    <s v="Lapse"/>
    <s v="NOLN - No Longer Needed"/>
    <d v="2020-01-22T00:00:00"/>
  </r>
  <r>
    <s v="LAP"/>
    <n v="9.9000044180300005E+19"/>
    <s v="Active"/>
    <d v="2018-08-10T00:00:00"/>
    <d v="2020-02-09T00:00:00"/>
    <s v="Engineering"/>
    <n v="13"/>
    <x v="9"/>
    <s v="Ahmedabad"/>
    <s v="Construction, Power &amp; Infrastructure"/>
    <x v="2"/>
    <n v="21442.38"/>
    <d v="2019-10-20T00:00:00"/>
    <s v="Brokerage"/>
    <s v="Inception"/>
    <m/>
    <d v="2020-01-22T00:00:00"/>
  </r>
  <r>
    <s v="LAP"/>
    <n v="9.9000044180300005E+19"/>
    <s v="Active"/>
    <d v="2018-08-10T00:00:00"/>
    <d v="2020-02-09T00:00:00"/>
    <s v="Engineering"/>
    <n v="13"/>
    <x v="9"/>
    <s v="Ahmedabad"/>
    <s v="Construction, Power &amp; Infrastructure"/>
    <x v="2"/>
    <n v="21442.75"/>
    <d v="2018-11-27T00:00:00"/>
    <s v="Brokerage"/>
    <s v="Inception"/>
    <m/>
    <d v="2020-01-22T00:00:00"/>
  </r>
  <r>
    <s v="LAP"/>
    <n v="9.9000044180300005E+19"/>
    <s v="Active"/>
    <d v="2018-08-10T00:00:00"/>
    <d v="2020-02-09T00:00:00"/>
    <s v="Engineering"/>
    <n v="13"/>
    <x v="9"/>
    <s v="Ahmedabad"/>
    <s v="Construction, Power &amp; Infrastructure"/>
    <x v="2"/>
    <n v="21442.75"/>
    <d v="2019-03-16T00:00:00"/>
    <s v="Brokerage"/>
    <s v="Inception"/>
    <m/>
    <d v="2020-01-22T00:00:00"/>
  </r>
  <r>
    <s v="LAP"/>
    <n v="9.9000044180300005E+19"/>
    <s v="Active"/>
    <d v="2018-08-10T00:00:00"/>
    <d v="2020-02-09T00:00:00"/>
    <s v="Engineering"/>
    <n v="13"/>
    <x v="9"/>
    <s v="Ahmedabad"/>
    <s v="Construction, Power &amp; Infrastructure"/>
    <x v="2"/>
    <n v="21442.75"/>
    <d v="2019-07-03T00:00:00"/>
    <s v="Brokerage"/>
    <s v="Inception"/>
    <m/>
    <d v="2020-01-22T00:00:00"/>
  </r>
  <r>
    <s v="LAP"/>
    <n v="9.9000044180300005E+19"/>
    <s v="Active"/>
    <d v="2018-08-10T00:00:00"/>
    <d v="2020-02-09T00:00:00"/>
    <s v="Engineering"/>
    <n v="13"/>
    <x v="9"/>
    <s v="Ahmedabad"/>
    <s v="Construction, Power &amp; Infrastructure"/>
    <x v="2"/>
    <n v="27085.5"/>
    <d v="2018-08-10T00:00:00"/>
    <s v="Brokerage"/>
    <s v="Inception"/>
    <m/>
    <d v="2020-01-22T00:00:00"/>
  </r>
  <r>
    <s v="LAP"/>
    <n v="9.9000044180300005E+19"/>
    <s v="Active"/>
    <d v="2018-08-10T00:00:00"/>
    <d v="2020-02-09T00:00:00"/>
    <s v="Engineering"/>
    <n v="13"/>
    <x v="9"/>
    <s v="Ahmedabad"/>
    <s v="Construction, Power &amp; Infrastructure"/>
    <x v="2"/>
    <n v="17949.04"/>
    <d v="2018-11-27T00:00:00"/>
    <s v="Brokerage"/>
    <s v="Inception"/>
    <m/>
    <d v="2020-01-22T00:00:00"/>
  </r>
  <r>
    <s v="LAP"/>
    <n v="9.9000044180300005E+19"/>
    <s v="Active"/>
    <d v="2018-08-10T00:00:00"/>
    <d v="2020-02-09T00:00:00"/>
    <s v="Engineering"/>
    <n v="13"/>
    <x v="9"/>
    <s v="Ahmedabad"/>
    <s v="Construction, Power &amp; Infrastructure"/>
    <x v="2"/>
    <n v="17949.04"/>
    <d v="2019-03-16T00:00:00"/>
    <s v="Brokerage"/>
    <s v="Inception"/>
    <m/>
    <d v="2020-01-22T00:00:00"/>
  </r>
  <r>
    <s v="LAP"/>
    <n v="9.9000044180300005E+19"/>
    <s v="Active"/>
    <d v="2018-08-10T00:00:00"/>
    <d v="2020-02-09T00:00:00"/>
    <s v="Engineering"/>
    <n v="13"/>
    <x v="9"/>
    <s v="Ahmedabad"/>
    <s v="Construction, Power &amp; Infrastructure"/>
    <x v="2"/>
    <n v="17949.04"/>
    <d v="2019-07-03T00:00:00"/>
    <s v="Brokerage"/>
    <s v="Inception"/>
    <m/>
    <d v="2020-01-22T00:00:00"/>
  </r>
  <r>
    <s v="LAP"/>
    <n v="9.9000044180300005E+19"/>
    <s v="Active"/>
    <d v="2018-08-10T00:00:00"/>
    <d v="2020-02-09T00:00:00"/>
    <s v="Engineering"/>
    <n v="13"/>
    <x v="9"/>
    <s v="Ahmedabad"/>
    <s v="Construction, Power &amp; Infrastructure"/>
    <x v="2"/>
    <n v="17949.04"/>
    <d v="2019-10-20T00:00:00"/>
    <s v="Brokerage"/>
    <s v="Inception"/>
    <m/>
    <d v="2020-01-22T00:00:00"/>
  </r>
  <r>
    <s v="LAP"/>
    <n v="9.9000044180300005E+19"/>
    <s v="Active"/>
    <d v="2018-08-10T00:00:00"/>
    <d v="2020-02-09T00:00:00"/>
    <s v="Engineering"/>
    <n v="13"/>
    <x v="9"/>
    <s v="Ahmedabad"/>
    <s v="Construction, Power &amp; Infrastructure"/>
    <x v="2"/>
    <n v="22672.47"/>
    <d v="2018-08-10T00:00:00"/>
    <s v="Brokerage"/>
    <s v="Inception"/>
    <m/>
    <d v="2020-01-22T00:00:00"/>
  </r>
  <r>
    <s v="LAP"/>
    <n v="9.9000044180300005E+19"/>
    <s v="Active"/>
    <d v="2018-10-09T00:00:00"/>
    <d v="2019-10-08T00:00:00"/>
    <s v="Engineering"/>
    <n v="13"/>
    <x v="9"/>
    <s v="Ahmedabad"/>
    <s v="Construction, Power &amp; Infrastructure"/>
    <x v="2"/>
    <n v="11239.38"/>
    <d v="2018-10-09T00:00:00"/>
    <s v="Brokerage"/>
    <s v="Inception"/>
    <m/>
    <d v="2020-01-22T00:00:00"/>
  </r>
  <r>
    <s v="LAP"/>
    <n v="9.9000044190300006E+17"/>
    <s v="Active"/>
    <d v="2019-04-10T00:00:00"/>
    <d v="2019-06-09T00:00:00"/>
    <s v="Engineering"/>
    <n v="13"/>
    <x v="9"/>
    <s v="Ahmedabad"/>
    <s v="Construction, Power &amp; Infrastructure"/>
    <x v="2"/>
    <n v="2212.38"/>
    <d v="2019-04-10T00:00:00"/>
    <s v="Brokerage"/>
    <s v="Inception"/>
    <m/>
    <d v="2020-01-22T00:00:00"/>
  </r>
  <r>
    <s v="LAP"/>
    <s v="LWC/I2688106/71/10/006144"/>
    <s v="Inactive"/>
    <d v="2018-07-10T00:00:00"/>
    <d v="2018-10-09T00:00:00"/>
    <s v="Miscellaneous"/>
    <n v="13"/>
    <x v="9"/>
    <s v="Ahmedabad"/>
    <s v="Liability"/>
    <x v="2"/>
    <n v="1363"/>
    <d v="2018-07-10T00:00:00"/>
    <s v="Brokerage"/>
    <s v="Lapse"/>
    <s v="NOLN - No Longer Needed"/>
    <d v="2020-01-22T00:00:00"/>
  </r>
  <r>
    <s v="LAP"/>
    <s v="M6867997"/>
    <s v="Active"/>
    <d v="2019-03-25T00:00:00"/>
    <d v="2020-03-24T00:00:00"/>
    <s v="Motor"/>
    <n v="13"/>
    <x v="9"/>
    <s v="Ahmedabad"/>
    <s v="Motor"/>
    <x v="2"/>
    <n v="157.5"/>
    <d v="2019-03-25T00:00:00"/>
    <s v="Brokerage"/>
    <s v="Inception"/>
    <m/>
    <d v="2020-01-22T00:00:00"/>
  </r>
  <r>
    <s v="LAP"/>
    <s v="M7016785"/>
    <s v="Active"/>
    <d v="2019-03-29T00:00:00"/>
    <d v="2020-03-28T00:00:00"/>
    <s v="Motor"/>
    <n v="13"/>
    <x v="9"/>
    <s v="Ahmedabad"/>
    <s v="Motor"/>
    <x v="2"/>
    <n v="1749.45"/>
    <d v="2019-03-29T00:00:00"/>
    <s v="Brokerage"/>
    <s v="Inception"/>
    <m/>
    <d v="2020-01-22T00:00:00"/>
  </r>
  <r>
    <s v="LAP"/>
    <s v="'310304491710000022"/>
    <s v="Active"/>
    <d v="2018-03-25T00:00:00"/>
    <d v="2019-03-24T00:00:00"/>
    <s v="Liability"/>
    <n v="1"/>
    <x v="0"/>
    <s v="Ahmedabad"/>
    <s v="Liability"/>
    <x v="0"/>
    <n v="6250"/>
    <d v="2018-03-25T00:00:00"/>
    <s v="Brokerage"/>
    <s v="Inception"/>
    <m/>
    <d v="2020-01-22T00:00:00"/>
  </r>
  <r>
    <s v="LAP"/>
    <s v="OG-20-2202-3305-00000123"/>
    <s v="Active"/>
    <d v="2019-03-25T00:00:00"/>
    <d v="2020-03-24T00:00:00"/>
    <s v="Liability"/>
    <n v="9"/>
    <x v="3"/>
    <s v="Ahmedabad"/>
    <s v="Liability"/>
    <x v="0"/>
    <n v="8125"/>
    <d v="2019-03-25T00:00:00"/>
    <s v="Brokerage"/>
    <s v="Inception"/>
    <m/>
    <d v="2020-01-22T00:00:00"/>
  </r>
  <r>
    <s v="LAP"/>
    <n v="2280038722"/>
    <s v="Active"/>
    <d v="2019-07-15T00:00:00"/>
    <d v="2020-01-14T00:00:00"/>
    <s v="Miscellaneous"/>
    <n v="13"/>
    <x v="9"/>
    <s v="Ahmedabad"/>
    <s v="Emerging Corporates Group (ECG)"/>
    <x v="2"/>
    <n v="2788.75"/>
    <d v="2019-07-15T00:00:00"/>
    <s v="Brokerage"/>
    <s v="Inception"/>
    <m/>
    <d v="2020-01-22T00:00:00"/>
  </r>
  <r>
    <s v="LAP"/>
    <n v="43170791"/>
    <s v="Active"/>
    <d v="2018-08-10T00:00:00"/>
    <d v="2019-06-09T00:00:00"/>
    <s v="Miscellaneous"/>
    <n v="13"/>
    <x v="9"/>
    <s v="Ahmedabad"/>
    <s v="Liability"/>
    <x v="1"/>
    <n v="7827.77"/>
    <d v="2018-08-10T00:00:00"/>
    <s v="Brokerage"/>
    <s v="Endorsement"/>
    <m/>
    <d v="2020-01-22T00:00:00"/>
  </r>
  <r>
    <s v="LAP"/>
    <n v="43170791"/>
    <s v="Active"/>
    <d v="2018-08-10T00:00:00"/>
    <d v="2019-06-09T00:00:00"/>
    <s v="Miscellaneous"/>
    <n v="13"/>
    <x v="9"/>
    <s v="Ahmedabad"/>
    <s v="Liability"/>
    <x v="1"/>
    <n v="0"/>
    <d v="2018-10-25T00:00:00"/>
    <s v="Brokerage "/>
    <s v="Endorsement"/>
    <m/>
    <d v="2020-01-22T00:00:00"/>
  </r>
  <r>
    <s v="LAP"/>
    <n v="43170791"/>
    <s v="Active"/>
    <d v="2018-08-10T00:00:00"/>
    <d v="2019-06-09T00:00:00"/>
    <s v="Miscellaneous"/>
    <n v="13"/>
    <x v="9"/>
    <s v="Ahmedabad"/>
    <s v="Liability"/>
    <x v="1"/>
    <n v="4194.8"/>
    <d v="2019-01-22T00:00:00"/>
    <s v="Brokerage "/>
    <s v="Endorsement"/>
    <m/>
    <d v="2020-01-22T00:00:00"/>
  </r>
  <r>
    <s v="LAP"/>
    <n v="43182398"/>
    <s v="Inactive"/>
    <d v="2019-02-19T00:00:00"/>
    <d v="2020-05-18T00:00:00"/>
    <s v="Miscellaneous"/>
    <n v="13"/>
    <x v="9"/>
    <s v="Ahmedabad"/>
    <s v="Liability"/>
    <x v="2"/>
    <n v="1390.13"/>
    <d v="2019-02-19T00:00:00"/>
    <s v="Brokerage"/>
    <s v="Inception"/>
    <m/>
    <d v="2020-01-22T00:00:00"/>
  </r>
  <r>
    <s v="LAP"/>
    <n v="4318239800002"/>
    <s v="Active"/>
    <d v="2020-05-18T00:00:00"/>
    <d v="2020-08-18T00:00:00"/>
    <s v="Miscellaneous"/>
    <n v="13"/>
    <x v="9"/>
    <s v="Ahmedabad"/>
    <s v="Liability"/>
    <x v="2"/>
    <n v="1390.13"/>
    <d v="2020-05-18T00:00:00"/>
    <s v="Brokerage"/>
    <s v="Renewal"/>
    <m/>
    <d v="2020-01-22T00:00:00"/>
  </r>
  <r>
    <s v="LAP"/>
    <n v="43189992"/>
    <s v="Active"/>
    <d v="2019-06-10T00:00:00"/>
    <d v="2019-12-09T00:00:00"/>
    <s v="Miscellaneous"/>
    <n v="13"/>
    <x v="9"/>
    <s v="Ahmedabad"/>
    <s v="Liability"/>
    <x v="2"/>
    <n v="7835.19"/>
    <d v="2019-06-10T00:00:00"/>
    <s v="Brokerage"/>
    <s v="Inception"/>
    <m/>
    <d v="2020-01-22T00:00:00"/>
  </r>
  <r>
    <s v="LAP"/>
    <n v="43190133"/>
    <s v="Active"/>
    <d v="2019-06-11T00:00:00"/>
    <d v="2019-12-10T00:00:00"/>
    <s v="Miscellaneous"/>
    <n v="13"/>
    <x v="9"/>
    <s v="Ahmedabad"/>
    <s v="Liability"/>
    <x v="2"/>
    <n v="7782.56"/>
    <d v="2019-06-11T00:00:00"/>
    <s v="Brokerage"/>
    <s v="Inception"/>
    <m/>
    <d v="2020-01-22T00:00:00"/>
  </r>
  <r>
    <s v="LAP"/>
    <n v="43191701"/>
    <s v="Active"/>
    <d v="2019-07-02T00:00:00"/>
    <d v="2020-07-01T00:00:00"/>
    <s v="Miscellaneous"/>
    <n v="13"/>
    <x v="9"/>
    <s v="Ahmedabad"/>
    <s v="Liability"/>
    <x v="3"/>
    <n v="1558.76"/>
    <d v="2019-07-02T00:00:00"/>
    <s v="Brokerage"/>
    <s v="Inception"/>
    <m/>
    <d v="2020-01-22T00:00:00"/>
  </r>
  <r>
    <s v="LAP"/>
    <n v="9.9000044190299996E+19"/>
    <s v="Active"/>
    <d v="2019-04-12T00:00:00"/>
    <d v="2019-10-11T00:00:00"/>
    <s v="Engineering"/>
    <n v="13"/>
    <x v="9"/>
    <s v="Ahmedabad"/>
    <s v="Construction, Power &amp; Infrastructure"/>
    <x v="2"/>
    <n v="3007.5"/>
    <d v="2019-04-12T00:00:00"/>
    <s v="Brokerage"/>
    <s v="Inception"/>
    <m/>
    <d v="2020-01-22T00:00:00"/>
  </r>
  <r>
    <s v="LAP"/>
    <n v="9.9000044190299996E+19"/>
    <s v="Active"/>
    <d v="2019-11-19T00:00:00"/>
    <d v="2020-11-18T00:00:00"/>
    <s v="Engineering"/>
    <n v="13"/>
    <x v="9"/>
    <s v="Ahmedabad"/>
    <s v="Construction, Power &amp; Infrastructure"/>
    <x v="2"/>
    <n v="26804.5"/>
    <d v="2019-11-19T00:00:00"/>
    <s v="Brokerage"/>
    <s v="Inception"/>
    <m/>
    <d v="2020-01-22T00:00:00"/>
  </r>
  <r>
    <s v="LAP"/>
    <s v="OG-19-2201-0420-00000001"/>
    <s v="Inactive"/>
    <d v="2018-04-01T00:00:00"/>
    <d v="2019-03-31T00:00:00"/>
    <s v="Miscellaneous"/>
    <n v="3"/>
    <x v="4"/>
    <s v="Ahmedabad"/>
    <s v="Global Client Network (GNB Inward)"/>
    <x v="0"/>
    <n v="1771.98"/>
    <d v="2018-04-01T00:00:00"/>
    <s v="Brokerage"/>
    <s v="Inception"/>
    <m/>
    <d v="2020-01-22T00:00:00"/>
  </r>
  <r>
    <s v="LAP"/>
    <s v="OG-19-2201-0420-00000001"/>
    <s v="Inactive"/>
    <d v="2018-04-01T00:00:00"/>
    <d v="2019-03-31T00:00:00"/>
    <s v="Miscellaneous"/>
    <n v="3"/>
    <x v="4"/>
    <s v="Ahmedabad"/>
    <s v="Global Client Network (GNB Inward)"/>
    <x v="0"/>
    <n v="681.53"/>
    <d v="2018-04-01T00:00:00"/>
    <s v="Brokerage"/>
    <s v="Inception"/>
    <m/>
    <d v="2020-01-22T00:00:00"/>
  </r>
  <r>
    <s v="LAP"/>
    <s v="OG-19-2201-0420-00000001"/>
    <s v="Inactive"/>
    <d v="2018-04-01T00:00:00"/>
    <d v="2019-03-31T00:00:00"/>
    <s v="Miscellaneous"/>
    <n v="3"/>
    <x v="4"/>
    <s v="Ahmedabad"/>
    <s v="Global Client Network (GNB Inward)"/>
    <x v="0"/>
    <n v="272.61"/>
    <d v="2018-04-01T00:00:00"/>
    <s v="Brokerage"/>
    <s v="Inception"/>
    <m/>
    <d v="2020-01-22T00:00:00"/>
  </r>
  <r>
    <s v="LAP"/>
    <s v="OG-19-2201-0425-00000001"/>
    <s v="Inactive"/>
    <d v="2018-04-01T00:00:00"/>
    <d v="2019-03-31T00:00:00"/>
    <s v="Miscellaneous"/>
    <n v="3"/>
    <x v="4"/>
    <s v="Ahmedabad"/>
    <s v="Global Client Network (GNB Inward)"/>
    <x v="0"/>
    <n v="4175.3599999999997"/>
    <d v="2018-04-01T00:00:00"/>
    <s v="Brokerage"/>
    <s v="Inception"/>
    <m/>
    <d v="2020-01-22T00:00:00"/>
  </r>
  <r>
    <s v="LAP"/>
    <s v="OG-19-2201-0425-00000001"/>
    <s v="Inactive"/>
    <d v="2018-04-01T00:00:00"/>
    <d v="2019-03-31T00:00:00"/>
    <s v="Miscellaneous"/>
    <n v="3"/>
    <x v="4"/>
    <s v="Ahmedabad"/>
    <s v="Global Client Network (GNB Inward)"/>
    <x v="0"/>
    <n v="1605.91"/>
    <d v="2018-04-01T00:00:00"/>
    <s v="Brokerage"/>
    <s v="Inception"/>
    <m/>
    <d v="2020-01-22T00:00:00"/>
  </r>
  <r>
    <s v="LAP"/>
    <s v="OG-19-2201-0425-00000001"/>
    <s v="Inactive"/>
    <d v="2018-04-01T00:00:00"/>
    <d v="2019-03-31T00:00:00"/>
    <s v="Miscellaneous"/>
    <n v="3"/>
    <x v="4"/>
    <s v="Ahmedabad"/>
    <s v="Global Client Network (GNB Inward)"/>
    <x v="0"/>
    <n v="642.36"/>
    <d v="2018-04-01T00:00:00"/>
    <s v="Brokerage"/>
    <s v="Inception"/>
    <m/>
    <d v="2020-01-22T00:00:00"/>
  </r>
  <r>
    <s v="LAP"/>
    <s v="OG-19-2201-4001-00000061"/>
    <s v="Inactive"/>
    <d v="2018-04-01T00:00:00"/>
    <d v="2019-03-31T00:00:00"/>
    <s v="Fire"/>
    <n v="3"/>
    <x v="4"/>
    <s v="Ahmedabad"/>
    <s v="Global Client Network (GNB Inward)"/>
    <x v="0"/>
    <n v="23863.13"/>
    <d v="2108-03-31T00:00:00"/>
    <s v="Brokerage"/>
    <s v="Inception"/>
    <m/>
    <d v="2020-01-22T00:00:00"/>
  </r>
  <r>
    <s v="LAP"/>
    <s v="OG-19-2201-4001-00000061"/>
    <s v="Inactive"/>
    <d v="2018-04-01T00:00:00"/>
    <d v="2019-03-31T00:00:00"/>
    <s v="Fire"/>
    <n v="3"/>
    <x v="4"/>
    <s v="Ahmedabad"/>
    <s v="Global Client Network (GNB Inward)"/>
    <x v="0"/>
    <n v="9178.1299999999992"/>
    <d v="2108-03-31T00:00:00"/>
    <s v="Brokerage"/>
    <s v="Inception"/>
    <m/>
    <d v="2020-01-22T00:00:00"/>
  </r>
  <r>
    <s v="LAP"/>
    <s v="OG-19-2201-4001-00000061"/>
    <s v="Inactive"/>
    <d v="2018-04-01T00:00:00"/>
    <d v="2019-03-31T00:00:00"/>
    <s v="Fire"/>
    <n v="3"/>
    <x v="4"/>
    <s v="Ahmedabad"/>
    <s v="Global Client Network (GNB Inward)"/>
    <x v="0"/>
    <n v="3671.25"/>
    <d v="2108-03-31T00:00:00"/>
    <s v="Brokerage"/>
    <s v="Inception"/>
    <m/>
    <d v="2020-01-22T00:00:00"/>
  </r>
  <r>
    <s v="LAP"/>
    <s v="OG-19-2201-4001-00000063"/>
    <s v="Inactive"/>
    <d v="2018-04-01T00:00:00"/>
    <d v="2019-03-31T00:00:00"/>
    <s v="Fire"/>
    <n v="3"/>
    <x v="4"/>
    <s v="Ahmedabad"/>
    <s v="Global Client Network (GNB Inward)"/>
    <x v="0"/>
    <n v="157.13999999999999"/>
    <d v="2018-04-01T00:00:00"/>
    <s v="Brokerage"/>
    <s v="Inception"/>
    <m/>
    <d v="2020-01-22T00:00:00"/>
  </r>
  <r>
    <s v="LAP"/>
    <s v="OG-19-2201-4001-00000063"/>
    <s v="Inactive"/>
    <d v="2018-04-01T00:00:00"/>
    <d v="2019-03-31T00:00:00"/>
    <s v="Fire"/>
    <n v="3"/>
    <x v="4"/>
    <s v="Ahmedabad"/>
    <s v="Global Client Network (GNB Inward)"/>
    <x v="0"/>
    <n v="60.44"/>
    <d v="2018-04-01T00:00:00"/>
    <s v="Brokerage"/>
    <s v="Inception"/>
    <m/>
    <d v="2020-01-22T00:00:00"/>
  </r>
  <r>
    <s v="LAP"/>
    <s v="OG-19-2201-4001-00000063"/>
    <s v="Inactive"/>
    <d v="2018-04-01T00:00:00"/>
    <d v="2019-03-31T00:00:00"/>
    <s v="Fire"/>
    <n v="3"/>
    <x v="4"/>
    <s v="Ahmedabad"/>
    <s v="Global Client Network (GNB Inward)"/>
    <x v="0"/>
    <n v="24.17"/>
    <d v="2018-04-01T00:00:00"/>
    <s v="Brokerage"/>
    <s v="Inception"/>
    <m/>
    <d v="2020-01-22T00:00:00"/>
  </r>
  <r>
    <s v="LAP"/>
    <s v="OG-19-2201-4005-00000001"/>
    <s v="Active"/>
    <d v="2018-04-01T00:00:00"/>
    <d v="2019-03-31T00:00:00"/>
    <s v="Fire"/>
    <n v="3"/>
    <x v="4"/>
    <s v="Ahmedabad"/>
    <s v="Global Client Network (GNB Inward)"/>
    <x v="0"/>
    <n v="23753.439999999999"/>
    <d v="2018-04-01T00:00:00"/>
    <s v="Brokerage"/>
    <s v="Inception"/>
    <m/>
    <d v="2020-01-22T00:00:00"/>
  </r>
  <r>
    <s v="LAP"/>
    <s v="OG-19-2201-4005-00000001"/>
    <s v="Active"/>
    <d v="2018-04-01T00:00:00"/>
    <d v="2019-03-31T00:00:00"/>
    <s v="Fire"/>
    <n v="3"/>
    <x v="4"/>
    <s v="Ahmedabad"/>
    <s v="Global Client Network (GNB Inward)"/>
    <x v="0"/>
    <n v="9135.94"/>
    <d v="2018-04-01T00:00:00"/>
    <s v="Brokerage"/>
    <s v="Inception"/>
    <m/>
    <d v="2020-01-22T00:00:00"/>
  </r>
  <r>
    <s v="LAP"/>
    <s v="OG-19-2201-4005-00000001"/>
    <s v="Active"/>
    <d v="2018-04-01T00:00:00"/>
    <d v="2019-03-31T00:00:00"/>
    <s v="Fire"/>
    <n v="3"/>
    <x v="4"/>
    <s v="Ahmedabad"/>
    <s v="Global Client Network (GNB Inward)"/>
    <x v="0"/>
    <n v="3654.37"/>
    <d v="2018-04-01T00:00:00"/>
    <s v="Brokerage"/>
    <s v="Inception"/>
    <m/>
    <d v="2020-01-22T00:00:00"/>
  </r>
  <r>
    <s v="LAP"/>
    <s v="OG-20-2201-9931-00000664"/>
    <s v="Active"/>
    <d v="2019-04-01T00:00:00"/>
    <d v="2020-03-31T00:00:00"/>
    <s v="Miscellaneous"/>
    <n v="3"/>
    <x v="4"/>
    <s v="Ahmedabad"/>
    <s v="Global Client Network (GNB Inward)"/>
    <x v="0"/>
    <n v="445.18"/>
    <d v="2019-04-01T00:00:00"/>
    <s v="Brokerage"/>
    <s v="Inception"/>
    <m/>
    <d v="2020-01-22T00:00:00"/>
  </r>
  <r>
    <s v="LAP"/>
    <s v="OG-19-2201-4011-00000002"/>
    <s v="Inactive"/>
    <d v="2018-04-01T00:00:00"/>
    <d v="2019-03-31T00:00:00"/>
    <s v="Miscellaneous"/>
    <n v="3"/>
    <x v="4"/>
    <s v="Ahmedabad"/>
    <s v="Global Client Network (GNB Inward)"/>
    <x v="0"/>
    <n v="1598.68"/>
    <d v="2018-04-01T00:00:00"/>
    <s v="Brokerage"/>
    <s v="Inception"/>
    <m/>
    <d v="2020-01-22T00:00:00"/>
  </r>
  <r>
    <s v="LAP"/>
    <s v="OG-19-2201-4011-00000002"/>
    <s v="Inactive"/>
    <d v="2018-04-01T00:00:00"/>
    <d v="2019-03-31T00:00:00"/>
    <s v="Miscellaneous"/>
    <n v="3"/>
    <x v="4"/>
    <s v="Ahmedabad"/>
    <s v="Global Client Network (GNB Inward)"/>
    <x v="0"/>
    <n v="614.88"/>
    <d v="2018-04-01T00:00:00"/>
    <s v="Brokerage"/>
    <s v="Inception"/>
    <m/>
    <d v="2020-01-22T00:00:00"/>
  </r>
  <r>
    <s v="LAP"/>
    <s v="OG-19-2201-4011-00000002"/>
    <s v="Inactive"/>
    <d v="2018-04-01T00:00:00"/>
    <d v="2019-03-31T00:00:00"/>
    <s v="Miscellaneous"/>
    <n v="3"/>
    <x v="4"/>
    <s v="Ahmedabad"/>
    <s v="Global Client Network (GNB Inward)"/>
    <x v="0"/>
    <n v="245.95"/>
    <d v="2018-04-01T00:00:00"/>
    <s v="Brokerage"/>
    <s v="Inception"/>
    <m/>
    <d v="2020-01-22T00:00:00"/>
  </r>
  <r>
    <s v="LAP"/>
    <s v="OG-20-2201-9931-00000664"/>
    <s v="Active"/>
    <d v="2019-04-01T00:00:00"/>
    <d v="2020-03-31T00:00:00"/>
    <s v="Miscellaneous"/>
    <n v="3"/>
    <x v="4"/>
    <s v="Ahmedabad"/>
    <s v="Global Client Network (GNB Inward)"/>
    <x v="0"/>
    <n v="2077.5100000000002"/>
    <d v="2019-04-01T00:00:00"/>
    <s v="Brokerage"/>
    <s v="Inception"/>
    <m/>
    <d v="2020-01-22T00:00:00"/>
  </r>
  <r>
    <s v="LAP"/>
    <s v="OG-20-2201-9931-00000664"/>
    <s v="Active"/>
    <d v="2019-04-01T00:00:00"/>
    <d v="2020-03-31T00:00:00"/>
    <s v="Miscellaneous"/>
    <n v="3"/>
    <x v="4"/>
    <s v="Ahmedabad"/>
    <s v="Global Client Network (GNB Inward)"/>
    <x v="0"/>
    <n v="445.18"/>
    <d v="2019-04-01T00:00:00"/>
    <s v="Brokerage"/>
    <s v="Inception"/>
    <m/>
    <d v="2020-01-22T00:00:00"/>
  </r>
  <r>
    <s v="LAP"/>
    <s v="0000000007817932-01"/>
    <s v="Active"/>
    <d v="2018-12-16T00:00:00"/>
    <d v="2019-12-15T00:00:00"/>
    <s v="Fire"/>
    <n v="1"/>
    <x v="0"/>
    <s v="Ahmedabad"/>
    <s v="Property / BI"/>
    <x v="0"/>
    <n v="33484.339999999997"/>
    <d v="2018-12-16T00:00:00"/>
    <s v="Brokerage"/>
    <s v="Inception"/>
    <m/>
    <d v="2020-01-22T00:00:00"/>
  </r>
  <r>
    <s v="LAP"/>
    <s v="0000000007817932-02"/>
    <s v="Active"/>
    <d v="2019-12-16T00:00:00"/>
    <d v="2020-12-15T00:00:00"/>
    <s v="Fire"/>
    <n v="2"/>
    <x v="1"/>
    <s v="Ahmedabad"/>
    <s v="Small Medium Enterpries (SME)"/>
    <x v="0"/>
    <n v="109812.12"/>
    <d v="2019-12-16T00:00:00"/>
    <s v="Brokerage"/>
    <s v="Inception"/>
    <m/>
    <d v="2020-01-22T00:00:00"/>
  </r>
  <r>
    <s v="LAP"/>
    <n v="3.1242020675749002E+18"/>
    <s v="Active"/>
    <d v="2018-01-10T00:00:00"/>
    <d v="2018-05-31T00:00:00"/>
    <s v="Liability"/>
    <n v="12"/>
    <x v="5"/>
    <s v="Ahmedabad"/>
    <s v="Global Client Network (GNB Inward)"/>
    <x v="0"/>
    <n v="12084.5"/>
    <d v="2018-01-10T00:00:00"/>
    <s v="Brokerage"/>
    <s v="Inception"/>
    <m/>
    <d v="2020-01-22T00:00:00"/>
  </r>
  <r>
    <s v="LAP"/>
    <n v="9.9000044170299998E+19"/>
    <s v="Inactive"/>
    <d v="2018-03-26T00:00:00"/>
    <d v="2019-06-25T00:00:00"/>
    <s v="Engineering"/>
    <n v="13"/>
    <x v="9"/>
    <s v="Ahmedabad"/>
    <s v="Construction, Power &amp; Infrastructure"/>
    <x v="1"/>
    <n v="51965.88"/>
    <d v="2018-03-26T00:00:00"/>
    <s v="Brokerage"/>
    <s v="Lapse"/>
    <s v="OTHR â€“ Other"/>
    <d v="2020-01-22T00:00:00"/>
  </r>
  <r>
    <s v="LAP"/>
    <n v="9.9000044180300005E+19"/>
    <s v="Inactive"/>
    <d v="2018-06-07T00:00:00"/>
    <d v="2019-06-06T00:00:00"/>
    <s v="Engineering"/>
    <n v="13"/>
    <x v="9"/>
    <s v="Ahmedabad"/>
    <s v="Construction, Power &amp; Infrastructure"/>
    <x v="2"/>
    <n v="25619.25"/>
    <d v="2018-06-07T00:00:00"/>
    <s v="Brokerage"/>
    <s v="Lapse"/>
    <s v="OTHR â€“ Other"/>
    <d v="2020-01-22T00:00:00"/>
  </r>
  <r>
    <s v="LAP"/>
    <n v="9.9000044190299996E+19"/>
    <s v="Active"/>
    <d v="2019-06-26T00:00:00"/>
    <d v="2019-12-25T00:00:00"/>
    <s v="Engineering"/>
    <n v="13"/>
    <x v="9"/>
    <s v="Ahmedabad"/>
    <s v="Construction, Power &amp; Infrastructure"/>
    <x v="2"/>
    <n v="25598"/>
    <d v="2019-06-26T00:00:00"/>
    <s v="Brokerage"/>
    <s v="Inception"/>
    <m/>
    <d v="2020-01-22T00:00:00"/>
  </r>
  <r>
    <s v="LAP"/>
    <n v="9.9000044190299996E+19"/>
    <s v="Active"/>
    <d v="2019-06-26T00:00:00"/>
    <d v="2019-12-25T00:00:00"/>
    <s v="Engineering"/>
    <n v="13"/>
    <x v="9"/>
    <s v="Ahmedabad"/>
    <s v="Construction, Power &amp; Infrastructure"/>
    <x v="2"/>
    <n v="25598"/>
    <d v="2019-06-26T00:00:00"/>
    <s v="Brokerage"/>
    <s v="Inception"/>
    <m/>
    <d v="2020-01-22T00:00:00"/>
  </r>
  <r>
    <s v="LAP"/>
    <n v="9.9000044190299996E+19"/>
    <s v="Active"/>
    <d v="2019-11-22T00:00:00"/>
    <d v="2020-03-21T00:00:00"/>
    <s v="Engineering"/>
    <n v="13"/>
    <x v="9"/>
    <s v="Ahmedabad"/>
    <s v="Construction, Power &amp; Infrastructure"/>
    <x v="1"/>
    <n v="12643.38"/>
    <d v="2019-11-22T00:00:00"/>
    <s v="Brokerage"/>
    <s v="Inception"/>
    <m/>
    <d v="2020-01-22T00:00:00"/>
  </r>
  <r>
    <s v="LAP"/>
    <n v="9.9000044190299996E+19"/>
    <s v="Active"/>
    <d v="2019-12-26T00:00:00"/>
    <d v="2020-06-25T00:00:00"/>
    <s v="Engineering"/>
    <n v="13"/>
    <x v="9"/>
    <s v="Ahmedabad"/>
    <s v="Construction, Power &amp; Infrastructure"/>
    <x v="2"/>
    <n v="25598"/>
    <d v="2019-12-26T00:00:00"/>
    <s v="Brokerage"/>
    <s v="Inception"/>
    <m/>
    <d v="2020-01-22T00:00:00"/>
  </r>
  <r>
    <s v="LAP"/>
    <s v="0526002817P114267969/0"/>
    <s v="Inactive"/>
    <d v="2018-01-01T00:00:00"/>
    <d v="2018-12-31T00:00:00"/>
    <s v="Employee Benefits"/>
    <n v="10"/>
    <x v="2"/>
    <s v="Ahmedabad"/>
    <s v="Employee Benefits (EB)"/>
    <x v="0"/>
    <n v="1474120.36"/>
    <d v="2018-01-01T00:00:00"/>
    <s v="Brokerage"/>
    <s v="Lapse"/>
    <s v="GMAN â€“ Global Mandate"/>
    <d v="2020-01-22T00:00:00"/>
  </r>
  <r>
    <s v="LAP"/>
    <s v="0526002817P114267969/0"/>
    <s v="Inactive"/>
    <d v="2018-01-01T00:00:00"/>
    <d v="2018-12-31T00:00:00"/>
    <s v="Employee Benefits"/>
    <n v="10"/>
    <x v="2"/>
    <s v="Ahmedabad"/>
    <s v="Employee Benefits (EB)"/>
    <x v="0"/>
    <m/>
    <d v="2018-09-28T00:00:00"/>
    <s v="Brokerage "/>
    <s v="Lapse"/>
    <m/>
    <d v="2020-01-22T00:00:00"/>
  </r>
  <r>
    <s v="LAP"/>
    <s v="0526004217P114582552/0"/>
    <s v="Inactive"/>
    <d v="2018-01-01T00:00:00"/>
    <d v="2018-12-31T00:00:00"/>
    <s v="Employee Benefits"/>
    <n v="10"/>
    <x v="2"/>
    <s v="Ahmedabad"/>
    <s v="Employee Benefits (EB)"/>
    <x v="0"/>
    <n v="34349.81"/>
    <d v="2018-01-01T00:00:00"/>
    <s v="Brokerage"/>
    <s v="Lapse"/>
    <s v="GMAN â€“ Global Mandate"/>
    <d v="2020-01-22T00:00:00"/>
  </r>
  <r>
    <s v="LAP"/>
    <n v="5051621"/>
    <s v="Inactive"/>
    <d v="2018-01-01T00:00:00"/>
    <d v="2018-12-31T00:00:00"/>
    <s v="Employee Benefits"/>
    <n v="10"/>
    <x v="2"/>
    <s v="Ahmedabad"/>
    <s v="Employee Benefits (EB)"/>
    <x v="0"/>
    <n v="51883.58"/>
    <d v="2018-01-01T00:00:00"/>
    <s v="Brokerage"/>
    <s v="Lapse"/>
    <s v="GMAN â€“ Global Mandate"/>
    <d v="2020-01-22T00:00:00"/>
  </r>
  <r>
    <s v="LAP"/>
    <n v="43145480"/>
    <s v="Inactive"/>
    <d v="2017-07-03T00:00:00"/>
    <d v="2018-07-02T00:00:00"/>
    <s v="Miscellaneous"/>
    <n v="13"/>
    <x v="9"/>
    <s v="Ahmedabad"/>
    <s v="Employee Benefits (EB)"/>
    <x v="0"/>
    <n v="15963.92"/>
    <d v="2017-07-03T00:00:00"/>
    <s v="Brokerage"/>
    <s v="Inception"/>
    <m/>
    <d v="2020-01-22T00:00:00"/>
  </r>
  <r>
    <s v="LAP"/>
    <n v="43168449"/>
    <s v="Inactive"/>
    <d v="2018-07-03T00:00:00"/>
    <d v="2019-07-02T00:00:00"/>
    <s v="Miscellaneous"/>
    <n v="13"/>
    <x v="9"/>
    <s v="Ahmedabad"/>
    <s v="Employee Benefits (EB)"/>
    <x v="0"/>
    <n v="0"/>
    <d v="2018-07-03T00:00:00"/>
    <s v="Brokerage"/>
    <s v="Renewal"/>
    <m/>
    <d v="2020-01-22T00:00:00"/>
  </r>
  <r>
    <s v="LAP"/>
    <n v="43191791"/>
    <s v="Active"/>
    <d v="2019-07-03T00:00:00"/>
    <d v="2019-10-02T00:00:00"/>
    <s v="Miscellaneous"/>
    <n v="13"/>
    <x v="9"/>
    <s v="Ahmedabad"/>
    <s v="Employee Benefits (EB)"/>
    <x v="0"/>
    <n v="956.34"/>
    <d v="2019-07-03T00:00:00"/>
    <s v="Brokerage"/>
    <s v="Renewal"/>
    <m/>
    <d v="2020-01-22T00:00:00"/>
  </r>
  <r>
    <s v="LAP"/>
    <n v="2.2210011170099999E+19"/>
    <s v="Inactive"/>
    <d v="2018-01-12T00:00:00"/>
    <d v="2019-01-11T00:00:00"/>
    <s v="Fire"/>
    <n v="13"/>
    <x v="9"/>
    <s v="Ahmedabad"/>
    <s v="Property / BI"/>
    <x v="1"/>
    <n v="5416.62"/>
    <d v="2018-01-12T00:00:00"/>
    <s v="Brokerage"/>
    <s v="Inception"/>
    <m/>
    <d v="2020-01-22T00:00:00"/>
  </r>
  <r>
    <s v="LAP"/>
    <n v="2.2210021170199998E+19"/>
    <s v="Inactive"/>
    <d v="2018-01-12T00:00:00"/>
    <d v="2019-01-11T00:00:00"/>
    <s v="Marine"/>
    <n v="13"/>
    <x v="9"/>
    <s v="Ahmedabad"/>
    <s v="Marine"/>
    <x v="1"/>
    <n v="6195.75"/>
    <d v="2018-01-12T00:00:00"/>
    <s v="Brokerage"/>
    <s v="Inception"/>
    <m/>
    <d v="2020-01-22T00:00:00"/>
  </r>
  <r>
    <s v="LAP"/>
    <n v="2.2210046170099999E+19"/>
    <s v="Inactive"/>
    <d v="2018-01-12T00:00:00"/>
    <d v="2019-01-11T00:00:00"/>
    <s v="Miscellaneous"/>
    <n v="13"/>
    <x v="9"/>
    <s v="Ahmedabad"/>
    <s v="Property / BI"/>
    <x v="2"/>
    <n v="518.13"/>
    <d v="2018-01-12T00:00:00"/>
    <s v="Brokerage"/>
    <s v="Inception"/>
    <m/>
    <d v="2020-01-22T00:00:00"/>
  </r>
  <r>
    <s v="LAP"/>
    <n v="3.1142019576752998E+18"/>
    <s v="Inactive"/>
    <d v="2018-10-19T00:00:00"/>
    <d v="2019-10-18T00:00:00"/>
    <s v="Miscellaneous"/>
    <n v="13"/>
    <x v="9"/>
    <s v="Ahmedabad"/>
    <s v="Liability"/>
    <x v="2"/>
    <n v="2767.5"/>
    <d v="2018-10-19T00:00:00"/>
    <s v="Brokerage"/>
    <s v="Lapse"/>
    <s v="NOLN - No Longer Needed"/>
    <d v="2020-01-22T00:00:00"/>
  </r>
  <r>
    <s v="LAP"/>
    <n v="3.1142031258438999E+18"/>
    <s v="Active"/>
    <d v="2019-10-25T00:00:00"/>
    <d v="2020-10-24T00:00:00"/>
    <s v="Miscellaneous"/>
    <n v="13"/>
    <x v="9"/>
    <s v="Ahmedabad"/>
    <s v="Liability"/>
    <x v="2"/>
    <n v="8198.25"/>
    <d v="2019-10-25T00:00:00"/>
    <s v="Brokerage"/>
    <s v="Inception"/>
    <m/>
    <d v="2020-01-22T00:00:00"/>
  </r>
  <r>
    <s v="LAP"/>
    <s v="MCO/I3350570/71/01/006343"/>
    <s v="Active"/>
    <d v="2019-01-12T00:00:00"/>
    <d v="2020-01-11T00:00:00"/>
    <s v="Marine"/>
    <n v="13"/>
    <x v="9"/>
    <s v="Ahmedabad"/>
    <s v="Marine"/>
    <x v="1"/>
    <n v="9075"/>
    <d v="2019-01-12T00:00:00"/>
    <s v="Brokerage"/>
    <s v="Renewal"/>
    <m/>
    <d v="2020-01-22T00:00:00"/>
  </r>
  <r>
    <s v="LAP"/>
    <s v="MCO/I3350570/71/01/006343"/>
    <s v="Active"/>
    <d v="2019-01-12T00:00:00"/>
    <d v="2020-01-11T00:00:00"/>
    <s v="Marine"/>
    <n v="13"/>
    <x v="9"/>
    <s v="Ahmedabad"/>
    <s v="Marine"/>
    <x v="1"/>
    <n v="9075"/>
    <d v="2019-01-12T00:00:00"/>
    <s v="Brokerage"/>
    <s v="Renewal"/>
    <m/>
    <d v="2020-01-22T00:00:00"/>
  </r>
  <r>
    <s v="LAP"/>
    <s v="PBI/I3352741/71/01/006343"/>
    <s v="Active"/>
    <d v="2019-01-12T00:00:00"/>
    <d v="2020-01-11T00:00:00"/>
    <s v="Miscellaneous"/>
    <n v="13"/>
    <x v="9"/>
    <s v="Ahmedabad"/>
    <s v="Property / BI"/>
    <x v="2"/>
    <n v="521.25"/>
    <d v="2019-01-12T00:00:00"/>
    <s v="Brokerage"/>
    <s v="Renewal"/>
    <m/>
    <d v="2020-01-22T00:00:00"/>
  </r>
  <r>
    <s v="LAP"/>
    <s v="PFS/I3353707/71/01/006343"/>
    <s v="Active"/>
    <d v="2019-01-12T00:00:00"/>
    <d v="2020-01-11T00:00:00"/>
    <s v="Fire"/>
    <n v="13"/>
    <x v="9"/>
    <s v="Ahmedabad"/>
    <s v="Property / BI"/>
    <x v="1"/>
    <n v="7889.31"/>
    <d v="2019-01-12T00:00:00"/>
    <s v="Brokerage"/>
    <s v="Renewal"/>
    <m/>
    <d v="2020-01-22T00:00:00"/>
  </r>
  <r>
    <s v="LAP"/>
    <n v="33393"/>
    <s v="Inactive"/>
    <d v="2018-11-01T00:00:00"/>
    <d v="2019-10-31T00:00:00"/>
    <s v="Employee Benefits"/>
    <n v="10"/>
    <x v="2"/>
    <s v="Ahmedabad"/>
    <s v="Employee Benefits (EB)"/>
    <x v="0"/>
    <n v="90307.75"/>
    <d v="2018-11-01T00:00:00"/>
    <s v="Brokerage"/>
    <s v="Inception"/>
    <m/>
    <d v="2020-01-22T00:00:00"/>
  </r>
  <r>
    <s v="LAP"/>
    <n v="3393"/>
    <s v="Active"/>
    <d v="2019-11-01T00:00:00"/>
    <d v="2020-10-31T00:00:00"/>
    <s v="Employee Benefits"/>
    <n v="10"/>
    <x v="2"/>
    <s v="Ahmedabad"/>
    <s v="Employee Benefits (EB)"/>
    <x v="0"/>
    <n v="114751.5"/>
    <d v="2019-11-01T00:00:00"/>
    <s v="Brokerage"/>
    <s v="Renewal"/>
    <m/>
    <d v="2020-01-22T00:00:00"/>
  </r>
  <r>
    <s v="LAP"/>
    <n v="2301001342"/>
    <s v="Active"/>
    <d v="2018-11-01T00:00:00"/>
    <d v="2019-10-31T00:00:00"/>
    <s v="Liability"/>
    <n v="3"/>
    <x v="4"/>
    <s v="Ahmedabad"/>
    <s v="Global Client Network (GNB Inward)"/>
    <x v="0"/>
    <n v="52751.13"/>
    <d v="2018-11-01T00:00:00"/>
    <s v="Brokerage"/>
    <s v="Inception"/>
    <m/>
    <d v="2020-01-22T00:00:00"/>
  </r>
  <r>
    <s v="LAP"/>
    <n v="2302002435"/>
    <s v="Active"/>
    <d v="2018-11-01T00:00:00"/>
    <d v="2019-10-31T00:00:00"/>
    <s v="Liability"/>
    <n v="3"/>
    <x v="4"/>
    <s v="Ahmedabad"/>
    <s v="Global Client Network (GNB Inward)"/>
    <x v="0"/>
    <n v="53125"/>
    <d v="2018-11-01T00:00:00"/>
    <s v="Brokerage"/>
    <s v="Inception"/>
    <m/>
    <d v="2020-01-22T00:00:00"/>
  </r>
  <r>
    <s v="LAP"/>
    <s v="4006/79486382/05/000"/>
    <s v="Active"/>
    <d v="2018-11-01T00:00:00"/>
    <d v="2019-10-31T00:00:00"/>
    <s v="Miscellaneous"/>
    <n v="3"/>
    <x v="4"/>
    <s v="Ahmedabad"/>
    <s v="Global Client Network (GNB Inward)"/>
    <x v="0"/>
    <n v="359.13"/>
    <d v="2018-11-01T00:00:00"/>
    <s v="Brokerage"/>
    <s v="Inception"/>
    <m/>
    <d v="2020-01-22T00:00:00"/>
  </r>
  <r>
    <s v="LAP"/>
    <s v="4010/141353816/01/000"/>
    <s v="Active"/>
    <d v="2018-11-01T00:00:00"/>
    <d v="2019-10-31T00:00:00"/>
    <s v="Miscellaneous"/>
    <n v="3"/>
    <x v="4"/>
    <s v="Ahmedabad"/>
    <s v="Global Client Network (GNB Inward)"/>
    <x v="0"/>
    <n v="0"/>
    <d v="2018-11-01T00:00:00"/>
    <s v="Brokerage"/>
    <s v="Inception"/>
    <m/>
    <d v="2020-01-22T00:00:00"/>
  </r>
  <r>
    <s v="LAP"/>
    <s v="4066/140501600/01/000"/>
    <s v="Active"/>
    <d v="2018-11-01T00:00:00"/>
    <d v="2019-10-31T00:00:00"/>
    <s v="Liability"/>
    <n v="3"/>
    <x v="4"/>
    <s v="Ahmedabad"/>
    <s v="Global Client Network (GNB Inward)"/>
    <x v="0"/>
    <n v="0"/>
    <d v="2018-11-01T00:00:00"/>
    <s v="Brokerage"/>
    <s v="Inception"/>
    <m/>
    <d v="2020-01-22T00:00:00"/>
  </r>
  <r>
    <s v="LAP"/>
    <s v="4086/160357783/00/000"/>
    <s v="Active"/>
    <d v="2018-11-01T00:00:00"/>
    <d v="2019-10-31T00:00:00"/>
    <s v="Fire"/>
    <n v="3"/>
    <x v="4"/>
    <s v="Ahmedabad"/>
    <s v="Global Client Network (GNB Inward)"/>
    <x v="0"/>
    <n v="0"/>
    <d v="2018-11-01T00:00:00"/>
    <s v="Brokerage"/>
    <s v="Inception"/>
    <m/>
    <d v="2020-01-22T00:00:00"/>
  </r>
  <r>
    <s v="LAP"/>
    <n v="54407334"/>
    <s v="Active"/>
    <d v="2019-01-01T00:00:00"/>
    <d v="2019-12-31T00:00:00"/>
    <s v="Employee Benefits"/>
    <n v="10"/>
    <x v="2"/>
    <s v="Ahmedabad"/>
    <s v="Employee Benefits (EB)"/>
    <x v="0"/>
    <n v="23387.4"/>
    <d v="2019-01-01T00:00:00"/>
    <s v="Brokerage"/>
    <s v="Inception"/>
    <m/>
    <d v="2020-01-22T00:00:00"/>
  </r>
  <r>
    <s v="LAP"/>
    <s v="H0048996"/>
    <s v="Active"/>
    <d v="2019-01-01T00:00:00"/>
    <d v="2019-12-31T00:00:00"/>
    <s v="Employee Benefits"/>
    <n v="10"/>
    <x v="2"/>
    <s v="Ahmedabad"/>
    <s v="Employee Benefits (EB)"/>
    <x v="0"/>
    <n v="914998.58"/>
    <d v="2019-01-01T00:00:00"/>
    <s v="Brokerage"/>
    <s v="Endorsement"/>
    <m/>
    <d v="2020-01-22T00:00:00"/>
  </r>
  <r>
    <s v="LAP"/>
    <s v="H0048996"/>
    <s v="Active"/>
    <d v="2019-01-01T00:00:00"/>
    <d v="2019-12-31T00:00:00"/>
    <s v="Employee Benefits"/>
    <n v="10"/>
    <x v="2"/>
    <s v="Ahmedabad"/>
    <s v="Employee Benefits (EB)"/>
    <x v="0"/>
    <n v="93906.08"/>
    <d v="2019-03-07T00:00:00"/>
    <s v="Brokerage "/>
    <s v="Endorsement"/>
    <m/>
    <d v="2020-01-22T00:00:00"/>
  </r>
  <r>
    <s v="LAP"/>
    <s v="H0048996"/>
    <s v="Active"/>
    <d v="2019-01-01T00:00:00"/>
    <d v="2019-12-31T00:00:00"/>
    <s v="Employee Benefits"/>
    <n v="10"/>
    <x v="2"/>
    <s v="Ahmedabad"/>
    <s v="Employee Benefits (EB)"/>
    <x v="0"/>
    <n v="27435"/>
    <d v="2019-01-23T00:00:00"/>
    <s v="Brokerage "/>
    <s v="Endorsement"/>
    <m/>
    <d v="2020-01-22T00:00:00"/>
  </r>
  <r>
    <s v="LAP"/>
    <s v="H0048996"/>
    <s v="Active"/>
    <d v="2019-01-01T00:00:00"/>
    <d v="2019-12-31T00:00:00"/>
    <s v="Employee Benefits"/>
    <n v="10"/>
    <x v="2"/>
    <s v="Ahmedabad"/>
    <s v="Employee Benefits (EB)"/>
    <x v="0"/>
    <n v="32391.85"/>
    <d v="2019-05-10T00:00:00"/>
    <s v="Brokerage "/>
    <s v="Endorsement"/>
    <m/>
    <d v="2020-01-22T00:00:00"/>
  </r>
  <r>
    <s v="LAP"/>
    <s v="H0048996"/>
    <s v="Active"/>
    <d v="2019-01-01T00:00:00"/>
    <d v="2019-12-31T00:00:00"/>
    <s v="Employee Benefits"/>
    <n v="10"/>
    <x v="2"/>
    <s v="Ahmedabad"/>
    <s v="Employee Benefits (EB)"/>
    <x v="0"/>
    <n v="9941.16"/>
    <d v="2019-07-10T00:00:00"/>
    <s v="Brokerage "/>
    <s v="Endorsement"/>
    <m/>
    <d v="2020-01-22T00:00:00"/>
  </r>
  <r>
    <s v="LAP"/>
    <s v="H0048996"/>
    <s v="Active"/>
    <d v="2019-01-01T00:00:00"/>
    <d v="2019-12-31T00:00:00"/>
    <s v="Employee Benefits"/>
    <n v="10"/>
    <x v="2"/>
    <s v="Ahmedabad"/>
    <s v="Employee Benefits (EB)"/>
    <x v="0"/>
    <n v="27681.48"/>
    <d v="2019-08-14T00:00:00"/>
    <s v="Brokerage "/>
    <s v="Endorsement"/>
    <m/>
    <d v="2020-01-22T00:00:00"/>
  </r>
  <r>
    <s v="LAP"/>
    <s v="H0048996"/>
    <s v="Active"/>
    <d v="2019-01-01T00:00:00"/>
    <d v="2019-12-31T00:00:00"/>
    <s v="Employee Benefits"/>
    <n v="10"/>
    <x v="2"/>
    <s v="Ahmedabad"/>
    <s v="Employee Benefits (EB)"/>
    <x v="0"/>
    <n v="18901.02"/>
    <d v="2019-09-14T00:00:00"/>
    <s v="Brokerage "/>
    <s v="Endorsement"/>
    <m/>
    <d v="2020-01-22T00:00:00"/>
  </r>
  <r>
    <s v="LAP"/>
    <s v="H0048996"/>
    <s v="Active"/>
    <d v="2019-01-01T00:00:00"/>
    <d v="2019-12-31T00:00:00"/>
    <s v="Employee Benefits"/>
    <n v="10"/>
    <x v="2"/>
    <s v="Ahmedabad"/>
    <s v="Employee Benefits (EB)"/>
    <x v="0"/>
    <n v="46994.85"/>
    <d v="2019-01-29T00:00:00"/>
    <s v="Brokerage "/>
    <s v="Endorsement"/>
    <m/>
    <d v="2020-01-22T00:00:00"/>
  </r>
  <r>
    <s v="LAP"/>
    <s v="H0048996"/>
    <s v="Active"/>
    <d v="2019-01-01T00:00:00"/>
    <d v="2019-12-31T00:00:00"/>
    <s v="Employee Benefits"/>
    <n v="10"/>
    <x v="2"/>
    <s v="Ahmedabad"/>
    <s v="Employee Benefits (EB)"/>
    <x v="0"/>
    <n v="17139.5"/>
    <d v="2019-10-11T00:00:00"/>
    <s v="Brokerage "/>
    <s v="Endorsement"/>
    <m/>
    <d v="2020-01-22T00:00:00"/>
  </r>
  <r>
    <s v="LAP"/>
    <s v="H0048996"/>
    <s v="Active"/>
    <d v="2019-01-01T00:00:00"/>
    <d v="2019-12-31T00:00:00"/>
    <s v="Employee Benefits"/>
    <n v="10"/>
    <x v="2"/>
    <s v="Ahmedabad"/>
    <s v="Employee Benefits (EB)"/>
    <x v="0"/>
    <n v="8560.86"/>
    <d v="2019-11-14T00:00:00"/>
    <s v="Brokerage "/>
    <s v="Endorsement"/>
    <m/>
    <d v="2020-01-22T00:00:00"/>
  </r>
  <r>
    <s v="LAP"/>
    <s v="H0048996"/>
    <s v="Active"/>
    <d v="2019-01-01T00:00:00"/>
    <d v="2019-12-31T00:00:00"/>
    <s v="Employee Benefits"/>
    <n v="10"/>
    <x v="2"/>
    <s v="Ahmedabad"/>
    <s v="Employee Benefits (EB)"/>
    <x v="0"/>
    <n v="1288.6600000000001"/>
    <d v="2019-12-03T00:00:00"/>
    <s v="Brokerage "/>
    <s v="Endorsement"/>
    <m/>
    <d v="2020-01-22T00:00:00"/>
  </r>
  <r>
    <s v="LAP"/>
    <s v="H0048996"/>
    <s v="Active"/>
    <d v="2019-01-01T00:00:00"/>
    <d v="2019-12-31T00:00:00"/>
    <s v="Employee Benefits"/>
    <n v="10"/>
    <x v="2"/>
    <s v="Ahmedabad"/>
    <s v="Employee Benefits (EB)"/>
    <x v="0"/>
    <n v="1208.3800000000001"/>
    <d v="2019-12-19T00:00:00"/>
    <s v="Brokerage "/>
    <s v="Endorsement"/>
    <m/>
    <d v="2020-01-22T00:00:00"/>
  </r>
  <r>
    <s v="LAP"/>
    <s v="H0048996"/>
    <s v="Active"/>
    <d v="2019-01-01T00:00:00"/>
    <d v="2019-12-31T00:00:00"/>
    <s v="Employee Benefits"/>
    <n v="10"/>
    <x v="2"/>
    <s v="Ahmedabad"/>
    <s v="Employee Benefits (EB)"/>
    <x v="0"/>
    <n v="18696.68"/>
    <d v="2019-03-11T00:00:00"/>
    <s v="Brokerage "/>
    <s v="Endorsement"/>
    <m/>
    <d v="2020-01-22T00:00:00"/>
  </r>
  <r>
    <s v="LAP"/>
    <s v="H0056637"/>
    <s v="Active"/>
    <d v="2019-01-01T00:00:00"/>
    <d v="2019-12-31T00:00:00"/>
    <s v="Employee Benefits"/>
    <n v="10"/>
    <x v="2"/>
    <s v="Ahmedabad"/>
    <s v="Employee Benefits (EB)"/>
    <x v="0"/>
    <n v="49788.75"/>
    <d v="2019-01-01T00:00:00"/>
    <s v="Brokerage"/>
    <s v="Endorsement"/>
    <m/>
    <d v="2020-01-22T00:00:00"/>
  </r>
  <r>
    <s v="LAP"/>
    <s v="H0056637"/>
    <s v="Active"/>
    <d v="2019-01-01T00:00:00"/>
    <d v="2019-12-31T00:00:00"/>
    <s v="Employee Benefits"/>
    <n v="10"/>
    <x v="2"/>
    <s v="Ahmedabad"/>
    <s v="Employee Benefits (EB)"/>
    <x v="0"/>
    <n v="49026.75"/>
    <d v="2019-01-29T00:00:00"/>
    <s v="Brokerage "/>
    <s v="Endorsement"/>
    <m/>
    <d v="2020-01-22T00:00:00"/>
  </r>
  <r>
    <s v="LAP"/>
    <s v="H0056637"/>
    <s v="Active"/>
    <d v="2019-01-01T00:00:00"/>
    <d v="2019-12-31T00:00:00"/>
    <s v="Employee Benefits"/>
    <n v="10"/>
    <x v="2"/>
    <s v="Ahmedabad"/>
    <s v="Employee Benefits (EB)"/>
    <x v="0"/>
    <n v="1613.78"/>
    <d v="2019-03-11T00:00:00"/>
    <s v="Brokerage "/>
    <s v="Endorsement"/>
    <m/>
    <d v="2020-01-22T00:00:00"/>
  </r>
  <r>
    <s v="LAP"/>
    <s v="H0056637"/>
    <s v="Active"/>
    <d v="2019-01-01T00:00:00"/>
    <d v="2019-12-31T00:00:00"/>
    <s v="Employee Benefits"/>
    <n v="10"/>
    <x v="2"/>
    <s v="Ahmedabad"/>
    <s v="Employee Benefits (EB)"/>
    <x v="0"/>
    <n v="49026.66"/>
    <d v="2019-02-04T00:00:00"/>
    <s v="Brokerage "/>
    <s v="Endorsement"/>
    <m/>
    <d v="2020-01-22T00:00:00"/>
  </r>
  <r>
    <s v="LAP"/>
    <s v="020W000078800000"/>
    <s v="Active"/>
    <d v="2018-06-08T00:00:00"/>
    <d v="2019-06-07T00:00:00"/>
    <s v="Miscellaneous"/>
    <n v="3"/>
    <x v="4"/>
    <s v="Ahmedabad"/>
    <s v="Employee Benefits (EB)"/>
    <x v="0"/>
    <n v="8117.5"/>
    <d v="2018-06-08T00:00:00"/>
    <s v="Brokerage"/>
    <s v="Inception"/>
    <m/>
    <d v="2020-01-22T00:00:00"/>
  </r>
  <r>
    <s v="LAP"/>
    <s v="0830017645 02"/>
    <s v="Active"/>
    <d v="2018-06-03T00:00:00"/>
    <d v="2019-06-02T00:00:00"/>
    <s v="Marine"/>
    <n v="3"/>
    <x v="4"/>
    <s v="Ahmedabad"/>
    <s v="Global Client Network (GNB Inward)"/>
    <x v="0"/>
    <n v="21614.86"/>
    <d v="2018-06-03T00:00:00"/>
    <s v="Brokerage"/>
    <s v="Inception"/>
    <m/>
    <d v="2020-01-22T00:00:00"/>
  </r>
  <r>
    <s v="LAP"/>
    <n v="2640009793"/>
    <s v="Active"/>
    <d v="2018-06-03T00:00:00"/>
    <d v="2019-06-02T00:00:00"/>
    <s v="Engineering"/>
    <n v="3"/>
    <x v="4"/>
    <s v="Ahmedabad"/>
    <s v="Global Client Network (GNB Inward)"/>
    <x v="0"/>
    <n v="60990.71"/>
    <d v="2018-06-03T00:00:00"/>
    <s v="Brokerage"/>
    <s v="Inception"/>
    <m/>
    <d v="2020-01-22T00:00:00"/>
  </r>
  <r>
    <s v="LAP"/>
    <s v="OG-19-2202-0425-00000002"/>
    <s v="Active"/>
    <d v="2018-04-01T00:00:00"/>
    <d v="2019-03-31T00:00:00"/>
    <s v="Miscellaneous"/>
    <n v="3"/>
    <x v="4"/>
    <s v="Ahmedabad"/>
    <s v="Global Client Network (GNB Inward)"/>
    <x v="0"/>
    <n v="423.9"/>
    <d v="2018-04-01T00:00:00"/>
    <s v="Brokerage"/>
    <s v="Inception"/>
    <m/>
    <d v="2020-01-22T00:00:00"/>
  </r>
  <r>
    <s v="LAP"/>
    <s v="OG-19-2202-0425-00000002"/>
    <s v="Active"/>
    <d v="2018-04-01T00:00:00"/>
    <d v="2019-03-31T00:00:00"/>
    <s v="Miscellaneous"/>
    <n v="3"/>
    <x v="4"/>
    <s v="Ahmedabad"/>
    <s v="Global Client Network (GNB Inward)"/>
    <x v="0"/>
    <n v="105.98"/>
    <d v="2018-04-01T00:00:00"/>
    <s v="Brokerage"/>
    <s v="Inception"/>
    <m/>
    <d v="2020-01-22T00:00:00"/>
  </r>
  <r>
    <s v="LAP"/>
    <s v="OG-19-2202-0425-00000003"/>
    <s v="Active"/>
    <d v="2018-04-01T00:00:00"/>
    <d v="2019-03-31T00:00:00"/>
    <s v="Miscellaneous"/>
    <n v="3"/>
    <x v="4"/>
    <s v="Ahmedabad"/>
    <s v="Global Client Network (GNB Inward)"/>
    <x v="0"/>
    <n v="1897.66"/>
    <d v="2018-04-01T00:00:00"/>
    <s v="Brokerage"/>
    <s v="Inception"/>
    <m/>
    <d v="2020-01-22T00:00:00"/>
  </r>
  <r>
    <s v="LAP"/>
    <s v="OG-19-2202-0425-00000003"/>
    <s v="Active"/>
    <d v="2018-04-01T00:00:00"/>
    <d v="2019-03-31T00:00:00"/>
    <s v="Miscellaneous"/>
    <n v="3"/>
    <x v="4"/>
    <s v="Ahmedabad"/>
    <s v="Global Client Network (GNB Inward)"/>
    <x v="0"/>
    <n v="474.42"/>
    <d v="2018-04-01T00:00:00"/>
    <s v="Brokerage"/>
    <s v="Inception"/>
    <m/>
    <d v="2020-01-22T00:00:00"/>
  </r>
  <r>
    <s v="LAP"/>
    <s v="OG-19-2202-1018-00000009"/>
    <s v="Active"/>
    <d v="2018-04-01T00:00:00"/>
    <d v="2019-03-31T00:00:00"/>
    <s v="Marine"/>
    <n v="3"/>
    <x v="4"/>
    <s v="Ahmedabad"/>
    <s v="Marine"/>
    <x v="0"/>
    <n v="44063.25"/>
    <d v="2018-04-01T00:00:00"/>
    <s v="Brokerage"/>
    <s v="Inception"/>
    <m/>
    <d v="2020-01-22T00:00:00"/>
  </r>
  <r>
    <s v="LAP"/>
    <s v="OG-19-2202-4001-00007099"/>
    <s v="Active"/>
    <d v="2018-10-15T00:00:00"/>
    <d v="2019-10-14T00:00:00"/>
    <s v="Fire"/>
    <n v="12"/>
    <x v="5"/>
    <s v="Ahmedabad"/>
    <s v="Global Client Network (GNB Inward)"/>
    <x v="2"/>
    <n v="16387.5"/>
    <d v="2018-10-15T00:00:00"/>
    <s v="Brokerage"/>
    <s v="Inception"/>
    <m/>
    <d v="2020-01-22T00:00:00"/>
  </r>
  <r>
    <s v="LAP"/>
    <s v="OG-19-2202-4002-00000005"/>
    <s v="Active"/>
    <d v="2018-04-01T00:00:00"/>
    <d v="2019-03-31T00:00:00"/>
    <s v="Fire"/>
    <n v="3"/>
    <x v="4"/>
    <s v="Ahmedabad"/>
    <s v="Global Client Network (GNB Inward)"/>
    <x v="0"/>
    <n v="15899.07"/>
    <d v="2018-04-01T00:00:00"/>
    <s v="Brokerage"/>
    <s v="Inception"/>
    <m/>
    <d v="2020-01-22T00:00:00"/>
  </r>
  <r>
    <s v="LAP"/>
    <s v="OG-19-2202-4002-00000005"/>
    <s v="Active"/>
    <d v="2018-04-01T00:00:00"/>
    <d v="2019-03-31T00:00:00"/>
    <s v="Fire"/>
    <n v="3"/>
    <x v="4"/>
    <s v="Ahmedabad"/>
    <s v="Global Client Network (GNB Inward)"/>
    <x v="0"/>
    <n v="3974.77"/>
    <d v="2018-04-01T00:00:00"/>
    <s v="Brokerage"/>
    <s v="Inception"/>
    <m/>
    <d v="2020-01-22T00:00:00"/>
  </r>
  <r>
    <s v="LAP"/>
    <s v="OG-19-2202-4003-00000012"/>
    <s v="Active"/>
    <d v="2018-04-01T00:00:00"/>
    <d v="2019-03-31T00:00:00"/>
    <s v="Fire"/>
    <n v="3"/>
    <x v="4"/>
    <s v="Ahmedabad"/>
    <s v="Global Client Network (GNB Inward)"/>
    <x v="0"/>
    <n v="6120.48"/>
    <d v="2018-04-01T00:00:00"/>
    <s v="Brokerage"/>
    <s v="Inception"/>
    <m/>
    <d v="2020-01-22T00:00:00"/>
  </r>
  <r>
    <s v="LAP"/>
    <s v="OG-19-2202-4003-00000012"/>
    <s v="Active"/>
    <d v="2018-04-01T00:00:00"/>
    <d v="2019-03-31T00:00:00"/>
    <s v="Fire"/>
    <n v="3"/>
    <x v="4"/>
    <s v="Ahmedabad"/>
    <s v="Global Client Network (GNB Inward)"/>
    <x v="0"/>
    <n v="1530.12"/>
    <d v="2018-04-01T00:00:00"/>
    <s v="Brokerage"/>
    <s v="Inception"/>
    <m/>
    <d v="2020-01-22T00:00:00"/>
  </r>
  <r>
    <s v="LAP"/>
    <s v="OG-19-2202-4004-00000010"/>
    <s v="Active"/>
    <d v="2018-04-01T00:00:00"/>
    <d v="2019-03-31T00:00:00"/>
    <s v="Fire"/>
    <n v="3"/>
    <x v="4"/>
    <s v="Ahmedabad"/>
    <s v="Global Client Network (GNB Inward)"/>
    <x v="0"/>
    <n v="32171.200000000001"/>
    <d v="2018-04-01T00:00:00"/>
    <s v="Brokerage"/>
    <s v="Inception"/>
    <m/>
    <d v="2020-01-22T00:00:00"/>
  </r>
  <r>
    <s v="LAP"/>
    <s v="OG-19-2202-4004-00000010"/>
    <s v="Active"/>
    <d v="2018-04-01T00:00:00"/>
    <d v="2019-03-31T00:00:00"/>
    <s v="Fire"/>
    <n v="3"/>
    <x v="4"/>
    <s v="Ahmedabad"/>
    <s v="Global Client Network (GNB Inward)"/>
    <x v="0"/>
    <n v="8042.8"/>
    <d v="2018-04-01T00:00:00"/>
    <s v="Brokerage"/>
    <s v="Inception"/>
    <m/>
    <d v="2020-01-22T00:00:00"/>
  </r>
  <r>
    <s v="LAP"/>
    <s v="OG-19-2202-4010-00000104"/>
    <s v="Active"/>
    <d v="2018-04-01T00:00:00"/>
    <d v="2019-03-31T00:00:00"/>
    <s v="Miscellaneous"/>
    <n v="3"/>
    <x v="4"/>
    <s v="Ahmedabad"/>
    <s v="Global Client Network (GNB Inward)"/>
    <x v="0"/>
    <n v="2925"/>
    <d v="2018-04-01T00:00:00"/>
    <s v="Brokerage"/>
    <s v="Inception"/>
    <m/>
    <d v="2020-01-22T00:00:00"/>
  </r>
  <r>
    <s v="LAP"/>
    <s v="OG-19-2202-4010-00000104"/>
    <s v="Active"/>
    <d v="2018-04-01T00:00:00"/>
    <d v="2019-03-31T00:00:00"/>
    <s v="Miscellaneous"/>
    <n v="3"/>
    <x v="4"/>
    <s v="Ahmedabad"/>
    <s v="Global Client Network (GNB Inward)"/>
    <x v="0"/>
    <n v="731.25"/>
    <d v="2018-04-01T00:00:00"/>
    <s v="Brokerage"/>
    <s v="Inception"/>
    <m/>
    <d v="2020-01-22T00:00:00"/>
  </r>
  <r>
    <s v="LAP"/>
    <s v="OG-19-2202-4010-00000159"/>
    <s v="Active"/>
    <d v="2018-04-01T00:00:00"/>
    <d v="2019-03-31T00:00:00"/>
    <s v="Miscellaneous"/>
    <n v="3"/>
    <x v="4"/>
    <s v="Ahmedabad"/>
    <s v="Global Client Network (GNB Inward)"/>
    <x v="0"/>
    <n v="627"/>
    <d v="2018-04-01T00:00:00"/>
    <s v="Brokerage"/>
    <s v="Inception"/>
    <m/>
    <d v="2020-01-22T00:00:00"/>
  </r>
  <r>
    <s v="LAP"/>
    <s v="OG-19-2202-4010-00000159"/>
    <s v="Active"/>
    <d v="2018-04-01T00:00:00"/>
    <d v="2019-03-31T00:00:00"/>
    <s v="Miscellaneous"/>
    <n v="3"/>
    <x v="4"/>
    <s v="Ahmedabad"/>
    <s v="Global Client Network (GNB Inward)"/>
    <x v="0"/>
    <n v="156.75"/>
    <d v="2018-04-01T00:00:00"/>
    <s v="Brokerage"/>
    <s v="Inception"/>
    <m/>
    <d v="2020-01-22T00:00:00"/>
  </r>
  <r>
    <s v="LAP"/>
    <s v="OG-19-2202-4011-00000003"/>
    <s v="Active"/>
    <d v="2018-04-01T00:00:00"/>
    <d v="2019-03-31T00:00:00"/>
    <s v="Miscellaneous"/>
    <n v="3"/>
    <x v="4"/>
    <s v="Ahmedabad"/>
    <s v="Global Client Network (GNB Inward)"/>
    <x v="0"/>
    <n v="1186"/>
    <d v="2018-04-01T00:00:00"/>
    <s v="Brokerage"/>
    <s v="Inception"/>
    <m/>
    <d v="2020-01-22T00:00:00"/>
  </r>
  <r>
    <s v="LAP"/>
    <s v="OG-19-2202-9931-00000002"/>
    <s v="Active"/>
    <d v="2018-04-01T00:00:00"/>
    <d v="2019-01-03T00:00:00"/>
    <s v="Miscellaneous"/>
    <n v="3"/>
    <x v="4"/>
    <s v="Ahmedabad"/>
    <s v="Global Client Network (GNB Inward)"/>
    <x v="0"/>
    <n v="465.9"/>
    <d v="2018-04-01T00:00:00"/>
    <s v="Brokerage"/>
    <s v="Inception"/>
    <m/>
    <d v="2020-01-22T00:00:00"/>
  </r>
  <r>
    <s v="LAP"/>
    <s v="OG-19-2202-9931-00000002"/>
    <s v="Active"/>
    <d v="2018-04-01T00:00:00"/>
    <d v="2019-01-03T00:00:00"/>
    <s v="Miscellaneous"/>
    <n v="3"/>
    <x v="4"/>
    <s v="Ahmedabad"/>
    <s v="Global Client Network (GNB Inward)"/>
    <x v="0"/>
    <n v="116.48"/>
    <d v="2018-04-01T00:00:00"/>
    <s v="Brokerage"/>
    <s v="Inception"/>
    <m/>
    <d v="2020-01-22T00:00:00"/>
  </r>
  <r>
    <s v="LAP"/>
    <s v="OG-19-2202-9931-00000163"/>
    <s v="Active"/>
    <d v="2018-04-01T00:00:00"/>
    <d v="2019-03-31T00:00:00"/>
    <s v="Miscellaneous"/>
    <n v="3"/>
    <x v="4"/>
    <s v="Ahmedabad"/>
    <s v="Global Client Network (GNB Inward)"/>
    <x v="0"/>
    <n v="3456.13"/>
    <d v="2018-04-01T00:00:00"/>
    <s v="Brokerage"/>
    <s v="Inception"/>
    <m/>
    <d v="2020-01-22T00:00:00"/>
  </r>
  <r>
    <s v="LAP"/>
    <n v="2.1300042180100002E+19"/>
    <s v="Inactive"/>
    <d v="2018-04-01T00:00:00"/>
    <d v="2019-03-31T00:00:00"/>
    <s v="Employee Benefits"/>
    <n v="10"/>
    <x v="2"/>
    <s v="Ahmedabad"/>
    <s v="Employee Benefits (EB)"/>
    <x v="0"/>
    <n v="0"/>
    <d v="2018-04-01T00:00:00"/>
    <s v="Brokerage"/>
    <s v="Inception"/>
    <m/>
    <d v="2020-01-22T00:00:00"/>
  </r>
  <r>
    <s v="LAP"/>
    <s v="2200130820 02"/>
    <s v="Active"/>
    <d v="2018-05-09T00:00:00"/>
    <d v="2019-05-08T00:00:00"/>
    <s v="Fire"/>
    <n v="3"/>
    <x v="4"/>
    <s v="Ahmedabad"/>
    <s v="Global Client Network (GNB Inward)"/>
    <x v="0"/>
    <n v="976.81"/>
    <d v="2018-05-09T00:00:00"/>
    <s v="Brokerage"/>
    <s v="Inception"/>
    <m/>
    <d v="2020-01-22T00:00:00"/>
  </r>
  <r>
    <s v="LAP"/>
    <s v="4016/120415654/02/00"/>
    <s v="Inactive"/>
    <d v="2018-07-14T00:00:00"/>
    <d v="2019-07-13T00:00:00"/>
    <s v="Employee Benefits"/>
    <n v="10"/>
    <x v="2"/>
    <s v="Ahmedabad"/>
    <s v="Employee Benefits (EB)"/>
    <x v="0"/>
    <n v="26250"/>
    <d v="2018-07-14T00:00:00"/>
    <s v="Brokerage"/>
    <s v="Inception"/>
    <m/>
    <d v="2020-01-22T00:00:00"/>
  </r>
  <r>
    <s v="LAP"/>
    <s v="4016/120415654/03/00"/>
    <s v="Active"/>
    <d v="2019-07-14T00:00:00"/>
    <d v="2020-07-13T00:00:00"/>
    <s v="Employee Benefits"/>
    <n v="10"/>
    <x v="2"/>
    <s v="Ahmedabad"/>
    <s v="Employee Benefits (EB)"/>
    <x v="0"/>
    <n v="22245.75"/>
    <d v="2019-07-14T00:00:00"/>
    <s v="Brokerage"/>
    <s v="Renewal"/>
    <m/>
    <d v="2020-01-22T00:00:00"/>
  </r>
  <r>
    <s v="LAP"/>
    <s v="AG00059046000100"/>
    <s v="Active"/>
    <d v="2019-04-01T00:00:00"/>
    <d v="2020-03-31T00:00:00"/>
    <s v="Employee Benefits"/>
    <n v="10"/>
    <x v="2"/>
    <s v="Ahmedabad"/>
    <s v="Employee Benefits (EB)"/>
    <x v="0"/>
    <n v="3346.95"/>
    <d v="2019-04-01T00:00:00"/>
    <s v="Brokerage"/>
    <s v="Renewal"/>
    <m/>
    <d v="2020-01-22T00:00:00"/>
  </r>
  <r>
    <s v="LAP"/>
    <s v="OG-19-2202-3315-00000009"/>
    <s v="Inactive"/>
    <d v="2018-07-23T00:00:00"/>
    <d v="2019-07-20T00:00:00"/>
    <s v="Liability"/>
    <n v="3"/>
    <x v="4"/>
    <s v="Ahmedabad"/>
    <s v="Global Client Network (GNB Inward)"/>
    <x v="0"/>
    <n v="0"/>
    <d v="2018-07-23T00:00:00"/>
    <s v="Brokerage"/>
    <s v="Inception"/>
    <m/>
    <d v="2020-01-22T00:00:00"/>
  </r>
  <r>
    <s v="LAP"/>
    <s v="OG-20-2202-3315-00000009"/>
    <s v="Active"/>
    <d v="2019-07-23T00:00:00"/>
    <d v="2020-07-20T00:00:00"/>
    <s v="Liability"/>
    <n v="3"/>
    <x v="4"/>
    <s v="Ahmedabad"/>
    <s v="Global Client Network (GNB Inward)"/>
    <x v="0"/>
    <n v="0"/>
    <d v="2019-07-23T00:00:00"/>
    <s v="Brokerage"/>
    <s v="Renewal"/>
    <m/>
    <d v="2020-01-22T00:00:00"/>
  </r>
  <r>
    <s v="LAP"/>
    <s v="P0019200001/9999/100301"/>
    <s v="Active"/>
    <d v="2019-01-01T00:00:00"/>
    <d v="2019-12-31T00:00:00"/>
    <s v="Liability"/>
    <n v="3"/>
    <x v="4"/>
    <s v="Ahmedabad"/>
    <s v="Global Client Network (GNB Inward)"/>
    <x v="0"/>
    <n v="19910.88"/>
    <d v="2019-01-01T00:00:00"/>
    <s v="Brokerage"/>
    <s v="Endorsement"/>
    <m/>
    <d v="2020-01-22T00:00:00"/>
  </r>
  <r>
    <s v="LAP"/>
    <s v="P0019200001/9999/100301"/>
    <s v="Active"/>
    <d v="2019-01-01T00:00:00"/>
    <d v="2019-12-31T00:00:00"/>
    <s v="Liability"/>
    <n v="3"/>
    <x v="4"/>
    <s v="Ahmedabad"/>
    <s v="Global Client Network (GNB Inward)"/>
    <x v="0"/>
    <n v="2139.63"/>
    <d v="2019-01-30T00:00:00"/>
    <s v="Brokerage "/>
    <s v="Endorsement"/>
    <m/>
    <d v="2020-01-22T00:00:00"/>
  </r>
  <r>
    <s v="LAP"/>
    <s v="P0218200001/9999/100262"/>
    <s v="Inactive"/>
    <d v="2018-01-01T00:00:00"/>
    <d v="2018-12-31T00:00:00"/>
    <s v="Liability"/>
    <n v="3"/>
    <x v="4"/>
    <s v="Ahmedabad"/>
    <s v="Global Client Network (GNB Inward)"/>
    <x v="0"/>
    <n v="20814.38"/>
    <d v="2018-01-01T00:00:00"/>
    <s v="Brokerage"/>
    <s v="Inception"/>
    <m/>
    <d v="2020-01-22T00:00:00"/>
  </r>
  <r>
    <s v="LAP"/>
    <s v="0830018887 01"/>
    <s v="Active"/>
    <d v="2018-03-01T00:00:00"/>
    <d v="2019-02-28T00:00:00"/>
    <s v="Marine"/>
    <n v="3"/>
    <x v="4"/>
    <s v="Ahmedabad"/>
    <s v="Global Client Network (GNB Inward)"/>
    <x v="0"/>
    <n v="126225"/>
    <d v="2018-03-01T00:00:00"/>
    <s v="Brokerage"/>
    <s v="Inception"/>
    <m/>
    <d v="2020-01-22T00:00:00"/>
  </r>
  <r>
    <s v="LAP"/>
    <s v="0830018888 01"/>
    <s v="Inactive"/>
    <d v="2018-03-01T00:00:00"/>
    <d v="2019-02-28T00:00:00"/>
    <s v="Marine"/>
    <n v="3"/>
    <x v="4"/>
    <s v="Ahmedabad"/>
    <s v="Global Client Network (GNB Inward)"/>
    <x v="0"/>
    <n v="63112.5"/>
    <d v="2018-03-01T00:00:00"/>
    <s v="Brokerage"/>
    <s v="Inception"/>
    <m/>
    <d v="2020-01-22T00:00:00"/>
  </r>
  <r>
    <s v="LAP"/>
    <s v="OG-19-2202-1018-00000060"/>
    <s v="Active"/>
    <d v="2019-03-01T00:00:00"/>
    <d v="2020-02-29T00:00:00"/>
    <s v="Marine"/>
    <n v="3"/>
    <x v="4"/>
    <s v="Ahmedabad"/>
    <s v="Global Client Network (GNB Inward)"/>
    <x v="0"/>
    <n v="148500"/>
    <d v="2019-03-01T00:00:00"/>
    <s v="Brokerage"/>
    <s v="Renewal"/>
    <m/>
    <d v="2020-01-22T00:00:00"/>
  </r>
  <r>
    <s v="LAP"/>
    <n v="12031703"/>
    <s v="Active"/>
    <d v="2018-06-30T00:00:00"/>
    <d v="2019-06-29T00:00:00"/>
    <s v="Fire"/>
    <n v="1"/>
    <x v="0"/>
    <s v="Ahmedabad"/>
    <s v="Property / BI"/>
    <x v="0"/>
    <n v="39762.71"/>
    <d v="2018-06-30T00:00:00"/>
    <s v="Brokerage"/>
    <s v="Inception"/>
    <m/>
    <d v="2020-01-22T00:00:00"/>
  </r>
  <r>
    <s v="LAP"/>
    <n v="2.4142025629033999E+18"/>
    <s v="Active"/>
    <d v="2018-12-14T00:00:00"/>
    <d v="2019-12-13T00:00:00"/>
    <s v="Marine"/>
    <n v="2"/>
    <x v="1"/>
    <s v="Ahmedabad"/>
    <s v="Marine"/>
    <x v="2"/>
    <n v="28050"/>
    <d v="2018-12-14T00:00:00"/>
    <s v="Brokerage"/>
    <s v="Endorsement"/>
    <m/>
    <d v="2020-01-22T00:00:00"/>
  </r>
  <r>
    <s v="LAP"/>
    <n v="2.4142025629033999E+18"/>
    <s v="Active"/>
    <d v="2018-12-14T00:00:00"/>
    <d v="2019-12-13T00:00:00"/>
    <s v="Marine"/>
    <n v="2"/>
    <x v="1"/>
    <s v="Ahmedabad"/>
    <s v="Marine"/>
    <x v="2"/>
    <n v="56100"/>
    <d v="2019-03-08T00:00:00"/>
    <s v="Brokerage "/>
    <s v="Endorsement"/>
    <m/>
    <d v="2020-01-22T00:00:00"/>
  </r>
  <r>
    <s v="LAP"/>
    <n v="2.4142025629033999E+18"/>
    <s v="Active"/>
    <d v="2018-12-14T00:00:00"/>
    <d v="2019-12-13T00:00:00"/>
    <s v="Marine"/>
    <n v="2"/>
    <x v="1"/>
    <s v="Ahmedabad"/>
    <s v="Marine"/>
    <x v="2"/>
    <n v="56100"/>
    <d v="2019-03-08T00:00:00"/>
    <s v="Brokerage "/>
    <s v="Endorsement"/>
    <m/>
    <d v="2020-01-22T00:00:00"/>
  </r>
  <r>
    <s v="LAP"/>
    <n v="2.4142025629033999E+18"/>
    <s v="Active"/>
    <d v="2018-12-14T00:00:00"/>
    <d v="2019-12-13T00:00:00"/>
    <s v="Marine"/>
    <n v="2"/>
    <x v="1"/>
    <s v="Ahmedabad"/>
    <s v="Marine"/>
    <x v="2"/>
    <n v="14025"/>
    <d v="2019-10-22T00:00:00"/>
    <s v="Brokerage "/>
    <s v="Endorsement"/>
    <m/>
    <d v="2020-01-22T00:00:00"/>
  </r>
  <r>
    <s v="LAP"/>
    <n v="2.4142025629033999E+18"/>
    <s v="Active"/>
    <d v="2018-12-14T00:00:00"/>
    <d v="2019-12-13T00:00:00"/>
    <s v="Marine"/>
    <n v="2"/>
    <x v="1"/>
    <s v="Ahmedabad"/>
    <s v="Marine"/>
    <x v="2"/>
    <n v="14025"/>
    <d v="2019-10-22T00:00:00"/>
    <s v="Brokerage "/>
    <s v="Endorsement"/>
    <m/>
    <d v="2020-01-22T00:00:00"/>
  </r>
  <r>
    <s v="LAP"/>
    <n v="41040284"/>
    <s v="Inactive"/>
    <d v="2018-04-09T00:00:00"/>
    <d v="2019-04-08T00:00:00"/>
    <s v="Liability"/>
    <n v="11"/>
    <x v="8"/>
    <s v="Ahmedabad"/>
    <s v="Liability"/>
    <x v="0"/>
    <n v="59851.63"/>
    <d v="2018-04-09T00:00:00"/>
    <s v="Brokerage"/>
    <s v="Inception"/>
    <m/>
    <d v="2020-01-22T00:00:00"/>
  </r>
  <r>
    <s v="LAP"/>
    <n v="41046110"/>
    <s v="Active"/>
    <d v="2019-04-09T00:00:00"/>
    <d v="2020-04-08T00:00:00"/>
    <s v="Liability"/>
    <n v="1"/>
    <x v="0"/>
    <s v="Ahmedabad"/>
    <s v="Liability"/>
    <x v="0"/>
    <n v="74250"/>
    <d v="2019-04-09T00:00:00"/>
    <s v="Brokerage"/>
    <s v="Inception"/>
    <m/>
    <d v="2020-01-22T00:00:00"/>
  </r>
  <r>
    <s v="LAP"/>
    <s v="HCL"/>
    <s v="Active"/>
    <d v="2019-04-09T00:00:00"/>
    <d v="2020-04-08T00:00:00"/>
    <s v="Liability"/>
    <n v="11"/>
    <x v="8"/>
    <s v="Ahmedabad"/>
    <s v="Liability"/>
    <x v="0"/>
    <n v="68125"/>
    <d v="2019-04-09T00:00:00"/>
    <s v="Brokerage"/>
    <s v="Renewal"/>
    <m/>
    <d v="2020-01-22T00:00:00"/>
  </r>
  <r>
    <s v="LAP"/>
    <n v="2.1300036181700002E+19"/>
    <s v="Inactive"/>
    <d v="2018-04-01T00:00:00"/>
    <d v="2019-03-31T00:00:00"/>
    <s v="Liability"/>
    <n v="6"/>
    <x v="6"/>
    <s v="Ahmedabad"/>
    <s v="Liability"/>
    <x v="1"/>
    <n v="117812.5"/>
    <d v="2018-04-01T00:00:00"/>
    <s v="Brokerage"/>
    <s v="Inception"/>
    <m/>
    <d v="2020-01-22T00:00:00"/>
  </r>
  <r>
    <s v="LAP"/>
    <n v="2.1300036191700001E+19"/>
    <s v="Active"/>
    <d v="2019-04-01T00:00:00"/>
    <d v="2020-03-31T00:00:00"/>
    <s v="Liability"/>
    <n v="6"/>
    <x v="6"/>
    <s v="Ahmedabad"/>
    <s v="Liability"/>
    <x v="0"/>
    <n v="115625"/>
    <d v="2019-04-01T00:00:00"/>
    <s v="Brokerage"/>
    <s v="Renewal"/>
    <m/>
    <d v="2020-01-22T00:00:00"/>
  </r>
  <r>
    <s v="LAP"/>
    <s v="'2200060187 06"/>
    <s v="Active"/>
    <d v="2019-05-03T00:00:00"/>
    <d v="2020-05-02T00:00:00"/>
    <s v="Fire"/>
    <n v="1"/>
    <x v="0"/>
    <s v="Ahmedabad"/>
    <s v="Liability"/>
    <x v="0"/>
    <n v="10427"/>
    <d v="2019-05-03T00:00:00"/>
    <s v="Brokerage"/>
    <s v="Inception"/>
    <m/>
    <d v="2020-01-22T00:00:00"/>
  </r>
  <r>
    <s v="LAP"/>
    <n v="43168456"/>
    <s v="Inactive"/>
    <d v="2018-06-03T00:00:00"/>
    <d v="2019-06-02T00:00:00"/>
    <s v="Liability"/>
    <n v="13"/>
    <x v="9"/>
    <s v="Ahmedabad"/>
    <s v="Liability"/>
    <x v="0"/>
    <n v="2930.9"/>
    <d v="2018-06-03T00:00:00"/>
    <s v="Brokerage"/>
    <s v="Inception"/>
    <m/>
    <d v="2020-01-22T00:00:00"/>
  </r>
  <r>
    <s v="LAP"/>
    <n v="43191787"/>
    <s v="Active"/>
    <d v="2019-07-03T00:00:00"/>
    <d v="2020-07-02T00:00:00"/>
    <s v="Liability"/>
    <n v="13"/>
    <x v="9"/>
    <s v="Ahmedabad"/>
    <s v="Liability"/>
    <x v="0"/>
    <n v="6213.24"/>
    <d v="2019-07-03T00:00:00"/>
    <s v="Brokerage"/>
    <s v="Renewal"/>
    <m/>
    <d v="2020-01-22T00:00:00"/>
  </r>
  <r>
    <s v="LAP"/>
    <n v="431172859"/>
    <s v="Inactive"/>
    <d v="2018-09-22T00:00:00"/>
    <d v="2019-09-21T00:00:00"/>
    <s v="Miscellaneous"/>
    <n v="3"/>
    <x v="4"/>
    <s v="Ahmedabad"/>
    <s v="Global Client Network (GNB Inward)"/>
    <x v="0"/>
    <n v="1772.75"/>
    <d v="2019-09-22T00:00:00"/>
    <s v="Brokerage"/>
    <s v="Inception"/>
    <m/>
    <d v="2020-01-22T00:00:00"/>
  </r>
  <r>
    <s v="LAP"/>
    <n v="43196279"/>
    <s v="Active"/>
    <d v="2019-09-22T00:00:00"/>
    <d v="2020-09-21T00:00:00"/>
    <s v="Miscellaneous"/>
    <n v="3"/>
    <x v="4"/>
    <s v="Ahmedabad"/>
    <s v="Global Client Network (GNB Inward)"/>
    <x v="0"/>
    <n v="2970"/>
    <d v="2019-09-22T00:00:00"/>
    <s v="Brokerage"/>
    <s v="Renewal"/>
    <m/>
    <d v="2020-01-22T00:00:00"/>
  </r>
  <r>
    <s v="LAP"/>
    <s v="OG-19-2202-1005-00000153"/>
    <s v="Inactive"/>
    <d v="2018-09-21T00:00:00"/>
    <d v="2019-09-20T00:00:00"/>
    <s v="Marine"/>
    <n v="3"/>
    <x v="4"/>
    <s v="Ahmedabad"/>
    <s v="Global Client Network (GNB Inward)"/>
    <x v="0"/>
    <n v="5610"/>
    <d v="2019-09-21T00:00:00"/>
    <s v="Brokerage"/>
    <s v="Endorsement"/>
    <m/>
    <d v="2020-01-22T00:00:00"/>
  </r>
  <r>
    <s v="LAP"/>
    <s v="OG-19-2202-1005-00000153"/>
    <s v="Inactive"/>
    <d v="2018-09-21T00:00:00"/>
    <d v="2019-09-20T00:00:00"/>
    <s v="Marine"/>
    <n v="3"/>
    <x v="4"/>
    <s v="Ahmedabad"/>
    <s v="Global Client Network (GNB Inward)"/>
    <x v="0"/>
    <n v="1980"/>
    <d v="2019-06-14T00:00:00"/>
    <s v="Brokerage "/>
    <s v="Endorsement"/>
    <m/>
    <d v="2020-01-22T00:00:00"/>
  </r>
  <r>
    <s v="LAP"/>
    <s v="OG-19-2202-4097-00000073"/>
    <s v="Inactive"/>
    <d v="2018-09-21T00:00:00"/>
    <d v="2019-09-20T00:00:00"/>
    <s v="Miscellaneous"/>
    <n v="3"/>
    <x v="4"/>
    <s v="Ahmedabad"/>
    <s v="Global Client Network (GNB Inward)"/>
    <x v="0"/>
    <n v="3861.25"/>
    <d v="2018-09-21T00:00:00"/>
    <s v="Brokerage"/>
    <s v="Inception"/>
    <m/>
    <d v="2020-01-22T00:00:00"/>
  </r>
  <r>
    <s v="LAP"/>
    <s v="OG-19-2202-4097-00000077"/>
    <s v="Inactive"/>
    <d v="2018-09-21T00:00:00"/>
    <d v="2019-09-20T00:00:00"/>
    <s v="Miscellaneous"/>
    <n v="3"/>
    <x v="4"/>
    <s v="Ahmedabad"/>
    <s v="Global Client Network (GNB Inward)"/>
    <x v="0"/>
    <n v="13036.5"/>
    <d v="2018-09-21T00:00:00"/>
    <s v="Brokerage"/>
    <s v="Inception"/>
    <m/>
    <d v="2020-01-22T00:00:00"/>
  </r>
  <r>
    <s v="LAP"/>
    <s v="OG-19-2202-4097-00000079"/>
    <s v="Inactive"/>
    <d v="2018-09-21T00:00:00"/>
    <d v="2019-09-20T00:00:00"/>
    <s v="Miscellaneous"/>
    <n v="3"/>
    <x v="4"/>
    <s v="Ahmedabad"/>
    <s v="Global Client Network (GNB Inward)"/>
    <x v="0"/>
    <n v="8194.25"/>
    <d v="2018-09-21T00:00:00"/>
    <s v="Brokerage"/>
    <s v="Inception"/>
    <m/>
    <d v="2020-01-22T00:00:00"/>
  </r>
  <r>
    <s v="LAP"/>
    <s v="OG-20-2202-1005-00000171-2019"/>
    <s v="Active"/>
    <d v="2019-09-21T00:00:00"/>
    <d v="2020-09-20T00:00:00"/>
    <s v="Marine"/>
    <n v="3"/>
    <x v="4"/>
    <s v="Ahmedabad"/>
    <s v="Global Client Network (GNB Inward)"/>
    <x v="0"/>
    <n v="8580"/>
    <d v="2019-09-21T00:00:00"/>
    <s v="Brokerage"/>
    <s v="Renewal"/>
    <m/>
    <d v="2020-01-22T00:00:00"/>
  </r>
  <r>
    <s v="LAP"/>
    <s v="OG-20-2202-4097-00000170"/>
    <s v="Active"/>
    <d v="2019-09-21T00:00:00"/>
    <d v="2020-09-20T00:00:00"/>
    <s v="Miscellaneous"/>
    <n v="3"/>
    <x v="4"/>
    <s v="Ahmedabad"/>
    <s v="Global Client Network (GNB Inward)"/>
    <x v="0"/>
    <n v="4579"/>
    <d v="2019-09-21T00:00:00"/>
    <s v="Brokerage"/>
    <s v="Renewal"/>
    <m/>
    <d v="2020-01-22T00:00:00"/>
  </r>
  <r>
    <s v="LAP"/>
    <s v="OG-20-2202-4097-00000171"/>
    <s v="Active"/>
    <d v="2019-09-21T00:00:00"/>
    <d v="2020-09-20T00:00:00"/>
    <s v="Miscellaneous"/>
    <n v="3"/>
    <x v="4"/>
    <s v="Ahmedabad"/>
    <s v="Global Client Network (GNB Inward)"/>
    <x v="0"/>
    <n v="3330"/>
    <d v="2019-09-21T00:00:00"/>
    <s v="Brokerage"/>
    <s v="Renewal"/>
    <m/>
    <d v="2020-01-22T00:00:00"/>
  </r>
  <r>
    <s v="LAP"/>
    <s v="OG-20-2202-4097-00000201"/>
    <s v="Active"/>
    <d v="2019-09-21T00:00:00"/>
    <d v="2020-09-20T00:00:00"/>
    <s v="Miscellaneous"/>
    <n v="3"/>
    <x v="4"/>
    <s v="Ahmedabad"/>
    <s v="Global Client Network (GNB Inward)"/>
    <x v="0"/>
    <n v="8625.3799999999992"/>
    <d v="2019-09-21T00:00:00"/>
    <s v="Brokerage"/>
    <s v="Renewal"/>
    <m/>
    <d v="2020-01-22T00:00:00"/>
  </r>
  <r>
    <s v="LAP"/>
    <s v="'2411202761687800000"/>
    <s v="Active"/>
    <d v="2019-04-19T00:00:00"/>
    <d v="2020-04-18T00:00:00"/>
    <s v="Marine"/>
    <n v="1"/>
    <x v="0"/>
    <s v="Ahmedabad"/>
    <s v="Marine"/>
    <x v="2"/>
    <n v="150.65"/>
    <d v="2019-04-19T00:00:00"/>
    <s v="Brokerage"/>
    <s v="Inception"/>
    <m/>
    <d v="2020-01-22T00:00:00"/>
  </r>
  <r>
    <s v="ZZ"/>
    <n v="304003070"/>
    <s v="Active"/>
    <d v="2018-11-29T00:00:00"/>
    <d v="2019-11-28T00:00:00"/>
    <s v="Liability"/>
    <n v="6"/>
    <x v="6"/>
    <s v="Ahmedabad"/>
    <s v="Liability"/>
    <x v="1"/>
    <n v="115173.38"/>
    <d v="2018-11-29T00:00:00"/>
    <s v="Brokerage"/>
    <s v="Inception"/>
    <m/>
    <d v="2020-01-22T00:00:00"/>
  </r>
  <r>
    <s v="ZZ"/>
    <s v="ST20002720000101"/>
    <s v="Active"/>
    <d v="2019-01-06T00:00:00"/>
    <d v="2020-01-05T00:00:00"/>
    <s v="Marine"/>
    <n v="11"/>
    <x v="8"/>
    <s v="Ahmedabad"/>
    <s v="Marine"/>
    <x v="2"/>
    <n v="825"/>
    <d v="2019-01-06T00:00:00"/>
    <s v="Brokerage"/>
    <s v="Inception"/>
    <m/>
    <d v="2020-01-22T00:00:00"/>
  </r>
  <r>
    <s v="ZZ"/>
    <s v="'ST20003045000100"/>
    <s v="Active"/>
    <d v="2018-06-13T00:00:00"/>
    <d v="2019-06-12T00:00:00"/>
    <s v="Marine"/>
    <n v="11"/>
    <x v="8"/>
    <s v="Ahmedabad"/>
    <s v="Marine"/>
    <x v="0"/>
    <n v="20625"/>
    <d v="2018-06-13T00:00:00"/>
    <s v="Brokerage"/>
    <s v="Inception"/>
    <m/>
    <d v="2020-01-22T00:00:00"/>
  </r>
  <r>
    <s v="ZZ"/>
    <s v="ST20003618000100"/>
    <s v="Active"/>
    <d v="2019-04-08T00:00:00"/>
    <d v="2020-04-07T00:00:00"/>
    <s v="Marine"/>
    <n v="11"/>
    <x v="8"/>
    <s v="Ahmedabad"/>
    <s v="Marine"/>
    <x v="2"/>
    <n v="2598.75"/>
    <d v="2019-04-08T00:00:00"/>
    <s v="Brokerage"/>
    <s v="Inception"/>
    <m/>
    <d v="2020-01-22T00:00:00"/>
  </r>
  <r>
    <s v="ZZ"/>
    <s v="ST20003619000100"/>
    <s v="Active"/>
    <d v="2019-04-08T00:00:00"/>
    <d v="2020-04-07T00:00:00"/>
    <s v="Marine"/>
    <n v="11"/>
    <x v="8"/>
    <s v="Ahmedabad"/>
    <s v="Marine"/>
    <x v="2"/>
    <n v="693"/>
    <d v="2019-04-08T00:00:00"/>
    <s v="Brokerage"/>
    <s v="Inception"/>
    <m/>
    <d v="2020-01-22T00:00:00"/>
  </r>
  <r>
    <s v="ZZ"/>
    <s v="STS1086243000100"/>
    <s v="Active"/>
    <d v="2019-04-22T00:00:00"/>
    <d v="2020-04-21T00:00:00"/>
    <s v="Marine"/>
    <n v="11"/>
    <x v="8"/>
    <s v="Ahmedabad"/>
    <s v="Marine"/>
    <x v="2"/>
    <n v="357.06"/>
    <d v="2019-04-22T00:00:00"/>
    <s v="Brokerage"/>
    <s v="Inception"/>
    <m/>
    <d v="2020-01-22T00:00:00"/>
  </r>
  <r>
    <s v="ZZ"/>
    <n v="1.31000501801E+19"/>
    <s v="Active"/>
    <d v="2019-03-07T00:00:00"/>
    <d v="2020-03-06T00:00:00"/>
    <s v="Miscellaneous"/>
    <n v="11"/>
    <x v="8"/>
    <s v="Ahmedabad"/>
    <s v="Trade Credit &amp;amp; Political Risk"/>
    <x v="0"/>
    <n v="41625"/>
    <d v="2019-07-06T00:00:00"/>
    <s v="Brokerage"/>
    <s v="Inception"/>
    <m/>
    <d v="2020-01-22T00:00:00"/>
  </r>
  <r>
    <s v="ZZ"/>
    <n v="1.31000501801E+19"/>
    <s v="Active"/>
    <d v="2019-03-07T00:00:00"/>
    <d v="2020-03-06T00:00:00"/>
    <s v="Miscellaneous"/>
    <n v="11"/>
    <x v="8"/>
    <s v="Ahmedabad"/>
    <s v="Trade Credit &amp;amp; Political Risk"/>
    <x v="0"/>
    <n v="41625"/>
    <d v="2019-11-04T00:00:00"/>
    <s v="Brokerage"/>
    <s v="Inception"/>
    <m/>
    <d v="2020-01-22T00:00:00"/>
  </r>
  <r>
    <s v="ZZ"/>
    <n v="1.31000501801E+19"/>
    <s v="Active"/>
    <d v="2019-03-07T00:00:00"/>
    <d v="2020-03-06T00:00:00"/>
    <s v="Miscellaneous"/>
    <n v="11"/>
    <x v="8"/>
    <s v="Ahmedabad"/>
    <s v="Trade Credit &amp;amp; Political Risk"/>
    <x v="0"/>
    <n v="124875"/>
    <d v="2019-03-07T00:00:00"/>
    <s v="Brokerage"/>
    <s v="Inception"/>
    <m/>
    <d v="2020-01-22T00:00:00"/>
  </r>
  <r>
    <s v="ZZ"/>
    <n v="41048751"/>
    <s v="Active"/>
    <d v="2019-08-28T00:00:00"/>
    <d v="2020-08-27T00:00:00"/>
    <s v="Liability"/>
    <n v="1"/>
    <x v="0"/>
    <s v="Ahmedabad"/>
    <s v="Liability"/>
    <x v="0"/>
    <n v="42900"/>
    <d v="2018-08-28T00:00:00"/>
    <s v="Brokerage"/>
    <s v="Inception"/>
    <m/>
    <d v="2020-01-22T00:00:00"/>
  </r>
  <r>
    <s v="ZZ"/>
    <n v="41048762"/>
    <s v="Active"/>
    <d v="2019-08-28T00:00:00"/>
    <d v="2020-08-27T00:00:00"/>
    <s v="Liability"/>
    <n v="1"/>
    <x v="0"/>
    <s v="Ahmedabad"/>
    <s v="Liability"/>
    <x v="0"/>
    <n v="52800"/>
    <d v="2019-08-28T00:00:00"/>
    <s v="Brokerage"/>
    <s v="Inception"/>
    <m/>
    <d v="2020-01-22T00:00:00"/>
  </r>
  <r>
    <s v="ZZ"/>
    <n v="41048763"/>
    <s v="Active"/>
    <d v="2019-08-28T00:00:00"/>
    <d v="2020-08-27T00:00:00"/>
    <s v="Liability"/>
    <n v="1"/>
    <x v="0"/>
    <s v="Ahmedabad"/>
    <s v="Liability"/>
    <x v="0"/>
    <n v="44130.41"/>
    <d v="2019-08-28T00:00:00"/>
    <s v="Brokerage"/>
    <s v="Inception"/>
    <m/>
    <d v="2020-01-22T00:00:00"/>
  </r>
  <r>
    <s v="ZZ"/>
    <s v="100200080123/01/00"/>
    <s v="Active"/>
    <d v="2019-01-04T00:00:00"/>
    <d v="2020-01-03T00:00:00"/>
    <s v="Employee Benefits"/>
    <n v="10"/>
    <x v="2"/>
    <s v="Ahmedabad"/>
    <s v="Employee Benefits (EB)"/>
    <x v="0"/>
    <n v="156000"/>
    <d v="2019-01-04T00:00:00"/>
    <s v="Brokerage"/>
    <s v="Endorsement"/>
    <m/>
    <d v="2020-01-22T00:00:00"/>
  </r>
  <r>
    <s v="ZZ"/>
    <s v="100200080123/01/00"/>
    <s v="Active"/>
    <d v="2019-01-04T00:00:00"/>
    <d v="2020-01-03T00:00:00"/>
    <s v="Employee Benefits"/>
    <n v="10"/>
    <x v="2"/>
    <s v="Ahmedabad"/>
    <s v="Employee Benefits (EB)"/>
    <x v="0"/>
    <n v="5253.23"/>
    <d v="2019-02-18T00:00:00"/>
    <s v="Brokerage "/>
    <s v="Endorsement"/>
    <m/>
    <d v="2020-01-22T00:00:00"/>
  </r>
  <r>
    <s v="ZZ"/>
    <s v="100200080123/01/00"/>
    <s v="Active"/>
    <d v="2019-01-04T00:00:00"/>
    <d v="2020-01-03T00:00:00"/>
    <s v="Employee Benefits"/>
    <n v="10"/>
    <x v="2"/>
    <s v="Ahmedabad"/>
    <s v="Employee Benefits (EB)"/>
    <x v="0"/>
    <n v="6769.65"/>
    <d v="2019-06-15T00:00:00"/>
    <s v="Brokerage "/>
    <s v="Endorsement"/>
    <m/>
    <d v="2020-01-22T00:00:00"/>
  </r>
  <r>
    <s v="ZZ"/>
    <s v="100200080123/01/00"/>
    <s v="Active"/>
    <d v="2019-01-04T00:00:00"/>
    <d v="2020-01-03T00:00:00"/>
    <s v="Employee Benefits"/>
    <n v="10"/>
    <x v="2"/>
    <s v="Ahmedabad"/>
    <s v="Employee Benefits (EB)"/>
    <x v="0"/>
    <n v="8961.98"/>
    <d v="2019-06-25T00:00:00"/>
    <s v="Brokerage "/>
    <s v="Endorsement"/>
    <m/>
    <d v="2020-01-22T00:00:00"/>
  </r>
  <r>
    <s v="ZZ"/>
    <s v="10020080123/0000"/>
    <s v="Inactive"/>
    <d v="2018-01-02T00:00:00"/>
    <d v="2019-01-01T00:00:00"/>
    <s v="Employee Benefits"/>
    <n v="10"/>
    <x v="2"/>
    <s v="Ahmedabad"/>
    <s v="Employee Benefits (EB)"/>
    <x v="0"/>
    <n v="64155.3"/>
    <d v="2018-01-02T00:00:00"/>
    <s v="Brokerage"/>
    <s v="Lapse"/>
    <s v="OTHR â€“ Other"/>
    <d v="2020-01-22T00:00:00"/>
  </r>
  <r>
    <s v="ZZ"/>
    <s v="LPGPA0000000200"/>
    <s v="Inactive"/>
    <d v="2018-01-02T00:00:00"/>
    <d v="2019-01-01T00:00:00"/>
    <s v="Employee Benefits"/>
    <n v="10"/>
    <x v="2"/>
    <s v="Ahmedabad"/>
    <s v="Employee Benefits (EB)"/>
    <x v="0"/>
    <n v="5404.95"/>
    <d v="2018-01-02T00:00:00"/>
    <s v="Brokerage"/>
    <s v="Lapse"/>
    <s v="OTHR â€“ Other"/>
    <d v="2020-01-22T00:00:00"/>
  </r>
  <r>
    <s v="ZZ"/>
    <s v="LPGPA0000000200/01"/>
    <s v="Active"/>
    <d v="2019-01-04T00:00:00"/>
    <d v="2020-01-03T00:00:00"/>
    <s v="Employee Benefits"/>
    <n v="10"/>
    <x v="2"/>
    <s v="Ahmedabad"/>
    <s v="Employee Benefits (EB)"/>
    <x v="0"/>
    <n v="5550"/>
    <d v="2019-01-04T00:00:00"/>
    <s v="Brokerage"/>
    <s v="Inception"/>
    <m/>
    <d v="2020-01-22T00:00:00"/>
  </r>
  <r>
    <s v="ZZ"/>
    <s v="4025/136366502/02/000"/>
    <s v="Active"/>
    <d v="2019-09-08T00:00:00"/>
    <d v="2020-09-07T00:00:00"/>
    <s v="Liability"/>
    <n v="13"/>
    <x v="9"/>
    <s v="Ahmedabad"/>
    <s v="Liability"/>
    <x v="0"/>
    <n v="18750"/>
    <d v="2019-09-08T00:00:00"/>
    <s v="Brokerage"/>
    <s v="Inception"/>
    <m/>
    <d v="2020-01-22T00:00:00"/>
  </r>
  <r>
    <s v="ZZ"/>
    <n v="41045707"/>
    <s v="Active"/>
    <d v="2019-04-01T00:00:00"/>
    <d v="2020-03-31T00:00:00"/>
    <s v="Liability"/>
    <n v="13"/>
    <x v="9"/>
    <s v="Ahmedabad"/>
    <s v="Liability"/>
    <x v="2"/>
    <n v="74250"/>
    <d v="2019-04-01T00:00:00"/>
    <s v="Brokerage"/>
    <s v="Inception"/>
    <m/>
    <d v="2020-01-22T00:00:00"/>
  </r>
  <r>
    <s v="ZZ"/>
    <n v="3000001017"/>
    <s v="Active"/>
    <d v="2018-04-01T00:00:00"/>
    <d v="2019-03-31T00:00:00"/>
    <s v="Liability"/>
    <n v="12"/>
    <x v="5"/>
    <s v="Ahmedabad"/>
    <s v="Global Client Network (GNB Inward)"/>
    <x v="0"/>
    <n v="48652.25"/>
    <d v="2018-04-01T00:00:00"/>
    <s v="Brokerage"/>
    <s v="Inception"/>
    <m/>
    <d v="2020-01-22T00:00:00"/>
  </r>
  <r>
    <s v="ZZ"/>
    <n v="3.1142029652485002E+18"/>
    <s v="Active"/>
    <d v="2019-08-26T00:00:00"/>
    <d v="2020-08-25T00:00:00"/>
    <s v="Miscellaneous"/>
    <n v="3"/>
    <x v="4"/>
    <s v="Ahmedabad"/>
    <s v="Global Client Network (GNB Inward)"/>
    <x v="2"/>
    <n v="1501.88"/>
    <d v="2019-08-26T00:00:00"/>
    <s v="Brokerage"/>
    <s v="Inception"/>
    <m/>
    <d v="2020-01-22T00:00:00"/>
  </r>
  <r>
    <s v="ZZ"/>
    <s v="OG-19-2202-1018-00000054"/>
    <s v="Active"/>
    <d v="2019-01-01T00:00:00"/>
    <d v="2019-12-31T00:00:00"/>
    <s v="Marine"/>
    <n v="3"/>
    <x v="4"/>
    <s v="Ahmedabad"/>
    <s v="Global Client Network (GNB Inward)"/>
    <x v="2"/>
    <n v="21157.34"/>
    <d v="2019-01-01T00:00:00"/>
    <s v="Brokerage"/>
    <s v="Inception"/>
    <m/>
    <d v="2020-01-22T00:00:00"/>
  </r>
  <r>
    <s v="ZZ"/>
    <s v="OG-19-2202-3383-00000010"/>
    <s v="Active"/>
    <d v="2019-01-01T00:00:00"/>
    <d v="2019-12-31T00:00:00"/>
    <s v="Liability"/>
    <n v="3"/>
    <x v="4"/>
    <s v="Ahmedabad"/>
    <s v="Global Client Network (GNB Inward)"/>
    <x v="2"/>
    <n v="12019.2"/>
    <d v="2019-01-01T00:00:00"/>
    <s v="Brokerage"/>
    <s v="Inception"/>
    <m/>
    <d v="2020-01-22T00:00:00"/>
  </r>
  <r>
    <s v="ZZ"/>
    <s v="OG-19-2201-4001-00001050"/>
    <s v="Active"/>
    <d v="2018-08-22T00:00:00"/>
    <d v="2019-08-21T00:00:00"/>
    <s v="Fire"/>
    <n v="3"/>
    <x v="4"/>
    <s v="Ahmedabad"/>
    <s v="Global Client Network (GNB Inward)"/>
    <x v="0"/>
    <n v="7324.12"/>
    <d v="2018-08-22T00:00:00"/>
    <s v="Brokerage"/>
    <s v="Inception"/>
    <m/>
    <d v="2020-01-22T00:00:00"/>
  </r>
  <r>
    <s v="ZZ"/>
    <s v="OG-19-2201-4001-00000973"/>
    <s v="Active"/>
    <d v="2018-08-22T00:00:00"/>
    <d v="2019-08-21T00:00:00"/>
    <s v="Fire"/>
    <n v="3"/>
    <x v="4"/>
    <s v="Ahmedabad"/>
    <s v="Global Client Network (GNB Inward)"/>
    <x v="0"/>
    <n v="19316.669999999998"/>
    <d v="2018-08-22T00:00:00"/>
    <s v="Brokerage"/>
    <s v="Inception"/>
    <m/>
    <d v="2020-01-22T00:00:00"/>
  </r>
  <r>
    <s v="ZZ"/>
    <n v="505373"/>
    <s v="Inactive"/>
    <d v="2018-02-26T00:00:00"/>
    <d v="2019-02-25T00:00:00"/>
    <s v="Employee Benefits"/>
    <n v="10"/>
    <x v="2"/>
    <s v="Ahmedabad"/>
    <s v="Employee Benefits (EB)"/>
    <x v="0"/>
    <n v="23115.200000000001"/>
    <d v="2018-02-26T00:00:00"/>
    <s v="Brokerage"/>
    <s v="Inception"/>
    <m/>
    <d v="2020-01-22T00:00:00"/>
  </r>
  <r>
    <s v="ZZ"/>
    <s v="505373-01"/>
    <s v="Active"/>
    <d v="2019-02-26T00:00:00"/>
    <d v="2020-02-25T00:00:00"/>
    <s v="Employee Benefits"/>
    <n v="10"/>
    <x v="2"/>
    <s v="Ahmedabad"/>
    <s v="Employee Benefits (EB)"/>
    <x v="0"/>
    <n v="25336.44"/>
    <d v="2019-02-26T00:00:00"/>
    <s v="Brokerage"/>
    <s v="Renewal"/>
    <m/>
    <d v="2020-01-22T00:00:00"/>
  </r>
  <r>
    <s v="ZZ"/>
    <n v="51995029"/>
    <s v="Inactive"/>
    <d v="2018-02-28T00:00:00"/>
    <d v="2019-02-27T00:00:00"/>
    <s v="Employee Benefits"/>
    <n v="10"/>
    <x v="2"/>
    <s v="Ahmedabad"/>
    <s v="Employee Benefits (EB)"/>
    <x v="0"/>
    <n v="12699.7"/>
    <d v="2018-02-28T00:00:00"/>
    <s v="Brokerage"/>
    <s v="Endorsement"/>
    <m/>
    <d v="2020-01-22T00:00:00"/>
  </r>
  <r>
    <s v="ZZ"/>
    <n v="51995029"/>
    <s v="Inactive"/>
    <d v="2018-02-28T00:00:00"/>
    <d v="2019-02-27T00:00:00"/>
    <s v="Employee Benefits"/>
    <n v="10"/>
    <x v="2"/>
    <s v="Ahmedabad"/>
    <s v="Employee Benefits (EB)"/>
    <x v="0"/>
    <m/>
    <d v="2018-04-16T00:00:00"/>
    <s v="Brokerage "/>
    <s v="Endorsement"/>
    <m/>
    <d v="2020-01-22T00:00:00"/>
  </r>
  <r>
    <s v="ZZ"/>
    <n v="52916488"/>
    <s v="Inactive"/>
    <d v="2018-02-28T00:00:00"/>
    <d v="2019-02-27T00:00:00"/>
    <s v="Employee Benefits"/>
    <n v="10"/>
    <x v="2"/>
    <s v="Ahmedabad"/>
    <s v="Employee Benefits (EB)"/>
    <x v="0"/>
    <n v="177405.38"/>
    <d v="2018-02-28T00:00:00"/>
    <s v="Brokerage"/>
    <s v="Endorsement"/>
    <m/>
    <d v="2020-01-22T00:00:00"/>
  </r>
  <r>
    <s v="ZZ"/>
    <n v="52916488"/>
    <s v="Inactive"/>
    <d v="2018-02-28T00:00:00"/>
    <d v="2019-02-27T00:00:00"/>
    <s v="Employee Benefits"/>
    <n v="10"/>
    <x v="2"/>
    <s v="Ahmedabad"/>
    <s v="Employee Benefits (EB)"/>
    <x v="0"/>
    <m/>
    <d v="2018-07-18T00:00:00"/>
    <s v="Brokerage "/>
    <s v="Endorsement"/>
    <m/>
    <d v="2020-01-22T00:00:00"/>
  </r>
  <r>
    <s v="ZZ"/>
    <n v="52916488"/>
    <s v="Inactive"/>
    <d v="2018-02-28T00:00:00"/>
    <d v="2019-02-27T00:00:00"/>
    <s v="Employee Benefits"/>
    <n v="10"/>
    <x v="2"/>
    <s v="Ahmedabad"/>
    <s v="Employee Benefits (EB)"/>
    <x v="0"/>
    <m/>
    <d v="2018-09-05T00:00:00"/>
    <s v="Brokerage "/>
    <s v="Endorsement"/>
    <m/>
    <d v="2020-01-22T00:00:00"/>
  </r>
  <r>
    <s v="ZZ"/>
    <n v="52916488"/>
    <s v="Inactive"/>
    <d v="2018-02-28T00:00:00"/>
    <d v="2019-02-27T00:00:00"/>
    <s v="Employee Benefits"/>
    <n v="10"/>
    <x v="2"/>
    <s v="Ahmedabad"/>
    <s v="Employee Benefits (EB)"/>
    <x v="0"/>
    <m/>
    <d v="2018-04-10T00:00:00"/>
    <s v="Brokerage "/>
    <s v="Endorsement"/>
    <m/>
    <d v="2020-01-22T00:00:00"/>
  </r>
  <r>
    <s v="ZZ"/>
    <n v="52971603"/>
    <s v="Inactive"/>
    <d v="2018-06-12T00:00:00"/>
    <d v="2019-06-11T00:00:00"/>
    <s v="Employee Benefits"/>
    <n v="10"/>
    <x v="2"/>
    <s v="Ahmedabad"/>
    <s v="Employee Benefits (EB)"/>
    <x v="2"/>
    <n v="63872.4"/>
    <d v="2018-06-12T00:00:00"/>
    <s v="Brokerage"/>
    <s v="Lapse"/>
    <s v="OTHR â€“ Other"/>
    <d v="2020-01-22T00:00:00"/>
  </r>
  <r>
    <s v="ZZ"/>
    <n v="52971603"/>
    <s v="Inactive"/>
    <d v="2018-06-12T00:00:00"/>
    <d v="2019-06-11T00:00:00"/>
    <s v="Employee Benefits"/>
    <n v="10"/>
    <x v="2"/>
    <s v="Ahmedabad"/>
    <s v="Employee Benefits (EB)"/>
    <x v="2"/>
    <m/>
    <d v="2018-08-06T00:00:00"/>
    <s v="Brokerage "/>
    <s v="Lapse"/>
    <m/>
    <d v="2020-01-22T00:00:00"/>
  </r>
  <r>
    <s v="ZZ"/>
    <n v="54445288"/>
    <s v="Active"/>
    <d v="2019-02-28T00:00:00"/>
    <d v="2020-02-27T00:00:00"/>
    <s v="Employee Benefits"/>
    <n v="10"/>
    <x v="2"/>
    <s v="Ahmedabad"/>
    <s v="Employee Benefits (EB)"/>
    <x v="0"/>
    <n v="11111.4"/>
    <d v="2019-02-28T00:00:00"/>
    <s v="Brokerage"/>
    <s v="Renewal"/>
    <m/>
    <d v="2020-01-22T00:00:00"/>
  </r>
  <r>
    <s v="ZZ"/>
    <s v="H0067187"/>
    <s v="Active"/>
    <d v="2019-02-28T00:00:00"/>
    <d v="2020-02-27T00:00:00"/>
    <s v="Employee Benefits"/>
    <n v="10"/>
    <x v="2"/>
    <s v="Ahmedabad"/>
    <s v="Employee Benefits (EB)"/>
    <x v="0"/>
    <n v="329250"/>
    <d v="2019-02-28T00:00:00"/>
    <s v="Brokerage"/>
    <s v="Endorsement"/>
    <m/>
    <d v="2020-01-22T00:00:00"/>
  </r>
  <r>
    <s v="ZZ"/>
    <s v="H0067187"/>
    <s v="Active"/>
    <d v="2019-02-28T00:00:00"/>
    <d v="2020-02-27T00:00:00"/>
    <s v="Employee Benefits"/>
    <n v="10"/>
    <x v="2"/>
    <s v="Ahmedabad"/>
    <s v="Employee Benefits (EB)"/>
    <x v="0"/>
    <n v="10772.33"/>
    <d v="2019-03-14T00:00:00"/>
    <s v="Brokerage "/>
    <s v="Endorsement"/>
    <m/>
    <d v="2020-01-22T00:00:00"/>
  </r>
  <r>
    <s v="ZZ"/>
    <s v="H0067187"/>
    <s v="Active"/>
    <d v="2019-02-28T00:00:00"/>
    <d v="2020-02-27T00:00:00"/>
    <s v="Employee Benefits"/>
    <n v="10"/>
    <x v="2"/>
    <s v="Ahmedabad"/>
    <s v="Employee Benefits (EB)"/>
    <x v="0"/>
    <n v="9283.0499999999993"/>
    <d v="2019-04-18T00:00:00"/>
    <s v="Brokerage "/>
    <s v="Endorsement"/>
    <m/>
    <d v="2020-01-22T00:00:00"/>
  </r>
  <r>
    <s v="ZZ"/>
    <s v="H0067187"/>
    <s v="Active"/>
    <d v="2019-02-28T00:00:00"/>
    <d v="2020-02-27T00:00:00"/>
    <s v="Employee Benefits"/>
    <n v="10"/>
    <x v="2"/>
    <s v="Ahmedabad"/>
    <s v="Employee Benefits (EB)"/>
    <x v="0"/>
    <n v="6903.45"/>
    <d v="2019-05-30T00:00:00"/>
    <s v="Brokerage "/>
    <s v="Endorsement"/>
    <m/>
    <d v="2020-01-22T00:00:00"/>
  </r>
  <r>
    <s v="ZZ"/>
    <s v="H0067187"/>
    <s v="Active"/>
    <d v="2019-02-28T00:00:00"/>
    <d v="2020-02-27T00:00:00"/>
    <s v="Employee Benefits"/>
    <n v="10"/>
    <x v="2"/>
    <s v="Ahmedabad"/>
    <s v="Employee Benefits (EB)"/>
    <x v="0"/>
    <n v="399.23"/>
    <d v="2019-06-21T00:00:00"/>
    <s v="Brokerage "/>
    <s v="Endorsement"/>
    <m/>
    <d v="2020-01-22T00:00:00"/>
  </r>
  <r>
    <s v="ZZ"/>
    <s v="H0067187"/>
    <s v="Active"/>
    <d v="2019-02-28T00:00:00"/>
    <d v="2020-02-27T00:00:00"/>
    <s v="Employee Benefits"/>
    <n v="10"/>
    <x v="2"/>
    <s v="Ahmedabad"/>
    <s v="Employee Benefits (EB)"/>
    <x v="0"/>
    <n v="6259.35"/>
    <d v="2019-06-21T00:00:00"/>
    <s v="Brokerage "/>
    <s v="Endorsement"/>
    <m/>
    <d v="2020-01-22T00:00:00"/>
  </r>
  <r>
    <s v="ZZ"/>
    <s v="H0067187"/>
    <s v="Active"/>
    <d v="2019-02-28T00:00:00"/>
    <d v="2020-02-27T00:00:00"/>
    <s v="Employee Benefits"/>
    <n v="10"/>
    <x v="2"/>
    <s v="Ahmedabad"/>
    <s v="Employee Benefits (EB)"/>
    <x v="0"/>
    <n v="7110.45"/>
    <d v="2019-07-29T00:00:00"/>
    <s v="Brokerage "/>
    <s v="Endorsement"/>
    <m/>
    <d v="2020-01-22T00:00:00"/>
  </r>
  <r>
    <s v="ZZ"/>
    <s v="H0067187"/>
    <s v="Active"/>
    <d v="2019-02-28T00:00:00"/>
    <d v="2020-02-27T00:00:00"/>
    <s v="Employee Benefits"/>
    <n v="10"/>
    <x v="2"/>
    <s v="Ahmedabad"/>
    <s v="Employee Benefits (EB)"/>
    <x v="0"/>
    <n v="5501.03"/>
    <d v="2019-10-21T00:00:00"/>
    <s v="Brokerage "/>
    <s v="Endorsement"/>
    <m/>
    <d v="2020-01-22T00:00:00"/>
  </r>
  <r>
    <s v="ZZ"/>
    <s v="4016 X 185834560 00 000"/>
    <s v="Active"/>
    <d v="2019-11-08T00:00:00"/>
    <d v="2020-11-07T00:00:00"/>
    <s v="Employee Benefits"/>
    <n v="10"/>
    <x v="2"/>
    <s v="Ahmedabad"/>
    <s v="Employee Benefits (EB)"/>
    <x v="0"/>
    <n v="24311.1"/>
    <d v="2019-11-08T00:00:00"/>
    <s v="Brokerage"/>
    <s v="Inception"/>
    <m/>
    <d v="2020-01-22T00:00:00"/>
  </r>
  <r>
    <s v="ZZ"/>
    <n v="3.1242012736917002E+18"/>
    <s v="Active"/>
    <d v="2018-07-31T00:00:00"/>
    <d v="2019-07-01T00:00:00"/>
    <s v="Liability"/>
    <n v="3"/>
    <x v="4"/>
    <s v="Ahmedabad"/>
    <s v="Global Client Network (GNB Inward)"/>
    <x v="0"/>
    <n v="42416.75"/>
    <d v="2019-07-01T00:00:00"/>
    <s v="Brokerage"/>
    <s v="Inception"/>
    <m/>
    <d v="2020-01-22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n v="3"/>
    <s v="Nishant Sharma"/>
    <x v="0"/>
    <n v="139240"/>
    <d v="2019-07-17T00:00:00"/>
    <s v="Fees"/>
  </r>
  <r>
    <s v="A"/>
    <s v="Ahmedabad"/>
    <s v="Construction, Power &amp; Infrastructure"/>
    <n v="3"/>
    <s v="Nishant Sharma"/>
    <x v="0"/>
    <n v="139240"/>
    <d v="2019-01-21T00:00:00"/>
    <s v="Fees"/>
  </r>
  <r>
    <s v="B"/>
    <s v="Ahmedabad"/>
    <s v="GL Client Network (GNB Inward)"/>
    <n v="1"/>
    <s v="Vinay"/>
    <x v="1"/>
    <n v="2200"/>
    <d v="2019-12-20T00:00:00"/>
    <s v="Fees"/>
  </r>
  <r>
    <s v="C"/>
    <s v="Ahmedabad"/>
    <s v="GL Client Network (GNB Inward)"/>
    <n v="1"/>
    <s v="Vinay"/>
    <x v="1"/>
    <n v="4500"/>
    <d v="2019-01-25T00:00:00"/>
    <s v="Fees"/>
  </r>
  <r>
    <s v="D"/>
    <s v="Ahmedabad"/>
    <s v="Construction, Power &amp; Infrastructure"/>
    <n v="3"/>
    <s v="Nishant Sharma"/>
    <x v="0"/>
    <n v="118000"/>
    <d v="2019-03-15T00:00:00"/>
    <s v="Fees"/>
  </r>
  <r>
    <s v="E"/>
    <s v="Ahmedabad"/>
    <s v="GL Client Network (GNB Inward)"/>
    <n v="1"/>
    <s v="Vinay"/>
    <x v="1"/>
    <n v="2800"/>
    <d v="2019-05-28T00:00:00"/>
    <s v="Fees"/>
  </r>
  <r>
    <s v="F"/>
    <s v="Ahmedabad"/>
    <s v="GL Client Network (GNB Inward)"/>
    <n v="1"/>
    <s v="Vinay"/>
    <x v="1"/>
    <n v="3241"/>
    <d v="2019-01-25T00:00:00"/>
    <s v="Fees"/>
  </r>
  <r>
    <s v="G"/>
    <s v="Ahmedabad"/>
    <s v="Liability"/>
    <n v="2"/>
    <s v="Abhinav Shivam"/>
    <x v="2"/>
    <n v="100000"/>
    <d v="2019-04-10T00:00:00"/>
    <s v="Fees"/>
  </r>
  <r>
    <s v="H"/>
    <s v="Ahmedabad"/>
    <s v="GL Client Network (GNB Inward)"/>
    <n v="1"/>
    <s v="Vinay"/>
    <x v="1"/>
    <n v="5310"/>
    <d v="2019-12-06T00:00:00"/>
    <s v="Fe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x v="0"/>
    <s v="Fees"/>
    <s v="Ahmedabad"/>
    <s v="Liability"/>
    <m/>
    <x v="0"/>
    <x v="0"/>
    <s v="I"/>
    <m/>
    <n v="84746"/>
    <d v="2019-04-10T00:00:00"/>
  </r>
  <r>
    <n v="1900001106"/>
    <x v="1"/>
    <s v="Brokerage"/>
    <s v="Ahmedabad"/>
    <s v="Global Client Network (GNB Inward)"/>
    <m/>
    <x v="1"/>
    <x v="1"/>
    <s v="M"/>
    <n v="2.4142020928135997E+18"/>
    <n v="86724"/>
    <d v="2019-01-01T00:00:00"/>
  </r>
  <r>
    <n v="1900001110"/>
    <x v="1"/>
    <s v="Brokerage"/>
    <s v="Ahmedabad"/>
    <s v="Global Client Network (GNB Inward)"/>
    <m/>
    <x v="1"/>
    <x v="1"/>
    <s v="S"/>
    <s v="OG-19-2202-1018-00000060"/>
    <n v="148500"/>
    <d v="2019-03-01T00:00:00"/>
  </r>
  <r>
    <n v="1900001136"/>
    <x v="2"/>
    <s v="Brokerage"/>
    <s v="Ahmedabad"/>
    <s v="Global Client Network (GNB Inward)"/>
    <n v="1"/>
    <x v="2"/>
    <x v="2"/>
    <s v="V"/>
    <s v="OG-19-2202-3383-00000010"/>
    <n v="12019"/>
    <d v="2019-01-01T00:00:00"/>
  </r>
  <r>
    <n v="1900001164"/>
    <x v="3"/>
    <s v="Brokerage"/>
    <s v="Ahmedabad"/>
    <s v="Global Client Network (GNB Inward)"/>
    <m/>
    <x v="1"/>
    <x v="1"/>
    <s v="I"/>
    <s v="020P000098803000"/>
    <n v="12500"/>
    <d v="2019-02-26T00:00:00"/>
  </r>
  <r>
    <n v="1900001165"/>
    <x v="3"/>
    <s v="Brokerage"/>
    <s v="Ahmedabad"/>
    <s v="Employee Benefits (EB)"/>
    <m/>
    <x v="3"/>
    <x v="0"/>
    <s v="I"/>
    <n v="206314000000"/>
    <n v="58300"/>
    <d v="2019-02-16T00:00:00"/>
  </r>
  <r>
    <n v="1900001167"/>
    <x v="4"/>
    <s v="Brokerage"/>
    <s v="Ahmedabad"/>
    <s v="Global Client Network (GNB Inward)"/>
    <n v="1"/>
    <x v="2"/>
    <x v="2"/>
    <s v="A"/>
    <s v="OG-19-2202-3383-00000009"/>
    <n v="12019"/>
    <d v="2019-01-01T00:00:00"/>
  </r>
  <r>
    <n v="1900001168"/>
    <x v="4"/>
    <s v="Brokerage"/>
    <s v="Ahmedabad"/>
    <s v="Global Client Network (GNB Inward)"/>
    <n v="1"/>
    <x v="2"/>
    <x v="2"/>
    <s v="C"/>
    <s v="OG-19-2202-3383-00000008"/>
    <n v="30048"/>
    <d v="2019-01-01T00:00:00"/>
  </r>
  <r>
    <n v="1900001169"/>
    <x v="4"/>
    <s v="Brokerage"/>
    <s v="Ahmedabad"/>
    <s v="Global Client Network (GNB Inward)"/>
    <m/>
    <x v="1"/>
    <x v="1"/>
    <s v="P"/>
    <n v="3.1242015891005998E+18"/>
    <n v="14394"/>
    <d v="2019-01-02T00:00:00"/>
  </r>
  <r>
    <n v="1900001282"/>
    <x v="5"/>
    <s v="Brokerage"/>
    <s v="Ahmedabad"/>
    <s v="Employee Benefits (EB)"/>
    <m/>
    <x v="4"/>
    <x v="3"/>
    <s v="S"/>
    <s v="H0048996"/>
    <n v="32392"/>
    <d v="2019-05-10T00:00:00"/>
  </r>
  <r>
    <n v="1900001293"/>
    <x v="6"/>
    <s v="Brokerage"/>
    <s v="Ahmedabad"/>
    <s v="Liability"/>
    <n v="13"/>
    <x v="5"/>
    <x v="2"/>
    <s v="M"/>
    <s v="'001P000202300000"/>
    <n v="162500"/>
    <d v="2019-04-05T00:00:00"/>
  </r>
  <r>
    <n v="1900001294"/>
    <x v="6"/>
    <s v="Brokerage"/>
    <s v="Ahmedabad"/>
    <s v="Liability"/>
    <n v="13"/>
    <x v="5"/>
    <x v="2"/>
    <s v="M"/>
    <s v="'001P000203500000"/>
    <n v="250000"/>
    <d v="2019-04-18T00:00:00"/>
  </r>
  <r>
    <n v="1900001304"/>
    <x v="7"/>
    <s v="Brokerage"/>
    <s v="Ahmedabad"/>
    <s v="Global Client Network (GNB Inward)"/>
    <n v="1"/>
    <x v="2"/>
    <x v="2"/>
    <s v="I"/>
    <n v="2280082714"/>
    <n v="2646"/>
    <d v="2019-03-11T00:00:00"/>
  </r>
  <r>
    <n v="1900001305"/>
    <x v="7"/>
    <s v="Brokerage"/>
    <s v="Ahmedabad"/>
    <s v="Global Client Network (GNB Inward)"/>
    <m/>
    <x v="1"/>
    <x v="3"/>
    <s v="F"/>
    <n v="8502066"/>
    <n v="18150"/>
    <d v="2019-01-03T00:00:00"/>
  </r>
  <r>
    <n v="1900001306"/>
    <x v="7"/>
    <s v="Brokerage"/>
    <s v="Ahmedabad"/>
    <s v="Liability"/>
    <n v="2"/>
    <x v="6"/>
    <x v="2"/>
    <s v="L"/>
    <s v="2999202758217600000&quot;"/>
    <n v="60025"/>
    <d v="2019-04-22T00:00:00"/>
  </r>
  <r>
    <n v="1900001308"/>
    <x v="7"/>
    <s v="Brokerage"/>
    <s v="Ahmedabad"/>
    <s v="Construction, Power &amp; Infrastructure"/>
    <n v="3"/>
    <x v="7"/>
    <x v="2"/>
    <s v="G"/>
    <n v="9.9000044190299996E+19"/>
    <n v="134736"/>
    <d v="2019-04-25T00:00:00"/>
  </r>
  <r>
    <n v="1900001342"/>
    <x v="8"/>
    <s v="Brokerage"/>
    <s v="Ahmedabad"/>
    <s v="Employee Benefits (EB)"/>
    <m/>
    <x v="4"/>
    <x v="1"/>
    <s v="S"/>
    <s v="H0048996"/>
    <n v="914999"/>
    <d v="2019-01-01T00:00:00"/>
  </r>
  <r>
    <n v="1900001354"/>
    <x v="9"/>
    <s v="Brokerage"/>
    <s v="Ahmedabad"/>
    <s v="Global Client Network (GNB Inward)"/>
    <n v="1"/>
    <x v="2"/>
    <x v="2"/>
    <s v="P"/>
    <n v="3.1142027482102001E+18"/>
    <n v="2942"/>
    <d v="2019-04-11T00:00:00"/>
  </r>
  <r>
    <n v="1900001355"/>
    <x v="9"/>
    <s v="Brokerage"/>
    <s v="Ahmedabad"/>
    <s v="Global Client Network (GNB Inward)"/>
    <n v="1"/>
    <x v="2"/>
    <x v="2"/>
    <s v="M"/>
    <s v="OG-19-2202-1002-00001981"/>
    <n v="6740"/>
    <d v="2019-03-04T00:00:00"/>
  </r>
  <r>
    <n v="1900001356"/>
    <x v="9"/>
    <s v="Brokerage"/>
    <s v="Ahmedabad"/>
    <s v="Global Client Network (GNB Inward)"/>
    <m/>
    <x v="1"/>
    <x v="1"/>
    <s v="M"/>
    <s v="OG-19-2202-1002-00001901"/>
    <n v="6740"/>
    <d v="2019-02-17T00:00:00"/>
  </r>
  <r>
    <n v="1900001361"/>
    <x v="10"/>
    <s v="Brokerage"/>
    <s v="Ahmedabad"/>
    <s v="Liability"/>
    <n v="3"/>
    <x v="7"/>
    <x v="2"/>
    <s v="T"/>
    <n v="41045707"/>
    <n v="74250"/>
    <d v="2019-04-01T00:00:00"/>
  </r>
  <r>
    <n v="1900001376"/>
    <x v="11"/>
    <s v="Brokerage"/>
    <s v="Ahmedabad"/>
    <s v="Employee Benefits (EB)"/>
    <m/>
    <x v="4"/>
    <x v="3"/>
    <s v="S"/>
    <s v="H0056637"/>
    <n v="1614"/>
    <d v="2019-03-11T00:00:00"/>
  </r>
  <r>
    <n v="1900001377"/>
    <x v="11"/>
    <s v="Brokerage"/>
    <s v="Ahmedabad"/>
    <s v="Marine"/>
    <n v="13"/>
    <x v="5"/>
    <x v="2"/>
    <s v="P"/>
    <s v="'99000021180100000013"/>
    <n v="11540"/>
    <d v="2019-01-29T00:00:00"/>
  </r>
  <r>
    <n v="1900001385"/>
    <x v="12"/>
    <s v="Brokerage"/>
    <s v="Ahmedabad"/>
    <s v="Global Client Network (GNB Inward)"/>
    <m/>
    <x v="1"/>
    <x v="3"/>
    <s v="S"/>
    <s v="P0019200001/9999/100301"/>
    <n v="2140"/>
    <d v="2019-01-30T00:00:00"/>
  </r>
  <r>
    <n v="1900001388"/>
    <x v="12"/>
    <s v="Brokerage"/>
    <s v="Ahmedabad"/>
    <s v="Global Client Network (GNB Inward)"/>
    <m/>
    <x v="1"/>
    <x v="1"/>
    <s v="F"/>
    <s v="0000000008502066-01"/>
    <n v="45375"/>
    <d v="2019-03-01T00:00:00"/>
  </r>
  <r>
    <n v="1900001390"/>
    <x v="12"/>
    <s v="Brokerage"/>
    <s v="Ahmedabad"/>
    <s v="Global Client Network (GNB Inward)"/>
    <n v="1"/>
    <x v="2"/>
    <x v="2"/>
    <s v="M"/>
    <n v="32119154"/>
    <n v="11593"/>
    <d v="2019-04-01T00:00:00"/>
  </r>
  <r>
    <n v="1900001392"/>
    <x v="12"/>
    <s v="Brokerage"/>
    <s v="Ahmedabad"/>
    <s v="Employee Benefits (EB)"/>
    <m/>
    <x v="4"/>
    <x v="3"/>
    <s v="S"/>
    <s v="H0048996"/>
    <n v="46995"/>
    <d v="2019-01-29T00:00:00"/>
  </r>
  <r>
    <n v="1900001393"/>
    <x v="12"/>
    <s v="Brokerage"/>
    <s v="Ahmedabad"/>
    <s v="Global Client Network (GNB Inward)"/>
    <n v="1"/>
    <x v="2"/>
    <x v="2"/>
    <s v="M"/>
    <s v="OG-19-2202-4010-00002245"/>
    <n v="529"/>
    <d v="2019-02-18T00:00:00"/>
  </r>
  <r>
    <n v="1900001394"/>
    <x v="12"/>
    <s v="Brokerage"/>
    <s v="Ahmedabad"/>
    <s v="Global Client Network (GNB Inward)"/>
    <m/>
    <x v="1"/>
    <x v="1"/>
    <s v="B"/>
    <s v="OG-19-2202-1018-00000059"/>
    <n v="18563"/>
    <d v="2019-03-01T00:00:00"/>
  </r>
  <r>
    <n v="1900001396"/>
    <x v="12"/>
    <s v="Brokerage"/>
    <s v="Ahmedabad"/>
    <s v="Employee Benefits (EB)"/>
    <m/>
    <x v="4"/>
    <x v="3"/>
    <s v="S"/>
    <s v="H0048996"/>
    <n v="27435"/>
    <d v="2019-01-23T00:00:00"/>
  </r>
  <r>
    <n v="1900001397"/>
    <x v="12"/>
    <s v="Brokerage"/>
    <s v="Ahmedabad"/>
    <s v="Employee Benefits (EB)"/>
    <m/>
    <x v="4"/>
    <x v="1"/>
    <s v="W"/>
    <s v="505373-01"/>
    <n v="25336"/>
    <d v="2019-02-26T00:00:00"/>
  </r>
  <r>
    <n v="1900001398"/>
    <x v="12"/>
    <s v="Brokerage"/>
    <s v="Ahmedabad"/>
    <s v="Employee Benefits (EB)"/>
    <m/>
    <x v="4"/>
    <x v="3"/>
    <s v="W"/>
    <s v="H0067187"/>
    <n v="10772"/>
    <d v="2019-03-14T00:00:00"/>
  </r>
  <r>
    <n v="1900001403"/>
    <x v="12"/>
    <s v="Brokerage"/>
    <s v="Ahmedabad"/>
    <s v="Employee Benefits (EB)"/>
    <m/>
    <x v="4"/>
    <x v="3"/>
    <s v="W"/>
    <s v="H0067187"/>
    <n v="9283"/>
    <d v="2019-04-18T00:00:00"/>
  </r>
  <r>
    <n v="1900001404"/>
    <x v="12"/>
    <s v="Brokerage"/>
    <s v="Ahmedabad"/>
    <s v="Employee Benefits (EB)"/>
    <m/>
    <x v="4"/>
    <x v="3"/>
    <s v="W"/>
    <s v="H0067187"/>
    <n v="6903"/>
    <d v="2019-05-30T00:00:00"/>
  </r>
  <r>
    <n v="1900001405"/>
    <x v="12"/>
    <s v="Brokerage"/>
    <s v="Ahmedabad"/>
    <s v="Construction, Power &amp; Infrastructure"/>
    <m/>
    <x v="5"/>
    <x v="1"/>
    <s v="P"/>
    <s v="'99000044190700000001"/>
    <n v="90663"/>
    <d v="2019-04-01T00:00:00"/>
  </r>
  <r>
    <n v="1900001583"/>
    <x v="13"/>
    <s v="Brokerage"/>
    <s v="Ahmedabad"/>
    <s v="Employee Benefits (EB)"/>
    <m/>
    <x v="4"/>
    <x v="1"/>
    <s v="T"/>
    <s v="100200080123/01/00"/>
    <n v="156000"/>
    <d v="2019-01-04T00:00:00"/>
  </r>
  <r>
    <n v="1900001602"/>
    <x v="14"/>
    <s v="Brokerage"/>
    <s v="Ahmedabad"/>
    <s v="Global Client Network (GNB Inward)"/>
    <n v="1"/>
    <x v="2"/>
    <x v="2"/>
    <s v="V"/>
    <s v="OG-19-2202-1018-00000054"/>
    <n v="21157"/>
    <d v="2019-01-01T00:00:00"/>
  </r>
  <r>
    <n v="1900001603"/>
    <x v="14"/>
    <s v="Brokerage"/>
    <s v="Ahmedabad"/>
    <s v="Global Client Network (GNB Inward)"/>
    <n v="1"/>
    <x v="2"/>
    <x v="2"/>
    <s v="C"/>
    <s v="OG-19-2202-1018-00000053"/>
    <n v="77787"/>
    <d v="2019-01-01T00:00:00"/>
  </r>
  <r>
    <n v="1900001604"/>
    <x v="14"/>
    <s v="Brokerage"/>
    <s v="Ahmedabad"/>
    <s v="Global Client Network (GNB Inward)"/>
    <n v="1"/>
    <x v="2"/>
    <x v="2"/>
    <s v="M"/>
    <s v="OG-19-2202-4001-00011127"/>
    <n v="8468"/>
    <d v="2019-02-18T00:00:00"/>
  </r>
  <r>
    <n v="1900001605"/>
    <x v="14"/>
    <s v="Brokerage"/>
    <s v="Ahmedabad"/>
    <s v="Employee Benefits (EB)"/>
    <m/>
    <x v="4"/>
    <x v="1"/>
    <s v="A"/>
    <s v="237164239 00"/>
    <n v="1825"/>
    <d v="2019-02-01T00:00:00"/>
  </r>
  <r>
    <n v="1900001606"/>
    <x v="14"/>
    <s v="Brokerage"/>
    <s v="Ahmedabad"/>
    <s v="Employee Benefits (EB)"/>
    <m/>
    <x v="4"/>
    <x v="1"/>
    <s v="W"/>
    <s v="H0067187"/>
    <n v="329250"/>
    <d v="2019-02-28T00:00:00"/>
  </r>
  <r>
    <n v="1900001607"/>
    <x v="14"/>
    <s v="Brokerage"/>
    <s v="Ahmedabad"/>
    <s v="Global Client Network (GNB Inward)"/>
    <m/>
    <x v="1"/>
    <x v="1"/>
    <s v="M"/>
    <n v="304003763"/>
    <n v="344794"/>
    <d v="2019-04-01T00:00:00"/>
  </r>
  <r>
    <n v="1900001608"/>
    <x v="14"/>
    <s v="Brokerage"/>
    <s v="Ahmedabad"/>
    <s v="Global Client Network (GNB Inward)"/>
    <m/>
    <x v="1"/>
    <x v="1"/>
    <s v="M"/>
    <s v="2304001082-01"/>
    <n v="37500"/>
    <d v="2019-04-01T00:00:00"/>
  </r>
  <r>
    <n v="1900001609"/>
    <x v="14"/>
    <s v="Brokerage"/>
    <s v="Ahmedabad"/>
    <s v="Employee Benefits (EB)"/>
    <m/>
    <x v="4"/>
    <x v="1"/>
    <s v="S"/>
    <s v="H0056637"/>
    <n v="49789"/>
    <d v="2019-01-01T00:00:00"/>
  </r>
  <r>
    <n v="1900001610"/>
    <x v="14"/>
    <s v="Brokerage"/>
    <s v="Ahmedabad"/>
    <s v="Global Client Network (GNB Inward)"/>
    <m/>
    <x v="1"/>
    <x v="1"/>
    <s v="G"/>
    <s v="0600010004 01"/>
    <n v="64"/>
    <d v="2019-03-16T00:00:00"/>
  </r>
  <r>
    <n v="1900001611"/>
    <x v="14"/>
    <s v="Brokerage"/>
    <s v="Ahmedabad"/>
    <s v="Global Client Network (GNB Inward)"/>
    <m/>
    <x v="1"/>
    <x v="1"/>
    <s v="I"/>
    <s v="0000000008907502-01"/>
    <n v="6250"/>
    <d v="2019-02-24T00:00:00"/>
  </r>
  <r>
    <n v="1900002041"/>
    <x v="15"/>
    <s v="Brokerage"/>
    <s v="Ahmedabad"/>
    <s v="Trade Credit &amp;amp; Political Risk"/>
    <m/>
    <x v="8"/>
    <x v="1"/>
    <s v="T"/>
    <n v="1.31000501801E+19"/>
    <n v="124875"/>
    <d v="2019-03-07T00:00:00"/>
  </r>
  <r>
    <n v="1900002042"/>
    <x v="15"/>
    <s v="Brokerage"/>
    <s v="Ahmedabad"/>
    <s v="Liability"/>
    <n v="3"/>
    <x v="7"/>
    <x v="2"/>
    <s v="S"/>
    <n v="43190133"/>
    <n v="7783"/>
    <d v="2019-06-11T00:00:00"/>
  </r>
  <r>
    <n v="1900002043"/>
    <x v="15"/>
    <s v="Brokerage"/>
    <s v="Ahmedabad"/>
    <s v="Liability"/>
    <n v="3"/>
    <x v="7"/>
    <x v="2"/>
    <s v="S"/>
    <n v="43189992"/>
    <n v="7835"/>
    <d v="2019-06-10T00:00:00"/>
  </r>
  <r>
    <n v="1900002044"/>
    <x v="15"/>
    <s v="Brokerage"/>
    <s v="Ahmedabad"/>
    <s v="Liability"/>
    <m/>
    <x v="3"/>
    <x v="0"/>
    <s v="F"/>
    <n v="41045400"/>
    <n v="70125"/>
    <d v="2019-03-19T00:00:00"/>
  </r>
  <r>
    <n v="1900002045"/>
    <x v="15"/>
    <s v="Brokerage"/>
    <s v="Ahmedabad"/>
    <s v="Liability"/>
    <m/>
    <x v="3"/>
    <x v="0"/>
    <s v="F"/>
    <n v="41045403"/>
    <n v="70125"/>
    <d v="2019-03-19T00:00:00"/>
  </r>
  <r>
    <n v="1900002046"/>
    <x v="15"/>
    <s v="Brokerage"/>
    <s v="Ahmedabad"/>
    <s v="Property / BI"/>
    <m/>
    <x v="5"/>
    <x v="1"/>
    <s v="P"/>
    <s v="'99000046192400000001"/>
    <n v="60229"/>
    <d v="2019-04-01T00:00:00"/>
  </r>
  <r>
    <n v="1900002047"/>
    <x v="15"/>
    <s v="Brokerage"/>
    <s v="Ahmedabad"/>
    <s v="Property / BI"/>
    <m/>
    <x v="5"/>
    <x v="1"/>
    <s v="P"/>
    <s v="'99000011180100000303"/>
    <n v="98931"/>
    <d v="2019-01-16T00:00:00"/>
  </r>
  <r>
    <n v="1900002048"/>
    <x v="15"/>
    <s v="Brokerage"/>
    <s v="Ahmedabad"/>
    <s v="Global Client Network (GNB Inward)"/>
    <n v="1"/>
    <x v="2"/>
    <x v="2"/>
    <s v="A"/>
    <s v="OG-19-2202-1018-00000055"/>
    <n v="21769"/>
    <d v="2019-01-01T00:00:00"/>
  </r>
  <r>
    <n v="1900002049"/>
    <x v="15"/>
    <s v="Brokerage"/>
    <s v="Ahmedabad"/>
    <s v="Global Client Network (GNB Inward)"/>
    <m/>
    <x v="1"/>
    <x v="1"/>
    <s v="G"/>
    <s v="0640002231 04"/>
    <n v="65369"/>
    <d v="2019-04-17T00:00:00"/>
  </r>
  <r>
    <n v="1900002050"/>
    <x v="15"/>
    <s v="Brokerage"/>
    <s v="Ahmedabad"/>
    <s v="Global Client Network (GNB Inward)"/>
    <m/>
    <x v="1"/>
    <x v="1"/>
    <s v="D"/>
    <n v="304003761"/>
    <n v="5206"/>
    <d v="2019-04-01T00:00:00"/>
  </r>
  <r>
    <n v="1900002051"/>
    <x v="15"/>
    <s v="Brokerage"/>
    <s v="Ahmedabad"/>
    <s v="Global Client Network (GNB Inward)"/>
    <m/>
    <x v="1"/>
    <x v="1"/>
    <s v="N"/>
    <s v="0301004265-1"/>
    <n v="23750"/>
    <d v="2019-03-09T00:00:00"/>
  </r>
  <r>
    <n v="1900002052"/>
    <x v="15"/>
    <s v="Brokerage"/>
    <s v="Ahmedabad"/>
    <s v="Global Client Network (GNB Inward)"/>
    <m/>
    <x v="1"/>
    <x v="1"/>
    <s v="G"/>
    <s v="0600010004 02"/>
    <n v="1557"/>
    <d v="2019-04-16T00:00:00"/>
  </r>
  <r>
    <n v="1900002072"/>
    <x v="15"/>
    <s v="Brokerage"/>
    <s v="Ahmedabad"/>
    <s v="Construction, Power &amp; Infrastructure"/>
    <n v="13"/>
    <x v="5"/>
    <x v="2"/>
    <s v="P"/>
    <s v="'99000044190300000004"/>
    <n v="40960"/>
    <d v="2019-04-20T00:00:00"/>
  </r>
  <r>
    <n v="1900002229"/>
    <x v="16"/>
    <s v="Brokerage"/>
    <s v="Ahmedabad"/>
    <s v="Construction, Power &amp; Infrastructure"/>
    <m/>
    <x v="5"/>
    <x v="1"/>
    <s v="P"/>
    <s v="'99000044180700000012"/>
    <n v="12055"/>
    <d v="2019-02-14T00:00:00"/>
  </r>
  <r>
    <n v="1900002230"/>
    <x v="16"/>
    <s v="Brokerage"/>
    <s v="Ahmedabad"/>
    <s v="Property / BI"/>
    <m/>
    <x v="5"/>
    <x v="1"/>
    <s v="P"/>
    <s v="'99000011180100000340"/>
    <n v="131090"/>
    <d v="2019-02-26T00:00:00"/>
  </r>
  <r>
    <n v="1900002232"/>
    <x v="16"/>
    <s v="Brokerage"/>
    <s v="Ahmedabad"/>
    <s v="Construction, Power &amp; Infrastructure"/>
    <m/>
    <x v="5"/>
    <x v="1"/>
    <s v="P"/>
    <s v="'99000044185800000014"/>
    <n v="27069"/>
    <d v="2019-02-14T00:00:00"/>
  </r>
  <r>
    <n v="1900002265"/>
    <x v="16"/>
    <s v="Brokerage"/>
    <s v="Ahmedabad"/>
    <s v="Global Client Network (GNB Inward)"/>
    <m/>
    <x v="1"/>
    <x v="1"/>
    <s v="M"/>
    <s v="4092/151965577/01/000"/>
    <n v="215165"/>
    <d v="2019-04-01T00:00:00"/>
  </r>
  <r>
    <n v="1900002331"/>
    <x v="17"/>
    <s v="Brokerage"/>
    <s v="Ahmedabad"/>
    <s v="Global Client Network (GNB Inward)"/>
    <m/>
    <x v="1"/>
    <x v="1"/>
    <s v="P"/>
    <s v="5002/131802941/02/000"/>
    <n v="870"/>
    <d v="2019-05-26T00:00:00"/>
  </r>
  <r>
    <n v="1900002384"/>
    <x v="18"/>
    <s v="Brokerage"/>
    <s v="Ahmedabad"/>
    <s v="Trade Credit &amp;amp; Political Risk"/>
    <m/>
    <x v="8"/>
    <x v="3"/>
    <s v="M"/>
    <n v="2000010048"/>
    <n v="8174"/>
    <d v="2019-07-18T00:00:00"/>
  </r>
  <r>
    <n v="1900002387"/>
    <x v="18"/>
    <s v="Brokerage"/>
    <s v="Ahmedabad"/>
    <s v="Employee Benefits (EB)"/>
    <m/>
    <x v="4"/>
    <x v="1"/>
    <s v="S"/>
    <s v="4016/120415654/03/00"/>
    <n v="22246"/>
    <d v="2019-07-14T00:00:00"/>
  </r>
  <r>
    <n v="1900002458"/>
    <x v="19"/>
    <s v="Brokerage"/>
    <s v="Ahmedabad"/>
    <s v="Liability"/>
    <m/>
    <x v="3"/>
    <x v="0"/>
    <s v="P"/>
    <n v="43187020"/>
    <n v="7451"/>
    <d v="2019-04-22T00:00:00"/>
  </r>
  <r>
    <n v="1900002464"/>
    <x v="19"/>
    <s v="Brokerage"/>
    <s v="Ahmedabad"/>
    <s v="Employee Benefits (EB)"/>
    <m/>
    <x v="4"/>
    <x v="3"/>
    <s v="W"/>
    <s v="H0067187"/>
    <n v="7110"/>
    <d v="2019-07-29T00:00:00"/>
  </r>
  <r>
    <n v="1900002472"/>
    <x v="19"/>
    <s v="Brokerage"/>
    <s v="Ahmedabad"/>
    <s v="Global Client Network (GNB Inward)"/>
    <m/>
    <x v="1"/>
    <x v="1"/>
    <s v="P"/>
    <s v="4006/131284920/02/000"/>
    <n v="692"/>
    <d v="2019-05-15T00:00:00"/>
  </r>
  <r>
    <n v="1900002635"/>
    <x v="20"/>
    <s v="Brokerage"/>
    <s v="Ahmedabad"/>
    <s v="Trade Credit &amp;amp; Political Risk"/>
    <m/>
    <x v="8"/>
    <x v="1"/>
    <s v="P"/>
    <s v="NBI Domestic"/>
    <n v="65051"/>
    <d v="2019-01-01T00:00:00"/>
  </r>
  <r>
    <n v="1900002636"/>
    <x v="20"/>
    <s v="Brokerage"/>
    <s v="Ahmedabad"/>
    <s v="Global Client Network (GNB Inward)"/>
    <m/>
    <x v="1"/>
    <x v="1"/>
    <s v="M"/>
    <s v="4001/117090005/03/000"/>
    <n v="1005"/>
    <d v="2019-05-01T00:00:00"/>
  </r>
  <r>
    <n v="1900002637"/>
    <x v="20"/>
    <s v="Brokerage"/>
    <s v="Ahmedabad"/>
    <s v="Employee Benefits (EB)"/>
    <m/>
    <x v="4"/>
    <x v="3"/>
    <s v="W"/>
    <s v="H0067187"/>
    <n v="6259"/>
    <d v="2019-06-21T00:00:00"/>
  </r>
  <r>
    <n v="1900002638"/>
    <x v="20"/>
    <s v="Brokerage"/>
    <s v="Ahmedabad"/>
    <s v="Employee Benefits (EB)"/>
    <m/>
    <x v="4"/>
    <x v="3"/>
    <s v="S"/>
    <s v="H0048996"/>
    <n v="9941"/>
    <d v="2019-07-10T00:00:00"/>
  </r>
  <r>
    <n v="1900002639"/>
    <x v="20"/>
    <s v="Brokerage"/>
    <s v="Ahmedabad"/>
    <s v="Global Client Network (GNB Inward)"/>
    <n v="1"/>
    <x v="2"/>
    <x v="2"/>
    <s v="M"/>
    <s v="2600015265 00"/>
    <n v="9990"/>
    <d v="2019-05-23T00:00:00"/>
  </r>
  <r>
    <n v="1900002640"/>
    <x v="20"/>
    <s v="Brokerage"/>
    <s v="Ahmedabad"/>
    <s v="Employee Benefits (EB)"/>
    <m/>
    <x v="4"/>
    <x v="1"/>
    <s v="B"/>
    <s v="4016/133979727/02/000"/>
    <n v="74673"/>
    <d v="2019-06-29T00:00:00"/>
  </r>
  <r>
    <n v="1900002880"/>
    <x v="21"/>
    <s v="Brokerage"/>
    <s v="Ahmedabad"/>
    <s v="Global Client Network (GNB Inward)"/>
    <m/>
    <x v="1"/>
    <x v="1"/>
    <s v="G"/>
    <s v="0640002231 03"/>
    <n v="4362"/>
    <d v="2019-04-02T00:00:00"/>
  </r>
  <r>
    <n v="1900003129"/>
    <x v="22"/>
    <s v="Brokerage"/>
    <s v="Ahmedabad"/>
    <s v="Property / BI"/>
    <m/>
    <x v="5"/>
    <x v="1"/>
    <s v="P"/>
    <s v="'99000011180100000339"/>
    <n v="1610"/>
    <d v="2019-02-14T00:00:00"/>
  </r>
  <r>
    <n v="1900003131"/>
    <x v="22"/>
    <s v="Brokerage"/>
    <s v="Ahmedabad"/>
    <s v="Global Client Network (GNB Inward)"/>
    <m/>
    <x v="1"/>
    <x v="1"/>
    <s v="M"/>
    <n v="3.1142011248201999E+18"/>
    <n v="20166"/>
    <d v="2019-07-01T00:00:00"/>
  </r>
  <r>
    <n v="1900003209"/>
    <x v="23"/>
    <s v="Brokerage"/>
    <s v="Ahmedabad"/>
    <s v="Employee Benefits (EB)"/>
    <m/>
    <x v="4"/>
    <x v="1"/>
    <s v="B"/>
    <s v="4005/134645920/02/000"/>
    <n v="8605"/>
    <d v="2019-06-29T00:00:00"/>
  </r>
  <r>
    <n v="1900003210"/>
    <x v="23"/>
    <s v="Brokerage"/>
    <s v="Ahmedabad"/>
    <s v="Employee Benefits (EB)"/>
    <m/>
    <x v="4"/>
    <x v="1"/>
    <s v="F"/>
    <s v="4101190600000030-00"/>
    <n v="52500"/>
    <d v="2019-05-17T00:00:00"/>
  </r>
  <r>
    <n v="1900003211"/>
    <x v="23"/>
    <s v="Brokerage"/>
    <s v="Ahmedabad"/>
    <s v="Liability"/>
    <n v="13"/>
    <x v="5"/>
    <x v="2"/>
    <s v="P"/>
    <s v="'99000036181500000054"/>
    <n v="21875"/>
    <d v="2019-02-01T00:00:00"/>
  </r>
  <r>
    <n v="1900003212"/>
    <x v="23"/>
    <s v="Brokerage"/>
    <s v="Ahmedabad"/>
    <s v="Employee Benefits (EB)"/>
    <m/>
    <x v="4"/>
    <x v="3"/>
    <s v="S"/>
    <s v="H0048996"/>
    <n v="93906"/>
    <d v="2019-03-07T00:00:00"/>
  </r>
  <r>
    <n v="1900003213"/>
    <x v="23"/>
    <s v="Brokerage"/>
    <s v="Ahmedabad"/>
    <s v="Employee Benefits (EB)"/>
    <m/>
    <x v="4"/>
    <x v="1"/>
    <s v="S"/>
    <n v="54407334"/>
    <n v="23387"/>
    <d v="2019-01-01T00:00:00"/>
  </r>
  <r>
    <n v="1900003214"/>
    <x v="23"/>
    <s v="Brokerage"/>
    <s v="Ahmedabad"/>
    <s v="Employee Benefits (EB)"/>
    <m/>
    <x v="4"/>
    <x v="1"/>
    <s v="S"/>
    <s v="AG00059046000100"/>
    <n v="3347"/>
    <d v="2019-04-01T00:00:00"/>
  </r>
  <r>
    <n v="1900003404"/>
    <x v="24"/>
    <s v="Brokerage"/>
    <s v="Ahmedabad"/>
    <s v="Liability"/>
    <n v="2"/>
    <x v="6"/>
    <x v="2"/>
    <s v="L"/>
    <n v="2.9992028733097999E+18"/>
    <n v="60025"/>
    <d v="2019-07-08T00:00:00"/>
  </r>
  <r>
    <n v="1900003405"/>
    <x v="24"/>
    <s v="Brokerage"/>
    <s v="Ahmedabad"/>
    <s v="Marine"/>
    <m/>
    <x v="5"/>
    <x v="1"/>
    <s v="E"/>
    <s v="2412/202063061201000"/>
    <n v="13613"/>
    <d v="2019-01-07T00:00:00"/>
  </r>
  <r>
    <n v="1900003406"/>
    <x v="24"/>
    <s v="Brokerage"/>
    <s v="Ahmedabad"/>
    <s v="Employee Benefits (EB)"/>
    <m/>
    <x v="9"/>
    <x v="0"/>
    <s v="A"/>
    <s v="4101190700000015-00"/>
    <n v="79834"/>
    <d v="2019-06-25T00:00:00"/>
  </r>
  <r>
    <n v="1900003407"/>
    <x v="24"/>
    <s v="Brokerage"/>
    <s v="Ahmedabad"/>
    <s v="Liability"/>
    <n v="2"/>
    <x v="6"/>
    <x v="2"/>
    <s v="L"/>
    <n v="2.9992028732742001E+18"/>
    <n v="60025"/>
    <d v="2019-07-08T00:00:00"/>
  </r>
  <r>
    <n v="1900003928"/>
    <x v="25"/>
    <s v="Brokerage"/>
    <s v="Ahmedabad"/>
    <s v="Liability"/>
    <n v="10"/>
    <x v="10"/>
    <x v="2"/>
    <s v="M"/>
    <n v="14055133"/>
    <n v="63000"/>
    <d v="2019-07-26T00:00:00"/>
  </r>
  <r>
    <n v="1900003930"/>
    <x v="25"/>
    <s v="Fees"/>
    <s v="Ahmedabad"/>
    <s v="Construction, Power &amp; Infrastructure"/>
    <n v="2"/>
    <x v="6"/>
    <x v="2"/>
    <s v="P"/>
    <m/>
    <n v="100000"/>
    <d v="2019-07-17T00:00:00"/>
  </r>
  <r>
    <n v="1900003931"/>
    <x v="25"/>
    <s v="Fees"/>
    <s v="Ahmedabad"/>
    <s v="Construction, Power &amp; Infrastructure"/>
    <n v="2"/>
    <x v="6"/>
    <x v="2"/>
    <s v="P"/>
    <m/>
    <n v="100000"/>
    <d v="2019-01-21T00:00:00"/>
  </r>
  <r>
    <n v="1900004171"/>
    <x v="26"/>
    <s v="Fees"/>
    <s v="Ahmedabad"/>
    <s v="Global Client Network (GNB Inward)"/>
    <m/>
    <x v="1"/>
    <x v="1"/>
    <s v="S"/>
    <m/>
    <n v="254336"/>
    <d v="2019-01-25T00:00:00"/>
  </r>
  <r>
    <n v="1900004173"/>
    <x v="26"/>
    <s v="Fees"/>
    <s v="Ahmedabad"/>
    <s v="Global Client Network (GNB Inward)"/>
    <m/>
    <x v="1"/>
    <x v="1"/>
    <s v="G"/>
    <m/>
    <n v="266949"/>
    <d v="2019-01-25T00:00:00"/>
  </r>
  <r>
    <n v="1900004220"/>
    <x v="27"/>
    <s v="Brokerage"/>
    <s v="Ahmedabad"/>
    <s v="Employee Benefits (EB)"/>
    <m/>
    <x v="4"/>
    <x v="1"/>
    <s v="W"/>
    <n v="54445288"/>
    <n v="11111"/>
    <d v="2019-02-28T00:00:00"/>
  </r>
  <r>
    <n v="1900004221"/>
    <x v="27"/>
    <s v="Brokerage"/>
    <s v="Ahmedabad"/>
    <s v="Construction, Power &amp; Infrastructure"/>
    <n v="3"/>
    <x v="7"/>
    <x v="2"/>
    <s v="S"/>
    <n v="9.9000044190299996E+19"/>
    <n v="3008"/>
    <d v="2019-04-12T00:00:00"/>
  </r>
  <r>
    <n v="1900004376"/>
    <x v="28"/>
    <s v="Brokerage"/>
    <s v="Ahmedabad"/>
    <s v="Liability"/>
    <n v="3"/>
    <x v="7"/>
    <x v="2"/>
    <s v="G"/>
    <n v="43193940"/>
    <n v="6184"/>
    <d v="2019-08-07T00:00:00"/>
  </r>
  <r>
    <n v="1900004378"/>
    <x v="28"/>
    <s v="Brokerage"/>
    <s v="Ahmedabad"/>
    <s v="Property / BI"/>
    <m/>
    <x v="3"/>
    <x v="0"/>
    <s v="K"/>
    <s v="YB00020403000100"/>
    <n v="1568"/>
    <d v="2019-02-08T00:00:00"/>
  </r>
  <r>
    <n v="1900004380"/>
    <x v="28"/>
    <s v="Brokerage"/>
    <s v="Ahmedabad"/>
    <s v="Employee Benefits (EB)"/>
    <m/>
    <x v="4"/>
    <x v="3"/>
    <s v="S"/>
    <s v="H0048996"/>
    <n v="18901"/>
    <d v="2019-09-14T00:00:00"/>
  </r>
  <r>
    <n v="1900004382"/>
    <x v="28"/>
    <s v="Brokerage"/>
    <s v="Ahmedabad"/>
    <s v="Employee Benefits (EB)"/>
    <m/>
    <x v="4"/>
    <x v="3"/>
    <s v="S"/>
    <s v="H0048996"/>
    <n v="27682"/>
    <d v="2019-08-14T00:00:00"/>
  </r>
  <r>
    <n v="1900004383"/>
    <x v="28"/>
    <s v="Brokerage"/>
    <s v="Ahmedabad"/>
    <s v="Employee Benefits (EB)"/>
    <m/>
    <x v="4"/>
    <x v="3"/>
    <s v="W"/>
    <s v="H0067187"/>
    <n v="5501"/>
    <d v="2019-10-21T00:00:00"/>
  </r>
  <r>
    <n v="1900004384"/>
    <x v="28"/>
    <s v="Brokerage"/>
    <s v="Ahmedabad"/>
    <s v="Employee Benefits (EB)"/>
    <m/>
    <x v="4"/>
    <x v="1"/>
    <s v="P"/>
    <s v="4016 138636598 02 000"/>
    <n v="123750"/>
    <d v="2019-09-30T00:00:00"/>
  </r>
  <r>
    <n v="1900004404"/>
    <x v="29"/>
    <s v="Brokerage"/>
    <s v="Ahmedabad"/>
    <s v="Global Client Network (GNB Inward)"/>
    <m/>
    <x v="1"/>
    <x v="1"/>
    <s v="F"/>
    <s v="OG-20-2202-0425-00000017"/>
    <n v="825"/>
    <d v="2019-07-01T00:00:00"/>
  </r>
  <r>
    <n v="1900004408"/>
    <x v="29"/>
    <s v="Brokerage"/>
    <s v="Ahmedabad"/>
    <s v="Global Client Network (GNB Inward)"/>
    <m/>
    <x v="1"/>
    <x v="1"/>
    <s v="F"/>
    <s v="OG-20-2202-9931-00032558"/>
    <n v="1556"/>
    <d v="2019-07-01T00:00:00"/>
  </r>
  <r>
    <n v="1900004411"/>
    <x v="29"/>
    <s v="Brokerage"/>
    <s v="Ahmedabad"/>
    <s v="Global Client Network (GNB Inward)"/>
    <m/>
    <x v="1"/>
    <x v="1"/>
    <s v="F"/>
    <s v="OG-20-2202-4004-00000064"/>
    <n v="12350"/>
    <d v="2019-07-01T00:00:00"/>
  </r>
  <r>
    <n v="1900004474"/>
    <x v="30"/>
    <s v="Brokerage"/>
    <s v="Ahmedabad"/>
    <s v="Marine"/>
    <n v="3"/>
    <x v="7"/>
    <x v="2"/>
    <s v="N"/>
    <s v="2412 2020 7182 9001 000"/>
    <n v="15593"/>
    <d v="2019-01-12T00:00:00"/>
  </r>
  <r>
    <n v="1900004500"/>
    <x v="30"/>
    <s v="Brokerage"/>
    <s v="Ahmedabad"/>
    <s v="Construction, Power &amp; Infrastructure"/>
    <n v="3"/>
    <x v="7"/>
    <x v="2"/>
    <s v="S"/>
    <n v="9.9000044190300006E+17"/>
    <n v="2212"/>
    <d v="2019-04-10T00:00:00"/>
  </r>
  <r>
    <n v="1900004501"/>
    <x v="30"/>
    <s v="Brokerage"/>
    <s v="Ahmedabad"/>
    <s v="Employee Benefits (EB)"/>
    <n v="3"/>
    <x v="7"/>
    <x v="2"/>
    <s v="N"/>
    <n v="54522170"/>
    <n v="9056"/>
    <d v="2019-07-09T00:00:00"/>
  </r>
  <r>
    <n v="1900004503"/>
    <x v="31"/>
    <s v="Brokerage"/>
    <s v="Ahmedabad"/>
    <s v="Global Client Network (GNB Inward)"/>
    <m/>
    <x v="1"/>
    <x v="1"/>
    <s v="F"/>
    <s v="OG-20-2202-3304-00000009"/>
    <n v="1897"/>
    <d v="2019-07-01T00:00:00"/>
  </r>
  <r>
    <n v="1900004505"/>
    <x v="31"/>
    <s v="Brokerage"/>
    <s v="Ahmedabad"/>
    <s v="Global Client Network (GNB Inward)"/>
    <m/>
    <x v="1"/>
    <x v="1"/>
    <s v="F"/>
    <s v="OG-20-2202-3383-00000002"/>
    <n v="42500"/>
    <d v="2019-07-01T00:00:00"/>
  </r>
  <r>
    <n v="1900004507"/>
    <x v="31"/>
    <s v="Brokerage"/>
    <s v="Ahmedabad"/>
    <s v="Global Client Network (GNB Inward)"/>
    <m/>
    <x v="1"/>
    <x v="1"/>
    <s v="F"/>
    <s v="OG-20-2202-4002-00000010"/>
    <n v="10917"/>
    <d v="2019-07-01T00:00:00"/>
  </r>
  <r>
    <n v="1900004518"/>
    <x v="31"/>
    <s v="Brokerage"/>
    <s v="Ahmedabad"/>
    <s v="Global Client Network (GNB Inward)"/>
    <m/>
    <x v="1"/>
    <x v="1"/>
    <s v="F"/>
    <s v="OG-20-2202-4010-00000869"/>
    <n v="3375"/>
    <d v="2019-07-01T00:00:00"/>
  </r>
  <r>
    <n v="1900004535"/>
    <x v="31"/>
    <s v="Fees"/>
    <s v="Ahmedabad"/>
    <s v="Global Client Network (GNB Inward)"/>
    <m/>
    <x v="1"/>
    <x v="1"/>
    <s v="P"/>
    <s v="1011/142530053/01/000"/>
    <n v="320175"/>
    <d v="2019-12-06T00:00:00"/>
  </r>
  <r>
    <n v="1900004535"/>
    <x v="31"/>
    <s v="Fees"/>
    <s v="Ahmedabad"/>
    <s v="Global Client Network (GNB Inward)"/>
    <m/>
    <x v="1"/>
    <x v="1"/>
    <s v="P"/>
    <n v="3.1242015891005998E+18"/>
    <n v="320175"/>
    <d v="2019-12-06T00:00:00"/>
  </r>
  <r>
    <n v="1900004535"/>
    <x v="31"/>
    <s v="Fees"/>
    <s v="Ahmedabad"/>
    <s v="Global Client Network (GNB Inward)"/>
    <m/>
    <x v="1"/>
    <x v="1"/>
    <s v="P"/>
    <s v="OG-19-2202-1018-00000052"/>
    <n v="320175"/>
    <d v="2019-12-06T00:00:00"/>
  </r>
  <r>
    <n v="1900004538"/>
    <x v="31"/>
    <s v="Fees"/>
    <s v="Ahmedabad"/>
    <s v="Global Client Network (GNB Inward)"/>
    <m/>
    <x v="1"/>
    <x v="1"/>
    <s v="S"/>
    <s v="OG-20-2202-3315-00000009"/>
    <n v="168593"/>
    <d v="2019-05-28T00:00:00"/>
  </r>
  <r>
    <n v="1900004538"/>
    <x v="31"/>
    <s v="Fees"/>
    <s v="Ahmedabad"/>
    <s v="Global Client Network (GNB Inward)"/>
    <m/>
    <x v="1"/>
    <x v="1"/>
    <s v="S"/>
    <s v="P0019200001/9999/100301"/>
    <n v="168593"/>
    <d v="2019-05-28T00:00:00"/>
  </r>
  <r>
    <n v="1900004894"/>
    <x v="32"/>
    <s v="Brokerage"/>
    <s v="Ahmedabad"/>
    <s v="Global Client Network (GNB Inward)"/>
    <m/>
    <x v="1"/>
    <x v="1"/>
    <s v="T"/>
    <n v="43196279"/>
    <n v="2970"/>
    <d v="2019-09-22T00:00:00"/>
  </r>
  <r>
    <n v="1900004898"/>
    <x v="32"/>
    <s v="Brokerage"/>
    <s v="Ahmedabad"/>
    <s v="Global Client Network (GNB Inward)"/>
    <n v="1"/>
    <x v="2"/>
    <x v="2"/>
    <s v="C"/>
    <n v="3.1142029633600998E+18"/>
    <n v="7022"/>
    <d v="2019-08-26T00:00:00"/>
  </r>
  <r>
    <n v="1900004909"/>
    <x v="32"/>
    <s v="Brokerage"/>
    <s v="Ahmedabad"/>
    <s v="Global Client Network (GNB Inward)"/>
    <m/>
    <x v="1"/>
    <x v="1"/>
    <s v="G"/>
    <s v="0301004728-2019"/>
    <n v="202350"/>
    <d v="2019-09-30T00:00:00"/>
  </r>
  <r>
    <n v="1900004912"/>
    <x v="32"/>
    <s v="Brokerage"/>
    <s v="Ahmedabad"/>
    <s v="Global Client Network (GNB Inward)"/>
    <n v="1"/>
    <x v="2"/>
    <x v="2"/>
    <s v="G"/>
    <n v="3.213400201191E+23"/>
    <n v="87500"/>
    <d v="2019-07-31T00:00:00"/>
  </r>
  <r>
    <n v="1900004917"/>
    <x v="32"/>
    <s v="Brokerage"/>
    <s v="Ahmedabad"/>
    <s v="Global Client Network (GNB Inward)"/>
    <n v="1"/>
    <x v="2"/>
    <x v="2"/>
    <s v="G"/>
    <n v="22515779"/>
    <n v="44260"/>
    <d v="2019-09-30T00:00:00"/>
  </r>
  <r>
    <n v="1900004919"/>
    <x v="32"/>
    <s v="Brokerage"/>
    <s v="Ahmedabad"/>
    <s v="Property / BI"/>
    <m/>
    <x v="9"/>
    <x v="0"/>
    <s v="G"/>
    <n v="9.9000046190100005E+19"/>
    <n v="11550"/>
    <d v="2019-09-08T00:00:00"/>
  </r>
  <r>
    <n v="1900004920"/>
    <x v="32"/>
    <s v="Brokerage"/>
    <s v="Ahmedabad"/>
    <s v="Small Medium Enterpries (SME)"/>
    <m/>
    <x v="9"/>
    <x v="0"/>
    <s v="G"/>
    <n v="9.90000111903E+19"/>
    <n v="43033"/>
    <d v="2019-09-08T00:00:00"/>
  </r>
  <r>
    <n v="1900004922"/>
    <x v="32"/>
    <s v="Brokerage"/>
    <s v="Ahmedabad"/>
    <s v="Property / BI"/>
    <m/>
    <x v="9"/>
    <x v="0"/>
    <s v="G"/>
    <n v="9.9000046190100005E+19"/>
    <n v="7700"/>
    <d v="2019-09-08T00:00:00"/>
  </r>
  <r>
    <n v="1900004923"/>
    <x v="32"/>
    <s v="Brokerage"/>
    <s v="Ahmedabad"/>
    <s v="Small Medium Enterpries (SME)"/>
    <m/>
    <x v="9"/>
    <x v="0"/>
    <s v="G"/>
    <n v="9.90000111903E+19"/>
    <n v="72139"/>
    <d v="2019-09-08T00:00:00"/>
  </r>
  <r>
    <n v="1900004928"/>
    <x v="32"/>
    <s v="Brokerage"/>
    <s v="Ahmedabad"/>
    <s v="Construction, Power &amp; Infrastructure"/>
    <n v="3"/>
    <x v="7"/>
    <x v="2"/>
    <s v="G"/>
    <n v="9.9000044190299996E+19"/>
    <n v="32585"/>
    <d v="2019-09-11T00:00:00"/>
  </r>
  <r>
    <n v="1900004933"/>
    <x v="32"/>
    <s v="Brokerage"/>
    <s v="Ahmedabad"/>
    <s v="Construction, Power &amp; Infrastructure"/>
    <n v="3"/>
    <x v="7"/>
    <x v="2"/>
    <s v="G"/>
    <n v="9.9000044190299996E+19"/>
    <n v="8045"/>
    <d v="2019-09-22T00:00:00"/>
  </r>
  <r>
    <n v="1900004983"/>
    <x v="32"/>
    <s v="Brokerage"/>
    <s v="Ahmedabad"/>
    <s v="Global Client Network (GNB Inward)"/>
    <m/>
    <x v="1"/>
    <x v="1"/>
    <s v="P"/>
    <s v="0000000010619837-01"/>
    <n v="26968"/>
    <d v="2019-10-25T00:00:00"/>
  </r>
  <r>
    <n v="1900004984"/>
    <x v="32"/>
    <s v="Brokerage"/>
    <s v="Ahmedabad"/>
    <s v="Global Client Network (GNB Inward)"/>
    <m/>
    <x v="1"/>
    <x v="1"/>
    <s v="P"/>
    <s v="0000000007404252-02"/>
    <n v="2437"/>
    <d v="2019-10-26T00:00:00"/>
  </r>
  <r>
    <n v="1900004985"/>
    <x v="32"/>
    <s v="Brokerage"/>
    <s v="Ahmedabad"/>
    <s v="Global Client Network (GNB Inward)"/>
    <m/>
    <x v="1"/>
    <x v="1"/>
    <s v="P"/>
    <s v="OG-19-2202-1018-00000052"/>
    <n v="53278"/>
    <d v="2019-01-01T00:00:00"/>
  </r>
  <r>
    <n v="1900004986"/>
    <x v="32"/>
    <s v="Brokerage"/>
    <s v="Ahmedabad"/>
    <s v="Global Client Network (GNB Inward)"/>
    <m/>
    <x v="1"/>
    <x v="1"/>
    <s v="P"/>
    <s v="OG-19-2202-3383-00000007"/>
    <n v="30048"/>
    <d v="2019-01-01T00:00:00"/>
  </r>
  <r>
    <n v="1900004987"/>
    <x v="32"/>
    <s v="Brokerage"/>
    <s v="Ahmedabad"/>
    <s v="Global Client Network (GNB Inward)"/>
    <m/>
    <x v="1"/>
    <x v="1"/>
    <s v="P"/>
    <n v="3.1142029974272998E+18"/>
    <n v="12500"/>
    <d v="2019-09-19T00:00:00"/>
  </r>
  <r>
    <n v="1900005036"/>
    <x v="33"/>
    <s v="Brokerage"/>
    <s v="Ahmedabad"/>
    <s v="Global Client Network (GNB Inward)"/>
    <n v="1"/>
    <x v="2"/>
    <x v="2"/>
    <s v="M"/>
    <s v="ER00004563000100"/>
    <n v="3854"/>
    <d v="2019-04-30T00:00:00"/>
  </r>
  <r>
    <n v="1900005300"/>
    <x v="34"/>
    <s v="Fees"/>
    <s v="Ahmedabad"/>
    <s v="Global Client Network (GNB Inward)"/>
    <m/>
    <x v="1"/>
    <x v="1"/>
    <s v="M"/>
    <n v="304003763"/>
    <n v="132392"/>
    <d v="2019-12-20T00:00:00"/>
  </r>
  <r>
    <n v="1900005300"/>
    <x v="34"/>
    <s v="Fees"/>
    <s v="Ahmedabad"/>
    <s v="Global Client Network (GNB Inward)"/>
    <m/>
    <x v="1"/>
    <x v="1"/>
    <s v="M"/>
    <s v="1003/126704810/02/000"/>
    <n v="132392"/>
    <d v="2019-12-20T00:00:00"/>
  </r>
  <r>
    <n v="1900005300"/>
    <x v="34"/>
    <s v="Fees"/>
    <s v="Ahmedabad"/>
    <s v="Global Client Network (GNB Inward)"/>
    <m/>
    <x v="1"/>
    <x v="1"/>
    <s v="M"/>
    <n v="2.4142020928135997E+18"/>
    <n v="132392"/>
    <d v="2019-12-20T00:00:00"/>
  </r>
  <r>
    <n v="1900005300"/>
    <x v="34"/>
    <s v="Fees"/>
    <s v="Ahmedabad"/>
    <s v="Global Client Network (GNB Inward)"/>
    <m/>
    <x v="1"/>
    <x v="1"/>
    <s v="M"/>
    <s v="4092/151965577/01/000"/>
    <n v="132392"/>
    <d v="2019-12-20T00:00:00"/>
  </r>
  <r>
    <n v="1900005324"/>
    <x v="34"/>
    <s v="Brokerage"/>
    <s v="Ahmedabad"/>
    <s v="Construction, Power &amp; Infrastructure"/>
    <n v="3"/>
    <x v="7"/>
    <x v="2"/>
    <s v="S"/>
    <n v="9.9000044190299996E+19"/>
    <n v="26805"/>
    <d v="2019-11-19T00:00:00"/>
  </r>
  <r>
    <n v="1900005325"/>
    <x v="34"/>
    <s v="Brokerage"/>
    <s v="Ahmedabad"/>
    <s v="Employee Benefits (EB)"/>
    <m/>
    <x v="3"/>
    <x v="1"/>
    <s v="S"/>
    <n v="43191791"/>
    <n v="956"/>
    <d v="2019-07-03T00:00:00"/>
  </r>
  <r>
    <n v="1900005329"/>
    <x v="34"/>
    <s v="Brokerage"/>
    <s v="Ahmedabad"/>
    <s v="Global Client Network (GNB Inward)"/>
    <n v="1"/>
    <x v="2"/>
    <x v="2"/>
    <s v="A"/>
    <n v="3.1142029634361999E+18"/>
    <n v="2089"/>
    <d v="2019-08-26T00:00:00"/>
  </r>
  <r>
    <n v="1900005331"/>
    <x v="34"/>
    <s v="Brokerage"/>
    <s v="Ahmedabad"/>
    <s v="Global Client Network (GNB Inward)"/>
    <m/>
    <x v="1"/>
    <x v="1"/>
    <s v="T"/>
    <s v="OG-20-2202-1005-00000171-2019"/>
    <n v="8580"/>
    <d v="2019-09-21T00:00:00"/>
  </r>
  <r>
    <n v="1900005394"/>
    <x v="35"/>
    <s v="Brokerage"/>
    <s v="Ahmedabad"/>
    <s v="Global Client Network (GNB Inward)"/>
    <m/>
    <x v="1"/>
    <x v="1"/>
    <s v="F"/>
    <s v="OG-20-2202-4004-00000062"/>
    <n v="60713"/>
    <d v="2019-07-01T00:00:00"/>
  </r>
  <r>
    <n v="1900005395"/>
    <x v="35"/>
    <s v="Brokerage"/>
    <s v="Ahmedabad"/>
    <s v="Marine"/>
    <m/>
    <x v="1"/>
    <x v="1"/>
    <s v="G"/>
    <n v="22531899"/>
    <n v="50160"/>
    <d v="2019-10-27T00:00:00"/>
  </r>
  <r>
    <n v="1900005396"/>
    <x v="35"/>
    <s v="Brokerage"/>
    <s v="Ahmedabad"/>
    <s v="Global Client Network (GNB Inward)"/>
    <m/>
    <x v="1"/>
    <x v="3"/>
    <s v="G"/>
    <s v="OG-19-2202-1018-00000047"/>
    <n v="71765"/>
    <d v="2019-10-26T00:00:00"/>
  </r>
  <r>
    <n v="1900005439"/>
    <x v="35"/>
    <s v="Brokerage"/>
    <s v="Ahmedabad"/>
    <s v="Construction, Power &amp; Infrastructure"/>
    <n v="13"/>
    <x v="5"/>
    <x v="2"/>
    <s v="P"/>
    <s v="'99000044180300000048"/>
    <n v="62399"/>
    <d v="2019-11-14T00:00:00"/>
  </r>
  <r>
    <n v="1900005516"/>
    <x v="36"/>
    <s v="Brokerage"/>
    <s v="Ahmedabad"/>
    <s v="Liability"/>
    <n v="10"/>
    <x v="10"/>
    <x v="2"/>
    <s v="O"/>
    <n v="2280014070"/>
    <n v="27530"/>
    <d v="2019-03-09T00:00:00"/>
  </r>
  <r>
    <n v="1900005526"/>
    <x v="36"/>
    <s v="Brokerage"/>
    <s v="Ahmedabad"/>
    <s v="Employee Benefits (EB)"/>
    <m/>
    <x v="4"/>
    <x v="1"/>
    <s v="A"/>
    <s v="180876-0000-01"/>
    <n v="60000"/>
    <d v="2019-04-01T00:00:00"/>
  </r>
  <r>
    <n v="1900005527"/>
    <x v="36"/>
    <s v="Brokerage"/>
    <s v="Ahmedabad"/>
    <s v="Global Client Network (GNB Inward)"/>
    <m/>
    <x v="1"/>
    <x v="1"/>
    <s v="C"/>
    <n v="1.203004619248E+19"/>
    <n v="77400"/>
    <d v="2019-08-10T00:00:00"/>
  </r>
  <r>
    <n v="1900005528"/>
    <x v="36"/>
    <s v="Brokerage"/>
    <s v="Ahmedabad"/>
    <s v="Global Client Network (GNB Inward)"/>
    <m/>
    <x v="1"/>
    <x v="1"/>
    <s v="C"/>
    <n v="1.203004619248E+19"/>
    <n v="302812"/>
    <d v="2019-08-10T00:00:00"/>
  </r>
  <r>
    <n v="1900005529"/>
    <x v="36"/>
    <s v="Brokerage"/>
    <s v="Ahmedabad"/>
    <s v="Property / BI"/>
    <m/>
    <x v="5"/>
    <x v="1"/>
    <s v="H"/>
    <s v="'0655001664 03"/>
    <n v="275569"/>
    <d v="2019-03-01T00:00:00"/>
  </r>
  <r>
    <n v="1900005530"/>
    <x v="36"/>
    <s v="Brokerage"/>
    <s v="Ahmedabad"/>
    <s v="Liability"/>
    <m/>
    <x v="5"/>
    <x v="1"/>
    <s v="H"/>
    <s v="'0304001755"/>
    <n v="320000"/>
    <d v="2019-01-31T00:00:00"/>
  </r>
  <r>
    <n v="1900005531"/>
    <x v="36"/>
    <s v="Brokerage"/>
    <s v="Ahmedabad"/>
    <s v="Employee Benefits (EB)"/>
    <m/>
    <x v="4"/>
    <x v="1"/>
    <s v="S"/>
    <n v="3393"/>
    <n v="114752"/>
    <d v="2019-11-01T00:00:00"/>
  </r>
  <r>
    <n v="1900005532"/>
    <x v="36"/>
    <s v="Brokerage"/>
    <s v="Ahmedabad"/>
    <s v="Employee Benefits (EB)"/>
    <m/>
    <x v="4"/>
    <x v="3"/>
    <s v="S"/>
    <s v="H0056637"/>
    <n v="49027"/>
    <d v="2019-02-04T00:00:00"/>
  </r>
  <r>
    <n v="1900005555"/>
    <x v="36"/>
    <s v="Brokerage"/>
    <s v="Ahmedabad"/>
    <s v="Construction, Power &amp; Infrastructure"/>
    <n v="13"/>
    <x v="5"/>
    <x v="2"/>
    <s v="P"/>
    <s v="'99000044180300000078"/>
    <n v="153332"/>
    <d v="2019-10-19T00:00:00"/>
  </r>
  <r>
    <n v="1900005760"/>
    <x v="37"/>
    <s v="Brokerage"/>
    <s v="Ahmedabad"/>
    <s v="Marine"/>
    <m/>
    <x v="9"/>
    <x v="0"/>
    <s v="ABC"/>
    <n v="2.4142027811737001E+18"/>
    <n v="23591"/>
    <d v="2019-05-01T00:00:00"/>
  </r>
  <r>
    <n v="1900005761"/>
    <x v="37"/>
    <s v="Brokerage"/>
    <s v="Ahmedabad"/>
    <s v="Global Client Network (GNB Inward)"/>
    <m/>
    <x v="1"/>
    <x v="1"/>
    <s v="F"/>
    <s v="OG-20-2202-3315-00000012"/>
    <n v="19181"/>
    <d v="2019-08-02T00:00:00"/>
  </r>
  <r>
    <n v="1900005767"/>
    <x v="37"/>
    <s v="Brokerage"/>
    <s v="Ahmedabad"/>
    <s v="Small Medium Enterpries (SME)"/>
    <m/>
    <x v="9"/>
    <x v="0"/>
    <s v="G"/>
    <n v="2.3060011180300001E+19"/>
    <n v="8228"/>
    <d v="2019-02-28T00:00:00"/>
  </r>
  <r>
    <n v="1900005768"/>
    <x v="37"/>
    <s v="Brokerage"/>
    <s v="Ahmedabad"/>
    <s v="Small Medium Enterpries (SME)"/>
    <m/>
    <x v="9"/>
    <x v="3"/>
    <s v="G"/>
    <n v="2.3060011180300001E+19"/>
    <n v="5241"/>
    <d v="2019-07-12T00:00:00"/>
  </r>
  <r>
    <n v="1900005769"/>
    <x v="37"/>
    <s v="Brokerage"/>
    <s v="Ahmedabad"/>
    <s v="Small Medium Enterpries (SME)"/>
    <m/>
    <x v="9"/>
    <x v="3"/>
    <s v="G"/>
    <n v="9.9000046190799995E+19"/>
    <n v="13154"/>
    <d v="2019-10-10T00:00:00"/>
  </r>
  <r>
    <n v="1900005770"/>
    <x v="37"/>
    <s v="Brokerage"/>
    <s v="Ahmedabad"/>
    <s v="Small Medium Enterpries (SME)"/>
    <m/>
    <x v="9"/>
    <x v="0"/>
    <s v="G"/>
    <n v="9.9000046190799995E+19"/>
    <n v="14461"/>
    <d v="2019-09-08T00:00:00"/>
  </r>
  <r>
    <n v="1900005771"/>
    <x v="37"/>
    <s v="Brokerage"/>
    <s v="Ahmedabad"/>
    <s v="Global Client Network (GNB Inward)"/>
    <m/>
    <x v="1"/>
    <x v="1"/>
    <s v="H"/>
    <s v="2019-L0138835-FWC"/>
    <n v="2853"/>
    <d v="2019-06-23T00:00:00"/>
  </r>
  <r>
    <n v="1900005772"/>
    <x v="37"/>
    <s v="Brokerage"/>
    <s v="Ahmedabad"/>
    <s v="Global Client Network (GNB Inward)"/>
    <m/>
    <x v="1"/>
    <x v="1"/>
    <s v="H"/>
    <s v="2019-L0139704-PBL"/>
    <n v="495"/>
    <d v="2019-06-23T00:00:00"/>
  </r>
  <r>
    <n v="1900005773"/>
    <x v="37"/>
    <s v="Brokerage"/>
    <s v="Ahmedabad"/>
    <s v="Global Client Network (GNB Inward)"/>
    <m/>
    <x v="1"/>
    <x v="3"/>
    <s v="H"/>
    <s v="2018-F0513845-BSS"/>
    <n v="5891"/>
    <d v="2019-02-04T00:00:00"/>
  </r>
  <r>
    <n v="1900005774"/>
    <x v="37"/>
    <s v="Brokerage"/>
    <s v="Ahmedabad"/>
    <s v="Property / BI"/>
    <n v="3"/>
    <x v="7"/>
    <x v="2"/>
    <s v="N"/>
    <s v="OG-20-2202-4004-00000043"/>
    <n v="4596"/>
    <d v="2019-05-16T00:00:00"/>
  </r>
  <r>
    <n v="1900005775"/>
    <x v="37"/>
    <s v="Brokerage"/>
    <s v="Ahmedabad"/>
    <s v="Construction, Power &amp; Infrastructure"/>
    <n v="3"/>
    <x v="7"/>
    <x v="2"/>
    <s v="S"/>
    <n v="9.9000044180300005E+19"/>
    <n v="21443"/>
    <d v="2019-07-03T00:00:00"/>
  </r>
  <r>
    <n v="1900005776"/>
    <x v="37"/>
    <s v="Brokerage"/>
    <s v="Ahmedabad"/>
    <s v="Construction, Power &amp; Infrastructure"/>
    <n v="3"/>
    <x v="7"/>
    <x v="2"/>
    <s v="S"/>
    <n v="9.9000044180300005E+19"/>
    <n v="21442"/>
    <d v="2019-10-20T00:00:00"/>
  </r>
  <r>
    <n v="1900005777"/>
    <x v="37"/>
    <s v="Brokerage"/>
    <s v="Ahmedabad"/>
    <s v="Construction, Power &amp; Infrastructure"/>
    <n v="3"/>
    <x v="7"/>
    <x v="2"/>
    <s v="S"/>
    <n v="9.9000044180300005E+19"/>
    <n v="21443"/>
    <d v="2019-03-16T00:00:00"/>
  </r>
  <r>
    <n v="1900005778"/>
    <x v="37"/>
    <s v="Brokerage"/>
    <s v="Ahmedabad"/>
    <s v="Construction, Power &amp; Infrastructure"/>
    <n v="3"/>
    <x v="7"/>
    <x v="2"/>
    <s v="S"/>
    <n v="9.9000044180300005E+19"/>
    <n v="17949"/>
    <d v="2019-07-03T00:00:00"/>
  </r>
  <r>
    <n v="1900005779"/>
    <x v="37"/>
    <s v="Brokerage"/>
    <s v="Ahmedabad"/>
    <s v="Construction, Power &amp; Infrastructure"/>
    <n v="3"/>
    <x v="7"/>
    <x v="2"/>
    <s v="S"/>
    <n v="9.9000044180300005E+19"/>
    <n v="17949"/>
    <d v="2019-03-16T00:00:00"/>
  </r>
  <r>
    <n v="1900005780"/>
    <x v="37"/>
    <s v="Brokerage"/>
    <s v="Ahmedabad"/>
    <s v="Property / BI"/>
    <m/>
    <x v="3"/>
    <x v="0"/>
    <s v="S"/>
    <s v="PFS/I3353707/71/01/006343"/>
    <n v="7889"/>
    <d v="2019-01-12T00:00:00"/>
  </r>
  <r>
    <n v="1900005781"/>
    <x v="37"/>
    <s v="Brokerage"/>
    <s v="Ahmedabad"/>
    <s v="Liability"/>
    <n v="3"/>
    <x v="7"/>
    <x v="2"/>
    <s v="S"/>
    <n v="3.1142031258438999E+18"/>
    <n v="8198"/>
    <d v="2019-10-25T00:00:00"/>
  </r>
  <r>
    <n v="1900005782"/>
    <x v="37"/>
    <s v="Brokerage"/>
    <s v="Ahmedabad"/>
    <s v="Employee Benefits (EB)"/>
    <m/>
    <x v="4"/>
    <x v="3"/>
    <s v="S"/>
    <s v="H0048996"/>
    <n v="18697"/>
    <d v="2019-03-11T00:00:00"/>
  </r>
  <r>
    <n v="1900005783"/>
    <x v="37"/>
    <s v="Brokerage"/>
    <s v="Ahmedabad"/>
    <s v="Employee Benefits (EB)"/>
    <m/>
    <x v="4"/>
    <x v="3"/>
    <s v="S"/>
    <s v="H0048996"/>
    <n v="17140"/>
    <d v="2019-10-11T00:00:00"/>
  </r>
  <r>
    <n v="1900005784"/>
    <x v="37"/>
    <s v="Brokerage"/>
    <s v="Ahmedabad"/>
    <s v="Employee Benefits (EB)"/>
    <m/>
    <x v="4"/>
    <x v="3"/>
    <s v="S"/>
    <s v="H0048996"/>
    <n v="8561"/>
    <d v="2019-11-14T00:00:00"/>
  </r>
  <r>
    <n v="1900005785"/>
    <x v="37"/>
    <s v="Brokerage"/>
    <s v="Ahmedabad"/>
    <s v="Liability"/>
    <m/>
    <x v="3"/>
    <x v="1"/>
    <s v="T"/>
    <n v="43191787"/>
    <n v="6213"/>
    <d v="2019-07-03T00:00:00"/>
  </r>
  <r>
    <n v="1900005786"/>
    <x v="37"/>
    <s v="Brokerage"/>
    <s v="Ahmedabad"/>
    <s v="Global Client Network (GNB Inward)"/>
    <m/>
    <x v="1"/>
    <x v="1"/>
    <s v="T"/>
    <s v="OG-20-2202-4097-00000201"/>
    <n v="8625"/>
    <d v="2019-09-21T00:00:00"/>
  </r>
  <r>
    <n v="1900005787"/>
    <x v="37"/>
    <s v="Brokerage"/>
    <s v="Ahmedabad"/>
    <s v="Global Client Network (GNB Inward)"/>
    <m/>
    <x v="1"/>
    <x v="1"/>
    <s v="T"/>
    <s v="OG-20-2202-4097-00000170"/>
    <n v="4579"/>
    <d v="2019-09-21T00:00:00"/>
  </r>
  <r>
    <n v="1900005788"/>
    <x v="37"/>
    <s v="Brokerage"/>
    <s v="Ahmedabad"/>
    <s v="Global Client Network (GNB Inward)"/>
    <m/>
    <x v="1"/>
    <x v="3"/>
    <s v="T"/>
    <s v="OG-19-2202-1005-00000153"/>
    <n v="1980"/>
    <d v="2019-06-14T00:00:00"/>
  </r>
  <r>
    <n v="1900005789"/>
    <x v="37"/>
    <s v="Brokerage"/>
    <s v="Ahmedabad"/>
    <s v="Global Client Network (GNB Inward)"/>
    <m/>
    <x v="1"/>
    <x v="1"/>
    <s v="T"/>
    <s v="OG-20-2202-4097-00000171"/>
    <n v="3330"/>
    <d v="2019-09-21T00:00:00"/>
  </r>
  <r>
    <n v="1900005910"/>
    <x v="38"/>
    <s v="Brokerage"/>
    <s v="Ahmedabad"/>
    <s v="Construction, Power &amp; Infrastructure"/>
    <n v="2"/>
    <x v="6"/>
    <x v="2"/>
    <s v="P"/>
    <s v="'99000044180300000047"/>
    <n v="90282"/>
    <d v="2019-02-27T00:00:00"/>
  </r>
  <r>
    <n v="1900005911"/>
    <x v="38"/>
    <s v="Brokerage"/>
    <s v="Ahmedabad"/>
    <s v="Construction, Power &amp; Infrastructure"/>
    <n v="13"/>
    <x v="5"/>
    <x v="2"/>
    <s v="P"/>
    <s v="'99000044180300000048"/>
    <n v="68639"/>
    <d v="2019-05-14T00:00:00"/>
  </r>
  <r>
    <n v="1900005912"/>
    <x v="38"/>
    <s v="Brokerage"/>
    <s v="Ahmedabad"/>
    <s v="Construction, Power &amp; Infrastructure"/>
    <n v="2"/>
    <x v="6"/>
    <x v="2"/>
    <s v="P"/>
    <s v="'99000044180300000047"/>
    <n v="90282"/>
    <d v="2019-08-27T00:00:00"/>
  </r>
  <r>
    <n v="1900005913"/>
    <x v="38"/>
    <s v="Brokerage"/>
    <s v="Ahmedabad"/>
    <s v="Construction, Power &amp; Infrastructure"/>
    <n v="2"/>
    <x v="6"/>
    <x v="2"/>
    <s v="P"/>
    <s v="'99000044180300000047"/>
    <n v="90282"/>
    <d v="2019-05-27T00:00:00"/>
  </r>
  <r>
    <n v="1900005915"/>
    <x v="38"/>
    <s v="Brokerage"/>
    <s v="Ahmedabad"/>
    <s v="Construction, Power &amp; Infrastructure"/>
    <n v="13"/>
    <x v="5"/>
    <x v="2"/>
    <s v="P"/>
    <s v="'99000044180300000076"/>
    <n v="67102"/>
    <d v="2019-03-27T00:00:00"/>
  </r>
  <r>
    <n v="1900005959"/>
    <x v="38"/>
    <s v="Brokerage"/>
    <s v="Ahmedabad"/>
    <s v="Liability"/>
    <m/>
    <x v="5"/>
    <x v="1"/>
    <s v="H"/>
    <s v="'0300004329"/>
    <n v="125000"/>
    <d v="2019-01-31T00:00:00"/>
  </r>
  <r>
    <n v="1900005960"/>
    <x v="38"/>
    <s v="Brokerage"/>
    <s v="Ahmedabad"/>
    <s v="Trade Credit &amp;amp; Political Risk"/>
    <m/>
    <x v="8"/>
    <x v="1"/>
    <s v="M"/>
    <s v="TBA"/>
    <n v="115781"/>
    <d v="2019-07-28T00:00:00"/>
  </r>
  <r>
    <n v="1900005961"/>
    <x v="38"/>
    <s v="Brokerage"/>
    <s v="Ahmedabad"/>
    <s v="Liability"/>
    <m/>
    <x v="5"/>
    <x v="1"/>
    <s v="C"/>
    <s v="'23060036180200000022"/>
    <n v="137500"/>
    <d v="2019-01-01T00:00:00"/>
  </r>
  <r>
    <n v="1900005962"/>
    <x v="38"/>
    <s v="Brokerage"/>
    <s v="Ahmedabad"/>
    <s v="Construction, Power &amp; Infrastructure"/>
    <n v="2"/>
    <x v="6"/>
    <x v="2"/>
    <s v="P"/>
    <s v="'99000044180300000078"/>
    <n v="208093"/>
    <d v="2019-03-25T00:00:00"/>
  </r>
  <r>
    <n v="1900005964"/>
    <x v="38"/>
    <s v="Brokerage"/>
    <s v="Ahmedabad"/>
    <s v="Construction, Power &amp; Infrastructure"/>
    <n v="2"/>
    <x v="6"/>
    <x v="2"/>
    <s v="P"/>
    <s v="'99000044180300000078"/>
    <n v="153332"/>
    <d v="2019-07-07T00:00:00"/>
  </r>
  <r>
    <n v="1900005965"/>
    <x v="38"/>
    <s v="Brokerage"/>
    <s v="Ahmedabad"/>
    <s v="Liability"/>
    <m/>
    <x v="5"/>
    <x v="1"/>
    <s v="C"/>
    <s v="'91000036191700000002"/>
    <n v="131250"/>
    <d v="2019-05-23T00:00:00"/>
  </r>
  <r>
    <n v="2000001072"/>
    <x v="39"/>
    <s v="Brokerage"/>
    <s v="Ahmedabad"/>
    <s v="Marine"/>
    <m/>
    <x v="9"/>
    <x v="3"/>
    <s v="S"/>
    <n v="2.4142025629033999E+18"/>
    <n v="56100"/>
    <d v="2019-03-08T00:00:00"/>
  </r>
  <r>
    <n v="2000001076"/>
    <x v="39"/>
    <s v="Brokerage"/>
    <s v="Ahmedabad"/>
    <s v="Marine"/>
    <m/>
    <x v="5"/>
    <x v="1"/>
    <s v="H"/>
    <s v="0830016972 02"/>
    <n v="50333"/>
    <d v="2019-03-01T00:00:00"/>
  </r>
  <r>
    <n v="2000001082"/>
    <x v="39"/>
    <s v="Brokerage"/>
    <s v="Ahmedabad"/>
    <s v="Liability"/>
    <m/>
    <x v="5"/>
    <x v="1"/>
    <s v="T"/>
    <n v="41046110"/>
    <n v="74250"/>
    <d v="2019-04-09T00:00:00"/>
  </r>
  <r>
    <n v="2000001083"/>
    <x v="39"/>
    <s v="Brokerage"/>
    <s v="Ahmedabad"/>
    <s v="Employee Benefits (EB)"/>
    <m/>
    <x v="3"/>
    <x v="1"/>
    <s v="N"/>
    <s v="4101191100000008-00"/>
    <n v="48929"/>
    <d v="2019-11-10T00:00:00"/>
  </r>
  <r>
    <n v="2000001086"/>
    <x v="39"/>
    <s v="Brokerage"/>
    <s v="Ahmedabad"/>
    <s v="Global Client Network (GNB Inward)"/>
    <n v="1"/>
    <x v="2"/>
    <x v="2"/>
    <s v="P"/>
    <n v="1.11200441808E+19"/>
    <n v="49401"/>
    <d v="2019-01-03T00:00:00"/>
  </r>
  <r>
    <n v="2000001563"/>
    <x v="40"/>
    <s v="Brokerage"/>
    <s v="Ahmedabad"/>
    <s v="Marine"/>
    <m/>
    <x v="3"/>
    <x v="0"/>
    <s v="S"/>
    <s v="MCO/I3350570/71/01/006343"/>
    <n v="9075"/>
    <d v="2019-01-12T00:00:00"/>
  </r>
  <r>
    <n v="2000001567"/>
    <x v="40"/>
    <s v="Brokerage"/>
    <s v="Ahmedabad"/>
    <s v="Construction, Power &amp; Infrastructure"/>
    <n v="13"/>
    <x v="5"/>
    <x v="2"/>
    <s v="M"/>
    <s v="'11120044180300000011"/>
    <n v="24072"/>
    <d v="2019-03-13T00:00:00"/>
  </r>
  <r>
    <n v="2000001570"/>
    <x v="40"/>
    <s v="Brokerage"/>
    <s v="Ahmedabad"/>
    <s v="Employee Benefits (EB)"/>
    <m/>
    <x v="4"/>
    <x v="1"/>
    <s v="T"/>
    <s v="LPGPA0000000200/01"/>
    <n v="5550"/>
    <d v="2019-01-04T00:00:00"/>
  </r>
  <r>
    <n v="2000001575"/>
    <x v="40"/>
    <s v="Brokerage"/>
    <s v="Ahmedabad"/>
    <s v="Property / BI"/>
    <n v="13"/>
    <x v="5"/>
    <x v="2"/>
    <s v="P"/>
    <s v="'99000046192400000039"/>
    <n v="10938"/>
    <d v="2019-06-12T00:00:00"/>
  </r>
  <r>
    <n v="2000001579"/>
    <x v="40"/>
    <s v="Brokerage"/>
    <s v="Ahmedabad"/>
    <s v="Emerging Corporates Group (ECG)"/>
    <n v="3"/>
    <x v="7"/>
    <x v="2"/>
    <s v="S"/>
    <n v="2280038722"/>
    <n v="2789"/>
    <d v="2019-07-15T00:00:00"/>
  </r>
  <r>
    <n v="2000001583"/>
    <x v="40"/>
    <s v="Brokerage"/>
    <s v="Ahmedabad"/>
    <s v="Marine"/>
    <m/>
    <x v="9"/>
    <x v="3"/>
    <s v="S"/>
    <n v="2.4142025629033999E+18"/>
    <n v="14025"/>
    <d v="2019-10-22T00:00:00"/>
  </r>
  <r>
    <n v="2000001589"/>
    <x v="40"/>
    <s v="Brokerage"/>
    <s v="Ahmedabad"/>
    <s v="Global Client Network (GNB Inward)"/>
    <m/>
    <x v="1"/>
    <x v="1"/>
    <s v="G"/>
    <s v="32099602-01"/>
    <n v="1112"/>
    <d v="2019-01-23T00:00:00"/>
  </r>
  <r>
    <n v="2000001598"/>
    <x v="40"/>
    <s v="Brokerage"/>
    <s v="Ahmedabad"/>
    <s v="Employee Benefits (EB)"/>
    <m/>
    <x v="4"/>
    <x v="1"/>
    <s v="F"/>
    <n v="2.9992015408021002E+18"/>
    <n v="4302"/>
    <d v="2019-11-01T00:00:00"/>
  </r>
  <r>
    <n v="2000001604"/>
    <x v="40"/>
    <s v="Brokerage"/>
    <s v="Ahmedabad"/>
    <s v="Liability"/>
    <n v="13"/>
    <x v="5"/>
    <x v="2"/>
    <s v="H"/>
    <s v="'2302003268"/>
    <n v="21875"/>
    <d v="2019-02-11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x v="0"/>
    <n v="8000000"/>
    <n v="400000"/>
    <x v="0"/>
    <x v="0"/>
    <s v="Ahmedabad"/>
    <s v="Employee Benefits (EB)"/>
    <x v="0"/>
    <x v="0"/>
    <s v="Group Medical"/>
  </r>
  <r>
    <x v="1"/>
    <s v="OPP1900001047"/>
    <n v="1"/>
    <x v="1"/>
    <n v="200000"/>
    <n v="30000"/>
    <x v="1"/>
    <x v="0"/>
    <s v="Ahmedabad"/>
    <s v="Employee Benefits (EB)"/>
    <x v="0"/>
    <x v="0"/>
    <s v="Group Personal Accident"/>
  </r>
  <r>
    <x v="2"/>
    <s v="OPP1900001048"/>
    <n v="1"/>
    <x v="1"/>
    <n v="0"/>
    <n v="100000"/>
    <x v="2"/>
    <x v="0"/>
    <s v="Ahmedabad"/>
    <s v="Marine"/>
    <x v="1"/>
    <x v="1"/>
    <s v="Charterers' Liability Policy"/>
  </r>
  <r>
    <x v="3"/>
    <s v="OPP1900001050"/>
    <n v="1"/>
    <x v="1"/>
    <n v="0"/>
    <n v="100000"/>
    <x v="1"/>
    <x v="0"/>
    <s v="Ahmedabad"/>
    <s v="Marine"/>
    <x v="1"/>
    <x v="1"/>
    <s v="Charterers' Liability Policy"/>
  </r>
  <r>
    <x v="4"/>
    <s v="OPP1900001051"/>
    <n v="1"/>
    <x v="1"/>
    <n v="1200000"/>
    <n v="100000"/>
    <x v="1"/>
    <x v="0"/>
    <s v="Ahmedabad"/>
    <s v="Trade Credit &amp;amp; Political Risk"/>
    <x v="2"/>
    <x v="2"/>
    <s v="Trade Credit Insurance"/>
  </r>
  <r>
    <x v="5"/>
    <s v="OPP1900001052"/>
    <n v="1"/>
    <x v="1"/>
    <n v="0"/>
    <n v="100000"/>
    <x v="3"/>
    <x v="0"/>
    <s v="Ahmedabad"/>
    <s v="Liability"/>
    <x v="3"/>
    <x v="3"/>
    <s v="Commercial General Liability"/>
  </r>
  <r>
    <x v="6"/>
    <s v="OPP1900001053"/>
    <n v="1"/>
    <x v="1"/>
    <n v="0"/>
    <n v="100000"/>
    <x v="3"/>
    <x v="0"/>
    <s v="Ahmedabad"/>
    <s v="Marine"/>
    <x v="1"/>
    <x v="1"/>
    <s v="Charterers' Liability Policy"/>
  </r>
  <r>
    <x v="7"/>
    <s v="OPP1900001054"/>
    <n v="1"/>
    <x v="1"/>
    <n v="0"/>
    <n v="125000"/>
    <x v="2"/>
    <x v="0"/>
    <s v="Ahmedabad"/>
    <s v="Employee Benefits (EB)"/>
    <x v="0"/>
    <x v="0"/>
    <s v="Group Medical"/>
  </r>
  <r>
    <x v="8"/>
    <s v="OPP1900001055"/>
    <n v="1"/>
    <x v="1"/>
    <n v="0"/>
    <n v="100000"/>
    <x v="1"/>
    <x v="0"/>
    <s v="Ahmedabad"/>
    <s v="Marine"/>
    <x v="1"/>
    <x v="1"/>
    <s v="Charterers' Liability Policy"/>
  </r>
  <r>
    <x v="9"/>
    <s v="OPP1900001056"/>
    <n v="12"/>
    <x v="2"/>
    <n v="0"/>
    <n v="200000"/>
    <x v="1"/>
    <x v="0"/>
    <s v="Ahmedabad"/>
    <s v="Marine"/>
    <x v="1"/>
    <x v="1"/>
    <s v="Charterers' Liability Policy"/>
  </r>
  <r>
    <x v="10"/>
    <s v="OPP1900001057"/>
    <n v="12"/>
    <x v="2"/>
    <n v="0"/>
    <n v="75000"/>
    <x v="1"/>
    <x v="0"/>
    <s v="Ahmedabad"/>
    <s v="Employee Benefits (EB)"/>
    <x v="0"/>
    <x v="0"/>
    <s v="Group Medical"/>
  </r>
  <r>
    <x v="11"/>
    <s v="OPP1900001058"/>
    <n v="12"/>
    <x v="2"/>
    <n v="0"/>
    <n v="25000"/>
    <x v="1"/>
    <x v="0"/>
    <s v="Ahmedabad"/>
    <s v="Employee Benefits (EB)"/>
    <x v="0"/>
    <x v="0"/>
    <s v="Group Personal Accident"/>
  </r>
  <r>
    <x v="12"/>
    <s v="OPP1900001072"/>
    <n v="12"/>
    <x v="2"/>
    <n v="2000000"/>
    <n v="150000"/>
    <x v="3"/>
    <x v="0"/>
    <s v="Ahmedabad"/>
    <s v="Employee Benefits (EB)"/>
    <x v="0"/>
    <x v="0"/>
    <s v="Group Medical"/>
  </r>
  <r>
    <x v="13"/>
    <s v="OPP1900001138"/>
    <n v="12"/>
    <x v="2"/>
    <n v="500000"/>
    <n v="75000"/>
    <x v="3"/>
    <x v="0"/>
    <s v="Ahmedabad"/>
    <s v="Liability"/>
    <x v="3"/>
    <x v="3"/>
    <s v="Cyber Liability Insurance"/>
  </r>
  <r>
    <x v="14"/>
    <s v="OPP1900001222"/>
    <n v="3"/>
    <x v="0"/>
    <n v="2500000"/>
    <n v="125000"/>
    <x v="4"/>
    <x v="0"/>
    <s v="Ahmedabad"/>
    <s v="Employee Benefits (EB)"/>
    <x v="0"/>
    <x v="0"/>
    <s v="Group Medical"/>
  </r>
  <r>
    <x v="15"/>
    <s v="OPP1900001364"/>
    <n v="10"/>
    <x v="3"/>
    <n v="1400000"/>
    <n v="100000"/>
    <x v="5"/>
    <x v="0"/>
    <s v="Ahmedabad"/>
    <s v="Employee Benefits (EB)"/>
    <x v="0"/>
    <x v="0"/>
    <s v="Group Medical"/>
  </r>
  <r>
    <x v="16"/>
    <s v="OPP1900001365"/>
    <n v="10"/>
    <x v="3"/>
    <n v="4500000"/>
    <n v="350000"/>
    <x v="6"/>
    <x v="0"/>
    <s v="Ahmedabad"/>
    <s v="Employee Benefits (EB)"/>
    <x v="2"/>
    <x v="2"/>
    <s v="Group Medical"/>
  </r>
  <r>
    <x v="17"/>
    <s v="OPP1900001366"/>
    <n v="3"/>
    <x v="0"/>
    <n v="9500000"/>
    <n v="200000"/>
    <x v="7"/>
    <x v="1"/>
    <s v="Ahmedabad"/>
    <s v="Employee Benefits (EB)"/>
    <x v="0"/>
    <x v="0"/>
    <s v="Group Medical"/>
  </r>
  <r>
    <x v="18"/>
    <s v="OPP1900001390"/>
    <n v="10"/>
    <x v="3"/>
    <n v="4500000"/>
    <n v="300000"/>
    <x v="8"/>
    <x v="0"/>
    <s v="Ahmedabad"/>
    <s v="Employee Benefits (EB)"/>
    <x v="0"/>
    <x v="0"/>
    <s v="Group Medical"/>
  </r>
  <r>
    <x v="19"/>
    <s v="OPP1900001391"/>
    <n v="3"/>
    <x v="0"/>
    <n v="0"/>
    <n v="100000"/>
    <x v="9"/>
    <x v="0"/>
    <s v="Ahmedabad"/>
    <s v="Employee Benefits (EB)"/>
    <x v="0"/>
    <x v="0"/>
    <s v="Group Medical"/>
  </r>
  <r>
    <x v="20"/>
    <s v="OPP1900001392"/>
    <n v="3"/>
    <x v="0"/>
    <n v="6000000"/>
    <n v="300000"/>
    <x v="4"/>
    <x v="0"/>
    <s v="Ahmedabad"/>
    <s v="Employee Benefits (EB)"/>
    <x v="0"/>
    <x v="0"/>
    <s v="Group Medical"/>
  </r>
  <r>
    <x v="21"/>
    <s v="OPP1900001393"/>
    <n v="10"/>
    <x v="3"/>
    <n v="600000"/>
    <n v="100000"/>
    <x v="10"/>
    <x v="0"/>
    <s v="Ahmedabad"/>
    <s v="Emerging Corporates Group (ECG)"/>
    <x v="0"/>
    <x v="0"/>
    <s v="Group Medical"/>
  </r>
  <r>
    <x v="22"/>
    <s v="OPP1900001394"/>
    <n v="10"/>
    <x v="3"/>
    <n v="210000"/>
    <n v="35000"/>
    <x v="10"/>
    <x v="0"/>
    <s v="Ahmedabad"/>
    <s v="Emerging Corporates Group (ECG)"/>
    <x v="0"/>
    <x v="0"/>
    <s v="Group Personal Accident"/>
  </r>
  <r>
    <x v="23"/>
    <s v="OPP1900001655"/>
    <n v="10"/>
    <x v="3"/>
    <n v="300000"/>
    <n v="49500"/>
    <x v="7"/>
    <x v="1"/>
    <s v="Ahmedabad"/>
    <s v="Liability"/>
    <x v="3"/>
    <x v="3"/>
    <s v="Commercial General Liability"/>
  </r>
  <r>
    <x v="24"/>
    <s v="OPP1900001656"/>
    <n v="10"/>
    <x v="3"/>
    <n v="300000"/>
    <n v="49500"/>
    <x v="7"/>
    <x v="1"/>
    <s v="Ahmedabad"/>
    <s v="Liability"/>
    <x v="3"/>
    <x v="3"/>
    <s v="Commercial Crime Insurance"/>
  </r>
  <r>
    <x v="25"/>
    <s v="OPP1900001803"/>
    <n v="10"/>
    <x v="3"/>
    <n v="5000000"/>
    <n v="250000"/>
    <x v="10"/>
    <x v="0"/>
    <s v="Ahmedabad"/>
    <s v="Employee Benefits (EB)"/>
    <x v="0"/>
    <x v="0"/>
    <s v="Group Medical"/>
  </r>
  <r>
    <x v="26"/>
    <s v="OPP1900001843"/>
    <n v="3"/>
    <x v="0"/>
    <n v="0"/>
    <n v="100000"/>
    <x v="11"/>
    <x v="1"/>
    <s v="Ahmedabad"/>
    <s v="Marine"/>
    <x v="1"/>
    <x v="4"/>
    <s v="Marine Combo policy ( EXIM +Inland)"/>
  </r>
  <r>
    <x v="27"/>
    <s v="OPP1900001906"/>
    <n v="12"/>
    <x v="2"/>
    <n v="90000000"/>
    <n v="200000"/>
    <x v="12"/>
    <x v="0"/>
    <s v="Ahmedabad"/>
    <s v="Property / BI"/>
    <x v="4"/>
    <x v="5"/>
    <s v="Industrial All Risks"/>
  </r>
  <r>
    <x v="28"/>
    <s v="OPP1900001923"/>
    <n v="3"/>
    <x v="0"/>
    <n v="0"/>
    <n v="10000"/>
    <x v="7"/>
    <x v="2"/>
    <s v="Ahmedabad"/>
    <s v="Marine"/>
    <x v="1"/>
    <x v="4"/>
    <s v="Marine Cargo"/>
  </r>
  <r>
    <x v="29"/>
    <s v="OPP1900001937"/>
    <n v="6"/>
    <x v="4"/>
    <n v="0"/>
    <n v="50000"/>
    <x v="1"/>
    <x v="0"/>
    <s v="Ahmedabad"/>
    <s v="Property / BI"/>
    <x v="4"/>
    <x v="5"/>
    <s v="Fire &amp;amp; Special Perils"/>
  </r>
  <r>
    <x v="30"/>
    <s v="OPP1900001938"/>
    <n v="6"/>
    <x v="4"/>
    <n v="300000"/>
    <n v="30000"/>
    <x v="1"/>
    <x v="0"/>
    <s v="Ahmedabad"/>
    <s v="Construction, Power &amp; Infrastructure"/>
    <x v="5"/>
    <x v="6"/>
    <s v="Contractors All Risk"/>
  </r>
  <r>
    <x v="31"/>
    <s v="OPP1900001939"/>
    <n v="6"/>
    <x v="4"/>
    <n v="0"/>
    <n v="200000"/>
    <x v="1"/>
    <x v="0"/>
    <s v="Ahmedabad"/>
    <s v="Property / BI"/>
    <x v="4"/>
    <x v="5"/>
    <s v="Fire &amp;amp; Special Perils"/>
  </r>
  <r>
    <x v="32"/>
    <s v="OPP1900001940"/>
    <n v="6"/>
    <x v="4"/>
    <n v="300000"/>
    <n v="50000"/>
    <x v="1"/>
    <x v="0"/>
    <s v="Ahmedabad"/>
    <s v="Property / BI"/>
    <x v="4"/>
    <x v="5"/>
    <s v="Fire &amp;amp; Special Perils"/>
  </r>
  <r>
    <x v="33"/>
    <s v="OPP1900001941"/>
    <n v="6"/>
    <x v="4"/>
    <n v="1000000"/>
    <n v="100000"/>
    <x v="13"/>
    <x v="0"/>
    <s v="Ahmedabad"/>
    <s v="Property / BI"/>
    <x v="4"/>
    <x v="5"/>
    <s v="Fire &amp;amp; Special Perils"/>
  </r>
  <r>
    <x v="34"/>
    <s v="OPP1900001942"/>
    <n v="6"/>
    <x v="4"/>
    <n v="0"/>
    <n v="300000"/>
    <x v="2"/>
    <x v="0"/>
    <s v="Ahmedabad"/>
    <s v="Property / BI"/>
    <x v="4"/>
    <x v="5"/>
    <s v="Fire &amp;amp; Special Perils"/>
  </r>
  <r>
    <x v="35"/>
    <s v="OPP1900001943"/>
    <n v="6"/>
    <x v="4"/>
    <n v="0"/>
    <n v="200000"/>
    <x v="2"/>
    <x v="0"/>
    <s v="Ahmedabad"/>
    <s v="Property / BI"/>
    <x v="4"/>
    <x v="5"/>
    <s v="Fire &amp;amp; Special Perils"/>
  </r>
  <r>
    <x v="36"/>
    <s v="OPP1900001944"/>
    <n v="6"/>
    <x v="4"/>
    <n v="0"/>
    <n v="200000"/>
    <x v="2"/>
    <x v="0"/>
    <s v="Ahmedabad"/>
    <s v="Property / BI"/>
    <x v="4"/>
    <x v="5"/>
    <s v="Fire &amp;amp; Special Perils"/>
  </r>
  <r>
    <x v="37"/>
    <s v="OPP1900001945"/>
    <n v="6"/>
    <x v="4"/>
    <n v="0"/>
    <n v="400000"/>
    <x v="2"/>
    <x v="0"/>
    <s v="Ahmedabad"/>
    <s v="Property / BI"/>
    <x v="4"/>
    <x v="5"/>
    <s v="Fire &amp;amp; Special Perils"/>
  </r>
  <r>
    <x v="38"/>
    <s v="OPP1900001946"/>
    <n v="12"/>
    <x v="2"/>
    <n v="0"/>
    <n v="300000"/>
    <x v="2"/>
    <x v="0"/>
    <s v="Ahmedabad"/>
    <s v="Crises Mgmt / Terr / Political Risks / K&amp;amp;R"/>
    <x v="6"/>
    <x v="7"/>
    <s v="SABOTAGE &amp;amp; TERRORISM &amp;amp; Political Violence"/>
  </r>
  <r>
    <x v="39"/>
    <s v="OPP1900001947"/>
    <n v="12"/>
    <x v="2"/>
    <n v="500000"/>
    <n v="50000"/>
    <x v="14"/>
    <x v="0"/>
    <s v="Ahmedabad"/>
    <s v="Construction, Power &amp; Infrastructure"/>
    <x v="5"/>
    <x v="6"/>
    <s v="Contractors All Risk"/>
  </r>
  <r>
    <x v="40"/>
    <s v="OPP1900001950"/>
    <n v="12"/>
    <x v="2"/>
    <n v="1000000"/>
    <n v="100000"/>
    <x v="7"/>
    <x v="0"/>
    <s v="Ahmedabad"/>
    <s v="Construction, Power &amp; Infrastructure"/>
    <x v="5"/>
    <x v="6"/>
    <s v="Contractors All Risk"/>
  </r>
  <r>
    <x v="41"/>
    <s v="OPP1900001975"/>
    <n v="10"/>
    <x v="3"/>
    <n v="500000"/>
    <n v="62000"/>
    <x v="7"/>
    <x v="0"/>
    <s v="Ahmedabad"/>
    <s v="Construction, Power &amp; Infrastructure"/>
    <x v="5"/>
    <x v="6"/>
    <s v="Contractors All Risk"/>
  </r>
  <r>
    <x v="42"/>
    <s v="OPP1900001976"/>
    <n v="10"/>
    <x v="3"/>
    <n v="300000"/>
    <n v="37500"/>
    <x v="7"/>
    <x v="0"/>
    <s v="Ahmedabad"/>
    <s v="Construction, Power &amp; Infrastructure"/>
    <x v="5"/>
    <x v="6"/>
    <s v="Contractors All Risk"/>
  </r>
  <r>
    <x v="43"/>
    <s v="OPP1900002004"/>
    <n v="3"/>
    <x v="0"/>
    <n v="700000"/>
    <n v="100000"/>
    <x v="14"/>
    <x v="0"/>
    <s v="Ahmedabad"/>
    <s v="Property / BI"/>
    <x v="4"/>
    <x v="5"/>
    <s v="Fire &amp;amp; Special Perils"/>
  </r>
  <r>
    <x v="44"/>
    <s v="OPP1900002039"/>
    <n v="10"/>
    <x v="3"/>
    <n v="800000"/>
    <n v="50000"/>
    <x v="7"/>
    <x v="0"/>
    <s v="Ahmedabad"/>
    <s v="Construction, Power &amp; Infrastructure"/>
    <x v="5"/>
    <x v="6"/>
    <s v="Contractors All Risk"/>
  </r>
  <r>
    <x v="45"/>
    <s v="OPP1900002070"/>
    <n v="3"/>
    <x v="0"/>
    <n v="0"/>
    <n v="500000"/>
    <x v="15"/>
    <x v="1"/>
    <s v="Ahmedabad"/>
    <s v="Property / BI"/>
    <x v="4"/>
    <x v="5"/>
    <s v="Fire &amp;amp; Special Perils"/>
  </r>
  <r>
    <x v="46"/>
    <s v="OPP1900002092"/>
    <n v="12"/>
    <x v="2"/>
    <n v="1000000"/>
    <n v="100000"/>
    <x v="14"/>
    <x v="0"/>
    <s v="Ahmedabad"/>
    <s v="Property / BI"/>
    <x v="4"/>
    <x v="5"/>
    <s v="Fire &amp;amp; Special Perils"/>
  </r>
  <r>
    <x v="47"/>
    <s v="OPP1900002098"/>
    <n v="3"/>
    <x v="0"/>
    <n v="0"/>
    <n v="50000"/>
    <x v="7"/>
    <x v="2"/>
    <s v="Ahmedabad"/>
    <s v="Property / BI"/>
    <x v="4"/>
    <x v="5"/>
    <s v="Fire &amp;amp; Special Perils"/>
  </r>
  <r>
    <x v="48"/>
    <s v="OPP1900002104"/>
    <n v="12"/>
    <x v="2"/>
    <n v="0"/>
    <n v="50000"/>
    <x v="1"/>
    <x v="0"/>
    <s v="Ahmedabad"/>
    <s v="Liability"/>
    <x v="3"/>
    <x v="3"/>
    <s v="Director &amp;amp; Officers / Management  Liability"/>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Ahmedabad"/>
    <n v="1"/>
    <x v="0"/>
    <s v="Hunter &amp; Farmer"/>
    <x v="0"/>
    <x v="0"/>
    <x v="0"/>
  </r>
  <r>
    <s v="Ahmedabad"/>
    <n v="2"/>
    <x v="1"/>
    <s v="Servicer"/>
    <x v="1"/>
    <x v="1"/>
    <x v="1"/>
  </r>
  <r>
    <s v="Ahmedabad"/>
    <n v="3"/>
    <x v="2"/>
    <s v="Servicer"/>
    <x v="2"/>
    <x v="2"/>
    <x v="2"/>
  </r>
  <r>
    <s v="Ahmedabad"/>
    <n v="4"/>
    <x v="3"/>
    <s v="BH"/>
    <x v="3"/>
    <x v="3"/>
    <x v="3"/>
  </r>
  <r>
    <s v="Ahmedabad"/>
    <n v="5"/>
    <x v="4"/>
    <s v="Hunter &amp; Farmer"/>
    <x v="4"/>
    <x v="4"/>
    <x v="4"/>
  </r>
  <r>
    <s v="Ahmedabad"/>
    <n v="8"/>
    <x v="5"/>
    <s v="Servicer Claims"/>
    <x v="5"/>
    <x v="5"/>
    <x v="5"/>
  </r>
  <r>
    <s v="Ahmedabad"/>
    <n v="6"/>
    <x v="6"/>
    <s v="Hunter &amp; Farmer"/>
    <x v="6"/>
    <x v="6"/>
    <x v="6"/>
  </r>
  <r>
    <s v="Ahmedabad"/>
    <n v="9"/>
    <x v="7"/>
    <s v="Hunter &amp; Farmer"/>
    <x v="7"/>
    <x v="7"/>
    <x v="4"/>
  </r>
  <r>
    <s v="Ahmedabad"/>
    <n v="10"/>
    <x v="8"/>
    <s v="Servicer"/>
    <x v="8"/>
    <x v="8"/>
    <x v="7"/>
  </r>
  <r>
    <s v="Ahmedabad"/>
    <n v="13"/>
    <x v="9"/>
    <s v="Farmer &amp; Servicer"/>
    <x v="9"/>
    <x v="9"/>
    <x v="8"/>
  </r>
  <r>
    <m/>
    <m/>
    <x v="10"/>
    <m/>
    <x v="10"/>
    <x v="10"/>
    <x v="9"/>
  </r>
  <r>
    <m/>
    <m/>
    <x v="10"/>
    <m/>
    <x v="11"/>
    <x v="11"/>
    <x v="10"/>
  </r>
  <r>
    <m/>
    <m/>
    <x v="10"/>
    <m/>
    <x v="11"/>
    <x v="11"/>
    <x v="10"/>
  </r>
  <r>
    <m/>
    <m/>
    <x v="10"/>
    <m/>
    <x v="11"/>
    <x v="11"/>
    <x v="10"/>
  </r>
  <r>
    <m/>
    <m/>
    <x v="10"/>
    <m/>
    <x v="11"/>
    <x v="11"/>
    <x v="10"/>
  </r>
  <r>
    <m/>
    <m/>
    <x v="10"/>
    <m/>
    <x v="11"/>
    <x v="11"/>
    <x v="10"/>
  </r>
  <r>
    <m/>
    <m/>
    <x v="10"/>
    <m/>
    <x v="11"/>
    <x v="11"/>
    <x v="10"/>
  </r>
  <r>
    <m/>
    <m/>
    <x v="10"/>
    <m/>
    <x v="11"/>
    <x v="11"/>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70D8DB-9EDC-4EC6-BB47-DE8B6B9AF25D}"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0:N18" firstHeaderRow="1" firstDataRow="1" firstDataCol="1"/>
  <pivotFields count="16">
    <pivotField showAll="0"/>
    <pivotField showAll="0"/>
    <pivotField showAll="0"/>
    <pivotField showAll="0"/>
    <pivotField showAll="0"/>
    <pivotField showAll="0"/>
    <pivotField numFmtId="14" showAll="0">
      <items count="17">
        <item x="7"/>
        <item x="15"/>
        <item x="8"/>
        <item x="11"/>
        <item x="0"/>
        <item x="9"/>
        <item x="10"/>
        <item x="4"/>
        <item x="5"/>
        <item x="6"/>
        <item x="14"/>
        <item x="1"/>
        <item x="3"/>
        <item x="2"/>
        <item x="13"/>
        <item x="12"/>
        <item t="default"/>
      </items>
    </pivotField>
    <pivotField showAll="0">
      <items count="4">
        <item x="1"/>
        <item x="2"/>
        <item x="0"/>
        <item t="default"/>
      </items>
    </pivotField>
    <pivotField showAll="0"/>
    <pivotField showAll="0"/>
    <pivotField axis="axisRow" showAll="0">
      <items count="8">
        <item x="0"/>
        <item x="5"/>
        <item x="4"/>
        <item x="3"/>
        <item x="1"/>
        <item x="2"/>
        <item x="6"/>
        <item t="default"/>
      </items>
    </pivotField>
    <pivotField showAll="0">
      <items count="9">
        <item x="5"/>
        <item x="6"/>
        <item x="3"/>
        <item x="4"/>
        <item x="1"/>
        <item x="0"/>
        <item x="2"/>
        <item x="7"/>
        <item t="default"/>
      </items>
    </pivotField>
    <pivotField showAll="0"/>
    <pivotField showAll="0" defaultSubtotal="0"/>
    <pivotField showAll="0" defaultSubtotal="0"/>
    <pivotField showAll="0" defaultSubtotal="0">
      <items count="4">
        <item x="0"/>
        <item x="1"/>
        <item x="2"/>
        <item x="3"/>
      </items>
    </pivotField>
  </pivotFields>
  <rowFields count="1">
    <field x="1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52B940-A3AE-4900-B04D-5414D6CE63B9}" name="PivotTable2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C16" firstHeaderRow="1" firstDataRow="1" firstDataCol="1"/>
  <pivotFields count="16">
    <pivotField showAll="0"/>
    <pivotField showAll="0"/>
    <pivotField showAll="0"/>
    <pivotField showAll="0"/>
    <pivotField showAll="0"/>
    <pivotField showAll="0"/>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defaultSubtotal="0"/>
    <pivotField dataField="1" showAll="0" defaultSubtotal="0">
      <items count="6">
        <item x="0"/>
        <item x="1"/>
        <item x="2"/>
        <item x="3"/>
        <item x="4"/>
        <item x="5"/>
      </items>
    </pivotField>
    <pivotField showAll="0" defaultSubtotal="0">
      <items count="4">
        <item x="0"/>
        <item x="1"/>
        <item x="2"/>
        <item x="3"/>
      </items>
    </pivotField>
  </pivotFields>
  <rowFields count="1">
    <field x="7"/>
  </rowFields>
  <rowItems count="4">
    <i>
      <x/>
    </i>
    <i>
      <x v="1"/>
    </i>
    <i>
      <x v="2"/>
    </i>
    <i t="grand">
      <x/>
    </i>
  </rowItems>
  <colItems count="1">
    <i/>
  </colItems>
  <dataFields count="1">
    <dataField name="Count of Quarters (closing_dat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9A8E20-F7AC-4146-B7A1-2D545F7DADF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5:D30" firstHeaderRow="1" firstDataRow="1" firstDataCol="1"/>
  <pivotFields count="16">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0"/>
  </rowFields>
  <rowItems count="5">
    <i>
      <x v="17"/>
    </i>
    <i>
      <x v="16"/>
    </i>
    <i>
      <x v="12"/>
    </i>
    <i>
      <x v="10"/>
    </i>
    <i t="grand">
      <x/>
    </i>
  </rowItems>
  <colItems count="1">
    <i/>
  </colItems>
  <dataFields count="1">
    <dataField name="Sum of revenue_amount" fld="5"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A6074B-F7FB-4EEE-ADF8-AF51DDE02B87}" name="PivotTable1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6">
    <pivotField showAll="0"/>
    <pivotField showAll="0"/>
    <pivotField showAll="0"/>
    <pivotField showAll="0"/>
    <pivotField showAll="0"/>
    <pivotField showAll="0"/>
    <pivotField dataField="1" numFmtId="14" showAll="0">
      <items count="17">
        <item x="7"/>
        <item x="15"/>
        <item x="8"/>
        <item x="11"/>
        <item x="0"/>
        <item x="9"/>
        <item x="10"/>
        <item x="4"/>
        <item x="5"/>
        <item x="6"/>
        <item x="14"/>
        <item x="1"/>
        <item x="3"/>
        <item x="2"/>
        <item x="13"/>
        <item x="12"/>
        <item t="default"/>
      </items>
    </pivotField>
    <pivotField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closing_dat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BA621F6-41D0-49DB-88BE-63BE97B79EE8}" name="PivotTable2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B25" firstHeaderRow="1" firstDataRow="1" firstDataCol="1"/>
  <pivotFields count="16">
    <pivotField showAll="0"/>
    <pivotField showAll="0"/>
    <pivotField showAll="0"/>
    <pivotField showAll="0"/>
    <pivotField showAll="0"/>
    <pivotField showAll="0"/>
    <pivotField numFmtId="14" showAll="0">
      <items count="17">
        <item x="7"/>
        <item x="15"/>
        <item x="8"/>
        <item x="11"/>
        <item x="0"/>
        <item x="9"/>
        <item x="10"/>
        <item x="4"/>
        <item x="5"/>
        <item x="6"/>
        <item x="14"/>
        <item x="1"/>
        <item x="3"/>
        <item x="2"/>
        <item x="13"/>
        <item x="12"/>
        <item t="default"/>
      </items>
    </pivotField>
    <pivotField showAll="0">
      <items count="4">
        <item x="1"/>
        <item x="2"/>
        <item x="0"/>
        <item t="default"/>
      </items>
    </pivotField>
    <pivotField showAll="0"/>
    <pivotField showAll="0"/>
    <pivotField axis="axisRow" showAll="0">
      <items count="8">
        <item x="0"/>
        <item x="5"/>
        <item x="4"/>
        <item x="3"/>
        <item x="1"/>
        <item x="2"/>
        <item x="6"/>
        <item t="default"/>
      </items>
    </pivotField>
    <pivotField showAll="0"/>
    <pivotField showAll="0"/>
    <pivotField showAll="0" defaultSubtotal="0"/>
    <pivotField dataField="1" showAll="0" defaultSubtotal="0">
      <items count="6">
        <item x="0"/>
        <item x="1"/>
        <item x="2"/>
        <item x="3"/>
        <item x="4"/>
        <item x="5"/>
      </items>
    </pivotField>
    <pivotField showAll="0" defaultSubtotal="0">
      <items count="4">
        <item x="0"/>
        <item x="1"/>
        <item x="2"/>
        <item x="3"/>
      </items>
    </pivotField>
  </pivotFields>
  <rowFields count="1">
    <field x="10"/>
  </rowFields>
  <rowItems count="8">
    <i>
      <x/>
    </i>
    <i>
      <x v="1"/>
    </i>
    <i>
      <x v="2"/>
    </i>
    <i>
      <x v="3"/>
    </i>
    <i>
      <x v="4"/>
    </i>
    <i>
      <x v="5"/>
    </i>
    <i>
      <x v="6"/>
    </i>
    <i t="grand">
      <x/>
    </i>
  </rowItems>
  <colItems count="1">
    <i/>
  </colItems>
  <dataFields count="1">
    <dataField name="Count of Quarters (closing_date)" fld="14" subtotal="count" baseField="0" baseItem="0"/>
  </dataFields>
  <chartFormats count="16">
    <chartFormat chart="0"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0" count="1" selected="0">
            <x v="0"/>
          </reference>
        </references>
      </pivotArea>
    </chartFormat>
    <chartFormat chart="8" format="11">
      <pivotArea type="data" outline="0" fieldPosition="0">
        <references count="2">
          <reference field="4294967294" count="1" selected="0">
            <x v="0"/>
          </reference>
          <reference field="10" count="1" selected="0">
            <x v="1"/>
          </reference>
        </references>
      </pivotArea>
    </chartFormat>
    <chartFormat chart="8" format="12">
      <pivotArea type="data" outline="0" fieldPosition="0">
        <references count="2">
          <reference field="4294967294" count="1" selected="0">
            <x v="0"/>
          </reference>
          <reference field="10" count="1" selected="0">
            <x v="2"/>
          </reference>
        </references>
      </pivotArea>
    </chartFormat>
    <chartFormat chart="8" format="13">
      <pivotArea type="data" outline="0" fieldPosition="0">
        <references count="2">
          <reference field="4294967294" count="1" selected="0">
            <x v="0"/>
          </reference>
          <reference field="10" count="1" selected="0">
            <x v="3"/>
          </reference>
        </references>
      </pivotArea>
    </chartFormat>
    <chartFormat chart="8" format="14">
      <pivotArea type="data" outline="0" fieldPosition="0">
        <references count="2">
          <reference field="4294967294" count="1" selected="0">
            <x v="0"/>
          </reference>
          <reference field="10" count="1" selected="0">
            <x v="4"/>
          </reference>
        </references>
      </pivotArea>
    </chartFormat>
    <chartFormat chart="8" format="15">
      <pivotArea type="data" outline="0" fieldPosition="0">
        <references count="2">
          <reference field="4294967294" count="1" selected="0">
            <x v="0"/>
          </reference>
          <reference field="10" count="1" selected="0">
            <x v="5"/>
          </reference>
        </references>
      </pivotArea>
    </chartFormat>
    <chartFormat chart="8" format="16">
      <pivotArea type="data" outline="0" fieldPosition="0">
        <references count="2">
          <reference field="4294967294" count="1" selected="0">
            <x v="0"/>
          </reference>
          <reference field="10" count="1" selected="0">
            <x v="6"/>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B6CB71B-9AC8-4EFD-B08F-0983A0D0FBED}" name="PivotTable2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6">
    <pivotField showAll="0"/>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80A0459-1ED4-4C3E-B496-972CC2EF9BEF}" name="PivotTable2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13" firstHeaderRow="1" firstDataRow="1" firstDataCol="1"/>
  <pivotFields count="16">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0"/>
  </rowFields>
  <rowItems count="9">
    <i>
      <x v="4"/>
    </i>
    <i>
      <x v="10"/>
    </i>
    <i>
      <x v="12"/>
    </i>
    <i>
      <x v="13"/>
    </i>
    <i>
      <x v="14"/>
    </i>
    <i>
      <x v="16"/>
    </i>
    <i>
      <x v="17"/>
    </i>
    <i>
      <x v="18"/>
    </i>
    <i t="grand">
      <x/>
    </i>
  </rowItems>
  <colItems count="1">
    <i/>
  </colItems>
  <dataFields count="1">
    <dataField name="Sum of revenue_amount" fld="5" baseField="0" baseItem="0"/>
  </dataFields>
  <pivotTableStyleInfo name="PivotStyleLight16" showRowHeaders="1" showColHeaders="1" showRowStripes="0" showColStripes="0" showLastColumn="1"/>
  <filters count="1">
    <filter fld="0"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31A5064-E24E-4C68-8BBF-020FFB63157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8:N35" firstHeaderRow="1" firstDataRow="1" firstDataCol="0"/>
  <pivotFields count="7">
    <pivotField showAll="0"/>
    <pivotField showAll="0"/>
    <pivotField showAll="0">
      <items count="12">
        <item x="1"/>
        <item x="2"/>
        <item x="3"/>
        <item x="4"/>
        <item x="6"/>
        <item x="5"/>
        <item x="7"/>
        <item x="8"/>
        <item x="9"/>
        <item x="0"/>
        <item x="10"/>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802A4B5-54F6-424B-842A-54983E23B75E}"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0" firstHeaderRow="1" firstDataRow="1" firstDataCol="1"/>
  <pivotFields count="8">
    <pivotField showAll="0"/>
    <pivotField showAll="0"/>
    <pivotField showAll="0"/>
    <pivotField showAll="0"/>
    <pivotField dataField="1" numFmtId="14" showAll="0">
      <items count="14">
        <item x="0"/>
        <item x="1"/>
        <item x="5"/>
        <item x="2"/>
        <item x="6"/>
        <item x="7"/>
        <item x="3"/>
        <item x="4"/>
        <item x="9"/>
        <item x="8"/>
        <item x="10"/>
        <item x="11"/>
        <item x="1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
    <field x="7"/>
  </rowFields>
  <rowItems count="3">
    <i>
      <x v="1"/>
    </i>
    <i>
      <x v="2"/>
    </i>
    <i t="grand">
      <x/>
    </i>
  </rowItems>
  <colItems count="1">
    <i/>
  </colItems>
  <dataFields count="1">
    <dataField name="Count of meeting_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C87D318-3FC6-40B9-AFDF-2A730DC17B63}"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3" firstHeaderRow="1" firstDataRow="1" firstDataCol="1"/>
  <pivotFields count="8">
    <pivotField showAll="0"/>
    <pivotField axis="axisRow" showAll="0" sortType="de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i>
    <i>
      <x v="8"/>
    </i>
    <i>
      <x v="7"/>
    </i>
    <i>
      <x v="1"/>
    </i>
    <i>
      <x v="3"/>
    </i>
    <i>
      <x v="2"/>
    </i>
    <i>
      <x v="4"/>
    </i>
    <i>
      <x v="6"/>
    </i>
    <i>
      <x v="5"/>
    </i>
    <i t="grand">
      <x/>
    </i>
  </rowItems>
  <colItems count="1">
    <i/>
  </colItems>
  <dataFields count="1">
    <dataField name="Count of meeting_date" fld="4" subtotal="count" baseField="0"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44BA53-AEAA-483F-B83A-BFA38322907B}"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7:T29" firstHeaderRow="1" firstDataRow="1" firstDataCol="1"/>
  <pivotFields count="15">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axis="axisRow" showAll="0">
      <items count="12">
        <item x="6"/>
        <item x="7"/>
        <item x="4"/>
        <item x="1"/>
        <item x="8"/>
        <item x="10"/>
        <item x="0"/>
        <item x="3"/>
        <item x="9"/>
        <item x="5"/>
        <item x="2"/>
        <item t="default"/>
      </items>
    </pivotField>
    <pivotField showAll="0"/>
    <pivotField showAll="0"/>
    <pivotField showAll="0"/>
    <pivotField showAll="0"/>
    <pivotField numFmtId="14" showAll="0"/>
    <pivotField showAll="0" defaultSubtotal="0"/>
    <pivotField showAll="0" defaultSubtotal="0"/>
    <pivotField showAll="0" defaultSubtotal="0">
      <items count="4">
        <item x="0"/>
        <item x="1"/>
        <item x="2"/>
        <item x="3"/>
      </items>
    </pivotField>
  </pivotFields>
  <rowFields count="1">
    <field x="6"/>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F06333-1031-4BA2-878B-E8C7C2019868}"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O11:P14" firstHeaderRow="1" firstDataRow="1" firstDataCol="1"/>
  <pivotFields count="15">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showAll="0">
      <items count="12">
        <item x="6"/>
        <item x="7"/>
        <item x="4"/>
        <item x="1"/>
        <item x="8"/>
        <item x="10"/>
        <item x="0"/>
        <item x="3"/>
        <item x="9"/>
        <item x="5"/>
        <item x="2"/>
        <item t="default"/>
      </items>
    </pivotField>
    <pivotField axis="axisRow" showAll="0">
      <items count="5">
        <item x="2"/>
        <item x="0"/>
        <item x="1"/>
        <item h="1" x="3"/>
        <item t="default"/>
      </items>
    </pivotField>
    <pivotField showAll="0"/>
    <pivotField showAll="0"/>
    <pivotField dataField="1" showAll="0"/>
    <pivotField numFmtId="14" showAll="0"/>
    <pivotField showAll="0" defaultSubtotal="0"/>
    <pivotField showAll="0" defaultSubtotal="0"/>
    <pivotField showAll="0" defaultSubtotal="0">
      <items count="4">
        <item x="0"/>
        <item x="1"/>
        <item x="2"/>
        <item x="3"/>
      </items>
    </pivotField>
  </pivotFields>
  <rowFields count="1">
    <field x="7"/>
  </rowFields>
  <rowItems count="3">
    <i>
      <x/>
    </i>
    <i>
      <x v="1"/>
    </i>
    <i>
      <x v="2"/>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023F47-AC71-4C2E-993E-D39B6F17C10D}"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M17" firstHeaderRow="0" firstDataRow="1" firstDataCol="1"/>
  <pivotFields count="7">
    <pivotField showAll="0"/>
    <pivotField showAll="0"/>
    <pivotField axis="axisRow" showAll="0">
      <items count="12">
        <item x="1"/>
        <item x="2"/>
        <item x="3"/>
        <item x="4"/>
        <item x="6"/>
        <item x="5"/>
        <item x="7"/>
        <item x="8"/>
        <item x="9"/>
        <item x="0"/>
        <item x="10"/>
        <item t="default"/>
      </items>
    </pivotField>
    <pivotField showAll="0"/>
    <pivotField dataField="1" showAll="0"/>
    <pivotField dataField="1" showAll="0"/>
    <pivotField dataField="1" showAll="0"/>
  </pivotFields>
  <rowFields count="1">
    <field x="2"/>
  </rowFields>
  <rowItems count="12">
    <i>
      <x/>
    </i>
    <i>
      <x v="1"/>
    </i>
    <i>
      <x v="2"/>
    </i>
    <i>
      <x v="3"/>
    </i>
    <i>
      <x v="4"/>
    </i>
    <i>
      <x v="5"/>
    </i>
    <i>
      <x v="6"/>
    </i>
    <i>
      <x v="7"/>
    </i>
    <i>
      <x v="8"/>
    </i>
    <i>
      <x v="9"/>
    </i>
    <i>
      <x v="10"/>
    </i>
    <i t="grand">
      <x/>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8CA707-1D96-4254-BB8F-892CBD7A32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7">
    <pivotField showAll="0"/>
    <pivotField showAll="0"/>
    <pivotField showAll="0"/>
    <pivotField numFmtId="14" showAll="0"/>
    <pivotField numFmtId="14" showAll="0"/>
    <pivotField showAll="0"/>
    <pivotField showAll="0"/>
    <pivotField showAll="0">
      <items count="13">
        <item x="1"/>
        <item x="4"/>
        <item x="11"/>
        <item x="7"/>
        <item x="6"/>
        <item x="10"/>
        <item x="3"/>
        <item x="2"/>
        <item x="8"/>
        <item x="5"/>
        <item x="9"/>
        <item x="0"/>
        <item t="default"/>
      </items>
    </pivotField>
    <pivotField showAll="0"/>
    <pivotField showAll="0"/>
    <pivotField axis="axisRow" showAll="0">
      <items count="5">
        <item x="2"/>
        <item x="1"/>
        <item x="0"/>
        <item h="1" x="3"/>
        <item t="default"/>
      </items>
    </pivotField>
    <pivotField dataField="1" showAll="0"/>
    <pivotField showAll="0"/>
    <pivotField showAll="0"/>
    <pivotField showAll="0"/>
    <pivotField showAll="0"/>
    <pivotField numFmtId="14" showAll="0"/>
  </pivotFields>
  <rowFields count="1">
    <field x="10"/>
  </rowFields>
  <rowItems count="4">
    <i>
      <x/>
    </i>
    <i>
      <x v="1"/>
    </i>
    <i>
      <x v="2"/>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EDF0C4-3A91-4D6F-BFED-68DA0CAC2CB8}"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3" firstHeaderRow="1" firstDataRow="1" firstDataCol="1"/>
  <pivotFields count="15">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showAll="0">
      <items count="12">
        <item x="6"/>
        <item x="7"/>
        <item x="4"/>
        <item x="1"/>
        <item x="8"/>
        <item x="10"/>
        <item x="0"/>
        <item x="3"/>
        <item x="9"/>
        <item x="5"/>
        <item x="2"/>
        <item t="default"/>
      </items>
    </pivotField>
    <pivotField axis="axisRow" showAll="0">
      <items count="5">
        <item x="2"/>
        <item x="0"/>
        <item x="1"/>
        <item h="1" x="3"/>
        <item t="default"/>
      </items>
    </pivotField>
    <pivotField showAll="0"/>
    <pivotField showAll="0"/>
    <pivotField dataField="1" showAll="0"/>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E2216C-09C7-4669-8583-3C1F460B307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573F5B-A45C-45EB-AE93-1EEEA4AD24B8}"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6" firstHeaderRow="1" firstDataRow="2" firstDataCol="1"/>
  <pivotFields count="15">
    <pivotField showAll="0"/>
    <pivotField dataField="1"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axis="axisRow" showAll="0" sortType="de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showAll="0">
      <items count="5">
        <item x="3"/>
        <item x="2"/>
        <item x="0"/>
        <item x="1"/>
        <item t="default"/>
      </items>
    </pivotField>
    <pivotField showAll="0"/>
    <pivotField showAll="0"/>
    <pivotField showAll="0"/>
    <pivotField numFmtId="1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2">
    <i>
      <x v="3"/>
    </i>
    <i>
      <x v="2"/>
    </i>
    <i>
      <x v="9"/>
    </i>
    <i>
      <x v="1"/>
    </i>
    <i>
      <x v="10"/>
    </i>
    <i>
      <x v="8"/>
    </i>
    <i>
      <x/>
    </i>
    <i>
      <x v="7"/>
    </i>
    <i>
      <x v="4"/>
    </i>
    <i>
      <x v="5"/>
    </i>
    <i>
      <x v="6"/>
    </i>
    <i t="grand">
      <x/>
    </i>
  </rowItems>
  <colFields count="1">
    <field x="7"/>
  </colFields>
  <colItems count="5">
    <i>
      <x/>
    </i>
    <i>
      <x v="1"/>
    </i>
    <i>
      <x v="2"/>
    </i>
    <i>
      <x v="3"/>
    </i>
    <i t="grand">
      <x/>
    </i>
  </colItems>
  <dataFields count="1">
    <dataField name="Count of invoice_date" fld="1" subtotal="count" baseField="0" baseItem="0"/>
  </dataField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6" format="8" series="1">
      <pivotArea type="data" outline="0" fieldPosition="0">
        <references count="2">
          <reference field="4294967294" count="1" selected="0">
            <x v="0"/>
          </reference>
          <reference field="7" count="1" selected="0">
            <x v="0"/>
          </reference>
        </references>
      </pivotArea>
    </chartFormat>
    <chartFormat chart="6" format="9" series="1">
      <pivotArea type="data" outline="0" fieldPosition="0">
        <references count="2">
          <reference field="4294967294" count="1" selected="0">
            <x v="0"/>
          </reference>
          <reference field="7" count="1" selected="0">
            <x v="1"/>
          </reference>
        </references>
      </pivotArea>
    </chartFormat>
    <chartFormat chart="6" format="10" series="1">
      <pivotArea type="data" outline="0" fieldPosition="0">
        <references count="2">
          <reference field="4294967294" count="1" selected="0">
            <x v="0"/>
          </reference>
          <reference field="7" count="1" selected="0">
            <x v="2"/>
          </reference>
        </references>
      </pivotArea>
    </chartFormat>
    <chartFormat chart="6"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3F15DF-16FD-4711-991E-3B03F352FAD5}" name="PivotTable1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16">
    <pivotField showAll="0"/>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showAll="0">
      <items count="4">
        <item x="1"/>
        <item x="2"/>
        <item x="0"/>
        <item t="default"/>
      </items>
    </pivotField>
    <pivotField showAll="0"/>
    <pivotField showAll="0"/>
    <pivotField axis="axisRow" showAll="0" sortType="ascending">
      <items count="8">
        <item x="0"/>
        <item x="5"/>
        <item x="4"/>
        <item x="3"/>
        <item x="1"/>
        <item x="2"/>
        <item x="6"/>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8">
    <i>
      <x v="6"/>
    </i>
    <i>
      <x v="3"/>
    </i>
    <i>
      <x v="1"/>
    </i>
    <i>
      <x v="5"/>
    </i>
    <i>
      <x v="4"/>
    </i>
    <i>
      <x/>
    </i>
    <i>
      <x v="2"/>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7" xr16:uid="{61DA6BE9-9455-4B33-823B-1E919F579CF2}" autoFormatId="16" applyNumberFormats="0" applyBorderFormats="0" applyFontFormats="0" applyPatternFormats="0" applyAlignmentFormats="0" applyWidthHeightFormats="0">
  <queryTableRefresh nextId="16">
    <queryTableFields count="13">
      <queryTableField id="1" name="opportunity_name" tableColumnId="1"/>
      <queryTableField id="2" name="opportunity_id" tableColumnId="2"/>
      <queryTableField id="3" name="Account Exe Id" tableColumnId="3"/>
      <queryTableField id="14" name="Employee Nam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D730F22C-199A-46E1-82EA-5234FEFB3BE4}" autoFormatId="16" applyNumberFormats="0" applyBorderFormats="0" applyFontFormats="0" applyPatternFormats="0" applyAlignmentFormats="0" applyWidthHeightFormats="0">
  <queryTableRefresh nextId="9" unboundColumnsRight="1">
    <queryTableFields count="6">
      <queryTableField id="1" name="Account Exe ID" tableColumnId="1"/>
      <queryTableField id="7" name="Employee Name" tableColumnId="2"/>
      <queryTableField id="3" name="branch_name" tableColumnId="3"/>
      <queryTableField id="4" name="global_attendees" tableColumnId="4"/>
      <queryTableField id="5" name="meeting_date" tableColumnId="5"/>
      <queryTableField id="6" dataBound="0"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A374AFE9-EB50-4D47-87E1-2CCE9C241740}" autoFormatId="16" applyNumberFormats="0" applyBorderFormats="0" applyFontFormats="0" applyPatternFormats="0" applyAlignmentFormats="0" applyWidthHeightFormats="0">
  <queryTableRefresh nextId="16" unboundColumnsRight="1">
    <queryTableFields count="13">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13" name="Employee Nam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 id="15" dataBound="0"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6D480C65-45E1-411F-9FD6-D7FBBC1DB776}"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3" xr16:uid="{B9898508-9599-49A2-8710-029B6298B825}" autoFormatId="16" applyNumberFormats="0" applyBorderFormats="0" applyFontFormats="0" applyPatternFormats="0" applyAlignmentFormats="0" applyWidthHeightFormats="0">
  <queryTableRefresh nextId="13" unboundColumnsRight="1">
    <queryTableFields count="10">
      <queryTableField id="1" name="client_name" tableColumnId="1"/>
      <queryTableField id="2" name="branch_name" tableColumnId="2"/>
      <queryTableField id="3" name="solution_group" tableColumnId="3"/>
      <queryTableField id="4" name="Salesperson ID" tableColumnId="4"/>
      <queryTableField id="10" name="Employee Name" tableColumnId="5"/>
      <queryTableField id="6" name="income_class" tableColumnId="6"/>
      <queryTableField id="7" name="Amount" tableColumnId="7"/>
      <queryTableField id="8" name="income_due_date" tableColumnId="8"/>
      <queryTableField id="9" name="revenue_transaction_type" tableColumnId="9"/>
      <queryTableField id="12" dataBound="0"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D1CC3958-B1CA-4D0A-BE33-97328F07E793}" autoFormatId="16" applyNumberFormats="0" applyBorderFormats="0" applyFontFormats="0" applyPatternFormats="0" applyAlignmentFormats="0" applyWidthHeightFormats="0">
  <queryTableRefresh nextId="21" unboundColumnsRight="1">
    <queryTableFields count="18">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18" name="Employe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 id="20"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861FA6FA-2FAF-4B44-937E-66BD8504003F}" sourceName="stage">
  <pivotTables>
    <pivotTable tabId="14" name="PivotTable27"/>
    <pivotTable tabId="7" name="PivotTable8"/>
    <pivotTable tabId="14" name="PivotTable21"/>
    <pivotTable tabId="14" name="PivotTable26"/>
    <pivotTable tabId="13" name="PivotTable1"/>
    <pivotTable tabId="13" name="PivotTable18"/>
    <pivotTable tabId="13" name="PivotTable19"/>
    <pivotTable tabId="13" name="PivotTable20"/>
  </pivotTables>
  <data>
    <tabular pivotCacheId="203437601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517F3BEA-9B35-4C82-9369-884050FE4662}" sourceName="Years (meeting_date)">
  <pivotTables>
    <pivotTable tabId="9" name="PivotTable7"/>
    <pivotTable tabId="9" name="PivotTable6"/>
  </pivotTables>
  <data>
    <tabular pivotCacheId="1496985039">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6F9A3FE6-201B-436B-A3F3-0F55CACA3BE4}" sourceName="Account Executive">
  <pivotTables>
    <pivotTable tabId="5" name="PivotTable7"/>
    <pivotTable tabId="8" name="PivotTable5"/>
    <pivotTable tabId="5" name="PivotTable5"/>
    <pivotTable tabId="11" name="PivotTable10"/>
  </pivotTables>
  <data>
    <tabular pivotCacheId="710337452">
      <items count="11">
        <i x="6" s="1"/>
        <i x="7" s="1"/>
        <i x="4" s="1"/>
        <i x="1" s="1"/>
        <i x="8" s="1"/>
        <i x="10" s="1"/>
        <i x="0" s="1"/>
        <i x="3" s="1"/>
        <i x="9"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7763C931-7625-4D1E-B397-BD7201D2966D}" sourceName="product_group">
  <pivotTables>
    <pivotTable tabId="7" name="PivotTable8"/>
    <pivotTable tabId="14" name="PivotTable21"/>
    <pivotTable tabId="14" name="PivotTable26"/>
    <pivotTable tabId="14" name="PivotTable27"/>
    <pivotTable tabId="13" name="PivotTable18"/>
    <pivotTable tabId="13" name="PivotTable19"/>
    <pivotTable tabId="13" name="PivotTable20"/>
    <pivotTable tabId="13" name="PivotTable1"/>
  </pivotTables>
  <data>
    <tabular pivotCacheId="2034376013">
      <items count="7">
        <i x="0" s="1"/>
        <i x="5" s="1"/>
        <i x="4" s="1"/>
        <i x="3" s="1"/>
        <i x="1" s="1"/>
        <i x="2"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0BEA3828-B2C6-4E57-A843-D3C612D35F0E}" sourceName="Employee Name">
  <pivotTables>
    <pivotTable tabId="4" name="PivotTable4"/>
    <pivotTable tabId="14" name="PivotTable2"/>
  </pivotTables>
  <data>
    <tabular pivotCacheId="1231925746">
      <items count="11">
        <i x="1" s="1"/>
        <i x="2" s="1"/>
        <i x="3" s="1"/>
        <i x="4" s="1"/>
        <i x="6" s="1"/>
        <i x="5" s="1"/>
        <i x="7" s="1"/>
        <i x="8" s="1"/>
        <i x="9" s="1"/>
        <i x="0"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group" xr10:uid="{C5C630F3-0049-442A-83A4-EB0575838F2F}" cache="Slicer_product_group" caption="product_group"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8E854A95-7410-47C0-84E8-167323E80BCA}" cache="Slicer_Account_Executive" caption="Account Executiv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47703B6B-B7FE-4529-B556-2E84E3113D5B}" cache="Slicer_Employee_Name" caption="Employee Name" startItem="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4525F45A-A0FD-4511-AF4D-9B22D8648D7C}" cache="Slicer_stage" caption="stag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xr10:uid="{DE98A4DD-94A8-460F-A020-7846C678AD61}" cache="Slicer_Years__meeting_date" caption="Years (meeting_dat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1" xr10:uid="{AF3AFCC8-ADF2-44B7-BD3F-8B699A65FCB4}" cache="Slicer_stage" caption="stage" rowHeight="234950"/>
  <slicer name="Years (meeting_date) 1" xr10:uid="{0DCB3E0C-71EB-4E8B-B36B-3E0FE2BC8443}" cache="Slicer_Years__meeting_date" caption="Years (meeting_date)" rowHeight="234950"/>
  <slicer name="Account Executive 1" xr10:uid="{3AA03E14-C2EB-4611-B15C-004144B7EC0B}" cache="Slicer_Account_Executive" caption="Account Executive" startItem="2" rowHeight="234950"/>
  <slicer name="product_group 1" xr10:uid="{926DD971-5806-4B72-8768-E2497C7681CA}" cache="Slicer_product_group" caption="product_group" rowHeight="234950"/>
  <slicer name="Employee Name 1" xr10:uid="{CD02ED50-9D2E-40C6-B85A-FDDF78D1AF9F}" cache="Slicer_Employee_Name" caption="Employee 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FCF8FC-B61C-4D7B-B265-D04DCC47DD0D}" name="opportunity" displayName="opportunity" ref="A1:M50" tableType="queryTable" totalsRowShown="0">
  <autoFilter ref="A1:M50" xr:uid="{4EFCF8FC-B61C-4D7B-B265-D04DCC47DD0D}"/>
  <tableColumns count="13">
    <tableColumn id="1" xr3:uid="{7F5EC393-5DD9-4DBD-B9A9-5A465413DE0E}" uniqueName="1" name="opportunity_name" queryTableFieldId="1" dataDxfId="49"/>
    <tableColumn id="2" xr3:uid="{7CE8E184-BEEE-4C51-81DC-7E5933EED1B1}" uniqueName="2" name="opportunity_id" queryTableFieldId="2" dataDxfId="48"/>
    <tableColumn id="3" xr3:uid="{5F1F2134-2701-4004-8009-8A94DC266587}" uniqueName="3" name="Account Exe Id" queryTableFieldId="3"/>
    <tableColumn id="4" xr3:uid="{24FB1EC4-D751-430D-A1AB-1D369B5108F1}" uniqueName="4" name="Employee Name" queryTableFieldId="14" dataDxfId="47"/>
    <tableColumn id="5" xr3:uid="{387E924D-6379-40C3-B757-9825C2365158}" uniqueName="5" name="premium_amount" queryTableFieldId="5"/>
    <tableColumn id="6" xr3:uid="{4EA49CE8-FE26-4088-B37C-81643EC9FA00}" uniqueName="6" name="revenue_amount" queryTableFieldId="6"/>
    <tableColumn id="7" xr3:uid="{84A48413-D02C-48C1-9958-E62D8BFBE850}" uniqueName="7" name="closing_date" queryTableFieldId="7" dataDxfId="46"/>
    <tableColumn id="8" xr3:uid="{3A4A5F99-286B-4407-9A8F-AF884817FF83}" uniqueName="8" name="stage" queryTableFieldId="8" dataDxfId="45"/>
    <tableColumn id="9" xr3:uid="{4BD0BDB4-56CD-485A-B45E-88EDF4EFFE81}" uniqueName="9" name="branch" queryTableFieldId="9" dataDxfId="44"/>
    <tableColumn id="10" xr3:uid="{8CDF834F-9221-4E2C-BA44-84A44179058D}" uniqueName="10" name="specialty" queryTableFieldId="10" dataDxfId="43"/>
    <tableColumn id="11" xr3:uid="{8C7EB78A-630A-42B1-B3D9-1FC4B6B2D359}" uniqueName="11" name="product_group" queryTableFieldId="11" dataDxfId="42"/>
    <tableColumn id="12" xr3:uid="{554A8390-7446-477C-B78C-9F79E5797C80}" uniqueName="12" name="product_sub_group" queryTableFieldId="12" dataDxfId="41"/>
    <tableColumn id="13" xr3:uid="{B714E864-EAC4-4AC1-8651-EF4D45EFEA80}" uniqueName="13" name="risk_details" queryTableFieldId="13" dataDxfId="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ACCD34-0751-42D6-BBF1-83EF229A8CF2}" name="meeting" displayName="meeting" ref="A1:F35" tableType="queryTable" totalsRowShown="0">
  <autoFilter ref="A1:F35" xr:uid="{A2ACCD34-0751-42D6-BBF1-83EF229A8CF2}"/>
  <tableColumns count="6">
    <tableColumn id="1" xr3:uid="{2644D359-FC45-418C-A830-ECF53E1A2E58}" uniqueName="1" name="Account Exe ID" queryTableFieldId="1"/>
    <tableColumn id="2" xr3:uid="{CF6D2238-EC56-419E-9E34-1B14BB900CD5}" uniqueName="2" name="Employee Name" queryTableFieldId="7" dataDxfId="39"/>
    <tableColumn id="3" xr3:uid="{D90D944C-6EDE-419A-AB04-733CF820CC58}" uniqueName="3" name="branch_name" queryTableFieldId="3" dataDxfId="38"/>
    <tableColumn id="4" xr3:uid="{E3DA2CF3-97E6-4228-94BF-248B05E2DDDC}" uniqueName="4" name="global_attendees" queryTableFieldId="4" dataDxfId="37"/>
    <tableColumn id="5" xr3:uid="{DA523C3C-1FAF-44BB-B363-2D5F4C22A4AC}" uniqueName="5" name="meeting_date" queryTableFieldId="5" dataDxfId="36"/>
    <tableColumn id="6" xr3:uid="{DF1740AF-B92A-493B-A74D-DC8CC964FCA4}" uniqueName="6" name="year" queryTableFieldId="6" dataDxfId="35">
      <calculatedColumnFormula>YEAR(E2:E35)</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C8ADEEA-3322-4AB0-AB04-27EACEAFFE2A}" name="invoice" displayName="invoice" ref="A1:M205" tableType="queryTable" totalsRowShown="0">
  <autoFilter ref="A1:M205" xr:uid="{4C8ADEEA-3322-4AB0-AB04-27EACEAFFE2A}"/>
  <tableColumns count="13">
    <tableColumn id="1" xr3:uid="{3D7064B7-C608-42EB-AD7A-7152A3F99D15}" uniqueName="1" name="invoice_number" queryTableFieldId="1"/>
    <tableColumn id="2" xr3:uid="{A50F3171-1809-48BF-8FED-70567A84CAE1}" uniqueName="2" name="invoice_date" queryTableFieldId="2" dataDxfId="34"/>
    <tableColumn id="3" xr3:uid="{710F31EE-1792-41A7-8897-AD35F9A1F8ED}" uniqueName="3" name="revenue_transaction_type" queryTableFieldId="3" dataDxfId="33"/>
    <tableColumn id="4" xr3:uid="{B84ABD46-14C7-40E8-BC1E-86BDE5DBB8B9}" uniqueName="4" name="branch_name" queryTableFieldId="4" dataDxfId="32"/>
    <tableColumn id="5" xr3:uid="{7721C69A-4C6E-48B0-8780-9C139B9C7301}" uniqueName="5" name="solution_group" queryTableFieldId="5" dataDxfId="31"/>
    <tableColumn id="6" xr3:uid="{EAD7B7E6-4BF2-4E06-AC81-5E832809E640}" uniqueName="6" name="Account Exe ID" queryTableFieldId="6"/>
    <tableColumn id="7" xr3:uid="{8955A03C-C777-4641-B208-6462D9C64A02}" uniqueName="7" name="Employee Name" queryTableFieldId="13" dataDxfId="30"/>
    <tableColumn id="8" xr3:uid="{048D8452-05D3-42E3-9936-F1AF83A729EE}" uniqueName="8" name="income_class" queryTableFieldId="8" dataDxfId="29"/>
    <tableColumn id="9" xr3:uid="{16929F46-D7EE-4509-AF1E-802D48A3A1D6}" uniqueName="9" name="client_name" queryTableFieldId="9" dataDxfId="28"/>
    <tableColumn id="10" xr3:uid="{7C2D970A-14F8-487B-AE44-22BEAB7226D4}" uniqueName="10" name="policy_number" queryTableFieldId="10"/>
    <tableColumn id="11" xr3:uid="{45EB5878-9C0C-458F-B2AA-DF395F9E84EC}" uniqueName="11" name="Amount" queryTableFieldId="11"/>
    <tableColumn id="12" xr3:uid="{B6363FCD-2235-467E-BA9D-BB262ECE9729}" uniqueName="12" name="income_due_date" queryTableFieldId="12" dataDxfId="27"/>
    <tableColumn id="13" xr3:uid="{5E906E1F-7A93-4C3A-86CA-4F21A1F4711D}" uniqueName="13" name="year" queryTableFieldId="15" dataDxfId="26">
      <calculatedColumnFormula>YEAR(L2:L205)</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071A20-2325-48B2-BEB9-1047EA09C9AC}" name="Budget" displayName="Budget" ref="A1:G11" tableType="queryTable" totalsRowShown="0">
  <autoFilter ref="A1:G11" xr:uid="{CF071A20-2325-48B2-BEB9-1047EA09C9AC}"/>
  <tableColumns count="7">
    <tableColumn id="1" xr3:uid="{7BE4C156-9CED-4422-B047-B5CAEBBBCF17}" uniqueName="1" name="Branch" queryTableFieldId="1" dataDxfId="25"/>
    <tableColumn id="2" xr3:uid="{77EB6307-78CD-43DF-9280-05BCDD41FC93}" uniqueName="2" name="Sales person ID" queryTableFieldId="2"/>
    <tableColumn id="3" xr3:uid="{BED7079A-3BE6-4069-BE70-37C5BB7C7065}" uniqueName="3" name="Employee Name" queryTableFieldId="3" dataDxfId="24"/>
    <tableColumn id="4" xr3:uid="{F2A08DC2-A85D-45F5-8502-19D0828A5F05}" uniqueName="4" name="New Role2" queryTableFieldId="4" dataDxfId="23"/>
    <tableColumn id="5" xr3:uid="{F8EA3AA6-FFB4-489F-845D-6C870677E9CA}" uniqueName="5" name="New Budget" queryTableFieldId="5"/>
    <tableColumn id="6" xr3:uid="{964497B0-BCCA-4129-A1CF-9E2454D394E7}" uniqueName="6" name="Cross sell bugdet" queryTableFieldId="6"/>
    <tableColumn id="7" xr3:uid="{0F3E136F-52DA-4CBC-BF07-7FF914C3E30A}"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FBC5BB-5755-4020-98F8-51D25D9B585F}" name="fees" displayName="fees" ref="A1:J10" tableType="queryTable" totalsRowShown="0">
  <autoFilter ref="A1:J10" xr:uid="{C1FBC5BB-5755-4020-98F8-51D25D9B585F}"/>
  <tableColumns count="10">
    <tableColumn id="1" xr3:uid="{B506D79F-930A-43F4-9F85-A80E6C3AA5C7}" uniqueName="1" name="client_name" queryTableFieldId="1" dataDxfId="22"/>
    <tableColumn id="2" xr3:uid="{A42D787A-EF45-4714-94AA-B333EFAE657E}" uniqueName="2" name="branch_name" queryTableFieldId="2" dataDxfId="21"/>
    <tableColumn id="3" xr3:uid="{381CD73C-7E00-4F0F-9E5D-750E68878C7B}" uniqueName="3" name="solution_group" queryTableFieldId="3" dataDxfId="20"/>
    <tableColumn id="4" xr3:uid="{3D89AF5D-6565-4EB5-8589-05CC23BC1342}" uniqueName="4" name="Salesperson ID" queryTableFieldId="4"/>
    <tableColumn id="5" xr3:uid="{8964EA7B-372D-45F6-8B35-2CEC87DA6EB9}" uniqueName="5" name="Employee Name" queryTableFieldId="10" dataDxfId="19"/>
    <tableColumn id="6" xr3:uid="{BCEC030F-42E0-4C4C-A87D-14F3736ABD7E}" uniqueName="6" name="income_class" queryTableFieldId="6" dataDxfId="18"/>
    <tableColumn id="7" xr3:uid="{50E13BDC-D4BA-43AF-AA74-B93A105BA0E8}" uniqueName="7" name="Amount" queryTableFieldId="7"/>
    <tableColumn id="8" xr3:uid="{80751EE1-7AC0-4D55-B92F-CB51A450630B}" uniqueName="8" name="income_due_date" queryTableFieldId="8" dataDxfId="17"/>
    <tableColumn id="9" xr3:uid="{9C2A3C83-572F-4F73-9914-A06F62F71A2D}" uniqueName="9" name="revenue_transaction_type" queryTableFieldId="9" dataDxfId="16"/>
    <tableColumn id="10" xr3:uid="{72947618-049D-44EA-BA0B-29478BCC2F91}" uniqueName="10" name="year" queryTableFieldId="12" dataDxfId="15">
      <calculatedColumnFormula>YEAR(H2:H10)</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BD6157-01D2-41B6-8697-6C80829E11D6}" name="brokerage" displayName="brokerage" ref="A1:R962" tableType="queryTable" totalsRowShown="0">
  <autoFilter ref="A1:R962" xr:uid="{C5BD6157-01D2-41B6-8697-6C80829E11D6}"/>
  <tableColumns count="18">
    <tableColumn id="1" xr3:uid="{D9777A6C-0FC1-4E65-8B80-0B1A4DE12063}" uniqueName="1" name="client_name" queryTableFieldId="1" dataDxfId="14"/>
    <tableColumn id="2" xr3:uid="{BE5C1547-7974-42EA-A034-DDD1E31B15A2}" uniqueName="2" name="policy_number" queryTableFieldId="2"/>
    <tableColumn id="3" xr3:uid="{7E71641D-9873-4212-88F5-6E7BB86C9371}" uniqueName="3" name="policy_status" queryTableFieldId="3" dataDxfId="13"/>
    <tableColumn id="4" xr3:uid="{F0C530F5-895B-4618-8617-D9A629791E75}" uniqueName="4" name="policy_start_date" queryTableFieldId="4" dataDxfId="12"/>
    <tableColumn id="5" xr3:uid="{A0A42ADB-D353-40CC-8CC1-68E7805658CC}" uniqueName="5" name="policy_end_date" queryTableFieldId="5" dataDxfId="11"/>
    <tableColumn id="6" xr3:uid="{5D7206A0-584F-4B50-90D2-4F9D4E4203E8}" uniqueName="6" name="product_group" queryTableFieldId="6" dataDxfId="10"/>
    <tableColumn id="7" xr3:uid="{B153F74F-9EE7-4601-9512-F32B82341CB9}" uniqueName="7" name="Account Id" queryTableFieldId="7"/>
    <tableColumn id="8" xr3:uid="{FC52DE15-D074-443E-B240-E69C49B1B149}" uniqueName="8" name="Employee Name" queryTableFieldId="18" dataDxfId="9"/>
    <tableColumn id="9" xr3:uid="{C157C581-D68C-4C3A-9CBD-06B0945A7ACA}" uniqueName="9" name="branch_name" queryTableFieldId="9" dataDxfId="8"/>
    <tableColumn id="10" xr3:uid="{3FF2614C-DCBE-44AF-BA0C-AA4B12ACA80E}" uniqueName="10" name="solution_group" queryTableFieldId="10" dataDxfId="7"/>
    <tableColumn id="11" xr3:uid="{C796021A-61A7-4EE8-93F4-0B8077B86806}" uniqueName="11" name="income_class" queryTableFieldId="11" dataDxfId="6"/>
    <tableColumn id="12" xr3:uid="{FAF7149A-F9EF-47CF-A8A0-24FD8F8CB53C}" uniqueName="12" name="Amount" queryTableFieldId="12"/>
    <tableColumn id="13" xr3:uid="{621383F2-FF82-460D-931B-CD34551DDD07}" uniqueName="13" name="income_due_date" queryTableFieldId="13" dataDxfId="5"/>
    <tableColumn id="14" xr3:uid="{37268308-53CC-4B40-8A56-32FB4244CDD4}" uniqueName="14" name="revenue_transaction_type" queryTableFieldId="14" dataDxfId="4"/>
    <tableColumn id="15" xr3:uid="{5CC46878-6880-4D0F-9CA8-C6A70868A432}" uniqueName="15" name="renewal_status" queryTableFieldId="15" dataDxfId="3"/>
    <tableColumn id="16" xr3:uid="{6F902AC6-4147-491B-8C0A-4F726A384CC7}" uniqueName="16" name="lapse_reason" queryTableFieldId="16" dataDxfId="2"/>
    <tableColumn id="17" xr3:uid="{5312F390-3502-47D0-ADB6-A2B248E2A359}" uniqueName="17" name="last_updated_date" queryTableFieldId="17" dataDxfId="1"/>
    <tableColumn id="18" xr3:uid="{03646EB3-005D-4CBC-BA95-A850EFE9F2FE}" uniqueName="18" name="year" queryTableFieldId="20" dataDxfId="0">
      <calculatedColumnFormula>YEAR(Q2:Q962)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7.xml"/><Relationship Id="rId4"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microsoft.com/office/2007/relationships/slicer" Target="../slicers/slicer4.xml"/><Relationship Id="rId5" Type="http://schemas.openxmlformats.org/officeDocument/2006/relationships/drawing" Target="../drawings/drawing8.xml"/><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8.xml"/><Relationship Id="rId1" Type="http://schemas.openxmlformats.org/officeDocument/2006/relationships/pivotTable" Target="../pivotTables/pivotTable17.xml"/><Relationship Id="rId4" Type="http://schemas.microsoft.com/office/2007/relationships/slicer" Target="../slicers/slicer5.xml"/></Relationships>
</file>

<file path=xl/worksheets/_rels/sheet13.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vmlDrawing" Target="../drawings/vmlDrawing1.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4.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20A28-A704-43BB-B713-00F0FCA8EC3F}">
  <dimension ref="A1:N50"/>
  <sheetViews>
    <sheetView topLeftCell="C2" zoomScale="94" zoomScaleNormal="94" workbookViewId="0">
      <selection activeCell="AA26" sqref="AA26"/>
    </sheetView>
  </sheetViews>
  <sheetFormatPr defaultRowHeight="14.4" x14ac:dyDescent="0.3"/>
  <cols>
    <col min="1" max="1" width="26.21875" bestFit="1" customWidth="1"/>
    <col min="2" max="2" width="16" bestFit="1" customWidth="1"/>
    <col min="3" max="3" width="15.77734375" bestFit="1" customWidth="1"/>
    <col min="4" max="4" width="17.109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 min="14" max="14" width="16.33203125" bestFit="1" customWidth="1"/>
  </cols>
  <sheetData>
    <row r="1" spans="1:14" x14ac:dyDescent="0.3">
      <c r="A1" t="s">
        <v>531</v>
      </c>
      <c r="B1" t="s">
        <v>532</v>
      </c>
      <c r="C1" t="s">
        <v>533</v>
      </c>
      <c r="D1" t="s">
        <v>488</v>
      </c>
      <c r="E1" t="s">
        <v>534</v>
      </c>
      <c r="F1" t="s">
        <v>535</v>
      </c>
      <c r="G1" t="s">
        <v>536</v>
      </c>
      <c r="H1" t="s">
        <v>537</v>
      </c>
      <c r="I1" t="s">
        <v>538</v>
      </c>
      <c r="J1" t="s">
        <v>539</v>
      </c>
      <c r="K1" t="s">
        <v>5</v>
      </c>
      <c r="L1" t="s">
        <v>540</v>
      </c>
      <c r="M1" t="s">
        <v>541</v>
      </c>
    </row>
    <row r="2" spans="1:14" x14ac:dyDescent="0.3">
      <c r="A2" t="s">
        <v>542</v>
      </c>
      <c r="B2" t="s">
        <v>543</v>
      </c>
      <c r="C2">
        <v>3</v>
      </c>
      <c r="D2" t="s">
        <v>56</v>
      </c>
      <c r="E2">
        <v>8000000</v>
      </c>
      <c r="F2">
        <v>400000</v>
      </c>
      <c r="G2" s="1">
        <v>43782</v>
      </c>
      <c r="H2" t="s">
        <v>544</v>
      </c>
      <c r="I2" t="s">
        <v>22</v>
      </c>
      <c r="J2" t="s">
        <v>40</v>
      </c>
      <c r="K2" t="s">
        <v>38</v>
      </c>
      <c r="L2" t="s">
        <v>545</v>
      </c>
      <c r="M2" t="s">
        <v>546</v>
      </c>
    </row>
    <row r="3" spans="1:14" x14ac:dyDescent="0.3">
      <c r="A3" t="s">
        <v>547</v>
      </c>
      <c r="B3" t="s">
        <v>548</v>
      </c>
      <c r="C3">
        <v>1</v>
      </c>
      <c r="D3" t="s">
        <v>21</v>
      </c>
      <c r="E3">
        <v>200000</v>
      </c>
      <c r="F3">
        <v>30000</v>
      </c>
      <c r="G3" s="1">
        <v>43921</v>
      </c>
      <c r="H3" t="s">
        <v>544</v>
      </c>
      <c r="I3" t="s">
        <v>22</v>
      </c>
      <c r="J3" t="s">
        <v>40</v>
      </c>
      <c r="K3" t="s">
        <v>38</v>
      </c>
      <c r="L3" t="s">
        <v>545</v>
      </c>
      <c r="M3" t="s">
        <v>549</v>
      </c>
    </row>
    <row r="4" spans="1:14" x14ac:dyDescent="0.3">
      <c r="A4" t="s">
        <v>550</v>
      </c>
      <c r="B4" t="s">
        <v>551</v>
      </c>
      <c r="C4">
        <v>1</v>
      </c>
      <c r="D4" t="s">
        <v>21</v>
      </c>
      <c r="E4">
        <v>0</v>
      </c>
      <c r="F4">
        <v>100000</v>
      </c>
      <c r="G4" s="1">
        <v>44012</v>
      </c>
      <c r="H4" t="s">
        <v>544</v>
      </c>
      <c r="I4" t="s">
        <v>22</v>
      </c>
      <c r="J4" t="s">
        <v>20</v>
      </c>
      <c r="K4" t="s">
        <v>20</v>
      </c>
      <c r="L4" t="s">
        <v>552</v>
      </c>
      <c r="M4" t="s">
        <v>553</v>
      </c>
    </row>
    <row r="5" spans="1:14" x14ac:dyDescent="0.3">
      <c r="A5" t="s">
        <v>554</v>
      </c>
      <c r="B5" t="s">
        <v>555</v>
      </c>
      <c r="C5">
        <v>1</v>
      </c>
      <c r="D5" t="s">
        <v>21</v>
      </c>
      <c r="E5">
        <v>0</v>
      </c>
      <c r="F5">
        <v>100000</v>
      </c>
      <c r="G5" s="1">
        <v>43921</v>
      </c>
      <c r="H5" t="s">
        <v>544</v>
      </c>
      <c r="I5" t="s">
        <v>22</v>
      </c>
      <c r="J5" t="s">
        <v>20</v>
      </c>
      <c r="K5" t="s">
        <v>20</v>
      </c>
      <c r="L5" t="s">
        <v>552</v>
      </c>
      <c r="M5" t="s">
        <v>553</v>
      </c>
    </row>
    <row r="6" spans="1:14" x14ac:dyDescent="0.3">
      <c r="A6" t="s">
        <v>556</v>
      </c>
      <c r="B6" t="s">
        <v>557</v>
      </c>
      <c r="C6">
        <v>1</v>
      </c>
      <c r="D6" t="s">
        <v>21</v>
      </c>
      <c r="E6">
        <v>1200000</v>
      </c>
      <c r="F6">
        <v>100000</v>
      </c>
      <c r="G6" s="1">
        <v>43921</v>
      </c>
      <c r="H6" t="s">
        <v>544</v>
      </c>
      <c r="I6" t="s">
        <v>22</v>
      </c>
      <c r="J6" t="s">
        <v>104</v>
      </c>
      <c r="K6" t="s">
        <v>34</v>
      </c>
      <c r="L6" t="s">
        <v>34</v>
      </c>
      <c r="M6" t="s">
        <v>558</v>
      </c>
    </row>
    <row r="7" spans="1:14" x14ac:dyDescent="0.3">
      <c r="A7" t="s">
        <v>559</v>
      </c>
      <c r="B7" t="s">
        <v>560</v>
      </c>
      <c r="C7">
        <v>1</v>
      </c>
      <c r="D7" t="s">
        <v>21</v>
      </c>
      <c r="E7">
        <v>0</v>
      </c>
      <c r="F7">
        <v>100000</v>
      </c>
      <c r="G7" s="1">
        <v>43982</v>
      </c>
      <c r="H7" t="s">
        <v>544</v>
      </c>
      <c r="I7" t="s">
        <v>22</v>
      </c>
      <c r="J7" t="s">
        <v>35</v>
      </c>
      <c r="K7" t="s">
        <v>35</v>
      </c>
      <c r="L7" t="s">
        <v>561</v>
      </c>
      <c r="M7" t="s">
        <v>562</v>
      </c>
    </row>
    <row r="8" spans="1:14" x14ac:dyDescent="0.3">
      <c r="A8" t="s">
        <v>563</v>
      </c>
      <c r="B8" t="s">
        <v>564</v>
      </c>
      <c r="C8">
        <v>1</v>
      </c>
      <c r="D8" t="s">
        <v>21</v>
      </c>
      <c r="E8">
        <v>0</v>
      </c>
      <c r="F8">
        <v>100000</v>
      </c>
      <c r="G8" s="1">
        <v>43982</v>
      </c>
      <c r="H8" t="s">
        <v>544</v>
      </c>
      <c r="I8" t="s">
        <v>22</v>
      </c>
      <c r="J8" t="s">
        <v>20</v>
      </c>
      <c r="K8" t="s">
        <v>20</v>
      </c>
      <c r="L8" t="s">
        <v>552</v>
      </c>
      <c r="M8" t="s">
        <v>553</v>
      </c>
    </row>
    <row r="9" spans="1:14" x14ac:dyDescent="0.3">
      <c r="A9" t="s">
        <v>565</v>
      </c>
      <c r="B9" t="s">
        <v>566</v>
      </c>
      <c r="C9">
        <v>1</v>
      </c>
      <c r="D9" t="s">
        <v>21</v>
      </c>
      <c r="E9">
        <v>0</v>
      </c>
      <c r="F9">
        <v>125000</v>
      </c>
      <c r="G9" s="1">
        <v>44012</v>
      </c>
      <c r="H9" t="s">
        <v>544</v>
      </c>
      <c r="I9" t="s">
        <v>22</v>
      </c>
      <c r="J9" t="s">
        <v>40</v>
      </c>
      <c r="K9" t="s">
        <v>38</v>
      </c>
      <c r="L9" t="s">
        <v>545</v>
      </c>
      <c r="M9" t="s">
        <v>546</v>
      </c>
    </row>
    <row r="10" spans="1:14" x14ac:dyDescent="0.3">
      <c r="A10" t="s">
        <v>567</v>
      </c>
      <c r="B10" t="s">
        <v>568</v>
      </c>
      <c r="C10">
        <v>1</v>
      </c>
      <c r="D10" t="s">
        <v>21</v>
      </c>
      <c r="E10">
        <v>0</v>
      </c>
      <c r="F10">
        <v>100000</v>
      </c>
      <c r="G10" s="1">
        <v>43921</v>
      </c>
      <c r="H10" t="s">
        <v>544</v>
      </c>
      <c r="I10" t="s">
        <v>22</v>
      </c>
      <c r="J10" t="s">
        <v>20</v>
      </c>
      <c r="K10" t="s">
        <v>20</v>
      </c>
      <c r="L10" t="s">
        <v>552</v>
      </c>
      <c r="M10" t="s">
        <v>553</v>
      </c>
      <c r="N10" s="2" t="s">
        <v>662</v>
      </c>
    </row>
    <row r="11" spans="1:14" x14ac:dyDescent="0.3">
      <c r="A11" t="s">
        <v>569</v>
      </c>
      <c r="B11" t="s">
        <v>570</v>
      </c>
      <c r="C11">
        <v>12</v>
      </c>
      <c r="D11" t="s">
        <v>66</v>
      </c>
      <c r="E11">
        <v>0</v>
      </c>
      <c r="F11">
        <v>200000</v>
      </c>
      <c r="G11" s="1">
        <v>43921</v>
      </c>
      <c r="H11" t="s">
        <v>544</v>
      </c>
      <c r="I11" t="s">
        <v>22</v>
      </c>
      <c r="J11" t="s">
        <v>20</v>
      </c>
      <c r="K11" t="s">
        <v>20</v>
      </c>
      <c r="L11" t="s">
        <v>552</v>
      </c>
      <c r="M11" t="s">
        <v>553</v>
      </c>
      <c r="N11" s="3" t="s">
        <v>38</v>
      </c>
    </row>
    <row r="12" spans="1:14" x14ac:dyDescent="0.3">
      <c r="A12" t="s">
        <v>571</v>
      </c>
      <c r="B12" t="s">
        <v>572</v>
      </c>
      <c r="C12">
        <v>12</v>
      </c>
      <c r="D12" t="s">
        <v>66</v>
      </c>
      <c r="E12">
        <v>0</v>
      </c>
      <c r="F12">
        <v>75000</v>
      </c>
      <c r="G12" s="1">
        <v>43921</v>
      </c>
      <c r="H12" t="s">
        <v>544</v>
      </c>
      <c r="I12" t="s">
        <v>22</v>
      </c>
      <c r="J12" t="s">
        <v>40</v>
      </c>
      <c r="K12" t="s">
        <v>38</v>
      </c>
      <c r="L12" t="s">
        <v>545</v>
      </c>
      <c r="M12" t="s">
        <v>546</v>
      </c>
      <c r="N12" s="3" t="s">
        <v>133</v>
      </c>
    </row>
    <row r="13" spans="1:14" x14ac:dyDescent="0.3">
      <c r="A13" t="s">
        <v>573</v>
      </c>
      <c r="B13" t="s">
        <v>574</v>
      </c>
      <c r="C13">
        <v>12</v>
      </c>
      <c r="D13" t="s">
        <v>66</v>
      </c>
      <c r="E13">
        <v>0</v>
      </c>
      <c r="F13">
        <v>25000</v>
      </c>
      <c r="G13" s="1">
        <v>43921</v>
      </c>
      <c r="H13" t="s">
        <v>544</v>
      </c>
      <c r="I13" t="s">
        <v>22</v>
      </c>
      <c r="J13" t="s">
        <v>40</v>
      </c>
      <c r="K13" t="s">
        <v>38</v>
      </c>
      <c r="L13" t="s">
        <v>545</v>
      </c>
      <c r="M13" t="s">
        <v>549</v>
      </c>
      <c r="N13" s="3" t="s">
        <v>32</v>
      </c>
    </row>
    <row r="14" spans="1:14" x14ac:dyDescent="0.3">
      <c r="A14" t="s">
        <v>575</v>
      </c>
      <c r="B14" t="s">
        <v>576</v>
      </c>
      <c r="C14">
        <v>12</v>
      </c>
      <c r="D14" t="s">
        <v>66</v>
      </c>
      <c r="E14">
        <v>2000000</v>
      </c>
      <c r="F14">
        <v>150000</v>
      </c>
      <c r="G14" s="1">
        <v>43982</v>
      </c>
      <c r="H14" t="s">
        <v>544</v>
      </c>
      <c r="I14" t="s">
        <v>22</v>
      </c>
      <c r="J14" t="s">
        <v>40</v>
      </c>
      <c r="K14" t="s">
        <v>38</v>
      </c>
      <c r="L14" t="s">
        <v>545</v>
      </c>
      <c r="M14" t="s">
        <v>546</v>
      </c>
      <c r="N14" s="3" t="s">
        <v>35</v>
      </c>
    </row>
    <row r="15" spans="1:14" x14ac:dyDescent="0.3">
      <c r="A15" t="s">
        <v>577</v>
      </c>
      <c r="B15" t="s">
        <v>578</v>
      </c>
      <c r="C15">
        <v>12</v>
      </c>
      <c r="D15" t="s">
        <v>66</v>
      </c>
      <c r="E15">
        <v>500000</v>
      </c>
      <c r="F15">
        <v>75000</v>
      </c>
      <c r="G15" s="1">
        <v>43982</v>
      </c>
      <c r="H15" t="s">
        <v>544</v>
      </c>
      <c r="I15" t="s">
        <v>22</v>
      </c>
      <c r="J15" t="s">
        <v>35</v>
      </c>
      <c r="K15" t="s">
        <v>35</v>
      </c>
      <c r="L15" t="s">
        <v>561</v>
      </c>
      <c r="M15" t="s">
        <v>579</v>
      </c>
      <c r="N15" s="3" t="s">
        <v>20</v>
      </c>
    </row>
    <row r="16" spans="1:14" x14ac:dyDescent="0.3">
      <c r="A16" t="s">
        <v>580</v>
      </c>
      <c r="B16" t="s">
        <v>581</v>
      </c>
      <c r="C16">
        <v>3</v>
      </c>
      <c r="D16" t="s">
        <v>56</v>
      </c>
      <c r="E16">
        <v>2500000</v>
      </c>
      <c r="F16">
        <v>125000</v>
      </c>
      <c r="G16" s="1">
        <v>43800</v>
      </c>
      <c r="H16" t="s">
        <v>544</v>
      </c>
      <c r="I16" t="s">
        <v>22</v>
      </c>
      <c r="J16" t="s">
        <v>40</v>
      </c>
      <c r="K16" t="s">
        <v>38</v>
      </c>
      <c r="L16" t="s">
        <v>545</v>
      </c>
      <c r="M16" t="s">
        <v>546</v>
      </c>
      <c r="N16" s="3" t="s">
        <v>34</v>
      </c>
    </row>
    <row r="17" spans="1:14" x14ac:dyDescent="0.3">
      <c r="A17" t="s">
        <v>582</v>
      </c>
      <c r="B17" t="s">
        <v>583</v>
      </c>
      <c r="C17">
        <v>10</v>
      </c>
      <c r="D17" t="s">
        <v>39</v>
      </c>
      <c r="E17">
        <v>1400000</v>
      </c>
      <c r="F17">
        <v>100000</v>
      </c>
      <c r="G17" s="1">
        <v>43808</v>
      </c>
      <c r="H17" t="s">
        <v>544</v>
      </c>
      <c r="I17" t="s">
        <v>22</v>
      </c>
      <c r="J17" t="s">
        <v>40</v>
      </c>
      <c r="K17" t="s">
        <v>38</v>
      </c>
      <c r="L17" t="s">
        <v>545</v>
      </c>
      <c r="M17" t="s">
        <v>546</v>
      </c>
      <c r="N17" s="3" t="s">
        <v>639</v>
      </c>
    </row>
    <row r="18" spans="1:14" x14ac:dyDescent="0.3">
      <c r="A18" t="s">
        <v>584</v>
      </c>
      <c r="B18" t="s">
        <v>585</v>
      </c>
      <c r="C18">
        <v>10</v>
      </c>
      <c r="D18" t="s">
        <v>39</v>
      </c>
      <c r="E18">
        <v>4500000</v>
      </c>
      <c r="F18">
        <v>350000</v>
      </c>
      <c r="G18" s="1">
        <v>43810</v>
      </c>
      <c r="H18" t="s">
        <v>544</v>
      </c>
      <c r="I18" t="s">
        <v>22</v>
      </c>
      <c r="J18" t="s">
        <v>40</v>
      </c>
      <c r="K18" t="s">
        <v>34</v>
      </c>
      <c r="L18" t="s">
        <v>34</v>
      </c>
      <c r="M18" t="s">
        <v>546</v>
      </c>
      <c r="N18" s="3" t="s">
        <v>663</v>
      </c>
    </row>
    <row r="19" spans="1:14" x14ac:dyDescent="0.3">
      <c r="A19" t="s">
        <v>586</v>
      </c>
      <c r="B19" t="s">
        <v>587</v>
      </c>
      <c r="C19">
        <v>3</v>
      </c>
      <c r="D19" t="s">
        <v>56</v>
      </c>
      <c r="E19">
        <v>9500000</v>
      </c>
      <c r="F19">
        <v>200000</v>
      </c>
      <c r="G19" s="1">
        <v>43738</v>
      </c>
      <c r="H19" t="s">
        <v>588</v>
      </c>
      <c r="I19" t="s">
        <v>22</v>
      </c>
      <c r="J19" t="s">
        <v>40</v>
      </c>
      <c r="K19" t="s">
        <v>38</v>
      </c>
      <c r="L19" t="s">
        <v>545</v>
      </c>
      <c r="M19" t="s">
        <v>546</v>
      </c>
    </row>
    <row r="20" spans="1:14" x14ac:dyDescent="0.3">
      <c r="A20" t="s">
        <v>589</v>
      </c>
      <c r="B20" t="s">
        <v>590</v>
      </c>
      <c r="C20">
        <v>10</v>
      </c>
      <c r="D20" t="s">
        <v>39</v>
      </c>
      <c r="E20">
        <v>4500000</v>
      </c>
      <c r="F20">
        <v>300000</v>
      </c>
      <c r="G20" s="1">
        <v>43767</v>
      </c>
      <c r="H20" t="s">
        <v>544</v>
      </c>
      <c r="I20" t="s">
        <v>22</v>
      </c>
      <c r="J20" t="s">
        <v>40</v>
      </c>
      <c r="K20" t="s">
        <v>38</v>
      </c>
      <c r="L20" t="s">
        <v>545</v>
      </c>
      <c r="M20" t="s">
        <v>546</v>
      </c>
    </row>
    <row r="21" spans="1:14" x14ac:dyDescent="0.3">
      <c r="A21" t="s">
        <v>591</v>
      </c>
      <c r="B21" t="s">
        <v>592</v>
      </c>
      <c r="C21">
        <v>3</v>
      </c>
      <c r="D21" t="s">
        <v>56</v>
      </c>
      <c r="E21">
        <v>0</v>
      </c>
      <c r="F21">
        <v>100000</v>
      </c>
      <c r="G21" s="1">
        <v>43784</v>
      </c>
      <c r="H21" t="s">
        <v>544</v>
      </c>
      <c r="I21" t="s">
        <v>22</v>
      </c>
      <c r="J21" t="s">
        <v>40</v>
      </c>
      <c r="K21" t="s">
        <v>38</v>
      </c>
      <c r="L21" t="s">
        <v>545</v>
      </c>
      <c r="M21" t="s">
        <v>546</v>
      </c>
    </row>
    <row r="22" spans="1:14" x14ac:dyDescent="0.3">
      <c r="A22" t="s">
        <v>593</v>
      </c>
      <c r="B22" t="s">
        <v>594</v>
      </c>
      <c r="C22">
        <v>3</v>
      </c>
      <c r="D22" t="s">
        <v>56</v>
      </c>
      <c r="E22">
        <v>6000000</v>
      </c>
      <c r="F22">
        <v>300000</v>
      </c>
      <c r="G22" s="1">
        <v>43800</v>
      </c>
      <c r="H22" t="s">
        <v>544</v>
      </c>
      <c r="I22" t="s">
        <v>22</v>
      </c>
      <c r="J22" t="s">
        <v>40</v>
      </c>
      <c r="K22" t="s">
        <v>38</v>
      </c>
      <c r="L22" t="s">
        <v>545</v>
      </c>
      <c r="M22" t="s">
        <v>546</v>
      </c>
    </row>
    <row r="23" spans="1:14" x14ac:dyDescent="0.3">
      <c r="A23" t="s">
        <v>595</v>
      </c>
      <c r="B23" t="s">
        <v>596</v>
      </c>
      <c r="C23">
        <v>10</v>
      </c>
      <c r="D23" t="s">
        <v>39</v>
      </c>
      <c r="E23">
        <v>600000</v>
      </c>
      <c r="F23">
        <v>100000</v>
      </c>
      <c r="G23" s="1">
        <v>43799</v>
      </c>
      <c r="H23" t="s">
        <v>544</v>
      </c>
      <c r="I23" t="s">
        <v>22</v>
      </c>
      <c r="J23" t="s">
        <v>411</v>
      </c>
      <c r="K23" t="s">
        <v>38</v>
      </c>
      <c r="L23" t="s">
        <v>545</v>
      </c>
      <c r="M23" t="s">
        <v>546</v>
      </c>
    </row>
    <row r="24" spans="1:14" x14ac:dyDescent="0.3">
      <c r="A24" t="s">
        <v>597</v>
      </c>
      <c r="B24" t="s">
        <v>598</v>
      </c>
      <c r="C24">
        <v>10</v>
      </c>
      <c r="D24" t="s">
        <v>39</v>
      </c>
      <c r="E24">
        <v>210000</v>
      </c>
      <c r="F24">
        <v>35000</v>
      </c>
      <c r="G24" s="1">
        <v>43799</v>
      </c>
      <c r="H24" t="s">
        <v>544</v>
      </c>
      <c r="I24" t="s">
        <v>22</v>
      </c>
      <c r="J24" t="s">
        <v>411</v>
      </c>
      <c r="K24" t="s">
        <v>38</v>
      </c>
      <c r="L24" t="s">
        <v>545</v>
      </c>
      <c r="M24" t="s">
        <v>549</v>
      </c>
    </row>
    <row r="25" spans="1:14" x14ac:dyDescent="0.3">
      <c r="A25" t="s">
        <v>599</v>
      </c>
      <c r="B25" t="s">
        <v>600</v>
      </c>
      <c r="C25">
        <v>10</v>
      </c>
      <c r="D25" t="s">
        <v>39</v>
      </c>
      <c r="E25">
        <v>300000</v>
      </c>
      <c r="F25">
        <v>49500</v>
      </c>
      <c r="G25" s="1">
        <v>43738</v>
      </c>
      <c r="H25" t="s">
        <v>588</v>
      </c>
      <c r="I25" t="s">
        <v>22</v>
      </c>
      <c r="J25" t="s">
        <v>35</v>
      </c>
      <c r="K25" t="s">
        <v>35</v>
      </c>
      <c r="L25" t="s">
        <v>561</v>
      </c>
      <c r="M25" t="s">
        <v>562</v>
      </c>
    </row>
    <row r="26" spans="1:14" x14ac:dyDescent="0.3">
      <c r="A26" t="s">
        <v>601</v>
      </c>
      <c r="B26" t="s">
        <v>602</v>
      </c>
      <c r="C26">
        <v>10</v>
      </c>
      <c r="D26" t="s">
        <v>39</v>
      </c>
      <c r="E26">
        <v>300000</v>
      </c>
      <c r="F26">
        <v>49500</v>
      </c>
      <c r="G26" s="1">
        <v>43738</v>
      </c>
      <c r="H26" t="s">
        <v>588</v>
      </c>
      <c r="I26" t="s">
        <v>22</v>
      </c>
      <c r="J26" t="s">
        <v>35</v>
      </c>
      <c r="K26" t="s">
        <v>35</v>
      </c>
      <c r="L26" t="s">
        <v>561</v>
      </c>
      <c r="M26" t="s">
        <v>603</v>
      </c>
    </row>
    <row r="27" spans="1:14" x14ac:dyDescent="0.3">
      <c r="A27" t="s">
        <v>604</v>
      </c>
      <c r="B27" t="s">
        <v>605</v>
      </c>
      <c r="C27">
        <v>10</v>
      </c>
      <c r="D27" t="s">
        <v>39</v>
      </c>
      <c r="E27">
        <v>5000000</v>
      </c>
      <c r="F27">
        <v>250000</v>
      </c>
      <c r="G27" s="1">
        <v>43799</v>
      </c>
      <c r="H27" t="s">
        <v>544</v>
      </c>
      <c r="I27" t="s">
        <v>22</v>
      </c>
      <c r="J27" t="s">
        <v>40</v>
      </c>
      <c r="K27" t="s">
        <v>38</v>
      </c>
      <c r="L27" t="s">
        <v>545</v>
      </c>
      <c r="M27" t="s">
        <v>546</v>
      </c>
    </row>
    <row r="28" spans="1:14" x14ac:dyDescent="0.3">
      <c r="A28" t="s">
        <v>20</v>
      </c>
      <c r="B28" t="s">
        <v>606</v>
      </c>
      <c r="C28">
        <v>3</v>
      </c>
      <c r="D28" t="s">
        <v>56</v>
      </c>
      <c r="E28">
        <v>0</v>
      </c>
      <c r="F28">
        <v>100000</v>
      </c>
      <c r="G28" s="1">
        <v>43769</v>
      </c>
      <c r="H28" t="s">
        <v>588</v>
      </c>
      <c r="I28" t="s">
        <v>22</v>
      </c>
      <c r="J28" t="s">
        <v>20</v>
      </c>
      <c r="K28" t="s">
        <v>20</v>
      </c>
      <c r="L28" t="s">
        <v>607</v>
      </c>
      <c r="M28" t="s">
        <v>608</v>
      </c>
    </row>
    <row r="29" spans="1:14" x14ac:dyDescent="0.3">
      <c r="A29" t="s">
        <v>609</v>
      </c>
      <c r="B29" t="s">
        <v>610</v>
      </c>
      <c r="C29">
        <v>12</v>
      </c>
      <c r="D29" t="s">
        <v>66</v>
      </c>
      <c r="E29">
        <v>90000000</v>
      </c>
      <c r="F29">
        <v>200000</v>
      </c>
      <c r="G29" s="1">
        <v>44074</v>
      </c>
      <c r="H29" t="s">
        <v>544</v>
      </c>
      <c r="I29" t="s">
        <v>22</v>
      </c>
      <c r="J29" t="s">
        <v>48</v>
      </c>
      <c r="K29" t="s">
        <v>32</v>
      </c>
      <c r="L29" t="s">
        <v>611</v>
      </c>
      <c r="M29" t="s">
        <v>612</v>
      </c>
    </row>
    <row r="30" spans="1:14" x14ac:dyDescent="0.3">
      <c r="A30" t="s">
        <v>613</v>
      </c>
      <c r="B30" t="s">
        <v>614</v>
      </c>
      <c r="C30">
        <v>3</v>
      </c>
      <c r="D30" t="s">
        <v>56</v>
      </c>
      <c r="E30">
        <v>0</v>
      </c>
      <c r="F30">
        <v>10000</v>
      </c>
      <c r="G30" s="1">
        <v>43738</v>
      </c>
      <c r="H30" t="s">
        <v>615</v>
      </c>
      <c r="I30" t="s">
        <v>22</v>
      </c>
      <c r="J30" t="s">
        <v>20</v>
      </c>
      <c r="K30" t="s">
        <v>20</v>
      </c>
      <c r="L30" t="s">
        <v>607</v>
      </c>
      <c r="M30" t="s">
        <v>607</v>
      </c>
    </row>
    <row r="31" spans="1:14" x14ac:dyDescent="0.3">
      <c r="A31" t="s">
        <v>616</v>
      </c>
      <c r="B31" t="s">
        <v>617</v>
      </c>
      <c r="C31">
        <v>6</v>
      </c>
      <c r="D31" t="s">
        <v>77</v>
      </c>
      <c r="E31">
        <v>0</v>
      </c>
      <c r="F31">
        <v>50000</v>
      </c>
      <c r="G31" s="1">
        <v>43921</v>
      </c>
      <c r="H31" t="s">
        <v>544</v>
      </c>
      <c r="I31" t="s">
        <v>22</v>
      </c>
      <c r="J31" t="s">
        <v>48</v>
      </c>
      <c r="K31" t="s">
        <v>32</v>
      </c>
      <c r="L31" t="s">
        <v>611</v>
      </c>
      <c r="M31" t="s">
        <v>618</v>
      </c>
    </row>
    <row r="32" spans="1:14" x14ac:dyDescent="0.3">
      <c r="A32" t="s">
        <v>619</v>
      </c>
      <c r="B32" t="s">
        <v>620</v>
      </c>
      <c r="C32">
        <v>6</v>
      </c>
      <c r="D32" t="s">
        <v>77</v>
      </c>
      <c r="E32">
        <v>300000</v>
      </c>
      <c r="F32">
        <v>30000</v>
      </c>
      <c r="G32" s="1">
        <v>43921</v>
      </c>
      <c r="H32" t="s">
        <v>544</v>
      </c>
      <c r="I32" t="s">
        <v>22</v>
      </c>
      <c r="J32" t="s">
        <v>33</v>
      </c>
      <c r="K32" t="s">
        <v>133</v>
      </c>
      <c r="L32" t="s">
        <v>133</v>
      </c>
      <c r="M32" t="s">
        <v>621</v>
      </c>
    </row>
    <row r="33" spans="1:13" x14ac:dyDescent="0.3">
      <c r="A33" t="s">
        <v>622</v>
      </c>
      <c r="B33" t="s">
        <v>623</v>
      </c>
      <c r="C33">
        <v>6</v>
      </c>
      <c r="D33" t="s">
        <v>77</v>
      </c>
      <c r="E33">
        <v>0</v>
      </c>
      <c r="F33">
        <v>200000</v>
      </c>
      <c r="G33" s="1">
        <v>43921</v>
      </c>
      <c r="H33" t="s">
        <v>544</v>
      </c>
      <c r="I33" t="s">
        <v>22</v>
      </c>
      <c r="J33" t="s">
        <v>48</v>
      </c>
      <c r="K33" t="s">
        <v>32</v>
      </c>
      <c r="L33" t="s">
        <v>611</v>
      </c>
      <c r="M33" t="s">
        <v>618</v>
      </c>
    </row>
    <row r="34" spans="1:13" x14ac:dyDescent="0.3">
      <c r="A34" t="s">
        <v>624</v>
      </c>
      <c r="B34" t="s">
        <v>625</v>
      </c>
      <c r="C34">
        <v>6</v>
      </c>
      <c r="D34" t="s">
        <v>77</v>
      </c>
      <c r="E34">
        <v>300000</v>
      </c>
      <c r="F34">
        <v>50000</v>
      </c>
      <c r="G34" s="1">
        <v>43921</v>
      </c>
      <c r="H34" t="s">
        <v>544</v>
      </c>
      <c r="I34" t="s">
        <v>22</v>
      </c>
      <c r="J34" t="s">
        <v>48</v>
      </c>
      <c r="K34" t="s">
        <v>32</v>
      </c>
      <c r="L34" t="s">
        <v>611</v>
      </c>
      <c r="M34" t="s">
        <v>618</v>
      </c>
    </row>
    <row r="35" spans="1:13" x14ac:dyDescent="0.3">
      <c r="A35" t="s">
        <v>626</v>
      </c>
      <c r="B35" t="s">
        <v>627</v>
      </c>
      <c r="C35">
        <v>6</v>
      </c>
      <c r="D35" t="s">
        <v>77</v>
      </c>
      <c r="E35">
        <v>1000000</v>
      </c>
      <c r="F35">
        <v>100000</v>
      </c>
      <c r="G35" s="1">
        <v>44043</v>
      </c>
      <c r="H35" t="s">
        <v>544</v>
      </c>
      <c r="I35" t="s">
        <v>22</v>
      </c>
      <c r="J35" t="s">
        <v>48</v>
      </c>
      <c r="K35" t="s">
        <v>32</v>
      </c>
      <c r="L35" t="s">
        <v>611</v>
      </c>
      <c r="M35" t="s">
        <v>618</v>
      </c>
    </row>
    <row r="36" spans="1:13" x14ac:dyDescent="0.3">
      <c r="A36" t="s">
        <v>628</v>
      </c>
      <c r="B36" t="s">
        <v>629</v>
      </c>
      <c r="C36">
        <v>6</v>
      </c>
      <c r="D36" t="s">
        <v>77</v>
      </c>
      <c r="E36">
        <v>0</v>
      </c>
      <c r="F36">
        <v>300000</v>
      </c>
      <c r="G36" s="1">
        <v>44012</v>
      </c>
      <c r="H36" t="s">
        <v>544</v>
      </c>
      <c r="I36" t="s">
        <v>22</v>
      </c>
      <c r="J36" t="s">
        <v>48</v>
      </c>
      <c r="K36" t="s">
        <v>32</v>
      </c>
      <c r="L36" t="s">
        <v>611</v>
      </c>
      <c r="M36" t="s">
        <v>618</v>
      </c>
    </row>
    <row r="37" spans="1:13" x14ac:dyDescent="0.3">
      <c r="A37" t="s">
        <v>630</v>
      </c>
      <c r="B37" t="s">
        <v>631</v>
      </c>
      <c r="C37">
        <v>6</v>
      </c>
      <c r="D37" t="s">
        <v>77</v>
      </c>
      <c r="E37">
        <v>0</v>
      </c>
      <c r="F37">
        <v>200000</v>
      </c>
      <c r="G37" s="1">
        <v>44012</v>
      </c>
      <c r="H37" t="s">
        <v>544</v>
      </c>
      <c r="I37" t="s">
        <v>22</v>
      </c>
      <c r="J37" t="s">
        <v>48</v>
      </c>
      <c r="K37" t="s">
        <v>32</v>
      </c>
      <c r="L37" t="s">
        <v>611</v>
      </c>
      <c r="M37" t="s">
        <v>618</v>
      </c>
    </row>
    <row r="38" spans="1:13" x14ac:dyDescent="0.3">
      <c r="A38" t="s">
        <v>632</v>
      </c>
      <c r="B38" t="s">
        <v>633</v>
      </c>
      <c r="C38">
        <v>6</v>
      </c>
      <c r="D38" t="s">
        <v>77</v>
      </c>
      <c r="E38">
        <v>0</v>
      </c>
      <c r="F38">
        <v>200000</v>
      </c>
      <c r="G38" s="1">
        <v>44012</v>
      </c>
      <c r="H38" t="s">
        <v>544</v>
      </c>
      <c r="I38" t="s">
        <v>22</v>
      </c>
      <c r="J38" t="s">
        <v>48</v>
      </c>
      <c r="K38" t="s">
        <v>32</v>
      </c>
      <c r="L38" t="s">
        <v>611</v>
      </c>
      <c r="M38" t="s">
        <v>618</v>
      </c>
    </row>
    <row r="39" spans="1:13" x14ac:dyDescent="0.3">
      <c r="A39" t="s">
        <v>634</v>
      </c>
      <c r="B39" t="s">
        <v>635</v>
      </c>
      <c r="C39">
        <v>6</v>
      </c>
      <c r="D39" t="s">
        <v>77</v>
      </c>
      <c r="E39">
        <v>0</v>
      </c>
      <c r="F39">
        <v>400000</v>
      </c>
      <c r="G39" s="1">
        <v>44012</v>
      </c>
      <c r="H39" t="s">
        <v>544</v>
      </c>
      <c r="I39" t="s">
        <v>22</v>
      </c>
      <c r="J39" t="s">
        <v>48</v>
      </c>
      <c r="K39" t="s">
        <v>32</v>
      </c>
      <c r="L39" t="s">
        <v>611</v>
      </c>
      <c r="M39" t="s">
        <v>618</v>
      </c>
    </row>
    <row r="40" spans="1:13" x14ac:dyDescent="0.3">
      <c r="A40" t="s">
        <v>636</v>
      </c>
      <c r="B40" t="s">
        <v>637</v>
      </c>
      <c r="C40">
        <v>12</v>
      </c>
      <c r="D40" t="s">
        <v>66</v>
      </c>
      <c r="E40">
        <v>0</v>
      </c>
      <c r="F40">
        <v>300000</v>
      </c>
      <c r="G40" s="1">
        <v>44012</v>
      </c>
      <c r="H40" t="s">
        <v>544</v>
      </c>
      <c r="I40" t="s">
        <v>22</v>
      </c>
      <c r="J40" t="s">
        <v>638</v>
      </c>
      <c r="K40" t="s">
        <v>639</v>
      </c>
      <c r="L40" t="s">
        <v>640</v>
      </c>
      <c r="M40" t="s">
        <v>641</v>
      </c>
    </row>
    <row r="41" spans="1:13" x14ac:dyDescent="0.3">
      <c r="A41" t="s">
        <v>642</v>
      </c>
      <c r="B41" t="s">
        <v>643</v>
      </c>
      <c r="C41">
        <v>12</v>
      </c>
      <c r="D41" t="s">
        <v>66</v>
      </c>
      <c r="E41">
        <v>500000</v>
      </c>
      <c r="F41">
        <v>50000</v>
      </c>
      <c r="G41" s="1">
        <v>43830</v>
      </c>
      <c r="H41" t="s">
        <v>544</v>
      </c>
      <c r="I41" t="s">
        <v>22</v>
      </c>
      <c r="J41" t="s">
        <v>33</v>
      </c>
      <c r="K41" t="s">
        <v>133</v>
      </c>
      <c r="L41" t="s">
        <v>133</v>
      </c>
      <c r="M41" t="s">
        <v>621</v>
      </c>
    </row>
    <row r="42" spans="1:13" x14ac:dyDescent="0.3">
      <c r="A42" t="s">
        <v>644</v>
      </c>
      <c r="B42" t="s">
        <v>645</v>
      </c>
      <c r="C42">
        <v>12</v>
      </c>
      <c r="D42" t="s">
        <v>66</v>
      </c>
      <c r="E42">
        <v>1000000</v>
      </c>
      <c r="F42">
        <v>100000</v>
      </c>
      <c r="G42" s="1">
        <v>43738</v>
      </c>
      <c r="H42" t="s">
        <v>544</v>
      </c>
      <c r="I42" t="s">
        <v>22</v>
      </c>
      <c r="J42" t="s">
        <v>33</v>
      </c>
      <c r="K42" t="s">
        <v>133</v>
      </c>
      <c r="L42" t="s">
        <v>133</v>
      </c>
      <c r="M42" t="s">
        <v>621</v>
      </c>
    </row>
    <row r="43" spans="1:13" x14ac:dyDescent="0.3">
      <c r="A43" t="s">
        <v>646</v>
      </c>
      <c r="B43" t="s">
        <v>647</v>
      </c>
      <c r="C43">
        <v>10</v>
      </c>
      <c r="D43" t="s">
        <v>39</v>
      </c>
      <c r="E43">
        <v>500000</v>
      </c>
      <c r="F43">
        <v>62000</v>
      </c>
      <c r="G43" s="1">
        <v>43738</v>
      </c>
      <c r="H43" t="s">
        <v>544</v>
      </c>
      <c r="I43" t="s">
        <v>22</v>
      </c>
      <c r="J43" t="s">
        <v>33</v>
      </c>
      <c r="K43" t="s">
        <v>133</v>
      </c>
      <c r="L43" t="s">
        <v>133</v>
      </c>
      <c r="M43" t="s">
        <v>621</v>
      </c>
    </row>
    <row r="44" spans="1:13" x14ac:dyDescent="0.3">
      <c r="A44" t="s">
        <v>648</v>
      </c>
      <c r="B44" t="s">
        <v>649</v>
      </c>
      <c r="C44">
        <v>10</v>
      </c>
      <c r="D44" t="s">
        <v>39</v>
      </c>
      <c r="E44">
        <v>300000</v>
      </c>
      <c r="F44">
        <v>37500</v>
      </c>
      <c r="G44" s="1">
        <v>43738</v>
      </c>
      <c r="H44" t="s">
        <v>544</v>
      </c>
      <c r="I44" t="s">
        <v>22</v>
      </c>
      <c r="J44" t="s">
        <v>33</v>
      </c>
      <c r="K44" t="s">
        <v>133</v>
      </c>
      <c r="L44" t="s">
        <v>133</v>
      </c>
      <c r="M44" t="s">
        <v>621</v>
      </c>
    </row>
    <row r="45" spans="1:13" x14ac:dyDescent="0.3">
      <c r="A45" t="s">
        <v>650</v>
      </c>
      <c r="B45" t="s">
        <v>651</v>
      </c>
      <c r="C45">
        <v>3</v>
      </c>
      <c r="D45" t="s">
        <v>56</v>
      </c>
      <c r="E45">
        <v>700000</v>
      </c>
      <c r="F45">
        <v>100000</v>
      </c>
      <c r="G45" s="1">
        <v>43830</v>
      </c>
      <c r="H45" t="s">
        <v>544</v>
      </c>
      <c r="I45" t="s">
        <v>22</v>
      </c>
      <c r="J45" t="s">
        <v>48</v>
      </c>
      <c r="K45" t="s">
        <v>32</v>
      </c>
      <c r="L45" t="s">
        <v>611</v>
      </c>
      <c r="M45" t="s">
        <v>618</v>
      </c>
    </row>
    <row r="46" spans="1:13" x14ac:dyDescent="0.3">
      <c r="A46" t="s">
        <v>652</v>
      </c>
      <c r="B46" t="s">
        <v>653</v>
      </c>
      <c r="C46">
        <v>10</v>
      </c>
      <c r="D46" t="s">
        <v>39</v>
      </c>
      <c r="E46">
        <v>800000</v>
      </c>
      <c r="F46">
        <v>50000</v>
      </c>
      <c r="G46" s="1">
        <v>43738</v>
      </c>
      <c r="H46" t="s">
        <v>544</v>
      </c>
      <c r="I46" t="s">
        <v>22</v>
      </c>
      <c r="J46" t="s">
        <v>33</v>
      </c>
      <c r="K46" t="s">
        <v>133</v>
      </c>
      <c r="L46" t="s">
        <v>133</v>
      </c>
      <c r="M46" t="s">
        <v>621</v>
      </c>
    </row>
    <row r="47" spans="1:13" x14ac:dyDescent="0.3">
      <c r="A47" t="s">
        <v>32</v>
      </c>
      <c r="B47" t="s">
        <v>654</v>
      </c>
      <c r="C47">
        <v>3</v>
      </c>
      <c r="D47" t="s">
        <v>56</v>
      </c>
      <c r="E47">
        <v>0</v>
      </c>
      <c r="F47">
        <v>500000</v>
      </c>
      <c r="G47" s="1">
        <v>43739</v>
      </c>
      <c r="H47" t="s">
        <v>588</v>
      </c>
      <c r="I47" t="s">
        <v>22</v>
      </c>
      <c r="J47" t="s">
        <v>48</v>
      </c>
      <c r="K47" t="s">
        <v>32</v>
      </c>
      <c r="L47" t="s">
        <v>611</v>
      </c>
      <c r="M47" t="s">
        <v>618</v>
      </c>
    </row>
    <row r="48" spans="1:13" x14ac:dyDescent="0.3">
      <c r="A48" t="s">
        <v>655</v>
      </c>
      <c r="B48" t="s">
        <v>656</v>
      </c>
      <c r="C48">
        <v>12</v>
      </c>
      <c r="D48" t="s">
        <v>66</v>
      </c>
      <c r="E48">
        <v>1000000</v>
      </c>
      <c r="F48">
        <v>100000</v>
      </c>
      <c r="G48" s="1">
        <v>43830</v>
      </c>
      <c r="H48" t="s">
        <v>544</v>
      </c>
      <c r="I48" t="s">
        <v>22</v>
      </c>
      <c r="J48" t="s">
        <v>48</v>
      </c>
      <c r="K48" t="s">
        <v>32</v>
      </c>
      <c r="L48" t="s">
        <v>611</v>
      </c>
      <c r="M48" t="s">
        <v>618</v>
      </c>
    </row>
    <row r="49" spans="1:13" x14ac:dyDescent="0.3">
      <c r="A49" t="s">
        <v>657</v>
      </c>
      <c r="B49" t="s">
        <v>658</v>
      </c>
      <c r="C49">
        <v>3</v>
      </c>
      <c r="D49" t="s">
        <v>56</v>
      </c>
      <c r="E49">
        <v>0</v>
      </c>
      <c r="F49">
        <v>50000</v>
      </c>
      <c r="G49" s="1">
        <v>43738</v>
      </c>
      <c r="H49" t="s">
        <v>615</v>
      </c>
      <c r="I49" t="s">
        <v>22</v>
      </c>
      <c r="J49" t="s">
        <v>48</v>
      </c>
      <c r="K49" t="s">
        <v>32</v>
      </c>
      <c r="L49" t="s">
        <v>611</v>
      </c>
      <c r="M49" t="s">
        <v>618</v>
      </c>
    </row>
    <row r="50" spans="1:13" x14ac:dyDescent="0.3">
      <c r="A50" t="s">
        <v>659</v>
      </c>
      <c r="B50" t="s">
        <v>660</v>
      </c>
      <c r="C50">
        <v>12</v>
      </c>
      <c r="D50" t="s">
        <v>66</v>
      </c>
      <c r="E50">
        <v>0</v>
      </c>
      <c r="F50">
        <v>50000</v>
      </c>
      <c r="G50" s="1">
        <v>43921</v>
      </c>
      <c r="H50" t="s">
        <v>544</v>
      </c>
      <c r="I50" t="s">
        <v>22</v>
      </c>
      <c r="J50" t="s">
        <v>35</v>
      </c>
      <c r="K50" t="s">
        <v>35</v>
      </c>
      <c r="L50" t="s">
        <v>561</v>
      </c>
      <c r="M50" t="s">
        <v>661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1F63A-E080-4B0C-8230-A447D61A6598}">
  <dimension ref="A3:D30"/>
  <sheetViews>
    <sheetView topLeftCell="C1" zoomScale="49" workbookViewId="0">
      <selection activeCell="S13" sqref="S13"/>
    </sheetView>
  </sheetViews>
  <sheetFormatPr defaultRowHeight="14.4" x14ac:dyDescent="0.3"/>
  <cols>
    <col min="1" max="1" width="28.21875" bestFit="1" customWidth="1"/>
    <col min="2" max="2" width="19.6640625" bestFit="1" customWidth="1"/>
    <col min="3" max="3" width="41.33203125" bestFit="1" customWidth="1"/>
    <col min="4" max="4" width="30.77734375" bestFit="1" customWidth="1"/>
  </cols>
  <sheetData>
    <row r="3" spans="1:3" x14ac:dyDescent="0.3">
      <c r="A3" s="2" t="s">
        <v>662</v>
      </c>
      <c r="B3" t="s">
        <v>694</v>
      </c>
    </row>
    <row r="4" spans="1:3" x14ac:dyDescent="0.3">
      <c r="A4" s="3" t="s">
        <v>639</v>
      </c>
      <c r="B4" s="36">
        <v>300000</v>
      </c>
    </row>
    <row r="5" spans="1:3" x14ac:dyDescent="0.3">
      <c r="A5" s="3" t="s">
        <v>35</v>
      </c>
      <c r="B5" s="36">
        <v>324000</v>
      </c>
    </row>
    <row r="6" spans="1:3" x14ac:dyDescent="0.3">
      <c r="A6" s="3" t="s">
        <v>133</v>
      </c>
      <c r="B6" s="36">
        <v>329500</v>
      </c>
    </row>
    <row r="7" spans="1:3" x14ac:dyDescent="0.3">
      <c r="A7" s="3" t="s">
        <v>34</v>
      </c>
      <c r="B7" s="36">
        <v>450000</v>
      </c>
    </row>
    <row r="8" spans="1:3" x14ac:dyDescent="0.3">
      <c r="A8" s="3" t="s">
        <v>20</v>
      </c>
      <c r="B8" s="36">
        <v>710000</v>
      </c>
    </row>
    <row r="9" spans="1:3" x14ac:dyDescent="0.3">
      <c r="A9" s="3" t="s">
        <v>38</v>
      </c>
      <c r="B9" s="36">
        <v>2315000</v>
      </c>
    </row>
    <row r="10" spans="1:3" x14ac:dyDescent="0.3">
      <c r="A10" s="3" t="s">
        <v>32</v>
      </c>
      <c r="B10" s="36">
        <v>2450000</v>
      </c>
    </row>
    <row r="11" spans="1:3" x14ac:dyDescent="0.3">
      <c r="A11" s="3" t="s">
        <v>663</v>
      </c>
      <c r="B11" s="36">
        <v>6878500</v>
      </c>
    </row>
    <row r="12" spans="1:3" x14ac:dyDescent="0.3">
      <c r="A12" t="s">
        <v>695</v>
      </c>
      <c r="B12" s="2" t="s">
        <v>662</v>
      </c>
      <c r="C12" t="s">
        <v>696</v>
      </c>
    </row>
    <row r="13" spans="1:3" x14ac:dyDescent="0.3">
      <c r="A13" s="36">
        <v>49</v>
      </c>
      <c r="B13" s="3" t="s">
        <v>588</v>
      </c>
      <c r="C13" s="36">
        <v>5</v>
      </c>
    </row>
    <row r="14" spans="1:3" x14ac:dyDescent="0.3">
      <c r="B14" s="3" t="s">
        <v>615</v>
      </c>
      <c r="C14" s="36">
        <v>2</v>
      </c>
    </row>
    <row r="15" spans="1:3" x14ac:dyDescent="0.3">
      <c r="B15" s="3" t="s">
        <v>544</v>
      </c>
      <c r="C15" s="36">
        <v>42</v>
      </c>
    </row>
    <row r="16" spans="1:3" x14ac:dyDescent="0.3">
      <c r="B16" s="3" t="s">
        <v>663</v>
      </c>
      <c r="C16" s="36">
        <v>49</v>
      </c>
    </row>
    <row r="19" spans="1:4" x14ac:dyDescent="0.3">
      <c r="A19" s="25" t="s">
        <v>697</v>
      </c>
      <c r="B19" s="25" t="s">
        <v>698</v>
      </c>
    </row>
    <row r="20" spans="1:4" x14ac:dyDescent="0.3">
      <c r="A20" s="4">
        <f>GETPIVOTDATA("closing_date",$A$12)</f>
        <v>49</v>
      </c>
      <c r="B20" s="4">
        <f>GETPIVOTDATA("Quarters (closing_date)",$B$12)</f>
        <v>49</v>
      </c>
    </row>
    <row r="21" spans="1:4" x14ac:dyDescent="0.3">
      <c r="A21">
        <v>49</v>
      </c>
      <c r="B21">
        <v>44</v>
      </c>
    </row>
    <row r="25" spans="1:4" x14ac:dyDescent="0.3">
      <c r="C25" s="2" t="s">
        <v>662</v>
      </c>
      <c r="D25" t="s">
        <v>694</v>
      </c>
    </row>
    <row r="26" spans="1:4" x14ac:dyDescent="0.3">
      <c r="C26" s="3" t="s">
        <v>32</v>
      </c>
      <c r="D26" s="36">
        <v>500000</v>
      </c>
    </row>
    <row r="27" spans="1:4" x14ac:dyDescent="0.3">
      <c r="C27" s="3" t="s">
        <v>542</v>
      </c>
      <c r="D27" s="36">
        <v>400000</v>
      </c>
    </row>
    <row r="28" spans="1:4" x14ac:dyDescent="0.3">
      <c r="C28" s="3" t="s">
        <v>634</v>
      </c>
      <c r="D28" s="36">
        <v>400000</v>
      </c>
    </row>
    <row r="29" spans="1:4" x14ac:dyDescent="0.3">
      <c r="C29" s="3" t="s">
        <v>584</v>
      </c>
      <c r="D29" s="36">
        <v>350000</v>
      </c>
    </row>
    <row r="30" spans="1:4" x14ac:dyDescent="0.3">
      <c r="C30" s="3" t="s">
        <v>663</v>
      </c>
      <c r="D30" s="36">
        <v>1650000</v>
      </c>
    </row>
  </sheetData>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3B53A-54AF-40A9-B710-B31020E0D453}">
  <dimension ref="A3:Q35"/>
  <sheetViews>
    <sheetView zoomScale="47" workbookViewId="0">
      <selection activeCell="M5" sqref="M5:M9"/>
      <pivotSelection pane="bottomRight" showHeader="1" activeRow="6" activeCol="12" click="1" r:id="rId3">
        <pivotArea dataOnly="0" labelOnly="1" fieldPosition="0">
          <references count="1">
            <reference field="0" count="0"/>
          </references>
        </pivotArea>
      </pivotSelection>
    </sheetView>
  </sheetViews>
  <sheetFormatPr defaultRowHeight="14.4" x14ac:dyDescent="0.3"/>
  <cols>
    <col min="1" max="1" width="20.44140625" bestFit="1" customWidth="1"/>
    <col min="2" max="2" width="43.109375" bestFit="1" customWidth="1"/>
    <col min="3" max="3" width="5.33203125" customWidth="1"/>
    <col min="13" max="13" width="23" bestFit="1" customWidth="1"/>
    <col min="14" max="14" width="32" bestFit="1" customWidth="1"/>
    <col min="16" max="16" width="15.33203125" customWidth="1"/>
    <col min="17" max="17" width="17.109375" customWidth="1"/>
  </cols>
  <sheetData>
    <row r="3" spans="1:17" x14ac:dyDescent="0.3">
      <c r="A3" s="2" t="s">
        <v>662</v>
      </c>
      <c r="B3" t="s">
        <v>694</v>
      </c>
    </row>
    <row r="4" spans="1:17" ht="15.6" x14ac:dyDescent="0.3">
      <c r="A4" s="3" t="s">
        <v>544</v>
      </c>
      <c r="B4" s="36">
        <v>5919500</v>
      </c>
      <c r="M4" s="2" t="s">
        <v>662</v>
      </c>
      <c r="N4" t="s">
        <v>694</v>
      </c>
      <c r="P4" s="18" t="s">
        <v>700</v>
      </c>
      <c r="Q4" s="19"/>
    </row>
    <row r="5" spans="1:17" x14ac:dyDescent="0.3">
      <c r="A5" s="3" t="s">
        <v>588</v>
      </c>
      <c r="B5" s="36">
        <v>899000</v>
      </c>
      <c r="M5" s="3" t="s">
        <v>628</v>
      </c>
      <c r="N5" s="36">
        <v>300000</v>
      </c>
      <c r="P5" s="20" t="s">
        <v>701</v>
      </c>
      <c r="Q5" s="20" t="s">
        <v>702</v>
      </c>
    </row>
    <row r="6" spans="1:17" x14ac:dyDescent="0.3">
      <c r="A6" s="3" t="s">
        <v>615</v>
      </c>
      <c r="B6" s="36">
        <v>60000</v>
      </c>
      <c r="M6" s="3" t="s">
        <v>584</v>
      </c>
      <c r="N6" s="36">
        <v>350000</v>
      </c>
      <c r="P6" t="str">
        <f>M5</f>
        <v>BE-Mega policy</v>
      </c>
      <c r="Q6">
        <f>GETPIVOTDATA("revenue_amount",$M$4,"opportunity_name",M5)</f>
        <v>300000</v>
      </c>
    </row>
    <row r="7" spans="1:17" x14ac:dyDescent="0.3">
      <c r="A7" s="3" t="s">
        <v>663</v>
      </c>
      <c r="B7" s="36">
        <v>6878500</v>
      </c>
      <c r="M7" s="3" t="s">
        <v>634</v>
      </c>
      <c r="N7" s="36">
        <v>400000</v>
      </c>
      <c r="P7" t="str">
        <f t="shared" ref="P7:P10" si="0">M6</f>
        <v>CVP GMC</v>
      </c>
      <c r="Q7">
        <f t="shared" ref="Q7:Q10" si="1">GETPIVOTDATA("revenue_amount",$M$4,"opportunity_name",M6)</f>
        <v>350000</v>
      </c>
    </row>
    <row r="8" spans="1:17" x14ac:dyDescent="0.3">
      <c r="M8" s="3" t="s">
        <v>636</v>
      </c>
      <c r="N8" s="36">
        <v>300000</v>
      </c>
      <c r="P8" t="str">
        <f t="shared" si="0"/>
        <v>DB -Mega Policy</v>
      </c>
      <c r="Q8">
        <f t="shared" si="1"/>
        <v>400000</v>
      </c>
    </row>
    <row r="9" spans="1:17" ht="21" x14ac:dyDescent="0.3">
      <c r="A9" s="6"/>
      <c r="B9" s="17" t="s">
        <v>699</v>
      </c>
      <c r="C9" s="6"/>
      <c r="M9" s="3" t="s">
        <v>593</v>
      </c>
      <c r="N9" s="36">
        <v>300000</v>
      </c>
      <c r="P9" t="str">
        <f t="shared" si="0"/>
        <v>DB -Terrorism Policy</v>
      </c>
      <c r="Q9">
        <f t="shared" si="1"/>
        <v>300000</v>
      </c>
    </row>
    <row r="10" spans="1:17" x14ac:dyDescent="0.3">
      <c r="A10" t="str">
        <f>A4</f>
        <v>Qualify Opportunity</v>
      </c>
      <c r="B10">
        <f>GETPIVOTDATA("revenue_amount",$A$3,"stage",A4)</f>
        <v>5919500</v>
      </c>
      <c r="M10" s="3" t="s">
        <v>542</v>
      </c>
      <c r="N10" s="36">
        <v>400000</v>
      </c>
      <c r="P10" t="str">
        <f t="shared" si="0"/>
        <v>DS- Employees GMC</v>
      </c>
      <c r="Q10">
        <f t="shared" si="1"/>
        <v>300000</v>
      </c>
    </row>
    <row r="11" spans="1:17" x14ac:dyDescent="0.3">
      <c r="A11" t="str">
        <f>A5</f>
        <v>Negotiate</v>
      </c>
      <c r="B11">
        <f>GETPIVOTDATA("revenue_amount",$A$3,"stage",A5)</f>
        <v>899000</v>
      </c>
      <c r="M11" s="3" t="s">
        <v>32</v>
      </c>
      <c r="N11" s="36">
        <v>500000</v>
      </c>
    </row>
    <row r="12" spans="1:17" x14ac:dyDescent="0.3">
      <c r="A12" t="str">
        <f>A6</f>
        <v>Propose Solution</v>
      </c>
      <c r="B12">
        <f>GETPIVOTDATA("revenue_amount",$A$3,"stage",A6)</f>
        <v>60000</v>
      </c>
      <c r="M12" s="3" t="s">
        <v>589</v>
      </c>
      <c r="N12" s="36">
        <v>300000</v>
      </c>
    </row>
    <row r="13" spans="1:17" x14ac:dyDescent="0.3">
      <c r="M13" s="3" t="s">
        <v>663</v>
      </c>
      <c r="N13" s="36">
        <v>2850000</v>
      </c>
    </row>
    <row r="17" spans="1:14" x14ac:dyDescent="0.3">
      <c r="A17" s="2" t="s">
        <v>662</v>
      </c>
      <c r="B17" t="s">
        <v>696</v>
      </c>
    </row>
    <row r="18" spans="1:14" x14ac:dyDescent="0.3">
      <c r="A18" s="3" t="s">
        <v>38</v>
      </c>
      <c r="B18" s="36">
        <v>15</v>
      </c>
      <c r="L18" s="28"/>
      <c r="M18" s="29"/>
      <c r="N18" s="30"/>
    </row>
    <row r="19" spans="1:14" x14ac:dyDescent="0.3">
      <c r="A19" s="3" t="s">
        <v>133</v>
      </c>
      <c r="B19" s="36">
        <v>6</v>
      </c>
      <c r="L19" s="31"/>
      <c r="M19" s="27"/>
      <c r="N19" s="32"/>
    </row>
    <row r="20" spans="1:14" x14ac:dyDescent="0.3">
      <c r="A20" s="3" t="s">
        <v>32</v>
      </c>
      <c r="B20" s="36">
        <v>13</v>
      </c>
      <c r="L20" s="31"/>
      <c r="M20" s="27"/>
      <c r="N20" s="32"/>
    </row>
    <row r="21" spans="1:14" x14ac:dyDescent="0.3">
      <c r="A21" s="3" t="s">
        <v>35</v>
      </c>
      <c r="B21" s="36">
        <v>5</v>
      </c>
      <c r="L21" s="31"/>
      <c r="M21" s="27"/>
      <c r="N21" s="32"/>
    </row>
    <row r="22" spans="1:14" x14ac:dyDescent="0.3">
      <c r="A22" s="3" t="s">
        <v>20</v>
      </c>
      <c r="B22" s="36">
        <v>7</v>
      </c>
      <c r="L22" s="31"/>
      <c r="M22" s="27"/>
      <c r="N22" s="32"/>
    </row>
    <row r="23" spans="1:14" x14ac:dyDescent="0.3">
      <c r="A23" s="3" t="s">
        <v>34</v>
      </c>
      <c r="B23" s="36">
        <v>2</v>
      </c>
      <c r="L23" s="31"/>
      <c r="M23" s="27"/>
      <c r="N23" s="32"/>
    </row>
    <row r="24" spans="1:14" x14ac:dyDescent="0.3">
      <c r="A24" s="3" t="s">
        <v>639</v>
      </c>
      <c r="B24" s="36">
        <v>1</v>
      </c>
      <c r="L24" s="31"/>
      <c r="M24" s="27"/>
      <c r="N24" s="32"/>
    </row>
    <row r="25" spans="1:14" x14ac:dyDescent="0.3">
      <c r="A25" s="3" t="s">
        <v>663</v>
      </c>
      <c r="B25" s="36">
        <v>49</v>
      </c>
      <c r="L25" s="31"/>
      <c r="M25" s="27"/>
      <c r="N25" s="32"/>
    </row>
    <row r="26" spans="1:14" x14ac:dyDescent="0.3">
      <c r="L26" s="31"/>
      <c r="M26" s="27"/>
      <c r="N26" s="32"/>
    </row>
    <row r="27" spans="1:14" x14ac:dyDescent="0.3">
      <c r="L27" s="31"/>
      <c r="M27" s="27"/>
      <c r="N27" s="32"/>
    </row>
    <row r="28" spans="1:14" x14ac:dyDescent="0.3">
      <c r="L28" s="31"/>
      <c r="M28" s="27"/>
      <c r="N28" s="32"/>
    </row>
    <row r="29" spans="1:14" x14ac:dyDescent="0.3">
      <c r="L29" s="31"/>
      <c r="M29" s="27"/>
      <c r="N29" s="32"/>
    </row>
    <row r="30" spans="1:14" x14ac:dyDescent="0.3">
      <c r="L30" s="31"/>
      <c r="M30" s="27"/>
      <c r="N30" s="32"/>
    </row>
    <row r="31" spans="1:14" x14ac:dyDescent="0.3">
      <c r="L31" s="31"/>
      <c r="M31" s="27"/>
      <c r="N31" s="32"/>
    </row>
    <row r="32" spans="1:14" x14ac:dyDescent="0.3">
      <c r="L32" s="31"/>
      <c r="M32" s="27"/>
      <c r="N32" s="32"/>
    </row>
    <row r="33" spans="12:14" x14ac:dyDescent="0.3">
      <c r="L33" s="31"/>
      <c r="M33" s="27"/>
      <c r="N33" s="32"/>
    </row>
    <row r="34" spans="12:14" x14ac:dyDescent="0.3">
      <c r="L34" s="31"/>
      <c r="M34" s="27"/>
      <c r="N34" s="32"/>
    </row>
    <row r="35" spans="12:14" x14ac:dyDescent="0.3">
      <c r="L35" s="33"/>
      <c r="M35" s="34"/>
      <c r="N35" s="35"/>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01CB-5E6E-4A83-8622-9FAD9BA00AB9}">
  <dimension ref="A3:F27"/>
  <sheetViews>
    <sheetView zoomScale="75" workbookViewId="0">
      <selection activeCell="A17" sqref="A17"/>
    </sheetView>
  </sheetViews>
  <sheetFormatPr defaultRowHeight="14.4" x14ac:dyDescent="0.3"/>
  <cols>
    <col min="1" max="1" width="14.21875" bestFit="1" customWidth="1"/>
    <col min="2" max="2" width="21.44140625" bestFit="1" customWidth="1"/>
  </cols>
  <sheetData>
    <row r="3" spans="1:2" x14ac:dyDescent="0.3">
      <c r="A3" s="2" t="s">
        <v>662</v>
      </c>
      <c r="B3" t="s">
        <v>684</v>
      </c>
    </row>
    <row r="4" spans="1:2" x14ac:dyDescent="0.3">
      <c r="A4" s="3" t="s">
        <v>27</v>
      </c>
      <c r="B4">
        <v>7</v>
      </c>
    </row>
    <row r="5" spans="1:2" x14ac:dyDescent="0.3">
      <c r="A5" s="3" t="s">
        <v>21</v>
      </c>
      <c r="B5">
        <v>5</v>
      </c>
    </row>
    <row r="6" spans="1:2" x14ac:dyDescent="0.3">
      <c r="A6" s="3" t="s">
        <v>66</v>
      </c>
      <c r="B6">
        <v>4</v>
      </c>
    </row>
    <row r="7" spans="1:2" x14ac:dyDescent="0.3">
      <c r="A7" s="3" t="s">
        <v>56</v>
      </c>
      <c r="B7">
        <v>4</v>
      </c>
    </row>
    <row r="8" spans="1:2" x14ac:dyDescent="0.3">
      <c r="A8" s="3" t="s">
        <v>77</v>
      </c>
      <c r="B8">
        <v>4</v>
      </c>
    </row>
    <row r="9" spans="1:2" x14ac:dyDescent="0.3">
      <c r="A9" s="3" t="s">
        <v>244</v>
      </c>
      <c r="B9">
        <v>3</v>
      </c>
    </row>
    <row r="10" spans="1:2" x14ac:dyDescent="0.3">
      <c r="A10" s="3" t="s">
        <v>53</v>
      </c>
      <c r="B10">
        <v>3</v>
      </c>
    </row>
    <row r="11" spans="1:2" x14ac:dyDescent="0.3">
      <c r="A11" s="3" t="s">
        <v>99</v>
      </c>
      <c r="B11">
        <v>2</v>
      </c>
    </row>
    <row r="12" spans="1:2" x14ac:dyDescent="0.3">
      <c r="A12" s="3" t="s">
        <v>39</v>
      </c>
      <c r="B12">
        <v>2</v>
      </c>
    </row>
    <row r="13" spans="1:2" x14ac:dyDescent="0.3">
      <c r="A13" s="3" t="s">
        <v>663</v>
      </c>
      <c r="B13">
        <v>34</v>
      </c>
    </row>
    <row r="17" spans="1:6" x14ac:dyDescent="0.3">
      <c r="A17" s="2" t="s">
        <v>662</v>
      </c>
      <c r="B17" t="s">
        <v>684</v>
      </c>
    </row>
    <row r="18" spans="1:6" x14ac:dyDescent="0.3">
      <c r="A18" s="3" t="s">
        <v>682</v>
      </c>
      <c r="B18">
        <v>3</v>
      </c>
    </row>
    <row r="19" spans="1:6" x14ac:dyDescent="0.3">
      <c r="A19" s="3" t="s">
        <v>683</v>
      </c>
      <c r="B19">
        <v>31</v>
      </c>
    </row>
    <row r="20" spans="1:6" x14ac:dyDescent="0.3">
      <c r="A20" s="3" t="s">
        <v>663</v>
      </c>
      <c r="B20">
        <v>34</v>
      </c>
    </row>
    <row r="23" spans="1:6" ht="15" thickBot="1" x14ac:dyDescent="0.35"/>
    <row r="24" spans="1:6" ht="15.6" thickTop="1" thickBot="1" x14ac:dyDescent="0.35">
      <c r="A24" s="12" t="s">
        <v>685</v>
      </c>
      <c r="B24" s="12"/>
      <c r="D24" s="5" t="s">
        <v>685</v>
      </c>
      <c r="E24" s="6"/>
      <c r="F24" s="6"/>
    </row>
    <row r="25" spans="1:6" ht="15.6" thickTop="1" thickBot="1" x14ac:dyDescent="0.35">
      <c r="A25" s="9" t="str">
        <f>A18</f>
        <v>2019</v>
      </c>
      <c r="B25" s="9">
        <f>GETPIVOTDATA("meeting_date",$A$17,"Years (meeting_date)",A18)</f>
        <v>3</v>
      </c>
      <c r="D25" s="26" t="str">
        <f>A18</f>
        <v>2019</v>
      </c>
      <c r="E25" s="26" t="str">
        <f>A19</f>
        <v>2020</v>
      </c>
    </row>
    <row r="26" spans="1:6" ht="15.6" thickTop="1" thickBot="1" x14ac:dyDescent="0.35">
      <c r="A26" s="9" t="str">
        <f>A19</f>
        <v>2020</v>
      </c>
      <c r="B26" s="9">
        <f>GETPIVOTDATA("meeting_date",$A$17,"Years (meeting_date)",A19)</f>
        <v>31</v>
      </c>
      <c r="D26" s="26">
        <f>GETPIVOTDATA("meeting_date",$A$17,"Years (meeting_date)",2019)</f>
        <v>3</v>
      </c>
      <c r="E26" s="26">
        <f>GETPIVOTDATA("meeting_date",$A$17,"Years (meeting_date)",2020)</f>
        <v>31</v>
      </c>
    </row>
    <row r="27" spans="1:6" ht="15" thickTop="1" x14ac:dyDescent="0.3"/>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C2BFA-0D02-4F5C-82FD-D68CD443467D}">
  <dimension ref="A1"/>
  <sheetViews>
    <sheetView showGridLines="0" showRowColHeaders="0" tabSelected="1" zoomScale="79" workbookViewId="0">
      <selection activeCell="AA27" sqref="AA27"/>
    </sheetView>
  </sheetViews>
  <sheetFormatPr defaultRowHeight="14.4" x14ac:dyDescent="0.3"/>
  <cols>
    <col min="1" max="16384" width="8.88671875" style="2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DBB0D-6EE8-4A9E-97FF-101A3E74DB43}">
  <dimension ref="A1:F35"/>
  <sheetViews>
    <sheetView zoomScale="55" workbookViewId="0">
      <selection activeCell="F2" sqref="F2"/>
    </sheetView>
  </sheetViews>
  <sheetFormatPr defaultRowHeight="14.4" x14ac:dyDescent="0.3"/>
  <cols>
    <col min="1" max="1" width="15.88671875" bestFit="1" customWidth="1"/>
    <col min="2" max="2" width="17.109375" bestFit="1" customWidth="1"/>
    <col min="3" max="3" width="14.88671875" bestFit="1" customWidth="1"/>
    <col min="4" max="4" width="25" bestFit="1" customWidth="1"/>
    <col min="5" max="5" width="14.88671875" bestFit="1" customWidth="1"/>
    <col min="6" max="6" width="8.109375" bestFit="1" customWidth="1"/>
  </cols>
  <sheetData>
    <row r="1" spans="1:6" x14ac:dyDescent="0.3">
      <c r="A1" t="s">
        <v>7</v>
      </c>
      <c r="B1" t="s">
        <v>488</v>
      </c>
      <c r="C1" t="s">
        <v>8</v>
      </c>
      <c r="D1" t="s">
        <v>503</v>
      </c>
      <c r="E1" t="s">
        <v>504</v>
      </c>
      <c r="F1" t="s">
        <v>703</v>
      </c>
    </row>
    <row r="2" spans="1:6" x14ac:dyDescent="0.3">
      <c r="A2">
        <v>2</v>
      </c>
      <c r="B2" t="s">
        <v>27</v>
      </c>
      <c r="C2" t="s">
        <v>22</v>
      </c>
      <c r="D2" t="s">
        <v>505</v>
      </c>
      <c r="E2" s="1">
        <v>43755</v>
      </c>
      <c r="F2">
        <f>YEAR(E2:E35)</f>
        <v>2019</v>
      </c>
    </row>
    <row r="3" spans="1:6" x14ac:dyDescent="0.3">
      <c r="A3">
        <v>2</v>
      </c>
      <c r="B3" t="s">
        <v>27</v>
      </c>
      <c r="C3" t="s">
        <v>22</v>
      </c>
      <c r="E3" s="1">
        <v>43755</v>
      </c>
      <c r="F3">
        <f t="shared" ref="F3:F35" si="0">YEAR(E3:E36)</f>
        <v>2019</v>
      </c>
    </row>
    <row r="4" spans="1:6" x14ac:dyDescent="0.3">
      <c r="A4">
        <v>2</v>
      </c>
      <c r="B4" t="s">
        <v>27</v>
      </c>
      <c r="C4" t="s">
        <v>22</v>
      </c>
      <c r="D4" t="s">
        <v>506</v>
      </c>
      <c r="E4" s="1">
        <v>43823</v>
      </c>
      <c r="F4">
        <f t="shared" si="0"/>
        <v>2019</v>
      </c>
    </row>
    <row r="5" spans="1:6" x14ac:dyDescent="0.3">
      <c r="A5">
        <v>2</v>
      </c>
      <c r="B5" t="s">
        <v>27</v>
      </c>
      <c r="C5" t="s">
        <v>22</v>
      </c>
      <c r="D5" t="s">
        <v>507</v>
      </c>
      <c r="E5" s="1">
        <v>43833</v>
      </c>
      <c r="F5">
        <f t="shared" si="0"/>
        <v>2020</v>
      </c>
    </row>
    <row r="6" spans="1:6" x14ac:dyDescent="0.3">
      <c r="A6">
        <v>2</v>
      </c>
      <c r="B6" t="s">
        <v>27</v>
      </c>
      <c r="C6" t="s">
        <v>22</v>
      </c>
      <c r="D6" t="s">
        <v>508</v>
      </c>
      <c r="E6" s="1">
        <v>43838</v>
      </c>
      <c r="F6">
        <f t="shared" si="0"/>
        <v>2020</v>
      </c>
    </row>
    <row r="7" spans="1:6" x14ac:dyDescent="0.3">
      <c r="A7">
        <v>2</v>
      </c>
      <c r="B7" t="s">
        <v>27</v>
      </c>
      <c r="C7" t="s">
        <v>22</v>
      </c>
      <c r="D7" t="s">
        <v>509</v>
      </c>
      <c r="E7" s="1">
        <v>43838</v>
      </c>
      <c r="F7">
        <f t="shared" si="0"/>
        <v>2020</v>
      </c>
    </row>
    <row r="8" spans="1:6" x14ac:dyDescent="0.3">
      <c r="A8">
        <v>2</v>
      </c>
      <c r="B8" t="s">
        <v>27</v>
      </c>
      <c r="C8" t="s">
        <v>22</v>
      </c>
      <c r="D8" t="s">
        <v>510</v>
      </c>
      <c r="E8" s="1">
        <v>43839</v>
      </c>
      <c r="F8">
        <f t="shared" si="0"/>
        <v>2020</v>
      </c>
    </row>
    <row r="9" spans="1:6" x14ac:dyDescent="0.3">
      <c r="A9">
        <v>1</v>
      </c>
      <c r="B9" t="s">
        <v>21</v>
      </c>
      <c r="C9" t="s">
        <v>22</v>
      </c>
      <c r="D9" t="s">
        <v>511</v>
      </c>
      <c r="E9" s="1">
        <v>43832</v>
      </c>
      <c r="F9">
        <f t="shared" si="0"/>
        <v>2020</v>
      </c>
    </row>
    <row r="10" spans="1:6" x14ac:dyDescent="0.3">
      <c r="A10">
        <v>1</v>
      </c>
      <c r="B10" t="s">
        <v>21</v>
      </c>
      <c r="C10" t="s">
        <v>22</v>
      </c>
      <c r="D10" t="s">
        <v>512</v>
      </c>
      <c r="E10" s="1">
        <v>43833</v>
      </c>
      <c r="F10">
        <f t="shared" si="0"/>
        <v>2020</v>
      </c>
    </row>
    <row r="11" spans="1:6" x14ac:dyDescent="0.3">
      <c r="A11">
        <v>1</v>
      </c>
      <c r="B11" t="s">
        <v>21</v>
      </c>
      <c r="C11" t="s">
        <v>22</v>
      </c>
      <c r="D11" t="s">
        <v>512</v>
      </c>
      <c r="E11" s="1">
        <v>43836</v>
      </c>
      <c r="F11">
        <f t="shared" si="0"/>
        <v>2020</v>
      </c>
    </row>
    <row r="12" spans="1:6" x14ac:dyDescent="0.3">
      <c r="A12">
        <v>1</v>
      </c>
      <c r="B12" t="s">
        <v>21</v>
      </c>
      <c r="C12" t="s">
        <v>22</v>
      </c>
      <c r="D12" t="s">
        <v>512</v>
      </c>
      <c r="E12" s="1">
        <v>43837</v>
      </c>
      <c r="F12">
        <f t="shared" si="0"/>
        <v>2020</v>
      </c>
    </row>
    <row r="13" spans="1:6" x14ac:dyDescent="0.3">
      <c r="A13">
        <v>1</v>
      </c>
      <c r="B13" t="s">
        <v>21</v>
      </c>
      <c r="C13" t="s">
        <v>22</v>
      </c>
      <c r="D13" t="s">
        <v>512</v>
      </c>
      <c r="E13" s="1">
        <v>43838</v>
      </c>
      <c r="F13">
        <f t="shared" si="0"/>
        <v>2020</v>
      </c>
    </row>
    <row r="14" spans="1:6" x14ac:dyDescent="0.3">
      <c r="A14">
        <v>3</v>
      </c>
      <c r="B14" t="s">
        <v>56</v>
      </c>
      <c r="C14" t="s">
        <v>22</v>
      </c>
      <c r="D14" t="s">
        <v>510</v>
      </c>
      <c r="E14" s="1">
        <v>43843</v>
      </c>
      <c r="F14">
        <f t="shared" si="0"/>
        <v>2020</v>
      </c>
    </row>
    <row r="15" spans="1:6" x14ac:dyDescent="0.3">
      <c r="A15">
        <v>3</v>
      </c>
      <c r="B15" t="s">
        <v>56</v>
      </c>
      <c r="C15" t="s">
        <v>22</v>
      </c>
      <c r="D15" t="s">
        <v>513</v>
      </c>
      <c r="E15" s="1">
        <v>43843</v>
      </c>
      <c r="F15">
        <f t="shared" si="0"/>
        <v>2020</v>
      </c>
    </row>
    <row r="16" spans="1:6" x14ac:dyDescent="0.3">
      <c r="A16">
        <v>3</v>
      </c>
      <c r="B16" t="s">
        <v>56</v>
      </c>
      <c r="C16" t="s">
        <v>22</v>
      </c>
      <c r="D16" t="s">
        <v>512</v>
      </c>
      <c r="E16" s="1">
        <v>43839</v>
      </c>
      <c r="F16">
        <f t="shared" si="0"/>
        <v>2020</v>
      </c>
    </row>
    <row r="17" spans="1:6" x14ac:dyDescent="0.3">
      <c r="A17">
        <v>3</v>
      </c>
      <c r="B17" t="s">
        <v>56</v>
      </c>
      <c r="C17" t="s">
        <v>22</v>
      </c>
      <c r="E17" s="1">
        <v>43840</v>
      </c>
      <c r="F17">
        <f t="shared" si="0"/>
        <v>2020</v>
      </c>
    </row>
    <row r="18" spans="1:6" x14ac:dyDescent="0.3">
      <c r="A18">
        <v>6</v>
      </c>
      <c r="B18" t="s">
        <v>77</v>
      </c>
      <c r="C18" t="s">
        <v>22</v>
      </c>
      <c r="D18" t="s">
        <v>514</v>
      </c>
      <c r="E18" s="1">
        <v>43833</v>
      </c>
      <c r="F18">
        <f t="shared" si="0"/>
        <v>2020</v>
      </c>
    </row>
    <row r="19" spans="1:6" x14ac:dyDescent="0.3">
      <c r="A19">
        <v>6</v>
      </c>
      <c r="B19" t="s">
        <v>77</v>
      </c>
      <c r="C19" t="s">
        <v>22</v>
      </c>
      <c r="E19" s="1">
        <v>43838</v>
      </c>
      <c r="F19">
        <f t="shared" si="0"/>
        <v>2020</v>
      </c>
    </row>
    <row r="20" spans="1:6" x14ac:dyDescent="0.3">
      <c r="A20">
        <v>6</v>
      </c>
      <c r="B20" t="s">
        <v>77</v>
      </c>
      <c r="C20" t="s">
        <v>22</v>
      </c>
      <c r="D20" t="s">
        <v>515</v>
      </c>
      <c r="E20" s="1">
        <v>43843</v>
      </c>
      <c r="F20">
        <f t="shared" si="0"/>
        <v>2020</v>
      </c>
    </row>
    <row r="21" spans="1:6" x14ac:dyDescent="0.3">
      <c r="A21">
        <v>6</v>
      </c>
      <c r="B21" t="s">
        <v>77</v>
      </c>
      <c r="C21" t="s">
        <v>22</v>
      </c>
      <c r="E21" s="1">
        <v>43839</v>
      </c>
      <c r="F21">
        <f t="shared" si="0"/>
        <v>2020</v>
      </c>
    </row>
    <row r="22" spans="1:6" x14ac:dyDescent="0.3">
      <c r="A22">
        <v>4</v>
      </c>
      <c r="B22" t="s">
        <v>244</v>
      </c>
      <c r="C22" t="s">
        <v>22</v>
      </c>
      <c r="D22" t="s">
        <v>516</v>
      </c>
      <c r="E22" s="1">
        <v>43836</v>
      </c>
      <c r="F22">
        <f t="shared" si="0"/>
        <v>2020</v>
      </c>
    </row>
    <row r="23" spans="1:6" x14ac:dyDescent="0.3">
      <c r="A23">
        <v>4</v>
      </c>
      <c r="B23" t="s">
        <v>244</v>
      </c>
      <c r="C23" t="s">
        <v>22</v>
      </c>
      <c r="E23" s="1">
        <v>43850</v>
      </c>
      <c r="F23">
        <f t="shared" si="0"/>
        <v>2020</v>
      </c>
    </row>
    <row r="24" spans="1:6" x14ac:dyDescent="0.3">
      <c r="A24">
        <v>4</v>
      </c>
      <c r="B24" t="s">
        <v>244</v>
      </c>
      <c r="C24" t="s">
        <v>22</v>
      </c>
      <c r="D24" t="s">
        <v>517</v>
      </c>
      <c r="E24" s="1">
        <v>43850</v>
      </c>
      <c r="F24">
        <f t="shared" si="0"/>
        <v>2020</v>
      </c>
    </row>
    <row r="25" spans="1:6" x14ac:dyDescent="0.3">
      <c r="A25">
        <v>12</v>
      </c>
      <c r="B25" t="s">
        <v>66</v>
      </c>
      <c r="C25" t="s">
        <v>22</v>
      </c>
      <c r="D25" t="s">
        <v>518</v>
      </c>
      <c r="E25" s="1">
        <v>43851</v>
      </c>
      <c r="F25">
        <f t="shared" si="0"/>
        <v>2020</v>
      </c>
    </row>
    <row r="26" spans="1:6" x14ac:dyDescent="0.3">
      <c r="A26">
        <v>12</v>
      </c>
      <c r="B26" t="s">
        <v>66</v>
      </c>
      <c r="C26" t="s">
        <v>22</v>
      </c>
      <c r="D26" t="s">
        <v>519</v>
      </c>
      <c r="E26" s="1">
        <v>43851</v>
      </c>
      <c r="F26">
        <f t="shared" si="0"/>
        <v>2020</v>
      </c>
    </row>
    <row r="27" spans="1:6" x14ac:dyDescent="0.3">
      <c r="A27">
        <v>12</v>
      </c>
      <c r="B27" t="s">
        <v>66</v>
      </c>
      <c r="C27" t="s">
        <v>22</v>
      </c>
      <c r="D27" t="s">
        <v>510</v>
      </c>
      <c r="E27" s="1">
        <v>43851</v>
      </c>
      <c r="F27">
        <f t="shared" si="0"/>
        <v>2020</v>
      </c>
    </row>
    <row r="28" spans="1:6" x14ac:dyDescent="0.3">
      <c r="A28">
        <v>12</v>
      </c>
      <c r="B28" t="s">
        <v>66</v>
      </c>
      <c r="C28" t="s">
        <v>22</v>
      </c>
      <c r="D28" t="s">
        <v>510</v>
      </c>
      <c r="E28" s="1">
        <v>43852</v>
      </c>
      <c r="F28">
        <f t="shared" si="0"/>
        <v>2020</v>
      </c>
    </row>
    <row r="29" spans="1:6" x14ac:dyDescent="0.3">
      <c r="A29">
        <v>9</v>
      </c>
      <c r="B29" t="s">
        <v>53</v>
      </c>
      <c r="C29" t="s">
        <v>22</v>
      </c>
      <c r="D29" t="s">
        <v>520</v>
      </c>
      <c r="E29" s="1">
        <v>43843</v>
      </c>
      <c r="F29">
        <f t="shared" si="0"/>
        <v>2020</v>
      </c>
    </row>
    <row r="30" spans="1:6" x14ac:dyDescent="0.3">
      <c r="A30">
        <v>9</v>
      </c>
      <c r="B30" t="s">
        <v>53</v>
      </c>
      <c r="C30" t="s">
        <v>22</v>
      </c>
      <c r="D30" t="s">
        <v>520</v>
      </c>
      <c r="E30" s="1">
        <v>43839</v>
      </c>
      <c r="F30">
        <f t="shared" si="0"/>
        <v>2020</v>
      </c>
    </row>
    <row r="31" spans="1:6" x14ac:dyDescent="0.3">
      <c r="A31">
        <v>9</v>
      </c>
      <c r="B31" t="s">
        <v>53</v>
      </c>
      <c r="C31" t="s">
        <v>22</v>
      </c>
      <c r="D31" t="s">
        <v>520</v>
      </c>
      <c r="E31" s="1">
        <v>43851</v>
      </c>
      <c r="F31">
        <f t="shared" si="0"/>
        <v>2020</v>
      </c>
    </row>
    <row r="32" spans="1:6" x14ac:dyDescent="0.3">
      <c r="A32">
        <v>11</v>
      </c>
      <c r="B32" t="s">
        <v>99</v>
      </c>
      <c r="C32" t="s">
        <v>22</v>
      </c>
      <c r="D32" t="s">
        <v>520</v>
      </c>
      <c r="E32" s="1">
        <v>43852</v>
      </c>
      <c r="F32">
        <f t="shared" si="0"/>
        <v>2020</v>
      </c>
    </row>
    <row r="33" spans="1:6" x14ac:dyDescent="0.3">
      <c r="A33">
        <v>11</v>
      </c>
      <c r="B33" t="s">
        <v>99</v>
      </c>
      <c r="C33" t="s">
        <v>22</v>
      </c>
      <c r="E33" s="1">
        <v>43850</v>
      </c>
      <c r="F33">
        <f t="shared" si="0"/>
        <v>2020</v>
      </c>
    </row>
    <row r="34" spans="1:6" x14ac:dyDescent="0.3">
      <c r="A34">
        <v>10</v>
      </c>
      <c r="B34" t="s">
        <v>39</v>
      </c>
      <c r="C34" t="s">
        <v>22</v>
      </c>
      <c r="D34" t="s">
        <v>520</v>
      </c>
      <c r="E34" s="1">
        <v>43852</v>
      </c>
      <c r="F34">
        <f t="shared" si="0"/>
        <v>2020</v>
      </c>
    </row>
    <row r="35" spans="1:6" x14ac:dyDescent="0.3">
      <c r="A35">
        <v>10</v>
      </c>
      <c r="B35" t="s">
        <v>39</v>
      </c>
      <c r="C35" t="s">
        <v>22</v>
      </c>
      <c r="D35" t="s">
        <v>519</v>
      </c>
      <c r="E35" s="1">
        <v>43843</v>
      </c>
      <c r="F35">
        <f t="shared" si="0"/>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B377-32C2-4CEE-9188-F103B928CB26}">
  <dimension ref="A1:T205"/>
  <sheetViews>
    <sheetView topLeftCell="H1" zoomScale="63" workbookViewId="0">
      <selection activeCell="AA26" sqref="AA26"/>
    </sheetView>
  </sheetViews>
  <sheetFormatPr defaultRowHeight="14.4" x14ac:dyDescent="0.3"/>
  <cols>
    <col min="1" max="1" width="17.6640625" bestFit="1" customWidth="1"/>
    <col min="2" max="2" width="14.6640625" bestFit="1" customWidth="1"/>
    <col min="3" max="3" width="26.44140625" bestFit="1" customWidth="1"/>
    <col min="4" max="4" width="15.33203125" bestFit="1" customWidth="1"/>
    <col min="5" max="5" width="32.88671875" bestFit="1" customWidth="1"/>
    <col min="6" max="6" width="16.33203125" bestFit="1" customWidth="1"/>
    <col min="7" max="7" width="17.77734375" bestFit="1" customWidth="1"/>
    <col min="8" max="8" width="14.88671875" bestFit="1" customWidth="1"/>
    <col min="9" max="9" width="14.21875" bestFit="1" customWidth="1"/>
    <col min="10" max="10" width="29.33203125" bestFit="1" customWidth="1"/>
    <col min="11" max="11" width="10.5546875" bestFit="1" customWidth="1"/>
    <col min="12" max="12" width="19.33203125" bestFit="1" customWidth="1"/>
    <col min="13" max="13" width="18.5546875" bestFit="1" customWidth="1"/>
    <col min="15" max="15" width="14.5546875" bestFit="1" customWidth="1"/>
    <col min="16" max="16" width="14.88671875" bestFit="1" customWidth="1"/>
    <col min="20" max="20" width="19.33203125" bestFit="1" customWidth="1"/>
  </cols>
  <sheetData>
    <row r="1" spans="1:16" x14ac:dyDescent="0.3">
      <c r="A1" t="s">
        <v>521</v>
      </c>
      <c r="B1" t="s">
        <v>522</v>
      </c>
      <c r="C1" t="s">
        <v>13</v>
      </c>
      <c r="D1" t="s">
        <v>8</v>
      </c>
      <c r="E1" t="s">
        <v>9</v>
      </c>
      <c r="F1" t="s">
        <v>7</v>
      </c>
      <c r="G1" t="s">
        <v>488</v>
      </c>
      <c r="H1" t="s">
        <v>10</v>
      </c>
      <c r="I1" t="s">
        <v>0</v>
      </c>
      <c r="J1" t="s">
        <v>1</v>
      </c>
      <c r="K1" t="s">
        <v>11</v>
      </c>
      <c r="L1" t="s">
        <v>12</v>
      </c>
      <c r="M1" t="s">
        <v>703</v>
      </c>
    </row>
    <row r="2" spans="1:16" x14ac:dyDescent="0.3">
      <c r="A2">
        <v>1900001087</v>
      </c>
      <c r="B2" s="1">
        <v>43566</v>
      </c>
      <c r="C2" t="s">
        <v>501</v>
      </c>
      <c r="D2" t="s">
        <v>22</v>
      </c>
      <c r="E2" t="s">
        <v>35</v>
      </c>
      <c r="G2" t="s">
        <v>523</v>
      </c>
      <c r="H2" t="s">
        <v>28</v>
      </c>
      <c r="I2" t="s">
        <v>61</v>
      </c>
      <c r="K2">
        <v>84746</v>
      </c>
      <c r="L2" s="1">
        <v>43565</v>
      </c>
      <c r="M2">
        <f t="shared" ref="M2:M65" si="0">YEAR(L2:L205)</f>
        <v>2019</v>
      </c>
    </row>
    <row r="3" spans="1:16" x14ac:dyDescent="0.3">
      <c r="A3">
        <v>1900001106</v>
      </c>
      <c r="B3" s="1">
        <v>43602</v>
      </c>
      <c r="C3" t="s">
        <v>24</v>
      </c>
      <c r="D3" t="s">
        <v>22</v>
      </c>
      <c r="E3" t="s">
        <v>57</v>
      </c>
      <c r="G3" t="s">
        <v>524</v>
      </c>
      <c r="H3" t="s">
        <v>23</v>
      </c>
      <c r="I3" t="s">
        <v>78</v>
      </c>
      <c r="J3">
        <v>2.4142020928135997E+18</v>
      </c>
      <c r="K3">
        <v>86724</v>
      </c>
      <c r="L3" s="1">
        <v>43466</v>
      </c>
      <c r="M3">
        <f t="shared" si="0"/>
        <v>2019</v>
      </c>
    </row>
    <row r="4" spans="1:16" x14ac:dyDescent="0.3">
      <c r="A4">
        <v>1900001110</v>
      </c>
      <c r="B4" s="1">
        <v>43602</v>
      </c>
      <c r="C4" t="s">
        <v>24</v>
      </c>
      <c r="D4" t="s">
        <v>22</v>
      </c>
      <c r="E4" t="s">
        <v>57</v>
      </c>
      <c r="G4" t="s">
        <v>524</v>
      </c>
      <c r="H4" t="s">
        <v>23</v>
      </c>
      <c r="I4" t="s">
        <v>130</v>
      </c>
      <c r="J4" t="s">
        <v>456</v>
      </c>
      <c r="K4">
        <v>148500</v>
      </c>
      <c r="L4" s="1">
        <v>43525</v>
      </c>
      <c r="M4">
        <f t="shared" si="0"/>
        <v>2019</v>
      </c>
    </row>
    <row r="5" spans="1:16" x14ac:dyDescent="0.3">
      <c r="A5">
        <v>1900001136</v>
      </c>
      <c r="B5" s="1">
        <v>43615</v>
      </c>
      <c r="C5" t="s">
        <v>24</v>
      </c>
      <c r="D5" t="s">
        <v>22</v>
      </c>
      <c r="E5" t="s">
        <v>57</v>
      </c>
      <c r="F5">
        <v>1</v>
      </c>
      <c r="G5" t="s">
        <v>21</v>
      </c>
      <c r="H5" t="s">
        <v>58</v>
      </c>
      <c r="I5" t="s">
        <v>110</v>
      </c>
      <c r="J5" t="s">
        <v>480</v>
      </c>
      <c r="K5">
        <v>12019</v>
      </c>
      <c r="L5" s="1">
        <v>43466</v>
      </c>
      <c r="M5">
        <f t="shared" si="0"/>
        <v>2019</v>
      </c>
    </row>
    <row r="6" spans="1:16" x14ac:dyDescent="0.3">
      <c r="A6">
        <v>1900001164</v>
      </c>
      <c r="B6" s="1">
        <v>43627</v>
      </c>
      <c r="C6" t="s">
        <v>24</v>
      </c>
      <c r="D6" t="s">
        <v>22</v>
      </c>
      <c r="E6" t="s">
        <v>57</v>
      </c>
      <c r="G6" t="s">
        <v>524</v>
      </c>
      <c r="H6" t="s">
        <v>23</v>
      </c>
      <c r="I6" t="s">
        <v>61</v>
      </c>
      <c r="J6" t="s">
        <v>213</v>
      </c>
      <c r="K6">
        <v>12500</v>
      </c>
      <c r="L6" s="1">
        <v>43522</v>
      </c>
      <c r="M6">
        <f t="shared" si="0"/>
        <v>2019</v>
      </c>
    </row>
    <row r="7" spans="1:16" x14ac:dyDescent="0.3">
      <c r="A7">
        <v>1900001165</v>
      </c>
      <c r="B7" s="1">
        <v>43627</v>
      </c>
      <c r="C7" t="s">
        <v>24</v>
      </c>
      <c r="D7" t="s">
        <v>22</v>
      </c>
      <c r="E7" t="s">
        <v>40</v>
      </c>
      <c r="G7" t="s">
        <v>525</v>
      </c>
      <c r="H7" t="s">
        <v>28</v>
      </c>
      <c r="I7" t="s">
        <v>61</v>
      </c>
      <c r="J7">
        <v>206314000000</v>
      </c>
      <c r="K7">
        <v>58300</v>
      </c>
      <c r="L7" s="1">
        <v>43512</v>
      </c>
      <c r="M7">
        <f t="shared" si="0"/>
        <v>2019</v>
      </c>
    </row>
    <row r="8" spans="1:16" x14ac:dyDescent="0.3">
      <c r="A8">
        <v>1900001167</v>
      </c>
      <c r="B8" s="1">
        <v>43629</v>
      </c>
      <c r="C8" t="s">
        <v>24</v>
      </c>
      <c r="D8" t="s">
        <v>22</v>
      </c>
      <c r="E8" t="s">
        <v>57</v>
      </c>
      <c r="F8">
        <v>1</v>
      </c>
      <c r="G8" t="s">
        <v>21</v>
      </c>
      <c r="H8" t="s">
        <v>58</v>
      </c>
      <c r="I8" t="s">
        <v>17</v>
      </c>
      <c r="J8" t="s">
        <v>60</v>
      </c>
      <c r="K8">
        <v>12019</v>
      </c>
      <c r="L8" s="1">
        <v>43466</v>
      </c>
      <c r="M8">
        <f t="shared" si="0"/>
        <v>2019</v>
      </c>
    </row>
    <row r="9" spans="1:16" x14ac:dyDescent="0.3">
      <c r="A9">
        <v>1900001168</v>
      </c>
      <c r="B9" s="1">
        <v>43629</v>
      </c>
      <c r="C9" t="s">
        <v>24</v>
      </c>
      <c r="D9" t="s">
        <v>22</v>
      </c>
      <c r="E9" t="s">
        <v>57</v>
      </c>
      <c r="F9">
        <v>1</v>
      </c>
      <c r="G9" t="s">
        <v>21</v>
      </c>
      <c r="H9" t="s">
        <v>58</v>
      </c>
      <c r="I9" t="s">
        <v>36</v>
      </c>
      <c r="J9" t="s">
        <v>127</v>
      </c>
      <c r="K9">
        <v>30048</v>
      </c>
      <c r="L9" s="1">
        <v>43466</v>
      </c>
      <c r="M9">
        <f t="shared" si="0"/>
        <v>2019</v>
      </c>
    </row>
    <row r="10" spans="1:16" x14ac:dyDescent="0.3">
      <c r="A10">
        <v>1900001169</v>
      </c>
      <c r="B10" s="1">
        <v>43629</v>
      </c>
      <c r="C10" t="s">
        <v>24</v>
      </c>
      <c r="D10" t="s">
        <v>22</v>
      </c>
      <c r="E10" t="s">
        <v>57</v>
      </c>
      <c r="G10" t="s">
        <v>524</v>
      </c>
      <c r="H10" t="s">
        <v>23</v>
      </c>
      <c r="I10" t="s">
        <v>84</v>
      </c>
      <c r="J10">
        <v>3.1242015891005998E+18</v>
      </c>
      <c r="K10">
        <v>14394</v>
      </c>
      <c r="L10" s="1">
        <v>43467</v>
      </c>
      <c r="M10">
        <f t="shared" si="0"/>
        <v>2019</v>
      </c>
    </row>
    <row r="11" spans="1:16" x14ac:dyDescent="0.3">
      <c r="A11">
        <v>1900001282</v>
      </c>
      <c r="B11" s="1">
        <v>43659</v>
      </c>
      <c r="C11" t="s">
        <v>24</v>
      </c>
      <c r="D11" t="s">
        <v>22</v>
      </c>
      <c r="E11" t="s">
        <v>40</v>
      </c>
      <c r="G11" t="s">
        <v>526</v>
      </c>
      <c r="I11" t="s">
        <v>130</v>
      </c>
      <c r="J11" t="s">
        <v>430</v>
      </c>
      <c r="K11">
        <v>32392</v>
      </c>
      <c r="L11" s="1">
        <v>43595</v>
      </c>
      <c r="M11">
        <f t="shared" si="0"/>
        <v>2019</v>
      </c>
      <c r="O11" s="2" t="s">
        <v>662</v>
      </c>
      <c r="P11" t="s">
        <v>665</v>
      </c>
    </row>
    <row r="12" spans="1:16" x14ac:dyDescent="0.3">
      <c r="A12">
        <v>1900001293</v>
      </c>
      <c r="B12" s="1">
        <v>43662</v>
      </c>
      <c r="C12" t="s">
        <v>24</v>
      </c>
      <c r="D12" t="s">
        <v>22</v>
      </c>
      <c r="E12" t="s">
        <v>35</v>
      </c>
      <c r="F12">
        <v>13</v>
      </c>
      <c r="G12" t="s">
        <v>497</v>
      </c>
      <c r="H12" t="s">
        <v>58</v>
      </c>
      <c r="I12" t="s">
        <v>78</v>
      </c>
      <c r="J12" t="s">
        <v>265</v>
      </c>
      <c r="K12">
        <v>162500</v>
      </c>
      <c r="L12" s="1">
        <v>43560</v>
      </c>
      <c r="M12">
        <f t="shared" si="0"/>
        <v>2019</v>
      </c>
      <c r="O12" s="3" t="s">
        <v>58</v>
      </c>
      <c r="P12" s="36">
        <v>2853842</v>
      </c>
    </row>
    <row r="13" spans="1:16" x14ac:dyDescent="0.3">
      <c r="A13">
        <v>1900001294</v>
      </c>
      <c r="B13" s="1">
        <v>43662</v>
      </c>
      <c r="C13" t="s">
        <v>24</v>
      </c>
      <c r="D13" t="s">
        <v>22</v>
      </c>
      <c r="E13" t="s">
        <v>35</v>
      </c>
      <c r="F13">
        <v>13</v>
      </c>
      <c r="G13" t="s">
        <v>497</v>
      </c>
      <c r="H13" t="s">
        <v>58</v>
      </c>
      <c r="I13" t="s">
        <v>78</v>
      </c>
      <c r="J13" t="s">
        <v>266</v>
      </c>
      <c r="K13">
        <v>250000</v>
      </c>
      <c r="L13" s="1">
        <v>43573</v>
      </c>
      <c r="M13">
        <f t="shared" si="0"/>
        <v>2019</v>
      </c>
      <c r="O13" s="3" t="s">
        <v>28</v>
      </c>
      <c r="P13" s="36">
        <v>569815</v>
      </c>
    </row>
    <row r="14" spans="1:16" x14ac:dyDescent="0.3">
      <c r="A14">
        <v>1900001304</v>
      </c>
      <c r="B14" s="1">
        <v>43663</v>
      </c>
      <c r="C14" t="s">
        <v>24</v>
      </c>
      <c r="D14" t="s">
        <v>22</v>
      </c>
      <c r="E14" t="s">
        <v>57</v>
      </c>
      <c r="F14">
        <v>1</v>
      </c>
      <c r="G14" t="s">
        <v>21</v>
      </c>
      <c r="H14" t="s">
        <v>58</v>
      </c>
      <c r="I14" t="s">
        <v>61</v>
      </c>
      <c r="J14">
        <v>2280082714</v>
      </c>
      <c r="K14">
        <v>2646</v>
      </c>
      <c r="L14" s="1">
        <v>43535</v>
      </c>
      <c r="M14">
        <f t="shared" si="0"/>
        <v>2019</v>
      </c>
      <c r="O14" s="3" t="s">
        <v>23</v>
      </c>
      <c r="P14" s="36">
        <v>8244310</v>
      </c>
    </row>
    <row r="15" spans="1:16" x14ac:dyDescent="0.3">
      <c r="A15">
        <v>1900001305</v>
      </c>
      <c r="B15" s="1">
        <v>43663</v>
      </c>
      <c r="C15" t="s">
        <v>24</v>
      </c>
      <c r="D15" t="s">
        <v>22</v>
      </c>
      <c r="E15" t="s">
        <v>57</v>
      </c>
      <c r="G15" t="s">
        <v>524</v>
      </c>
      <c r="I15" t="s">
        <v>49</v>
      </c>
      <c r="J15">
        <v>8502066</v>
      </c>
      <c r="K15">
        <v>18150</v>
      </c>
      <c r="L15" s="1">
        <v>43468</v>
      </c>
      <c r="M15">
        <f t="shared" si="0"/>
        <v>2019</v>
      </c>
    </row>
    <row r="16" spans="1:16" x14ac:dyDescent="0.3">
      <c r="A16">
        <v>1900001306</v>
      </c>
      <c r="B16" s="1">
        <v>43663</v>
      </c>
      <c r="C16" t="s">
        <v>24</v>
      </c>
      <c r="D16" t="s">
        <v>22</v>
      </c>
      <c r="E16" t="s">
        <v>35</v>
      </c>
      <c r="F16">
        <v>2</v>
      </c>
      <c r="G16" t="s">
        <v>27</v>
      </c>
      <c r="H16" t="s">
        <v>58</v>
      </c>
      <c r="I16" t="s">
        <v>76</v>
      </c>
      <c r="J16" t="s">
        <v>230</v>
      </c>
      <c r="K16">
        <v>60025</v>
      </c>
      <c r="L16" s="1">
        <v>43577</v>
      </c>
      <c r="M16">
        <f t="shared" si="0"/>
        <v>2019</v>
      </c>
    </row>
    <row r="17" spans="1:20" x14ac:dyDescent="0.3">
      <c r="A17">
        <v>1900001308</v>
      </c>
      <c r="B17" s="1">
        <v>43663</v>
      </c>
      <c r="C17" t="s">
        <v>24</v>
      </c>
      <c r="D17" t="s">
        <v>22</v>
      </c>
      <c r="E17" t="s">
        <v>33</v>
      </c>
      <c r="F17">
        <v>3</v>
      </c>
      <c r="G17" t="s">
        <v>56</v>
      </c>
      <c r="H17" t="s">
        <v>58</v>
      </c>
      <c r="I17" t="s">
        <v>51</v>
      </c>
      <c r="J17">
        <v>9.9000044190299996E+19</v>
      </c>
      <c r="K17">
        <v>134736</v>
      </c>
      <c r="L17" s="1">
        <v>43580</v>
      </c>
      <c r="M17">
        <f t="shared" si="0"/>
        <v>2019</v>
      </c>
      <c r="T17" s="2" t="s">
        <v>662</v>
      </c>
    </row>
    <row r="18" spans="1:20" x14ac:dyDescent="0.3">
      <c r="A18">
        <v>1900001342</v>
      </c>
      <c r="B18" s="1">
        <v>43669</v>
      </c>
      <c r="C18" t="s">
        <v>24</v>
      </c>
      <c r="D18" t="s">
        <v>22</v>
      </c>
      <c r="E18" t="s">
        <v>40</v>
      </c>
      <c r="G18" t="s">
        <v>526</v>
      </c>
      <c r="H18" t="s">
        <v>23</v>
      </c>
      <c r="I18" t="s">
        <v>130</v>
      </c>
      <c r="J18" t="s">
        <v>430</v>
      </c>
      <c r="K18">
        <v>914999</v>
      </c>
      <c r="L18" s="1">
        <v>43466</v>
      </c>
      <c r="M18">
        <f t="shared" si="0"/>
        <v>2019</v>
      </c>
      <c r="T18" s="3" t="s">
        <v>27</v>
      </c>
    </row>
    <row r="19" spans="1:20" x14ac:dyDescent="0.3">
      <c r="A19">
        <v>1900001354</v>
      </c>
      <c r="B19" s="1">
        <v>43670</v>
      </c>
      <c r="C19" t="s">
        <v>24</v>
      </c>
      <c r="D19" t="s">
        <v>22</v>
      </c>
      <c r="E19" t="s">
        <v>57</v>
      </c>
      <c r="F19">
        <v>1</v>
      </c>
      <c r="G19" t="s">
        <v>21</v>
      </c>
      <c r="H19" t="s">
        <v>58</v>
      </c>
      <c r="I19" t="s">
        <v>84</v>
      </c>
      <c r="J19">
        <v>3.1142027482102001E+18</v>
      </c>
      <c r="K19">
        <v>2942</v>
      </c>
      <c r="L19" s="1">
        <v>43566</v>
      </c>
      <c r="M19">
        <f t="shared" si="0"/>
        <v>2019</v>
      </c>
      <c r="T19" s="3" t="s">
        <v>56</v>
      </c>
    </row>
    <row r="20" spans="1:20" x14ac:dyDescent="0.3">
      <c r="A20">
        <v>1900001355</v>
      </c>
      <c r="B20" s="1">
        <v>43670</v>
      </c>
      <c r="C20" t="s">
        <v>24</v>
      </c>
      <c r="D20" t="s">
        <v>22</v>
      </c>
      <c r="E20" t="s">
        <v>57</v>
      </c>
      <c r="F20">
        <v>1</v>
      </c>
      <c r="G20" t="s">
        <v>21</v>
      </c>
      <c r="H20" t="s">
        <v>58</v>
      </c>
      <c r="I20" t="s">
        <v>78</v>
      </c>
      <c r="J20" t="s">
        <v>262</v>
      </c>
      <c r="K20">
        <v>6740</v>
      </c>
      <c r="L20" s="1">
        <v>43528</v>
      </c>
      <c r="M20">
        <f t="shared" si="0"/>
        <v>2019</v>
      </c>
      <c r="T20" s="3" t="s">
        <v>526</v>
      </c>
    </row>
    <row r="21" spans="1:20" x14ac:dyDescent="0.3">
      <c r="A21">
        <v>1900001356</v>
      </c>
      <c r="B21" s="1">
        <v>43670</v>
      </c>
      <c r="C21" t="s">
        <v>24</v>
      </c>
      <c r="D21" t="s">
        <v>22</v>
      </c>
      <c r="E21" t="s">
        <v>57</v>
      </c>
      <c r="G21" t="s">
        <v>524</v>
      </c>
      <c r="H21" t="s">
        <v>23</v>
      </c>
      <c r="I21" t="s">
        <v>78</v>
      </c>
      <c r="J21" t="s">
        <v>261</v>
      </c>
      <c r="K21">
        <v>6740</v>
      </c>
      <c r="L21" s="1">
        <v>43513</v>
      </c>
      <c r="M21">
        <f t="shared" si="0"/>
        <v>2019</v>
      </c>
      <c r="T21" s="3" t="s">
        <v>524</v>
      </c>
    </row>
    <row r="22" spans="1:20" x14ac:dyDescent="0.3">
      <c r="A22">
        <v>1900001361</v>
      </c>
      <c r="B22" s="1">
        <v>43673</v>
      </c>
      <c r="C22" t="s">
        <v>24</v>
      </c>
      <c r="D22" t="s">
        <v>22</v>
      </c>
      <c r="E22" t="s">
        <v>35</v>
      </c>
      <c r="F22">
        <v>3</v>
      </c>
      <c r="G22" t="s">
        <v>56</v>
      </c>
      <c r="H22" t="s">
        <v>58</v>
      </c>
      <c r="I22" t="s">
        <v>103</v>
      </c>
      <c r="J22">
        <v>41045707</v>
      </c>
      <c r="K22">
        <v>74250</v>
      </c>
      <c r="L22" s="1">
        <v>43556</v>
      </c>
      <c r="M22">
        <f t="shared" si="0"/>
        <v>2019</v>
      </c>
      <c r="T22" s="3" t="s">
        <v>528</v>
      </c>
    </row>
    <row r="23" spans="1:20" x14ac:dyDescent="0.3">
      <c r="A23">
        <v>1900001376</v>
      </c>
      <c r="B23" s="1">
        <v>43675</v>
      </c>
      <c r="C23" t="s">
        <v>24</v>
      </c>
      <c r="D23" t="s">
        <v>22</v>
      </c>
      <c r="E23" t="s">
        <v>40</v>
      </c>
      <c r="G23" t="s">
        <v>526</v>
      </c>
      <c r="I23" t="s">
        <v>130</v>
      </c>
      <c r="J23" t="s">
        <v>431</v>
      </c>
      <c r="K23">
        <v>1614</v>
      </c>
      <c r="L23" s="1">
        <v>43535</v>
      </c>
      <c r="M23">
        <f t="shared" si="0"/>
        <v>2019</v>
      </c>
      <c r="T23" s="3" t="s">
        <v>39</v>
      </c>
    </row>
    <row r="24" spans="1:20" x14ac:dyDescent="0.3">
      <c r="A24">
        <v>1900001377</v>
      </c>
      <c r="B24" s="1">
        <v>43675</v>
      </c>
      <c r="C24" t="s">
        <v>24</v>
      </c>
      <c r="D24" t="s">
        <v>22</v>
      </c>
      <c r="E24" t="s">
        <v>20</v>
      </c>
      <c r="F24">
        <v>13</v>
      </c>
      <c r="G24" t="s">
        <v>497</v>
      </c>
      <c r="H24" t="s">
        <v>58</v>
      </c>
      <c r="I24" t="s">
        <v>84</v>
      </c>
      <c r="J24" t="s">
        <v>362</v>
      </c>
      <c r="K24">
        <v>11540</v>
      </c>
      <c r="L24" s="1">
        <v>43494</v>
      </c>
      <c r="M24">
        <f t="shared" si="0"/>
        <v>2019</v>
      </c>
      <c r="T24" s="3" t="s">
        <v>523</v>
      </c>
    </row>
    <row r="25" spans="1:20" x14ac:dyDescent="0.3">
      <c r="A25">
        <v>1900001385</v>
      </c>
      <c r="B25" s="1">
        <v>43677</v>
      </c>
      <c r="C25" t="s">
        <v>24</v>
      </c>
      <c r="D25" t="s">
        <v>22</v>
      </c>
      <c r="E25" t="s">
        <v>57</v>
      </c>
      <c r="G25" t="s">
        <v>524</v>
      </c>
      <c r="I25" t="s">
        <v>130</v>
      </c>
      <c r="J25" t="s">
        <v>452</v>
      </c>
      <c r="K25">
        <v>2140</v>
      </c>
      <c r="L25" s="1">
        <v>43495</v>
      </c>
      <c r="M25">
        <f t="shared" si="0"/>
        <v>2019</v>
      </c>
      <c r="T25" s="3" t="s">
        <v>525</v>
      </c>
    </row>
    <row r="26" spans="1:20" x14ac:dyDescent="0.3">
      <c r="A26">
        <v>1900001388</v>
      </c>
      <c r="B26" s="1">
        <v>43677</v>
      </c>
      <c r="C26" t="s">
        <v>24</v>
      </c>
      <c r="D26" t="s">
        <v>22</v>
      </c>
      <c r="E26" t="s">
        <v>57</v>
      </c>
      <c r="G26" t="s">
        <v>524</v>
      </c>
      <c r="H26" t="s">
        <v>23</v>
      </c>
      <c r="I26" t="s">
        <v>49</v>
      </c>
      <c r="J26" t="s">
        <v>140</v>
      </c>
      <c r="K26">
        <v>45375</v>
      </c>
      <c r="L26" s="1">
        <v>43525</v>
      </c>
      <c r="M26">
        <f t="shared" si="0"/>
        <v>2019</v>
      </c>
      <c r="T26" s="3" t="s">
        <v>529</v>
      </c>
    </row>
    <row r="27" spans="1:20" x14ac:dyDescent="0.3">
      <c r="A27">
        <v>1900001390</v>
      </c>
      <c r="B27" s="1">
        <v>43677</v>
      </c>
      <c r="C27" t="s">
        <v>24</v>
      </c>
      <c r="D27" t="s">
        <v>22</v>
      </c>
      <c r="E27" t="s">
        <v>57</v>
      </c>
      <c r="F27">
        <v>1</v>
      </c>
      <c r="G27" t="s">
        <v>21</v>
      </c>
      <c r="H27" t="s">
        <v>58</v>
      </c>
      <c r="I27" t="s">
        <v>78</v>
      </c>
      <c r="J27">
        <v>32119154</v>
      </c>
      <c r="K27">
        <v>11593</v>
      </c>
      <c r="L27" s="1">
        <v>43556</v>
      </c>
      <c r="M27">
        <f t="shared" si="0"/>
        <v>2019</v>
      </c>
      <c r="T27" s="3" t="s">
        <v>497</v>
      </c>
    </row>
    <row r="28" spans="1:20" x14ac:dyDescent="0.3">
      <c r="A28">
        <v>1900001392</v>
      </c>
      <c r="B28" s="1">
        <v>43677</v>
      </c>
      <c r="C28" t="s">
        <v>24</v>
      </c>
      <c r="D28" t="s">
        <v>22</v>
      </c>
      <c r="E28" t="s">
        <v>40</v>
      </c>
      <c r="G28" t="s">
        <v>526</v>
      </c>
      <c r="I28" t="s">
        <v>130</v>
      </c>
      <c r="J28" t="s">
        <v>430</v>
      </c>
      <c r="K28">
        <v>46995</v>
      </c>
      <c r="L28" s="1">
        <v>43494</v>
      </c>
      <c r="M28">
        <f t="shared" si="0"/>
        <v>2019</v>
      </c>
      <c r="T28" s="3" t="s">
        <v>21</v>
      </c>
    </row>
    <row r="29" spans="1:20" x14ac:dyDescent="0.3">
      <c r="A29">
        <v>1900001393</v>
      </c>
      <c r="B29" s="1">
        <v>43677</v>
      </c>
      <c r="C29" t="s">
        <v>24</v>
      </c>
      <c r="D29" t="s">
        <v>22</v>
      </c>
      <c r="E29" t="s">
        <v>57</v>
      </c>
      <c r="F29">
        <v>1</v>
      </c>
      <c r="G29" t="s">
        <v>21</v>
      </c>
      <c r="H29" t="s">
        <v>58</v>
      </c>
      <c r="I29" t="s">
        <v>78</v>
      </c>
      <c r="J29" t="s">
        <v>264</v>
      </c>
      <c r="K29">
        <v>529</v>
      </c>
      <c r="L29" s="1">
        <v>43514</v>
      </c>
      <c r="M29">
        <f t="shared" si="0"/>
        <v>2019</v>
      </c>
      <c r="T29" s="3" t="s">
        <v>663</v>
      </c>
    </row>
    <row r="30" spans="1:20" x14ac:dyDescent="0.3">
      <c r="A30">
        <v>1900001394</v>
      </c>
      <c r="B30" s="1">
        <v>43677</v>
      </c>
      <c r="C30" t="s">
        <v>24</v>
      </c>
      <c r="D30" t="s">
        <v>22</v>
      </c>
      <c r="E30" t="s">
        <v>57</v>
      </c>
      <c r="G30" t="s">
        <v>524</v>
      </c>
      <c r="H30" t="s">
        <v>23</v>
      </c>
      <c r="I30" t="s">
        <v>29</v>
      </c>
      <c r="J30" t="s">
        <v>81</v>
      </c>
      <c r="K30">
        <v>18563</v>
      </c>
      <c r="L30" s="1">
        <v>43525</v>
      </c>
      <c r="M30">
        <f t="shared" si="0"/>
        <v>2019</v>
      </c>
    </row>
    <row r="31" spans="1:20" x14ac:dyDescent="0.3">
      <c r="A31">
        <v>1900001396</v>
      </c>
      <c r="B31" s="1">
        <v>43677</v>
      </c>
      <c r="C31" t="s">
        <v>24</v>
      </c>
      <c r="D31" t="s">
        <v>22</v>
      </c>
      <c r="E31" t="s">
        <v>40</v>
      </c>
      <c r="G31" t="s">
        <v>526</v>
      </c>
      <c r="I31" t="s">
        <v>130</v>
      </c>
      <c r="J31" t="s">
        <v>430</v>
      </c>
      <c r="K31">
        <v>27435</v>
      </c>
      <c r="L31" s="1">
        <v>43488</v>
      </c>
      <c r="M31">
        <f t="shared" si="0"/>
        <v>2019</v>
      </c>
    </row>
    <row r="32" spans="1:20" x14ac:dyDescent="0.3">
      <c r="A32">
        <v>1900001397</v>
      </c>
      <c r="B32" s="1">
        <v>43677</v>
      </c>
      <c r="C32" t="s">
        <v>24</v>
      </c>
      <c r="D32" t="s">
        <v>22</v>
      </c>
      <c r="E32" t="s">
        <v>40</v>
      </c>
      <c r="G32" t="s">
        <v>526</v>
      </c>
      <c r="H32" t="s">
        <v>23</v>
      </c>
      <c r="I32" t="s">
        <v>527</v>
      </c>
      <c r="J32" t="s">
        <v>483</v>
      </c>
      <c r="K32">
        <v>25336</v>
      </c>
      <c r="L32" s="1">
        <v>43522</v>
      </c>
      <c r="M32">
        <f t="shared" si="0"/>
        <v>2019</v>
      </c>
    </row>
    <row r="33" spans="1:13" x14ac:dyDescent="0.3">
      <c r="A33">
        <v>1900001398</v>
      </c>
      <c r="B33" s="1">
        <v>43677</v>
      </c>
      <c r="C33" t="s">
        <v>24</v>
      </c>
      <c r="D33" t="s">
        <v>22</v>
      </c>
      <c r="E33" t="s">
        <v>40</v>
      </c>
      <c r="G33" t="s">
        <v>526</v>
      </c>
      <c r="I33" t="s">
        <v>527</v>
      </c>
      <c r="J33" t="s">
        <v>484</v>
      </c>
      <c r="K33">
        <v>10772</v>
      </c>
      <c r="L33" s="1">
        <v>43538</v>
      </c>
      <c r="M33">
        <f t="shared" si="0"/>
        <v>2019</v>
      </c>
    </row>
    <row r="34" spans="1:13" x14ac:dyDescent="0.3">
      <c r="A34">
        <v>1900001403</v>
      </c>
      <c r="B34" s="1">
        <v>43677</v>
      </c>
      <c r="C34" t="s">
        <v>24</v>
      </c>
      <c r="D34" t="s">
        <v>22</v>
      </c>
      <c r="E34" t="s">
        <v>40</v>
      </c>
      <c r="G34" t="s">
        <v>526</v>
      </c>
      <c r="I34" t="s">
        <v>527</v>
      </c>
      <c r="J34" t="s">
        <v>484</v>
      </c>
      <c r="K34">
        <v>9283</v>
      </c>
      <c r="L34" s="1">
        <v>43573</v>
      </c>
      <c r="M34">
        <f t="shared" si="0"/>
        <v>2019</v>
      </c>
    </row>
    <row r="35" spans="1:13" x14ac:dyDescent="0.3">
      <c r="A35">
        <v>1900001404</v>
      </c>
      <c r="B35" s="1">
        <v>43677</v>
      </c>
      <c r="C35" t="s">
        <v>24</v>
      </c>
      <c r="D35" t="s">
        <v>22</v>
      </c>
      <c r="E35" t="s">
        <v>40</v>
      </c>
      <c r="G35" t="s">
        <v>526</v>
      </c>
      <c r="I35" t="s">
        <v>527</v>
      </c>
      <c r="J35" t="s">
        <v>484</v>
      </c>
      <c r="K35">
        <v>6903</v>
      </c>
      <c r="L35" s="1">
        <v>43615</v>
      </c>
      <c r="M35">
        <f t="shared" si="0"/>
        <v>2019</v>
      </c>
    </row>
    <row r="36" spans="1:13" x14ac:dyDescent="0.3">
      <c r="A36">
        <v>1900001405</v>
      </c>
      <c r="B36" s="1">
        <v>43677</v>
      </c>
      <c r="C36" t="s">
        <v>24</v>
      </c>
      <c r="D36" t="s">
        <v>22</v>
      </c>
      <c r="E36" t="s">
        <v>33</v>
      </c>
      <c r="G36" t="s">
        <v>497</v>
      </c>
      <c r="H36" t="s">
        <v>23</v>
      </c>
      <c r="I36" t="s">
        <v>84</v>
      </c>
      <c r="J36" t="s">
        <v>383</v>
      </c>
      <c r="K36">
        <v>90663</v>
      </c>
      <c r="L36" s="1">
        <v>43556</v>
      </c>
      <c r="M36">
        <f t="shared" si="0"/>
        <v>2019</v>
      </c>
    </row>
    <row r="37" spans="1:13" x14ac:dyDescent="0.3">
      <c r="A37">
        <v>1900001583</v>
      </c>
      <c r="B37" s="1">
        <v>43691</v>
      </c>
      <c r="C37" t="s">
        <v>24</v>
      </c>
      <c r="D37" t="s">
        <v>22</v>
      </c>
      <c r="E37" t="s">
        <v>40</v>
      </c>
      <c r="G37" t="s">
        <v>526</v>
      </c>
      <c r="H37" t="s">
        <v>23</v>
      </c>
      <c r="I37" t="s">
        <v>103</v>
      </c>
      <c r="J37" t="s">
        <v>474</v>
      </c>
      <c r="K37">
        <v>156000</v>
      </c>
      <c r="L37" s="1">
        <v>43469</v>
      </c>
      <c r="M37">
        <f t="shared" si="0"/>
        <v>2019</v>
      </c>
    </row>
    <row r="38" spans="1:13" x14ac:dyDescent="0.3">
      <c r="A38">
        <v>1900001602</v>
      </c>
      <c r="B38" s="1">
        <v>43694</v>
      </c>
      <c r="C38" t="s">
        <v>24</v>
      </c>
      <c r="D38" t="s">
        <v>22</v>
      </c>
      <c r="E38" t="s">
        <v>57</v>
      </c>
      <c r="F38">
        <v>1</v>
      </c>
      <c r="G38" t="s">
        <v>21</v>
      </c>
      <c r="H38" t="s">
        <v>58</v>
      </c>
      <c r="I38" t="s">
        <v>110</v>
      </c>
      <c r="J38" t="s">
        <v>479</v>
      </c>
      <c r="K38">
        <v>21157</v>
      </c>
      <c r="L38" s="1">
        <v>43466</v>
      </c>
      <c r="M38">
        <f t="shared" si="0"/>
        <v>2019</v>
      </c>
    </row>
    <row r="39" spans="1:13" x14ac:dyDescent="0.3">
      <c r="A39">
        <v>1900001603</v>
      </c>
      <c r="B39" s="1">
        <v>43694</v>
      </c>
      <c r="C39" t="s">
        <v>24</v>
      </c>
      <c r="D39" t="s">
        <v>22</v>
      </c>
      <c r="E39" t="s">
        <v>57</v>
      </c>
      <c r="F39">
        <v>1</v>
      </c>
      <c r="G39" t="s">
        <v>21</v>
      </c>
      <c r="H39" t="s">
        <v>58</v>
      </c>
      <c r="I39" t="s">
        <v>36</v>
      </c>
      <c r="J39" t="s">
        <v>126</v>
      </c>
      <c r="K39">
        <v>77787</v>
      </c>
      <c r="L39" s="1">
        <v>43466</v>
      </c>
      <c r="M39">
        <f t="shared" si="0"/>
        <v>2019</v>
      </c>
    </row>
    <row r="40" spans="1:13" x14ac:dyDescent="0.3">
      <c r="A40">
        <v>1900001604</v>
      </c>
      <c r="B40" s="1">
        <v>43694</v>
      </c>
      <c r="C40" t="s">
        <v>24</v>
      </c>
      <c r="D40" t="s">
        <v>22</v>
      </c>
      <c r="E40" t="s">
        <v>57</v>
      </c>
      <c r="F40">
        <v>1</v>
      </c>
      <c r="G40" t="s">
        <v>21</v>
      </c>
      <c r="H40" t="s">
        <v>58</v>
      </c>
      <c r="I40" t="s">
        <v>78</v>
      </c>
      <c r="J40" t="s">
        <v>263</v>
      </c>
      <c r="K40">
        <v>8468</v>
      </c>
      <c r="L40" s="1">
        <v>43514</v>
      </c>
      <c r="M40">
        <f t="shared" si="0"/>
        <v>2019</v>
      </c>
    </row>
    <row r="41" spans="1:13" x14ac:dyDescent="0.3">
      <c r="A41">
        <v>1900001605</v>
      </c>
      <c r="B41" s="1">
        <v>43694</v>
      </c>
      <c r="C41" t="s">
        <v>24</v>
      </c>
      <c r="D41" t="s">
        <v>22</v>
      </c>
      <c r="E41" t="s">
        <v>40</v>
      </c>
      <c r="G41" t="s">
        <v>526</v>
      </c>
      <c r="H41" t="s">
        <v>23</v>
      </c>
      <c r="I41" t="s">
        <v>17</v>
      </c>
      <c r="J41" t="s">
        <v>37</v>
      </c>
      <c r="K41">
        <v>1825</v>
      </c>
      <c r="L41" s="1">
        <v>43497</v>
      </c>
      <c r="M41">
        <f t="shared" si="0"/>
        <v>2019</v>
      </c>
    </row>
    <row r="42" spans="1:13" x14ac:dyDescent="0.3">
      <c r="A42">
        <v>1900001606</v>
      </c>
      <c r="B42" s="1">
        <v>43694</v>
      </c>
      <c r="C42" t="s">
        <v>24</v>
      </c>
      <c r="D42" t="s">
        <v>22</v>
      </c>
      <c r="E42" t="s">
        <v>40</v>
      </c>
      <c r="G42" t="s">
        <v>526</v>
      </c>
      <c r="H42" t="s">
        <v>23</v>
      </c>
      <c r="I42" t="s">
        <v>527</v>
      </c>
      <c r="J42" t="s">
        <v>484</v>
      </c>
      <c r="K42">
        <v>329250</v>
      </c>
      <c r="L42" s="1">
        <v>43524</v>
      </c>
      <c r="M42">
        <f t="shared" si="0"/>
        <v>2019</v>
      </c>
    </row>
    <row r="43" spans="1:13" x14ac:dyDescent="0.3">
      <c r="A43">
        <v>1900001607</v>
      </c>
      <c r="B43" s="1">
        <v>43694</v>
      </c>
      <c r="C43" t="s">
        <v>24</v>
      </c>
      <c r="D43" t="s">
        <v>22</v>
      </c>
      <c r="E43" t="s">
        <v>57</v>
      </c>
      <c r="G43" t="s">
        <v>524</v>
      </c>
      <c r="H43" t="s">
        <v>23</v>
      </c>
      <c r="I43" t="s">
        <v>78</v>
      </c>
      <c r="J43">
        <v>304003763</v>
      </c>
      <c r="K43">
        <v>344794</v>
      </c>
      <c r="L43" s="1">
        <v>43556</v>
      </c>
      <c r="M43">
        <f t="shared" si="0"/>
        <v>2019</v>
      </c>
    </row>
    <row r="44" spans="1:13" x14ac:dyDescent="0.3">
      <c r="A44">
        <v>1900001608</v>
      </c>
      <c r="B44" s="1">
        <v>43694</v>
      </c>
      <c r="C44" t="s">
        <v>24</v>
      </c>
      <c r="D44" t="s">
        <v>22</v>
      </c>
      <c r="E44" t="s">
        <v>57</v>
      </c>
      <c r="G44" t="s">
        <v>524</v>
      </c>
      <c r="H44" t="s">
        <v>23</v>
      </c>
      <c r="I44" t="s">
        <v>78</v>
      </c>
      <c r="J44" t="s">
        <v>248</v>
      </c>
      <c r="K44">
        <v>37500</v>
      </c>
      <c r="L44" s="1">
        <v>43556</v>
      </c>
      <c r="M44">
        <f t="shared" si="0"/>
        <v>2019</v>
      </c>
    </row>
    <row r="45" spans="1:13" x14ac:dyDescent="0.3">
      <c r="A45">
        <v>1900001609</v>
      </c>
      <c r="B45" s="1">
        <v>43694</v>
      </c>
      <c r="C45" t="s">
        <v>24</v>
      </c>
      <c r="D45" t="s">
        <v>22</v>
      </c>
      <c r="E45" t="s">
        <v>40</v>
      </c>
      <c r="G45" t="s">
        <v>526</v>
      </c>
      <c r="H45" t="s">
        <v>23</v>
      </c>
      <c r="I45" t="s">
        <v>130</v>
      </c>
      <c r="J45" t="s">
        <v>431</v>
      </c>
      <c r="K45">
        <v>49789</v>
      </c>
      <c r="L45" s="1">
        <v>43466</v>
      </c>
      <c r="M45">
        <f t="shared" si="0"/>
        <v>2019</v>
      </c>
    </row>
    <row r="46" spans="1:13" x14ac:dyDescent="0.3">
      <c r="A46">
        <v>1900001610</v>
      </c>
      <c r="B46" s="1">
        <v>43694</v>
      </c>
      <c r="C46" t="s">
        <v>24</v>
      </c>
      <c r="D46" t="s">
        <v>22</v>
      </c>
      <c r="E46" t="s">
        <v>57</v>
      </c>
      <c r="G46" t="s">
        <v>524</v>
      </c>
      <c r="H46" t="s">
        <v>23</v>
      </c>
      <c r="I46" t="s">
        <v>51</v>
      </c>
      <c r="J46" t="s">
        <v>163</v>
      </c>
      <c r="K46">
        <v>64</v>
      </c>
      <c r="L46" s="1">
        <v>43540</v>
      </c>
      <c r="M46">
        <f t="shared" si="0"/>
        <v>2019</v>
      </c>
    </row>
    <row r="47" spans="1:13" x14ac:dyDescent="0.3">
      <c r="A47">
        <v>1900001611</v>
      </c>
      <c r="B47" s="1">
        <v>43694</v>
      </c>
      <c r="C47" t="s">
        <v>24</v>
      </c>
      <c r="D47" t="s">
        <v>22</v>
      </c>
      <c r="E47" t="s">
        <v>57</v>
      </c>
      <c r="G47" t="s">
        <v>524</v>
      </c>
      <c r="H47" t="s">
        <v>23</v>
      </c>
      <c r="I47" t="s">
        <v>61</v>
      </c>
      <c r="J47" t="s">
        <v>211</v>
      </c>
      <c r="K47">
        <v>6250</v>
      </c>
      <c r="L47" s="1">
        <v>43520</v>
      </c>
      <c r="M47">
        <f t="shared" si="0"/>
        <v>2019</v>
      </c>
    </row>
    <row r="48" spans="1:13" x14ac:dyDescent="0.3">
      <c r="A48">
        <v>1900002041</v>
      </c>
      <c r="B48" s="1">
        <v>43705</v>
      </c>
      <c r="C48" t="s">
        <v>24</v>
      </c>
      <c r="D48" t="s">
        <v>22</v>
      </c>
      <c r="E48" t="s">
        <v>104</v>
      </c>
      <c r="G48" t="s">
        <v>528</v>
      </c>
      <c r="H48" t="s">
        <v>23</v>
      </c>
      <c r="I48" t="s">
        <v>103</v>
      </c>
      <c r="J48">
        <v>1.31000501801E+19</v>
      </c>
      <c r="K48">
        <v>124875</v>
      </c>
      <c r="L48" s="1">
        <v>43531</v>
      </c>
      <c r="M48">
        <f t="shared" si="0"/>
        <v>2019</v>
      </c>
    </row>
    <row r="49" spans="1:13" x14ac:dyDescent="0.3">
      <c r="A49">
        <v>1900002042</v>
      </c>
      <c r="B49" s="1">
        <v>43705</v>
      </c>
      <c r="C49" t="s">
        <v>24</v>
      </c>
      <c r="D49" t="s">
        <v>22</v>
      </c>
      <c r="E49" t="s">
        <v>35</v>
      </c>
      <c r="F49">
        <v>3</v>
      </c>
      <c r="G49" t="s">
        <v>56</v>
      </c>
      <c r="H49" t="s">
        <v>58</v>
      </c>
      <c r="I49" t="s">
        <v>130</v>
      </c>
      <c r="J49">
        <v>43190133</v>
      </c>
      <c r="K49">
        <v>7783</v>
      </c>
      <c r="L49" s="1">
        <v>43627</v>
      </c>
      <c r="M49">
        <f t="shared" si="0"/>
        <v>2019</v>
      </c>
    </row>
    <row r="50" spans="1:13" x14ac:dyDescent="0.3">
      <c r="A50">
        <v>1900002043</v>
      </c>
      <c r="B50" s="1">
        <v>43705</v>
      </c>
      <c r="C50" t="s">
        <v>24</v>
      </c>
      <c r="D50" t="s">
        <v>22</v>
      </c>
      <c r="E50" t="s">
        <v>35</v>
      </c>
      <c r="F50">
        <v>3</v>
      </c>
      <c r="G50" t="s">
        <v>56</v>
      </c>
      <c r="H50" t="s">
        <v>58</v>
      </c>
      <c r="I50" t="s">
        <v>130</v>
      </c>
      <c r="J50">
        <v>43189992</v>
      </c>
      <c r="K50">
        <v>7835</v>
      </c>
      <c r="L50" s="1">
        <v>43626</v>
      </c>
      <c r="M50">
        <f t="shared" si="0"/>
        <v>2019</v>
      </c>
    </row>
    <row r="51" spans="1:13" x14ac:dyDescent="0.3">
      <c r="A51">
        <v>1900002044</v>
      </c>
      <c r="B51" s="1">
        <v>43705</v>
      </c>
      <c r="C51" t="s">
        <v>24</v>
      </c>
      <c r="D51" t="s">
        <v>22</v>
      </c>
      <c r="E51" t="s">
        <v>35</v>
      </c>
      <c r="G51" t="s">
        <v>525</v>
      </c>
      <c r="H51" t="s">
        <v>28</v>
      </c>
      <c r="I51" t="s">
        <v>49</v>
      </c>
      <c r="J51">
        <v>41045400</v>
      </c>
      <c r="K51">
        <v>70125</v>
      </c>
      <c r="L51" s="1">
        <v>43543</v>
      </c>
      <c r="M51">
        <f t="shared" si="0"/>
        <v>2019</v>
      </c>
    </row>
    <row r="52" spans="1:13" x14ac:dyDescent="0.3">
      <c r="A52">
        <v>1900002045</v>
      </c>
      <c r="B52" s="1">
        <v>43705</v>
      </c>
      <c r="C52" t="s">
        <v>24</v>
      </c>
      <c r="D52" t="s">
        <v>22</v>
      </c>
      <c r="E52" t="s">
        <v>35</v>
      </c>
      <c r="G52" t="s">
        <v>525</v>
      </c>
      <c r="H52" t="s">
        <v>28</v>
      </c>
      <c r="I52" t="s">
        <v>49</v>
      </c>
      <c r="J52">
        <v>41045403</v>
      </c>
      <c r="K52">
        <v>70125</v>
      </c>
      <c r="L52" s="1">
        <v>43543</v>
      </c>
      <c r="M52">
        <f t="shared" si="0"/>
        <v>2019</v>
      </c>
    </row>
    <row r="53" spans="1:13" x14ac:dyDescent="0.3">
      <c r="A53">
        <v>1900002046</v>
      </c>
      <c r="B53" s="1">
        <v>43705</v>
      </c>
      <c r="C53" t="s">
        <v>24</v>
      </c>
      <c r="D53" t="s">
        <v>22</v>
      </c>
      <c r="E53" t="s">
        <v>48</v>
      </c>
      <c r="G53" t="s">
        <v>497</v>
      </c>
      <c r="H53" t="s">
        <v>23</v>
      </c>
      <c r="I53" t="s">
        <v>84</v>
      </c>
      <c r="J53" t="s">
        <v>393</v>
      </c>
      <c r="K53">
        <v>60229</v>
      </c>
      <c r="L53" s="1">
        <v>43556</v>
      </c>
      <c r="M53">
        <f t="shared" si="0"/>
        <v>2019</v>
      </c>
    </row>
    <row r="54" spans="1:13" x14ac:dyDescent="0.3">
      <c r="A54">
        <v>1900002047</v>
      </c>
      <c r="B54" s="1">
        <v>43705</v>
      </c>
      <c r="C54" t="s">
        <v>24</v>
      </c>
      <c r="D54" t="s">
        <v>22</v>
      </c>
      <c r="E54" t="s">
        <v>48</v>
      </c>
      <c r="G54" t="s">
        <v>497</v>
      </c>
      <c r="H54" t="s">
        <v>23</v>
      </c>
      <c r="I54" t="s">
        <v>84</v>
      </c>
      <c r="J54" t="s">
        <v>354</v>
      </c>
      <c r="K54">
        <v>98931</v>
      </c>
      <c r="L54" s="1">
        <v>43481</v>
      </c>
      <c r="M54">
        <f t="shared" si="0"/>
        <v>2019</v>
      </c>
    </row>
    <row r="55" spans="1:13" x14ac:dyDescent="0.3">
      <c r="A55">
        <v>1900002048</v>
      </c>
      <c r="B55" s="1">
        <v>43705</v>
      </c>
      <c r="C55" t="s">
        <v>24</v>
      </c>
      <c r="D55" t="s">
        <v>22</v>
      </c>
      <c r="E55" t="s">
        <v>57</v>
      </c>
      <c r="F55">
        <v>1</v>
      </c>
      <c r="G55" t="s">
        <v>21</v>
      </c>
      <c r="H55" t="s">
        <v>58</v>
      </c>
      <c r="I55" t="s">
        <v>17</v>
      </c>
      <c r="J55" t="s">
        <v>59</v>
      </c>
      <c r="K55">
        <v>21769</v>
      </c>
      <c r="L55" s="1">
        <v>43466</v>
      </c>
      <c r="M55">
        <f t="shared" si="0"/>
        <v>2019</v>
      </c>
    </row>
    <row r="56" spans="1:13" x14ac:dyDescent="0.3">
      <c r="A56">
        <v>1900002049</v>
      </c>
      <c r="B56" s="1">
        <v>43705</v>
      </c>
      <c r="C56" t="s">
        <v>24</v>
      </c>
      <c r="D56" t="s">
        <v>22</v>
      </c>
      <c r="E56" t="s">
        <v>57</v>
      </c>
      <c r="G56" t="s">
        <v>524</v>
      </c>
      <c r="H56" t="s">
        <v>23</v>
      </c>
      <c r="I56" t="s">
        <v>51</v>
      </c>
      <c r="J56" t="s">
        <v>166</v>
      </c>
      <c r="K56">
        <v>65369</v>
      </c>
      <c r="L56" s="1">
        <v>43572</v>
      </c>
      <c r="M56">
        <f t="shared" si="0"/>
        <v>2019</v>
      </c>
    </row>
    <row r="57" spans="1:13" x14ac:dyDescent="0.3">
      <c r="A57">
        <v>1900002050</v>
      </c>
      <c r="B57" s="1">
        <v>43705</v>
      </c>
      <c r="C57" t="s">
        <v>24</v>
      </c>
      <c r="D57" t="s">
        <v>22</v>
      </c>
      <c r="E57" t="s">
        <v>57</v>
      </c>
      <c r="G57" t="s">
        <v>524</v>
      </c>
      <c r="H57" t="s">
        <v>23</v>
      </c>
      <c r="I57" t="s">
        <v>41</v>
      </c>
      <c r="J57">
        <v>304003761</v>
      </c>
      <c r="K57">
        <v>5206</v>
      </c>
      <c r="L57" s="1">
        <v>43556</v>
      </c>
      <c r="M57">
        <f t="shared" si="0"/>
        <v>2019</v>
      </c>
    </row>
    <row r="58" spans="1:13" x14ac:dyDescent="0.3">
      <c r="A58">
        <v>1900002051</v>
      </c>
      <c r="B58" s="1">
        <v>43705</v>
      </c>
      <c r="C58" t="s">
        <v>24</v>
      </c>
      <c r="D58" t="s">
        <v>22</v>
      </c>
      <c r="E58" t="s">
        <v>57</v>
      </c>
      <c r="G58" t="s">
        <v>524</v>
      </c>
      <c r="H58" t="s">
        <v>23</v>
      </c>
      <c r="I58" t="s">
        <v>79</v>
      </c>
      <c r="J58" t="s">
        <v>309</v>
      </c>
      <c r="K58">
        <v>23750</v>
      </c>
      <c r="L58" s="1">
        <v>43533</v>
      </c>
      <c r="M58">
        <f t="shared" si="0"/>
        <v>2019</v>
      </c>
    </row>
    <row r="59" spans="1:13" x14ac:dyDescent="0.3">
      <c r="A59">
        <v>1900002052</v>
      </c>
      <c r="B59" s="1">
        <v>43705</v>
      </c>
      <c r="C59" t="s">
        <v>24</v>
      </c>
      <c r="D59" t="s">
        <v>22</v>
      </c>
      <c r="E59" t="s">
        <v>57</v>
      </c>
      <c r="G59" t="s">
        <v>524</v>
      </c>
      <c r="H59" t="s">
        <v>23</v>
      </c>
      <c r="I59" t="s">
        <v>51</v>
      </c>
      <c r="J59" t="s">
        <v>164</v>
      </c>
      <c r="K59">
        <v>1557</v>
      </c>
      <c r="L59" s="1">
        <v>43571</v>
      </c>
      <c r="M59">
        <f t="shared" si="0"/>
        <v>2019</v>
      </c>
    </row>
    <row r="60" spans="1:13" x14ac:dyDescent="0.3">
      <c r="A60">
        <v>1900002072</v>
      </c>
      <c r="B60" s="1">
        <v>43705</v>
      </c>
      <c r="C60" t="s">
        <v>24</v>
      </c>
      <c r="D60" t="s">
        <v>22</v>
      </c>
      <c r="E60" t="s">
        <v>33</v>
      </c>
      <c r="F60">
        <v>13</v>
      </c>
      <c r="G60" t="s">
        <v>497</v>
      </c>
      <c r="H60" t="s">
        <v>58</v>
      </c>
      <c r="I60" t="s">
        <v>84</v>
      </c>
      <c r="J60" t="s">
        <v>380</v>
      </c>
      <c r="K60">
        <v>40960</v>
      </c>
      <c r="L60" s="1">
        <v>43575</v>
      </c>
      <c r="M60">
        <f t="shared" si="0"/>
        <v>2019</v>
      </c>
    </row>
    <row r="61" spans="1:13" x14ac:dyDescent="0.3">
      <c r="A61">
        <v>1900002229</v>
      </c>
      <c r="B61" s="1">
        <v>43708</v>
      </c>
      <c r="C61" t="s">
        <v>24</v>
      </c>
      <c r="D61" t="s">
        <v>22</v>
      </c>
      <c r="E61" t="s">
        <v>33</v>
      </c>
      <c r="G61" t="s">
        <v>497</v>
      </c>
      <c r="H61" t="s">
        <v>23</v>
      </c>
      <c r="I61" t="s">
        <v>84</v>
      </c>
      <c r="J61" t="s">
        <v>377</v>
      </c>
      <c r="K61">
        <v>12055</v>
      </c>
      <c r="L61" s="1">
        <v>43510</v>
      </c>
      <c r="M61">
        <f t="shared" si="0"/>
        <v>2019</v>
      </c>
    </row>
    <row r="62" spans="1:13" x14ac:dyDescent="0.3">
      <c r="A62">
        <v>1900002230</v>
      </c>
      <c r="B62" s="1">
        <v>43708</v>
      </c>
      <c r="C62" t="s">
        <v>24</v>
      </c>
      <c r="D62" t="s">
        <v>22</v>
      </c>
      <c r="E62" t="s">
        <v>48</v>
      </c>
      <c r="G62" t="s">
        <v>497</v>
      </c>
      <c r="H62" t="s">
        <v>23</v>
      </c>
      <c r="I62" t="s">
        <v>84</v>
      </c>
      <c r="J62" t="s">
        <v>356</v>
      </c>
      <c r="K62">
        <v>131090</v>
      </c>
      <c r="L62" s="1">
        <v>43522</v>
      </c>
      <c r="M62">
        <f t="shared" si="0"/>
        <v>2019</v>
      </c>
    </row>
    <row r="63" spans="1:13" x14ac:dyDescent="0.3">
      <c r="A63">
        <v>1900002232</v>
      </c>
      <c r="B63" s="1">
        <v>43708</v>
      </c>
      <c r="C63" t="s">
        <v>24</v>
      </c>
      <c r="D63" t="s">
        <v>22</v>
      </c>
      <c r="E63" t="s">
        <v>33</v>
      </c>
      <c r="G63" t="s">
        <v>497</v>
      </c>
      <c r="H63" t="s">
        <v>23</v>
      </c>
      <c r="I63" t="s">
        <v>84</v>
      </c>
      <c r="J63" t="s">
        <v>378</v>
      </c>
      <c r="K63">
        <v>27069</v>
      </c>
      <c r="L63" s="1">
        <v>43510</v>
      </c>
      <c r="M63">
        <f t="shared" si="0"/>
        <v>2019</v>
      </c>
    </row>
    <row r="64" spans="1:13" x14ac:dyDescent="0.3">
      <c r="A64">
        <v>1900002265</v>
      </c>
      <c r="B64" s="1">
        <v>43708</v>
      </c>
      <c r="C64" t="s">
        <v>24</v>
      </c>
      <c r="D64" t="s">
        <v>22</v>
      </c>
      <c r="E64" t="s">
        <v>57</v>
      </c>
      <c r="G64" t="s">
        <v>524</v>
      </c>
      <c r="H64" t="s">
        <v>23</v>
      </c>
      <c r="I64" t="s">
        <v>78</v>
      </c>
      <c r="J64" t="s">
        <v>259</v>
      </c>
      <c r="K64">
        <v>215165</v>
      </c>
      <c r="L64" s="1">
        <v>43556</v>
      </c>
      <c r="M64">
        <f t="shared" si="0"/>
        <v>2019</v>
      </c>
    </row>
    <row r="65" spans="1:13" x14ac:dyDescent="0.3">
      <c r="A65">
        <v>1900002331</v>
      </c>
      <c r="B65" s="1">
        <v>43711</v>
      </c>
      <c r="C65" t="s">
        <v>24</v>
      </c>
      <c r="D65" t="s">
        <v>22</v>
      </c>
      <c r="E65" t="s">
        <v>57</v>
      </c>
      <c r="G65" t="s">
        <v>524</v>
      </c>
      <c r="H65" t="s">
        <v>23</v>
      </c>
      <c r="I65" t="s">
        <v>84</v>
      </c>
      <c r="J65" t="s">
        <v>338</v>
      </c>
      <c r="K65">
        <v>870</v>
      </c>
      <c r="L65" s="1">
        <v>43611</v>
      </c>
      <c r="M65">
        <f t="shared" si="0"/>
        <v>2019</v>
      </c>
    </row>
    <row r="66" spans="1:13" x14ac:dyDescent="0.3">
      <c r="A66">
        <v>1900002384</v>
      </c>
      <c r="B66" s="1">
        <v>43713</v>
      </c>
      <c r="C66" t="s">
        <v>24</v>
      </c>
      <c r="D66" t="s">
        <v>22</v>
      </c>
      <c r="E66" t="s">
        <v>104</v>
      </c>
      <c r="G66" t="s">
        <v>528</v>
      </c>
      <c r="I66" t="s">
        <v>78</v>
      </c>
      <c r="J66">
        <v>2000010048</v>
      </c>
      <c r="K66">
        <v>8174</v>
      </c>
      <c r="L66" s="1">
        <v>43664</v>
      </c>
      <c r="M66">
        <f t="shared" ref="M66:M129" si="1">YEAR(L66:L269)</f>
        <v>2019</v>
      </c>
    </row>
    <row r="67" spans="1:13" x14ac:dyDescent="0.3">
      <c r="A67">
        <v>1900002387</v>
      </c>
      <c r="B67" s="1">
        <v>43713</v>
      </c>
      <c r="C67" t="s">
        <v>24</v>
      </c>
      <c r="D67" t="s">
        <v>22</v>
      </c>
      <c r="E67" t="s">
        <v>40</v>
      </c>
      <c r="G67" t="s">
        <v>526</v>
      </c>
      <c r="H67" t="s">
        <v>23</v>
      </c>
      <c r="I67" t="s">
        <v>130</v>
      </c>
      <c r="J67" t="s">
        <v>448</v>
      </c>
      <c r="K67">
        <v>22246</v>
      </c>
      <c r="L67" s="1">
        <v>43660</v>
      </c>
      <c r="M67">
        <f t="shared" si="1"/>
        <v>2019</v>
      </c>
    </row>
    <row r="68" spans="1:13" x14ac:dyDescent="0.3">
      <c r="A68">
        <v>1900002458</v>
      </c>
      <c r="B68" s="1">
        <v>43717</v>
      </c>
      <c r="C68" t="s">
        <v>24</v>
      </c>
      <c r="D68" t="s">
        <v>22</v>
      </c>
      <c r="E68" t="s">
        <v>35</v>
      </c>
      <c r="G68" t="s">
        <v>525</v>
      </c>
      <c r="H68" t="s">
        <v>28</v>
      </c>
      <c r="I68" t="s">
        <v>84</v>
      </c>
      <c r="J68">
        <v>43187020</v>
      </c>
      <c r="K68">
        <v>7451</v>
      </c>
      <c r="L68" s="1">
        <v>43577</v>
      </c>
      <c r="M68">
        <f t="shared" si="1"/>
        <v>2019</v>
      </c>
    </row>
    <row r="69" spans="1:13" x14ac:dyDescent="0.3">
      <c r="A69">
        <v>1900002464</v>
      </c>
      <c r="B69" s="1">
        <v>43717</v>
      </c>
      <c r="C69" t="s">
        <v>24</v>
      </c>
      <c r="D69" t="s">
        <v>22</v>
      </c>
      <c r="E69" t="s">
        <v>40</v>
      </c>
      <c r="G69" t="s">
        <v>526</v>
      </c>
      <c r="I69" t="s">
        <v>527</v>
      </c>
      <c r="J69" t="s">
        <v>484</v>
      </c>
      <c r="K69">
        <v>7110</v>
      </c>
      <c r="L69" s="1">
        <v>43675</v>
      </c>
      <c r="M69">
        <f t="shared" si="1"/>
        <v>2019</v>
      </c>
    </row>
    <row r="70" spans="1:13" x14ac:dyDescent="0.3">
      <c r="A70">
        <v>1900002472</v>
      </c>
      <c r="B70" s="1">
        <v>43717</v>
      </c>
      <c r="C70" t="s">
        <v>24</v>
      </c>
      <c r="D70" t="s">
        <v>22</v>
      </c>
      <c r="E70" t="s">
        <v>57</v>
      </c>
      <c r="G70" t="s">
        <v>524</v>
      </c>
      <c r="H70" t="s">
        <v>23</v>
      </c>
      <c r="I70" t="s">
        <v>84</v>
      </c>
      <c r="J70" t="s">
        <v>333</v>
      </c>
      <c r="K70">
        <v>692</v>
      </c>
      <c r="L70" s="1">
        <v>43600</v>
      </c>
      <c r="M70">
        <f t="shared" si="1"/>
        <v>2019</v>
      </c>
    </row>
    <row r="71" spans="1:13" x14ac:dyDescent="0.3">
      <c r="A71">
        <v>1900002635</v>
      </c>
      <c r="B71" s="1">
        <v>43725</v>
      </c>
      <c r="C71" t="s">
        <v>24</v>
      </c>
      <c r="D71" t="s">
        <v>22</v>
      </c>
      <c r="E71" t="s">
        <v>104</v>
      </c>
      <c r="G71" t="s">
        <v>528</v>
      </c>
      <c r="H71" t="s">
        <v>23</v>
      </c>
      <c r="I71" t="s">
        <v>84</v>
      </c>
      <c r="J71" t="s">
        <v>340</v>
      </c>
      <c r="K71">
        <v>65051</v>
      </c>
      <c r="L71" s="1">
        <v>43466</v>
      </c>
      <c r="M71">
        <f t="shared" si="1"/>
        <v>2019</v>
      </c>
    </row>
    <row r="72" spans="1:13" x14ac:dyDescent="0.3">
      <c r="A72">
        <v>1900002636</v>
      </c>
      <c r="B72" s="1">
        <v>43725</v>
      </c>
      <c r="C72" t="s">
        <v>24</v>
      </c>
      <c r="D72" t="s">
        <v>22</v>
      </c>
      <c r="E72" t="s">
        <v>57</v>
      </c>
      <c r="G72" t="s">
        <v>524</v>
      </c>
      <c r="H72" t="s">
        <v>23</v>
      </c>
      <c r="I72" t="s">
        <v>78</v>
      </c>
      <c r="J72" t="s">
        <v>253</v>
      </c>
      <c r="K72">
        <v>1005</v>
      </c>
      <c r="L72" s="1">
        <v>43586</v>
      </c>
      <c r="M72">
        <f t="shared" si="1"/>
        <v>2019</v>
      </c>
    </row>
    <row r="73" spans="1:13" x14ac:dyDescent="0.3">
      <c r="A73">
        <v>1900002637</v>
      </c>
      <c r="B73" s="1">
        <v>43725</v>
      </c>
      <c r="C73" t="s">
        <v>24</v>
      </c>
      <c r="D73" t="s">
        <v>22</v>
      </c>
      <c r="E73" t="s">
        <v>40</v>
      </c>
      <c r="G73" t="s">
        <v>526</v>
      </c>
      <c r="I73" t="s">
        <v>527</v>
      </c>
      <c r="J73" t="s">
        <v>484</v>
      </c>
      <c r="K73">
        <v>6259</v>
      </c>
      <c r="L73" s="1">
        <v>43637</v>
      </c>
      <c r="M73">
        <f t="shared" si="1"/>
        <v>2019</v>
      </c>
    </row>
    <row r="74" spans="1:13" x14ac:dyDescent="0.3">
      <c r="A74">
        <v>1900002638</v>
      </c>
      <c r="B74" s="1">
        <v>43725</v>
      </c>
      <c r="C74" t="s">
        <v>24</v>
      </c>
      <c r="D74" t="s">
        <v>22</v>
      </c>
      <c r="E74" t="s">
        <v>40</v>
      </c>
      <c r="G74" t="s">
        <v>526</v>
      </c>
      <c r="I74" t="s">
        <v>130</v>
      </c>
      <c r="J74" t="s">
        <v>430</v>
      </c>
      <c r="K74">
        <v>9941</v>
      </c>
      <c r="L74" s="1">
        <v>43656</v>
      </c>
      <c r="M74">
        <f t="shared" si="1"/>
        <v>2019</v>
      </c>
    </row>
    <row r="75" spans="1:13" x14ac:dyDescent="0.3">
      <c r="A75">
        <v>1900002639</v>
      </c>
      <c r="B75" s="1">
        <v>43725</v>
      </c>
      <c r="C75" t="s">
        <v>24</v>
      </c>
      <c r="D75" t="s">
        <v>22</v>
      </c>
      <c r="E75" t="s">
        <v>57</v>
      </c>
      <c r="F75">
        <v>1</v>
      </c>
      <c r="G75" t="s">
        <v>21</v>
      </c>
      <c r="H75" t="s">
        <v>58</v>
      </c>
      <c r="I75" t="s">
        <v>78</v>
      </c>
      <c r="J75" t="s">
        <v>251</v>
      </c>
      <c r="K75">
        <v>9990</v>
      </c>
      <c r="L75" s="1">
        <v>43608</v>
      </c>
      <c r="M75">
        <f t="shared" si="1"/>
        <v>2019</v>
      </c>
    </row>
    <row r="76" spans="1:13" x14ac:dyDescent="0.3">
      <c r="A76">
        <v>1900002640</v>
      </c>
      <c r="B76" s="1">
        <v>43725</v>
      </c>
      <c r="C76" t="s">
        <v>24</v>
      </c>
      <c r="D76" t="s">
        <v>22</v>
      </c>
      <c r="E76" t="s">
        <v>40</v>
      </c>
      <c r="G76" t="s">
        <v>526</v>
      </c>
      <c r="H76" t="s">
        <v>23</v>
      </c>
      <c r="I76" t="s">
        <v>29</v>
      </c>
      <c r="J76" t="s">
        <v>88</v>
      </c>
      <c r="K76">
        <v>74673</v>
      </c>
      <c r="L76" s="1">
        <v>43645</v>
      </c>
      <c r="M76">
        <f t="shared" si="1"/>
        <v>2019</v>
      </c>
    </row>
    <row r="77" spans="1:13" x14ac:dyDescent="0.3">
      <c r="A77">
        <v>1900002880</v>
      </c>
      <c r="B77" s="1">
        <v>43728</v>
      </c>
      <c r="C77" t="s">
        <v>24</v>
      </c>
      <c r="D77" t="s">
        <v>22</v>
      </c>
      <c r="E77" t="s">
        <v>57</v>
      </c>
      <c r="G77" t="s">
        <v>524</v>
      </c>
      <c r="H77" t="s">
        <v>23</v>
      </c>
      <c r="I77" t="s">
        <v>51</v>
      </c>
      <c r="J77" t="s">
        <v>165</v>
      </c>
      <c r="K77">
        <v>4362</v>
      </c>
      <c r="L77" s="1">
        <v>43557</v>
      </c>
      <c r="M77">
        <f t="shared" si="1"/>
        <v>2019</v>
      </c>
    </row>
    <row r="78" spans="1:13" x14ac:dyDescent="0.3">
      <c r="A78">
        <v>1900003129</v>
      </c>
      <c r="B78" s="1">
        <v>43738</v>
      </c>
      <c r="C78" t="s">
        <v>24</v>
      </c>
      <c r="D78" t="s">
        <v>22</v>
      </c>
      <c r="E78" t="s">
        <v>48</v>
      </c>
      <c r="G78" t="s">
        <v>497</v>
      </c>
      <c r="H78" t="s">
        <v>23</v>
      </c>
      <c r="I78" t="s">
        <v>84</v>
      </c>
      <c r="J78" t="s">
        <v>355</v>
      </c>
      <c r="K78">
        <v>1610</v>
      </c>
      <c r="L78" s="1">
        <v>43510</v>
      </c>
      <c r="M78">
        <f t="shared" si="1"/>
        <v>2019</v>
      </c>
    </row>
    <row r="79" spans="1:13" x14ac:dyDescent="0.3">
      <c r="A79">
        <v>1900003131</v>
      </c>
      <c r="B79" s="1">
        <v>43738</v>
      </c>
      <c r="C79" t="s">
        <v>24</v>
      </c>
      <c r="D79" t="s">
        <v>22</v>
      </c>
      <c r="E79" t="s">
        <v>57</v>
      </c>
      <c r="G79" t="s">
        <v>524</v>
      </c>
      <c r="H79" t="s">
        <v>23</v>
      </c>
      <c r="I79" t="s">
        <v>78</v>
      </c>
      <c r="J79">
        <v>3.1142011248201999E+18</v>
      </c>
      <c r="K79">
        <v>20166</v>
      </c>
      <c r="L79" s="1">
        <v>43647</v>
      </c>
      <c r="M79">
        <f t="shared" si="1"/>
        <v>2019</v>
      </c>
    </row>
    <row r="80" spans="1:13" x14ac:dyDescent="0.3">
      <c r="A80">
        <v>1900003209</v>
      </c>
      <c r="B80" s="1">
        <v>43748</v>
      </c>
      <c r="C80" t="s">
        <v>24</v>
      </c>
      <c r="D80" t="s">
        <v>22</v>
      </c>
      <c r="E80" t="s">
        <v>40</v>
      </c>
      <c r="G80" t="s">
        <v>526</v>
      </c>
      <c r="H80" t="s">
        <v>23</v>
      </c>
      <c r="I80" t="s">
        <v>29</v>
      </c>
      <c r="J80" t="s">
        <v>86</v>
      </c>
      <c r="K80">
        <v>8605</v>
      </c>
      <c r="L80" s="1">
        <v>43645</v>
      </c>
      <c r="M80">
        <f t="shared" si="1"/>
        <v>2019</v>
      </c>
    </row>
    <row r="81" spans="1:13" x14ac:dyDescent="0.3">
      <c r="A81">
        <v>1900003210</v>
      </c>
      <c r="B81" s="1">
        <v>43748</v>
      </c>
      <c r="C81" t="s">
        <v>24</v>
      </c>
      <c r="D81" t="s">
        <v>22</v>
      </c>
      <c r="E81" t="s">
        <v>40</v>
      </c>
      <c r="G81" t="s">
        <v>526</v>
      </c>
      <c r="H81" t="s">
        <v>23</v>
      </c>
      <c r="I81" t="s">
        <v>49</v>
      </c>
      <c r="J81" t="s">
        <v>141</v>
      </c>
      <c r="K81">
        <v>52500</v>
      </c>
      <c r="L81" s="1">
        <v>43602</v>
      </c>
      <c r="M81">
        <f t="shared" si="1"/>
        <v>2019</v>
      </c>
    </row>
    <row r="82" spans="1:13" x14ac:dyDescent="0.3">
      <c r="A82">
        <v>1900003211</v>
      </c>
      <c r="B82" s="1">
        <v>43748</v>
      </c>
      <c r="C82" t="s">
        <v>24</v>
      </c>
      <c r="D82" t="s">
        <v>22</v>
      </c>
      <c r="E82" t="s">
        <v>35</v>
      </c>
      <c r="F82">
        <v>13</v>
      </c>
      <c r="G82" t="s">
        <v>497</v>
      </c>
      <c r="H82" t="s">
        <v>58</v>
      </c>
      <c r="I82" t="s">
        <v>84</v>
      </c>
      <c r="J82" t="s">
        <v>363</v>
      </c>
      <c r="K82">
        <v>21875</v>
      </c>
      <c r="L82" s="1">
        <v>43497</v>
      </c>
      <c r="M82">
        <f t="shared" si="1"/>
        <v>2019</v>
      </c>
    </row>
    <row r="83" spans="1:13" x14ac:dyDescent="0.3">
      <c r="A83">
        <v>1900003212</v>
      </c>
      <c r="B83" s="1">
        <v>43748</v>
      </c>
      <c r="C83" t="s">
        <v>24</v>
      </c>
      <c r="D83" t="s">
        <v>22</v>
      </c>
      <c r="E83" t="s">
        <v>40</v>
      </c>
      <c r="G83" t="s">
        <v>526</v>
      </c>
      <c r="I83" t="s">
        <v>130</v>
      </c>
      <c r="J83" t="s">
        <v>430</v>
      </c>
      <c r="K83">
        <v>93906</v>
      </c>
      <c r="L83" s="1">
        <v>43531</v>
      </c>
      <c r="M83">
        <f t="shared" si="1"/>
        <v>2019</v>
      </c>
    </row>
    <row r="84" spans="1:13" x14ac:dyDescent="0.3">
      <c r="A84">
        <v>1900003213</v>
      </c>
      <c r="B84" s="1">
        <v>43748</v>
      </c>
      <c r="C84" t="s">
        <v>24</v>
      </c>
      <c r="D84" t="s">
        <v>22</v>
      </c>
      <c r="E84" t="s">
        <v>40</v>
      </c>
      <c r="G84" t="s">
        <v>526</v>
      </c>
      <c r="H84" t="s">
        <v>23</v>
      </c>
      <c r="I84" t="s">
        <v>130</v>
      </c>
      <c r="J84">
        <v>54407334</v>
      </c>
      <c r="K84">
        <v>23387</v>
      </c>
      <c r="L84" s="1">
        <v>43466</v>
      </c>
      <c r="M84">
        <f t="shared" si="1"/>
        <v>2019</v>
      </c>
    </row>
    <row r="85" spans="1:13" x14ac:dyDescent="0.3">
      <c r="A85">
        <v>1900003214</v>
      </c>
      <c r="B85" s="1">
        <v>43748</v>
      </c>
      <c r="C85" t="s">
        <v>24</v>
      </c>
      <c r="D85" t="s">
        <v>22</v>
      </c>
      <c r="E85" t="s">
        <v>40</v>
      </c>
      <c r="G85" t="s">
        <v>526</v>
      </c>
      <c r="H85" t="s">
        <v>23</v>
      </c>
      <c r="I85" t="s">
        <v>130</v>
      </c>
      <c r="J85" t="s">
        <v>449</v>
      </c>
      <c r="K85">
        <v>3347</v>
      </c>
      <c r="L85" s="1">
        <v>43556</v>
      </c>
      <c r="M85">
        <f t="shared" si="1"/>
        <v>2019</v>
      </c>
    </row>
    <row r="86" spans="1:13" x14ac:dyDescent="0.3">
      <c r="A86">
        <v>1900003404</v>
      </c>
      <c r="B86" s="1">
        <v>43755</v>
      </c>
      <c r="C86" t="s">
        <v>24</v>
      </c>
      <c r="D86" t="s">
        <v>22</v>
      </c>
      <c r="E86" t="s">
        <v>35</v>
      </c>
      <c r="F86">
        <v>2</v>
      </c>
      <c r="G86" t="s">
        <v>27</v>
      </c>
      <c r="H86" t="s">
        <v>58</v>
      </c>
      <c r="I86" t="s">
        <v>76</v>
      </c>
      <c r="J86">
        <v>2.9992028733097999E+18</v>
      </c>
      <c r="K86">
        <v>60025</v>
      </c>
      <c r="L86" s="1">
        <v>43654</v>
      </c>
      <c r="M86">
        <f t="shared" si="1"/>
        <v>2019</v>
      </c>
    </row>
    <row r="87" spans="1:13" x14ac:dyDescent="0.3">
      <c r="A87">
        <v>1900003405</v>
      </c>
      <c r="B87" s="1">
        <v>43755</v>
      </c>
      <c r="C87" t="s">
        <v>24</v>
      </c>
      <c r="D87" t="s">
        <v>22</v>
      </c>
      <c r="E87" t="s">
        <v>20</v>
      </c>
      <c r="G87" t="s">
        <v>497</v>
      </c>
      <c r="H87" t="s">
        <v>23</v>
      </c>
      <c r="I87" t="s">
        <v>45</v>
      </c>
      <c r="J87" t="s">
        <v>138</v>
      </c>
      <c r="K87">
        <v>13613</v>
      </c>
      <c r="L87" s="1">
        <v>43472</v>
      </c>
      <c r="M87">
        <f t="shared" si="1"/>
        <v>2019</v>
      </c>
    </row>
    <row r="88" spans="1:13" x14ac:dyDescent="0.3">
      <c r="A88">
        <v>1900003406</v>
      </c>
      <c r="B88" s="1">
        <v>43755</v>
      </c>
      <c r="C88" t="s">
        <v>24</v>
      </c>
      <c r="D88" t="s">
        <v>22</v>
      </c>
      <c r="E88" t="s">
        <v>40</v>
      </c>
      <c r="G88" t="s">
        <v>529</v>
      </c>
      <c r="H88" t="s">
        <v>28</v>
      </c>
      <c r="I88" t="s">
        <v>17</v>
      </c>
      <c r="J88" t="s">
        <v>42</v>
      </c>
      <c r="K88">
        <v>79834</v>
      </c>
      <c r="L88" s="1">
        <v>43641</v>
      </c>
      <c r="M88">
        <f t="shared" si="1"/>
        <v>2019</v>
      </c>
    </row>
    <row r="89" spans="1:13" x14ac:dyDescent="0.3">
      <c r="A89">
        <v>1900003407</v>
      </c>
      <c r="B89" s="1">
        <v>43755</v>
      </c>
      <c r="C89" t="s">
        <v>24</v>
      </c>
      <c r="D89" t="s">
        <v>22</v>
      </c>
      <c r="E89" t="s">
        <v>35</v>
      </c>
      <c r="F89">
        <v>2</v>
      </c>
      <c r="G89" t="s">
        <v>27</v>
      </c>
      <c r="H89" t="s">
        <v>58</v>
      </c>
      <c r="I89" t="s">
        <v>76</v>
      </c>
      <c r="J89">
        <v>2.9992028732742001E+18</v>
      </c>
      <c r="K89">
        <v>60025</v>
      </c>
      <c r="L89" s="1">
        <v>43654</v>
      </c>
      <c r="M89">
        <f t="shared" si="1"/>
        <v>2019</v>
      </c>
    </row>
    <row r="90" spans="1:13" x14ac:dyDescent="0.3">
      <c r="A90">
        <v>1900003928</v>
      </c>
      <c r="B90" s="1">
        <v>43781</v>
      </c>
      <c r="C90" t="s">
        <v>24</v>
      </c>
      <c r="D90" t="s">
        <v>22</v>
      </c>
      <c r="E90" t="s">
        <v>35</v>
      </c>
      <c r="F90">
        <v>10</v>
      </c>
      <c r="G90" t="s">
        <v>39</v>
      </c>
      <c r="H90" t="s">
        <v>58</v>
      </c>
      <c r="I90" t="s">
        <v>78</v>
      </c>
      <c r="J90">
        <v>14055133</v>
      </c>
      <c r="K90">
        <v>63000</v>
      </c>
      <c r="L90" s="1">
        <v>43672</v>
      </c>
      <c r="M90">
        <f t="shared" si="1"/>
        <v>2019</v>
      </c>
    </row>
    <row r="91" spans="1:13" x14ac:dyDescent="0.3">
      <c r="A91">
        <v>1900003930</v>
      </c>
      <c r="B91" s="1">
        <v>43781</v>
      </c>
      <c r="C91" t="s">
        <v>501</v>
      </c>
      <c r="D91" t="s">
        <v>22</v>
      </c>
      <c r="E91" t="s">
        <v>33</v>
      </c>
      <c r="F91">
        <v>2</v>
      </c>
      <c r="G91" t="s">
        <v>27</v>
      </c>
      <c r="H91" t="s">
        <v>58</v>
      </c>
      <c r="I91" t="s">
        <v>84</v>
      </c>
      <c r="K91">
        <v>100000</v>
      </c>
      <c r="L91" s="1">
        <v>43663</v>
      </c>
      <c r="M91">
        <f t="shared" si="1"/>
        <v>2019</v>
      </c>
    </row>
    <row r="92" spans="1:13" x14ac:dyDescent="0.3">
      <c r="A92">
        <v>1900003931</v>
      </c>
      <c r="B92" s="1">
        <v>43781</v>
      </c>
      <c r="C92" t="s">
        <v>501</v>
      </c>
      <c r="D92" t="s">
        <v>22</v>
      </c>
      <c r="E92" t="s">
        <v>33</v>
      </c>
      <c r="F92">
        <v>2</v>
      </c>
      <c r="G92" t="s">
        <v>27</v>
      </c>
      <c r="H92" t="s">
        <v>58</v>
      </c>
      <c r="I92" t="s">
        <v>84</v>
      </c>
      <c r="K92">
        <v>100000</v>
      </c>
      <c r="L92" s="1">
        <v>43486</v>
      </c>
      <c r="M92">
        <f t="shared" si="1"/>
        <v>2019</v>
      </c>
    </row>
    <row r="93" spans="1:13" x14ac:dyDescent="0.3">
      <c r="A93">
        <v>1900004171</v>
      </c>
      <c r="B93" s="1">
        <v>43795</v>
      </c>
      <c r="C93" t="s">
        <v>501</v>
      </c>
      <c r="D93" t="s">
        <v>22</v>
      </c>
      <c r="E93" t="s">
        <v>57</v>
      </c>
      <c r="G93" t="s">
        <v>524</v>
      </c>
      <c r="H93" t="s">
        <v>23</v>
      </c>
      <c r="I93" t="s">
        <v>130</v>
      </c>
      <c r="K93">
        <v>254336</v>
      </c>
      <c r="L93" s="1">
        <v>43490</v>
      </c>
      <c r="M93">
        <f t="shared" si="1"/>
        <v>2019</v>
      </c>
    </row>
    <row r="94" spans="1:13" x14ac:dyDescent="0.3">
      <c r="A94">
        <v>1900004173</v>
      </c>
      <c r="B94" s="1">
        <v>43795</v>
      </c>
      <c r="C94" t="s">
        <v>501</v>
      </c>
      <c r="D94" t="s">
        <v>22</v>
      </c>
      <c r="E94" t="s">
        <v>57</v>
      </c>
      <c r="G94" t="s">
        <v>524</v>
      </c>
      <c r="H94" t="s">
        <v>23</v>
      </c>
      <c r="I94" t="s">
        <v>51</v>
      </c>
      <c r="K94">
        <v>266949</v>
      </c>
      <c r="L94" s="1">
        <v>43490</v>
      </c>
      <c r="M94">
        <f t="shared" si="1"/>
        <v>2019</v>
      </c>
    </row>
    <row r="95" spans="1:13" x14ac:dyDescent="0.3">
      <c r="A95">
        <v>1900004220</v>
      </c>
      <c r="B95" s="1">
        <v>43802</v>
      </c>
      <c r="C95" t="s">
        <v>24</v>
      </c>
      <c r="D95" t="s">
        <v>22</v>
      </c>
      <c r="E95" t="s">
        <v>40</v>
      </c>
      <c r="G95" t="s">
        <v>526</v>
      </c>
      <c r="H95" t="s">
        <v>23</v>
      </c>
      <c r="I95" t="s">
        <v>527</v>
      </c>
      <c r="J95">
        <v>54445288</v>
      </c>
      <c r="K95">
        <v>11111</v>
      </c>
      <c r="L95" s="1">
        <v>43524</v>
      </c>
      <c r="M95">
        <f t="shared" si="1"/>
        <v>2019</v>
      </c>
    </row>
    <row r="96" spans="1:13" x14ac:dyDescent="0.3">
      <c r="A96">
        <v>1900004221</v>
      </c>
      <c r="B96" s="1">
        <v>43802</v>
      </c>
      <c r="C96" t="s">
        <v>24</v>
      </c>
      <c r="D96" t="s">
        <v>22</v>
      </c>
      <c r="E96" t="s">
        <v>33</v>
      </c>
      <c r="F96">
        <v>3</v>
      </c>
      <c r="G96" t="s">
        <v>56</v>
      </c>
      <c r="H96" t="s">
        <v>58</v>
      </c>
      <c r="I96" t="s">
        <v>130</v>
      </c>
      <c r="J96">
        <v>9.9000044190299996E+19</v>
      </c>
      <c r="K96">
        <v>3008</v>
      </c>
      <c r="L96" s="1">
        <v>43567</v>
      </c>
      <c r="M96">
        <f t="shared" si="1"/>
        <v>2019</v>
      </c>
    </row>
    <row r="97" spans="1:13" x14ac:dyDescent="0.3">
      <c r="A97">
        <v>1900004376</v>
      </c>
      <c r="B97" s="1">
        <v>43804</v>
      </c>
      <c r="C97" t="s">
        <v>24</v>
      </c>
      <c r="D97" t="s">
        <v>22</v>
      </c>
      <c r="E97" t="s">
        <v>35</v>
      </c>
      <c r="F97">
        <v>3</v>
      </c>
      <c r="G97" t="s">
        <v>56</v>
      </c>
      <c r="H97" t="s">
        <v>58</v>
      </c>
      <c r="I97" t="s">
        <v>51</v>
      </c>
      <c r="J97">
        <v>43193940</v>
      </c>
      <c r="K97">
        <v>6184</v>
      </c>
      <c r="L97" s="1">
        <v>43684</v>
      </c>
      <c r="M97">
        <f t="shared" si="1"/>
        <v>2019</v>
      </c>
    </row>
    <row r="98" spans="1:13" x14ac:dyDescent="0.3">
      <c r="A98">
        <v>1900004378</v>
      </c>
      <c r="B98" s="1">
        <v>43804</v>
      </c>
      <c r="C98" t="s">
        <v>24</v>
      </c>
      <c r="D98" t="s">
        <v>22</v>
      </c>
      <c r="E98" t="s">
        <v>48</v>
      </c>
      <c r="G98" t="s">
        <v>525</v>
      </c>
      <c r="H98" t="s">
        <v>28</v>
      </c>
      <c r="I98" t="s">
        <v>74</v>
      </c>
      <c r="J98" t="s">
        <v>226</v>
      </c>
      <c r="K98">
        <v>1568</v>
      </c>
      <c r="L98" s="1">
        <v>43504</v>
      </c>
      <c r="M98">
        <f t="shared" si="1"/>
        <v>2019</v>
      </c>
    </row>
    <row r="99" spans="1:13" x14ac:dyDescent="0.3">
      <c r="A99">
        <v>1900004380</v>
      </c>
      <c r="B99" s="1">
        <v>43804</v>
      </c>
      <c r="C99" t="s">
        <v>24</v>
      </c>
      <c r="D99" t="s">
        <v>22</v>
      </c>
      <c r="E99" t="s">
        <v>40</v>
      </c>
      <c r="G99" t="s">
        <v>526</v>
      </c>
      <c r="I99" t="s">
        <v>130</v>
      </c>
      <c r="J99" t="s">
        <v>430</v>
      </c>
      <c r="K99">
        <v>18901</v>
      </c>
      <c r="L99" s="1">
        <v>43722</v>
      </c>
      <c r="M99">
        <f t="shared" si="1"/>
        <v>2019</v>
      </c>
    </row>
    <row r="100" spans="1:13" x14ac:dyDescent="0.3">
      <c r="A100">
        <v>1900004382</v>
      </c>
      <c r="B100" s="1">
        <v>43804</v>
      </c>
      <c r="C100" t="s">
        <v>24</v>
      </c>
      <c r="D100" t="s">
        <v>22</v>
      </c>
      <c r="E100" t="s">
        <v>40</v>
      </c>
      <c r="G100" t="s">
        <v>526</v>
      </c>
      <c r="I100" t="s">
        <v>130</v>
      </c>
      <c r="J100" t="s">
        <v>430</v>
      </c>
      <c r="K100">
        <v>27682</v>
      </c>
      <c r="L100" s="1">
        <v>43691</v>
      </c>
      <c r="M100">
        <f t="shared" si="1"/>
        <v>2019</v>
      </c>
    </row>
    <row r="101" spans="1:13" x14ac:dyDescent="0.3">
      <c r="A101">
        <v>1900004383</v>
      </c>
      <c r="B101" s="1">
        <v>43804</v>
      </c>
      <c r="C101" t="s">
        <v>24</v>
      </c>
      <c r="D101" t="s">
        <v>22</v>
      </c>
      <c r="E101" t="s">
        <v>40</v>
      </c>
      <c r="G101" t="s">
        <v>526</v>
      </c>
      <c r="I101" t="s">
        <v>527</v>
      </c>
      <c r="J101" t="s">
        <v>484</v>
      </c>
      <c r="K101">
        <v>5501</v>
      </c>
      <c r="L101" s="1">
        <v>43759</v>
      </c>
      <c r="M101">
        <f t="shared" si="1"/>
        <v>2019</v>
      </c>
    </row>
    <row r="102" spans="1:13" x14ac:dyDescent="0.3">
      <c r="A102">
        <v>1900004384</v>
      </c>
      <c r="B102" s="1">
        <v>43804</v>
      </c>
      <c r="C102" t="s">
        <v>24</v>
      </c>
      <c r="D102" t="s">
        <v>22</v>
      </c>
      <c r="E102" t="s">
        <v>40</v>
      </c>
      <c r="G102" t="s">
        <v>526</v>
      </c>
      <c r="H102" t="s">
        <v>23</v>
      </c>
      <c r="I102" t="s">
        <v>84</v>
      </c>
      <c r="J102" t="s">
        <v>336</v>
      </c>
      <c r="K102">
        <v>123750</v>
      </c>
      <c r="L102" s="1">
        <v>43738</v>
      </c>
      <c r="M102">
        <f t="shared" si="1"/>
        <v>2019</v>
      </c>
    </row>
    <row r="103" spans="1:13" x14ac:dyDescent="0.3">
      <c r="A103">
        <v>1900004404</v>
      </c>
      <c r="B103" s="1">
        <v>43805</v>
      </c>
      <c r="C103" t="s">
        <v>24</v>
      </c>
      <c r="D103" t="s">
        <v>22</v>
      </c>
      <c r="E103" t="s">
        <v>57</v>
      </c>
      <c r="G103" t="s">
        <v>524</v>
      </c>
      <c r="H103" t="s">
        <v>23</v>
      </c>
      <c r="I103" t="s">
        <v>49</v>
      </c>
      <c r="J103" t="s">
        <v>152</v>
      </c>
      <c r="K103">
        <v>825</v>
      </c>
      <c r="L103" s="1">
        <v>43647</v>
      </c>
      <c r="M103">
        <f t="shared" si="1"/>
        <v>2019</v>
      </c>
    </row>
    <row r="104" spans="1:13" x14ac:dyDescent="0.3">
      <c r="A104">
        <v>1900004408</v>
      </c>
      <c r="B104" s="1">
        <v>43805</v>
      </c>
      <c r="C104" t="s">
        <v>24</v>
      </c>
      <c r="D104" t="s">
        <v>22</v>
      </c>
      <c r="E104" t="s">
        <v>57</v>
      </c>
      <c r="G104" t="s">
        <v>524</v>
      </c>
      <c r="H104" t="s">
        <v>23</v>
      </c>
      <c r="I104" t="s">
        <v>49</v>
      </c>
      <c r="J104" t="s">
        <v>161</v>
      </c>
      <c r="K104">
        <v>1556</v>
      </c>
      <c r="L104" s="1">
        <v>43647</v>
      </c>
      <c r="M104">
        <f t="shared" si="1"/>
        <v>2019</v>
      </c>
    </row>
    <row r="105" spans="1:13" x14ac:dyDescent="0.3">
      <c r="A105">
        <v>1900004411</v>
      </c>
      <c r="B105" s="1">
        <v>43805</v>
      </c>
      <c r="C105" t="s">
        <v>24</v>
      </c>
      <c r="D105" t="s">
        <v>22</v>
      </c>
      <c r="E105" t="s">
        <v>57</v>
      </c>
      <c r="G105" t="s">
        <v>524</v>
      </c>
      <c r="H105" t="s">
        <v>23</v>
      </c>
      <c r="I105" t="s">
        <v>49</v>
      </c>
      <c r="J105" t="s">
        <v>158</v>
      </c>
      <c r="K105">
        <v>12350</v>
      </c>
      <c r="L105" s="1">
        <v>43647</v>
      </c>
      <c r="M105">
        <f t="shared" si="1"/>
        <v>2019</v>
      </c>
    </row>
    <row r="106" spans="1:13" x14ac:dyDescent="0.3">
      <c r="A106">
        <v>1900004474</v>
      </c>
      <c r="B106" s="1">
        <v>43808</v>
      </c>
      <c r="C106" t="s">
        <v>24</v>
      </c>
      <c r="D106" t="s">
        <v>22</v>
      </c>
      <c r="E106" t="s">
        <v>20</v>
      </c>
      <c r="F106">
        <v>3</v>
      </c>
      <c r="G106" t="s">
        <v>56</v>
      </c>
      <c r="H106" t="s">
        <v>58</v>
      </c>
      <c r="I106" t="s">
        <v>79</v>
      </c>
      <c r="J106" t="s">
        <v>310</v>
      </c>
      <c r="K106">
        <v>15593</v>
      </c>
      <c r="L106" s="1">
        <v>43477</v>
      </c>
      <c r="M106">
        <f t="shared" si="1"/>
        <v>2019</v>
      </c>
    </row>
    <row r="107" spans="1:13" x14ac:dyDescent="0.3">
      <c r="A107">
        <v>1900004500</v>
      </c>
      <c r="B107" s="1">
        <v>43808</v>
      </c>
      <c r="C107" t="s">
        <v>24</v>
      </c>
      <c r="D107" t="s">
        <v>22</v>
      </c>
      <c r="E107" t="s">
        <v>33</v>
      </c>
      <c r="F107">
        <v>3</v>
      </c>
      <c r="G107" t="s">
        <v>56</v>
      </c>
      <c r="H107" t="s">
        <v>58</v>
      </c>
      <c r="I107" t="s">
        <v>130</v>
      </c>
      <c r="J107">
        <v>9.9000044190300006E+17</v>
      </c>
      <c r="K107">
        <v>2212</v>
      </c>
      <c r="L107" s="1">
        <v>43565</v>
      </c>
      <c r="M107">
        <f t="shared" si="1"/>
        <v>2019</v>
      </c>
    </row>
    <row r="108" spans="1:13" x14ac:dyDescent="0.3">
      <c r="A108">
        <v>1900004501</v>
      </c>
      <c r="B108" s="1">
        <v>43808</v>
      </c>
      <c r="C108" t="s">
        <v>24</v>
      </c>
      <c r="D108" t="s">
        <v>22</v>
      </c>
      <c r="E108" t="s">
        <v>40</v>
      </c>
      <c r="F108">
        <v>3</v>
      </c>
      <c r="G108" t="s">
        <v>56</v>
      </c>
      <c r="H108" t="s">
        <v>58</v>
      </c>
      <c r="I108" t="s">
        <v>79</v>
      </c>
      <c r="J108">
        <v>54522170</v>
      </c>
      <c r="K108">
        <v>9056</v>
      </c>
      <c r="L108" s="1">
        <v>43655</v>
      </c>
      <c r="M108">
        <f t="shared" si="1"/>
        <v>2019</v>
      </c>
    </row>
    <row r="109" spans="1:13" x14ac:dyDescent="0.3">
      <c r="A109">
        <v>1900004503</v>
      </c>
      <c r="B109" s="1">
        <v>43809</v>
      </c>
      <c r="C109" t="s">
        <v>24</v>
      </c>
      <c r="D109" t="s">
        <v>22</v>
      </c>
      <c r="E109" t="s">
        <v>57</v>
      </c>
      <c r="G109" t="s">
        <v>524</v>
      </c>
      <c r="H109" t="s">
        <v>23</v>
      </c>
      <c r="I109" t="s">
        <v>49</v>
      </c>
      <c r="J109" t="s">
        <v>153</v>
      </c>
      <c r="K109">
        <v>1897</v>
      </c>
      <c r="L109" s="1">
        <v>43647</v>
      </c>
      <c r="M109">
        <f t="shared" si="1"/>
        <v>2019</v>
      </c>
    </row>
    <row r="110" spans="1:13" x14ac:dyDescent="0.3">
      <c r="A110">
        <v>1900004505</v>
      </c>
      <c r="B110" s="1">
        <v>43809</v>
      </c>
      <c r="C110" t="s">
        <v>24</v>
      </c>
      <c r="D110" t="s">
        <v>22</v>
      </c>
      <c r="E110" t="s">
        <v>57</v>
      </c>
      <c r="G110" t="s">
        <v>524</v>
      </c>
      <c r="H110" t="s">
        <v>23</v>
      </c>
      <c r="I110" t="s">
        <v>49</v>
      </c>
      <c r="J110" t="s">
        <v>155</v>
      </c>
      <c r="K110">
        <v>42500</v>
      </c>
      <c r="L110" s="1">
        <v>43647</v>
      </c>
      <c r="M110">
        <f t="shared" si="1"/>
        <v>2019</v>
      </c>
    </row>
    <row r="111" spans="1:13" x14ac:dyDescent="0.3">
      <c r="A111">
        <v>1900004507</v>
      </c>
      <c r="B111" s="1">
        <v>43809</v>
      </c>
      <c r="C111" t="s">
        <v>24</v>
      </c>
      <c r="D111" t="s">
        <v>22</v>
      </c>
      <c r="E111" t="s">
        <v>57</v>
      </c>
      <c r="G111" t="s">
        <v>524</v>
      </c>
      <c r="H111" t="s">
        <v>23</v>
      </c>
      <c r="I111" t="s">
        <v>49</v>
      </c>
      <c r="J111" t="s">
        <v>156</v>
      </c>
      <c r="K111">
        <v>10917</v>
      </c>
      <c r="L111" s="1">
        <v>43647</v>
      </c>
      <c r="M111">
        <f t="shared" si="1"/>
        <v>2019</v>
      </c>
    </row>
    <row r="112" spans="1:13" x14ac:dyDescent="0.3">
      <c r="A112">
        <v>1900004518</v>
      </c>
      <c r="B112" s="1">
        <v>43809</v>
      </c>
      <c r="C112" t="s">
        <v>24</v>
      </c>
      <c r="D112" t="s">
        <v>22</v>
      </c>
      <c r="E112" t="s">
        <v>57</v>
      </c>
      <c r="G112" t="s">
        <v>524</v>
      </c>
      <c r="H112" t="s">
        <v>23</v>
      </c>
      <c r="I112" t="s">
        <v>49</v>
      </c>
      <c r="J112" t="s">
        <v>159</v>
      </c>
      <c r="K112">
        <v>3375</v>
      </c>
      <c r="L112" s="1">
        <v>43647</v>
      </c>
      <c r="M112">
        <f t="shared" si="1"/>
        <v>2019</v>
      </c>
    </row>
    <row r="113" spans="1:13" x14ac:dyDescent="0.3">
      <c r="A113">
        <v>1900004535</v>
      </c>
      <c r="B113" s="1">
        <v>43809</v>
      </c>
      <c r="C113" t="s">
        <v>501</v>
      </c>
      <c r="D113" t="s">
        <v>22</v>
      </c>
      <c r="E113" t="s">
        <v>57</v>
      </c>
      <c r="G113" t="s">
        <v>524</v>
      </c>
      <c r="H113" t="s">
        <v>23</v>
      </c>
      <c r="I113" t="s">
        <v>84</v>
      </c>
      <c r="J113" t="s">
        <v>331</v>
      </c>
      <c r="K113">
        <v>320175</v>
      </c>
      <c r="L113" s="1">
        <v>43805</v>
      </c>
      <c r="M113">
        <f t="shared" si="1"/>
        <v>2019</v>
      </c>
    </row>
    <row r="114" spans="1:13" x14ac:dyDescent="0.3">
      <c r="A114">
        <v>1900004535</v>
      </c>
      <c r="B114" s="1">
        <v>43809</v>
      </c>
      <c r="C114" t="s">
        <v>501</v>
      </c>
      <c r="D114" t="s">
        <v>22</v>
      </c>
      <c r="E114" t="s">
        <v>57</v>
      </c>
      <c r="G114" t="s">
        <v>524</v>
      </c>
      <c r="H114" t="s">
        <v>23</v>
      </c>
      <c r="I114" t="s">
        <v>84</v>
      </c>
      <c r="J114">
        <v>3.1242015891005998E+18</v>
      </c>
      <c r="K114">
        <v>320175</v>
      </c>
      <c r="L114" s="1">
        <v>43805</v>
      </c>
      <c r="M114">
        <f t="shared" si="1"/>
        <v>2019</v>
      </c>
    </row>
    <row r="115" spans="1:13" x14ac:dyDescent="0.3">
      <c r="A115">
        <v>1900004535</v>
      </c>
      <c r="B115" s="1">
        <v>43809</v>
      </c>
      <c r="C115" t="s">
        <v>501</v>
      </c>
      <c r="D115" t="s">
        <v>22</v>
      </c>
      <c r="E115" t="s">
        <v>57</v>
      </c>
      <c r="G115" t="s">
        <v>524</v>
      </c>
      <c r="H115" t="s">
        <v>23</v>
      </c>
      <c r="I115" t="s">
        <v>84</v>
      </c>
      <c r="J115" t="s">
        <v>344</v>
      </c>
      <c r="K115">
        <v>320175</v>
      </c>
      <c r="L115" s="1">
        <v>43805</v>
      </c>
      <c r="M115">
        <f t="shared" si="1"/>
        <v>2019</v>
      </c>
    </row>
    <row r="116" spans="1:13" x14ac:dyDescent="0.3">
      <c r="A116">
        <v>1900004538</v>
      </c>
      <c r="B116" s="1">
        <v>43809</v>
      </c>
      <c r="C116" t="s">
        <v>501</v>
      </c>
      <c r="D116" t="s">
        <v>22</v>
      </c>
      <c r="E116" t="s">
        <v>57</v>
      </c>
      <c r="G116" t="s">
        <v>524</v>
      </c>
      <c r="H116" t="s">
        <v>23</v>
      </c>
      <c r="I116" t="s">
        <v>130</v>
      </c>
      <c r="J116" t="s">
        <v>451</v>
      </c>
      <c r="K116">
        <v>168593</v>
      </c>
      <c r="L116" s="1">
        <v>43613</v>
      </c>
      <c r="M116">
        <f t="shared" si="1"/>
        <v>2019</v>
      </c>
    </row>
    <row r="117" spans="1:13" x14ac:dyDescent="0.3">
      <c r="A117">
        <v>1900004538</v>
      </c>
      <c r="B117" s="1">
        <v>43809</v>
      </c>
      <c r="C117" t="s">
        <v>501</v>
      </c>
      <c r="D117" t="s">
        <v>22</v>
      </c>
      <c r="E117" t="s">
        <v>57</v>
      </c>
      <c r="G117" t="s">
        <v>524</v>
      </c>
      <c r="H117" t="s">
        <v>23</v>
      </c>
      <c r="I117" t="s">
        <v>130</v>
      </c>
      <c r="J117" t="s">
        <v>452</v>
      </c>
      <c r="K117">
        <v>168593</v>
      </c>
      <c r="L117" s="1">
        <v>43613</v>
      </c>
      <c r="M117">
        <f t="shared" si="1"/>
        <v>2019</v>
      </c>
    </row>
    <row r="118" spans="1:13" x14ac:dyDescent="0.3">
      <c r="A118">
        <v>1900004894</v>
      </c>
      <c r="B118" s="1">
        <v>43818</v>
      </c>
      <c r="C118" t="s">
        <v>24</v>
      </c>
      <c r="D118" t="s">
        <v>22</v>
      </c>
      <c r="E118" t="s">
        <v>57</v>
      </c>
      <c r="G118" t="s">
        <v>524</v>
      </c>
      <c r="H118" t="s">
        <v>23</v>
      </c>
      <c r="I118" t="s">
        <v>103</v>
      </c>
      <c r="J118">
        <v>43196279</v>
      </c>
      <c r="K118">
        <v>2970</v>
      </c>
      <c r="L118" s="1">
        <v>43730</v>
      </c>
      <c r="M118">
        <f t="shared" si="1"/>
        <v>2019</v>
      </c>
    </row>
    <row r="119" spans="1:13" x14ac:dyDescent="0.3">
      <c r="A119">
        <v>1900004898</v>
      </c>
      <c r="B119" s="1">
        <v>43818</v>
      </c>
      <c r="C119" t="s">
        <v>24</v>
      </c>
      <c r="D119" t="s">
        <v>22</v>
      </c>
      <c r="E119" t="s">
        <v>57</v>
      </c>
      <c r="F119">
        <v>1</v>
      </c>
      <c r="G119" t="s">
        <v>21</v>
      </c>
      <c r="H119" t="s">
        <v>58</v>
      </c>
      <c r="I119" t="s">
        <v>36</v>
      </c>
      <c r="J119">
        <v>3.1142029633600998E+18</v>
      </c>
      <c r="K119">
        <v>7022</v>
      </c>
      <c r="L119" s="1">
        <v>43703</v>
      </c>
      <c r="M119">
        <f t="shared" si="1"/>
        <v>2019</v>
      </c>
    </row>
    <row r="120" spans="1:13" x14ac:dyDescent="0.3">
      <c r="A120">
        <v>1900004909</v>
      </c>
      <c r="B120" s="1">
        <v>43818</v>
      </c>
      <c r="C120" t="s">
        <v>24</v>
      </c>
      <c r="D120" t="s">
        <v>22</v>
      </c>
      <c r="E120" t="s">
        <v>57</v>
      </c>
      <c r="G120" t="s">
        <v>524</v>
      </c>
      <c r="H120" t="s">
        <v>23</v>
      </c>
      <c r="I120" t="s">
        <v>51</v>
      </c>
      <c r="J120" t="s">
        <v>162</v>
      </c>
      <c r="K120">
        <v>202350</v>
      </c>
      <c r="L120" s="1">
        <v>43738</v>
      </c>
      <c r="M120">
        <f t="shared" si="1"/>
        <v>2019</v>
      </c>
    </row>
    <row r="121" spans="1:13" x14ac:dyDescent="0.3">
      <c r="A121">
        <v>1900004912</v>
      </c>
      <c r="B121" s="1">
        <v>43818</v>
      </c>
      <c r="C121" t="s">
        <v>24</v>
      </c>
      <c r="D121" t="s">
        <v>22</v>
      </c>
      <c r="E121" t="s">
        <v>57</v>
      </c>
      <c r="F121">
        <v>1</v>
      </c>
      <c r="G121" t="s">
        <v>21</v>
      </c>
      <c r="H121" t="s">
        <v>58</v>
      </c>
      <c r="I121" t="s">
        <v>51</v>
      </c>
      <c r="J121">
        <v>3.213400201191E+23</v>
      </c>
      <c r="K121">
        <v>87500</v>
      </c>
      <c r="L121" s="1">
        <v>43677</v>
      </c>
      <c r="M121">
        <f t="shared" si="1"/>
        <v>2019</v>
      </c>
    </row>
    <row r="122" spans="1:13" x14ac:dyDescent="0.3">
      <c r="A122">
        <v>1900004917</v>
      </c>
      <c r="B122" s="1">
        <v>43818</v>
      </c>
      <c r="C122" t="s">
        <v>24</v>
      </c>
      <c r="D122" t="s">
        <v>22</v>
      </c>
      <c r="E122" t="s">
        <v>57</v>
      </c>
      <c r="F122">
        <v>1</v>
      </c>
      <c r="G122" t="s">
        <v>21</v>
      </c>
      <c r="H122" t="s">
        <v>58</v>
      </c>
      <c r="I122" t="s">
        <v>51</v>
      </c>
      <c r="J122">
        <v>22515779</v>
      </c>
      <c r="K122">
        <v>44260</v>
      </c>
      <c r="L122" s="1">
        <v>43738</v>
      </c>
      <c r="M122">
        <f t="shared" si="1"/>
        <v>2019</v>
      </c>
    </row>
    <row r="123" spans="1:13" x14ac:dyDescent="0.3">
      <c r="A123">
        <v>1900004919</v>
      </c>
      <c r="B123" s="1">
        <v>43818</v>
      </c>
      <c r="C123" t="s">
        <v>24</v>
      </c>
      <c r="D123" t="s">
        <v>22</v>
      </c>
      <c r="E123" t="s">
        <v>48</v>
      </c>
      <c r="G123" t="s">
        <v>529</v>
      </c>
      <c r="H123" t="s">
        <v>28</v>
      </c>
      <c r="I123" t="s">
        <v>51</v>
      </c>
      <c r="J123">
        <v>9.9000046190100005E+19</v>
      </c>
      <c r="K123">
        <v>11550</v>
      </c>
      <c r="L123" s="1">
        <v>43716</v>
      </c>
      <c r="M123">
        <f t="shared" si="1"/>
        <v>2019</v>
      </c>
    </row>
    <row r="124" spans="1:13" x14ac:dyDescent="0.3">
      <c r="A124">
        <v>1900004920</v>
      </c>
      <c r="B124" s="1">
        <v>43818</v>
      </c>
      <c r="C124" t="s">
        <v>24</v>
      </c>
      <c r="D124" t="s">
        <v>22</v>
      </c>
      <c r="E124" t="s">
        <v>54</v>
      </c>
      <c r="G124" t="s">
        <v>529</v>
      </c>
      <c r="H124" t="s">
        <v>28</v>
      </c>
      <c r="I124" t="s">
        <v>51</v>
      </c>
      <c r="J124">
        <v>9.90000111903E+19</v>
      </c>
      <c r="K124">
        <v>43033</v>
      </c>
      <c r="L124" s="1">
        <v>43716</v>
      </c>
      <c r="M124">
        <f t="shared" si="1"/>
        <v>2019</v>
      </c>
    </row>
    <row r="125" spans="1:13" x14ac:dyDescent="0.3">
      <c r="A125">
        <v>1900004922</v>
      </c>
      <c r="B125" s="1">
        <v>43818</v>
      </c>
      <c r="C125" t="s">
        <v>24</v>
      </c>
      <c r="D125" t="s">
        <v>22</v>
      </c>
      <c r="E125" t="s">
        <v>48</v>
      </c>
      <c r="G125" t="s">
        <v>529</v>
      </c>
      <c r="H125" t="s">
        <v>28</v>
      </c>
      <c r="I125" t="s">
        <v>51</v>
      </c>
      <c r="J125">
        <v>9.9000046190100005E+19</v>
      </c>
      <c r="K125">
        <v>7700</v>
      </c>
      <c r="L125" s="1">
        <v>43716</v>
      </c>
      <c r="M125">
        <f t="shared" si="1"/>
        <v>2019</v>
      </c>
    </row>
    <row r="126" spans="1:13" x14ac:dyDescent="0.3">
      <c r="A126">
        <v>1900004923</v>
      </c>
      <c r="B126" s="1">
        <v>43818</v>
      </c>
      <c r="C126" t="s">
        <v>24</v>
      </c>
      <c r="D126" t="s">
        <v>22</v>
      </c>
      <c r="E126" t="s">
        <v>54</v>
      </c>
      <c r="G126" t="s">
        <v>529</v>
      </c>
      <c r="H126" t="s">
        <v>28</v>
      </c>
      <c r="I126" t="s">
        <v>51</v>
      </c>
      <c r="J126">
        <v>9.90000111903E+19</v>
      </c>
      <c r="K126">
        <v>72139</v>
      </c>
      <c r="L126" s="1">
        <v>43716</v>
      </c>
      <c r="M126">
        <f t="shared" si="1"/>
        <v>2019</v>
      </c>
    </row>
    <row r="127" spans="1:13" x14ac:dyDescent="0.3">
      <c r="A127">
        <v>1900004928</v>
      </c>
      <c r="B127" s="1">
        <v>43818</v>
      </c>
      <c r="C127" t="s">
        <v>24</v>
      </c>
      <c r="D127" t="s">
        <v>22</v>
      </c>
      <c r="E127" t="s">
        <v>33</v>
      </c>
      <c r="F127">
        <v>3</v>
      </c>
      <c r="G127" t="s">
        <v>56</v>
      </c>
      <c r="H127" t="s">
        <v>58</v>
      </c>
      <c r="I127" t="s">
        <v>51</v>
      </c>
      <c r="J127">
        <v>9.9000044190299996E+19</v>
      </c>
      <c r="K127">
        <v>32585</v>
      </c>
      <c r="L127" s="1">
        <v>43719</v>
      </c>
      <c r="M127">
        <f t="shared" si="1"/>
        <v>2019</v>
      </c>
    </row>
    <row r="128" spans="1:13" x14ac:dyDescent="0.3">
      <c r="A128">
        <v>1900004933</v>
      </c>
      <c r="B128" s="1">
        <v>43818</v>
      </c>
      <c r="C128" t="s">
        <v>24</v>
      </c>
      <c r="D128" t="s">
        <v>22</v>
      </c>
      <c r="E128" t="s">
        <v>33</v>
      </c>
      <c r="F128">
        <v>3</v>
      </c>
      <c r="G128" t="s">
        <v>56</v>
      </c>
      <c r="H128" t="s">
        <v>58</v>
      </c>
      <c r="I128" t="s">
        <v>51</v>
      </c>
      <c r="J128">
        <v>9.9000044190299996E+19</v>
      </c>
      <c r="K128">
        <v>8045</v>
      </c>
      <c r="L128" s="1">
        <v>43730</v>
      </c>
      <c r="M128">
        <f t="shared" si="1"/>
        <v>2019</v>
      </c>
    </row>
    <row r="129" spans="1:13" x14ac:dyDescent="0.3">
      <c r="A129">
        <v>1900004983</v>
      </c>
      <c r="B129" s="1">
        <v>43818</v>
      </c>
      <c r="C129" t="s">
        <v>24</v>
      </c>
      <c r="D129" t="s">
        <v>22</v>
      </c>
      <c r="E129" t="s">
        <v>57</v>
      </c>
      <c r="G129" t="s">
        <v>524</v>
      </c>
      <c r="H129" t="s">
        <v>23</v>
      </c>
      <c r="I129" t="s">
        <v>84</v>
      </c>
      <c r="J129" t="s">
        <v>329</v>
      </c>
      <c r="K129">
        <v>26968</v>
      </c>
      <c r="L129" s="1">
        <v>43763</v>
      </c>
      <c r="M129">
        <f t="shared" si="1"/>
        <v>2019</v>
      </c>
    </row>
    <row r="130" spans="1:13" x14ac:dyDescent="0.3">
      <c r="A130">
        <v>1900004984</v>
      </c>
      <c r="B130" s="1">
        <v>43818</v>
      </c>
      <c r="C130" t="s">
        <v>24</v>
      </c>
      <c r="D130" t="s">
        <v>22</v>
      </c>
      <c r="E130" t="s">
        <v>57</v>
      </c>
      <c r="G130" t="s">
        <v>524</v>
      </c>
      <c r="H130" t="s">
        <v>23</v>
      </c>
      <c r="I130" t="s">
        <v>84</v>
      </c>
      <c r="J130" t="s">
        <v>328</v>
      </c>
      <c r="K130">
        <v>2437</v>
      </c>
      <c r="L130" s="1">
        <v>43764</v>
      </c>
      <c r="M130">
        <f t="shared" ref="M130:M193" si="2">YEAR(L130:L333)</f>
        <v>2019</v>
      </c>
    </row>
    <row r="131" spans="1:13" x14ac:dyDescent="0.3">
      <c r="A131">
        <v>1900004985</v>
      </c>
      <c r="B131" s="1">
        <v>43818</v>
      </c>
      <c r="C131" t="s">
        <v>24</v>
      </c>
      <c r="D131" t="s">
        <v>22</v>
      </c>
      <c r="E131" t="s">
        <v>57</v>
      </c>
      <c r="G131" t="s">
        <v>524</v>
      </c>
      <c r="H131" t="s">
        <v>23</v>
      </c>
      <c r="I131" t="s">
        <v>84</v>
      </c>
      <c r="J131" t="s">
        <v>344</v>
      </c>
      <c r="K131">
        <v>53278</v>
      </c>
      <c r="L131" s="1">
        <v>43466</v>
      </c>
      <c r="M131">
        <f t="shared" si="2"/>
        <v>2019</v>
      </c>
    </row>
    <row r="132" spans="1:13" x14ac:dyDescent="0.3">
      <c r="A132">
        <v>1900004986</v>
      </c>
      <c r="B132" s="1">
        <v>43818</v>
      </c>
      <c r="C132" t="s">
        <v>24</v>
      </c>
      <c r="D132" t="s">
        <v>22</v>
      </c>
      <c r="E132" t="s">
        <v>57</v>
      </c>
      <c r="G132" t="s">
        <v>524</v>
      </c>
      <c r="H132" t="s">
        <v>23</v>
      </c>
      <c r="I132" t="s">
        <v>84</v>
      </c>
      <c r="J132" t="s">
        <v>345</v>
      </c>
      <c r="K132">
        <v>30048</v>
      </c>
      <c r="L132" s="1">
        <v>43466</v>
      </c>
      <c r="M132">
        <f t="shared" si="2"/>
        <v>2019</v>
      </c>
    </row>
    <row r="133" spans="1:13" x14ac:dyDescent="0.3">
      <c r="A133">
        <v>1900004987</v>
      </c>
      <c r="B133" s="1">
        <v>43818</v>
      </c>
      <c r="C133" t="s">
        <v>24</v>
      </c>
      <c r="D133" t="s">
        <v>22</v>
      </c>
      <c r="E133" t="s">
        <v>57</v>
      </c>
      <c r="G133" t="s">
        <v>524</v>
      </c>
      <c r="H133" t="s">
        <v>23</v>
      </c>
      <c r="I133" t="s">
        <v>84</v>
      </c>
      <c r="J133">
        <v>3.1142029974272998E+18</v>
      </c>
      <c r="K133">
        <v>12500</v>
      </c>
      <c r="L133" s="1">
        <v>43727</v>
      </c>
      <c r="M133">
        <f t="shared" si="2"/>
        <v>2019</v>
      </c>
    </row>
    <row r="134" spans="1:13" x14ac:dyDescent="0.3">
      <c r="A134">
        <v>1900005036</v>
      </c>
      <c r="B134" s="1">
        <v>43819</v>
      </c>
      <c r="C134" t="s">
        <v>24</v>
      </c>
      <c r="D134" t="s">
        <v>22</v>
      </c>
      <c r="E134" t="s">
        <v>57</v>
      </c>
      <c r="F134">
        <v>1</v>
      </c>
      <c r="G134" t="s">
        <v>21</v>
      </c>
      <c r="H134" t="s">
        <v>58</v>
      </c>
      <c r="I134" t="s">
        <v>78</v>
      </c>
      <c r="J134" t="s">
        <v>260</v>
      </c>
      <c r="K134">
        <v>3854</v>
      </c>
      <c r="L134" s="1">
        <v>43585</v>
      </c>
      <c r="M134">
        <f t="shared" si="2"/>
        <v>2019</v>
      </c>
    </row>
    <row r="135" spans="1:13" x14ac:dyDescent="0.3">
      <c r="A135">
        <v>1900005300</v>
      </c>
      <c r="B135" s="1">
        <v>43823</v>
      </c>
      <c r="C135" t="s">
        <v>501</v>
      </c>
      <c r="D135" t="s">
        <v>22</v>
      </c>
      <c r="E135" t="s">
        <v>57</v>
      </c>
      <c r="G135" t="s">
        <v>524</v>
      </c>
      <c r="H135" t="s">
        <v>23</v>
      </c>
      <c r="I135" t="s">
        <v>78</v>
      </c>
      <c r="J135">
        <v>304003763</v>
      </c>
      <c r="K135">
        <v>132392</v>
      </c>
      <c r="L135" s="1">
        <v>43819</v>
      </c>
      <c r="M135">
        <f t="shared" si="2"/>
        <v>2019</v>
      </c>
    </row>
    <row r="136" spans="1:13" x14ac:dyDescent="0.3">
      <c r="A136">
        <v>1900005300</v>
      </c>
      <c r="B136" s="1">
        <v>43823</v>
      </c>
      <c r="C136" t="s">
        <v>501</v>
      </c>
      <c r="D136" t="s">
        <v>22</v>
      </c>
      <c r="E136" t="s">
        <v>57</v>
      </c>
      <c r="G136" t="s">
        <v>524</v>
      </c>
      <c r="H136" t="s">
        <v>23</v>
      </c>
      <c r="I136" t="s">
        <v>78</v>
      </c>
      <c r="J136" t="s">
        <v>247</v>
      </c>
      <c r="K136">
        <v>132392</v>
      </c>
      <c r="L136" s="1">
        <v>43819</v>
      </c>
      <c r="M136">
        <f t="shared" si="2"/>
        <v>2019</v>
      </c>
    </row>
    <row r="137" spans="1:13" x14ac:dyDescent="0.3">
      <c r="A137">
        <v>1900005300</v>
      </c>
      <c r="B137" s="1">
        <v>43823</v>
      </c>
      <c r="C137" t="s">
        <v>501</v>
      </c>
      <c r="D137" t="s">
        <v>22</v>
      </c>
      <c r="E137" t="s">
        <v>57</v>
      </c>
      <c r="G137" t="s">
        <v>524</v>
      </c>
      <c r="H137" t="s">
        <v>23</v>
      </c>
      <c r="I137" t="s">
        <v>78</v>
      </c>
      <c r="J137">
        <v>2.4142020928135997E+18</v>
      </c>
      <c r="K137">
        <v>132392</v>
      </c>
      <c r="L137" s="1">
        <v>43819</v>
      </c>
      <c r="M137">
        <f t="shared" si="2"/>
        <v>2019</v>
      </c>
    </row>
    <row r="138" spans="1:13" x14ac:dyDescent="0.3">
      <c r="A138">
        <v>1900005300</v>
      </c>
      <c r="B138" s="1">
        <v>43823</v>
      </c>
      <c r="C138" t="s">
        <v>501</v>
      </c>
      <c r="D138" t="s">
        <v>22</v>
      </c>
      <c r="E138" t="s">
        <v>57</v>
      </c>
      <c r="G138" t="s">
        <v>524</v>
      </c>
      <c r="H138" t="s">
        <v>23</v>
      </c>
      <c r="I138" t="s">
        <v>78</v>
      </c>
      <c r="J138" t="s">
        <v>259</v>
      </c>
      <c r="K138">
        <v>132392</v>
      </c>
      <c r="L138" s="1">
        <v>43819</v>
      </c>
      <c r="M138">
        <f t="shared" si="2"/>
        <v>2019</v>
      </c>
    </row>
    <row r="139" spans="1:13" x14ac:dyDescent="0.3">
      <c r="A139">
        <v>1900005324</v>
      </c>
      <c r="B139" s="1">
        <v>43823</v>
      </c>
      <c r="C139" t="s">
        <v>24</v>
      </c>
      <c r="D139" t="s">
        <v>22</v>
      </c>
      <c r="E139" t="s">
        <v>33</v>
      </c>
      <c r="F139">
        <v>3</v>
      </c>
      <c r="G139" t="s">
        <v>56</v>
      </c>
      <c r="H139" t="s">
        <v>58</v>
      </c>
      <c r="I139" t="s">
        <v>130</v>
      </c>
      <c r="J139">
        <v>9.9000044190299996E+19</v>
      </c>
      <c r="K139">
        <v>26805</v>
      </c>
      <c r="L139" s="1">
        <v>43788</v>
      </c>
      <c r="M139">
        <f t="shared" si="2"/>
        <v>2019</v>
      </c>
    </row>
    <row r="140" spans="1:13" x14ac:dyDescent="0.3">
      <c r="A140">
        <v>1900005325</v>
      </c>
      <c r="B140" s="1">
        <v>43823</v>
      </c>
      <c r="C140" t="s">
        <v>24</v>
      </c>
      <c r="D140" t="s">
        <v>22</v>
      </c>
      <c r="E140" t="s">
        <v>40</v>
      </c>
      <c r="G140" t="s">
        <v>525</v>
      </c>
      <c r="H140" t="s">
        <v>23</v>
      </c>
      <c r="I140" t="s">
        <v>130</v>
      </c>
      <c r="J140">
        <v>43191791</v>
      </c>
      <c r="K140">
        <v>956</v>
      </c>
      <c r="L140" s="1">
        <v>43649</v>
      </c>
      <c r="M140">
        <f t="shared" si="2"/>
        <v>2019</v>
      </c>
    </row>
    <row r="141" spans="1:13" x14ac:dyDescent="0.3">
      <c r="A141">
        <v>1900005329</v>
      </c>
      <c r="B141" s="1">
        <v>43823</v>
      </c>
      <c r="C141" t="s">
        <v>24</v>
      </c>
      <c r="D141" t="s">
        <v>22</v>
      </c>
      <c r="E141" t="s">
        <v>57</v>
      </c>
      <c r="F141">
        <v>1</v>
      </c>
      <c r="G141" t="s">
        <v>21</v>
      </c>
      <c r="H141" t="s">
        <v>58</v>
      </c>
      <c r="I141" t="s">
        <v>17</v>
      </c>
      <c r="J141">
        <v>3.1142029634361999E+18</v>
      </c>
      <c r="K141">
        <v>2089</v>
      </c>
      <c r="L141" s="1">
        <v>43703</v>
      </c>
      <c r="M141">
        <f t="shared" si="2"/>
        <v>2019</v>
      </c>
    </row>
    <row r="142" spans="1:13" x14ac:dyDescent="0.3">
      <c r="A142">
        <v>1900005331</v>
      </c>
      <c r="B142" s="1">
        <v>43823</v>
      </c>
      <c r="C142" t="s">
        <v>24</v>
      </c>
      <c r="D142" t="s">
        <v>22</v>
      </c>
      <c r="E142" t="s">
        <v>57</v>
      </c>
      <c r="G142" t="s">
        <v>524</v>
      </c>
      <c r="H142" t="s">
        <v>23</v>
      </c>
      <c r="I142" t="s">
        <v>103</v>
      </c>
      <c r="J142" t="s">
        <v>463</v>
      </c>
      <c r="K142">
        <v>8580</v>
      </c>
      <c r="L142" s="1">
        <v>43729</v>
      </c>
      <c r="M142">
        <f t="shared" si="2"/>
        <v>2019</v>
      </c>
    </row>
    <row r="143" spans="1:13" x14ac:dyDescent="0.3">
      <c r="A143">
        <v>1900005394</v>
      </c>
      <c r="B143" s="1">
        <v>43824</v>
      </c>
      <c r="C143" t="s">
        <v>24</v>
      </c>
      <c r="D143" t="s">
        <v>22</v>
      </c>
      <c r="E143" t="s">
        <v>57</v>
      </c>
      <c r="G143" t="s">
        <v>524</v>
      </c>
      <c r="H143" t="s">
        <v>23</v>
      </c>
      <c r="I143" t="s">
        <v>49</v>
      </c>
      <c r="J143" t="s">
        <v>157</v>
      </c>
      <c r="K143">
        <v>60713</v>
      </c>
      <c r="L143" s="1">
        <v>43647</v>
      </c>
      <c r="M143">
        <f t="shared" si="2"/>
        <v>2019</v>
      </c>
    </row>
    <row r="144" spans="1:13" x14ac:dyDescent="0.3">
      <c r="A144">
        <v>1900005395</v>
      </c>
      <c r="B144" s="1">
        <v>43824</v>
      </c>
      <c r="C144" t="s">
        <v>24</v>
      </c>
      <c r="D144" t="s">
        <v>22</v>
      </c>
      <c r="E144" t="s">
        <v>20</v>
      </c>
      <c r="G144" t="s">
        <v>524</v>
      </c>
      <c r="H144" t="s">
        <v>23</v>
      </c>
      <c r="I144" t="s">
        <v>51</v>
      </c>
      <c r="J144">
        <v>22531899</v>
      </c>
      <c r="K144">
        <v>50160</v>
      </c>
      <c r="L144" s="1">
        <v>43765</v>
      </c>
      <c r="M144">
        <f t="shared" si="2"/>
        <v>2019</v>
      </c>
    </row>
    <row r="145" spans="1:13" x14ac:dyDescent="0.3">
      <c r="A145">
        <v>1900005396</v>
      </c>
      <c r="B145" s="1">
        <v>43824</v>
      </c>
      <c r="C145" t="s">
        <v>24</v>
      </c>
      <c r="D145" t="s">
        <v>22</v>
      </c>
      <c r="E145" t="s">
        <v>57</v>
      </c>
      <c r="G145" t="s">
        <v>524</v>
      </c>
      <c r="I145" t="s">
        <v>51</v>
      </c>
      <c r="J145" t="s">
        <v>174</v>
      </c>
      <c r="K145">
        <v>71765</v>
      </c>
      <c r="L145" s="1">
        <v>43764</v>
      </c>
      <c r="M145">
        <f t="shared" si="2"/>
        <v>2019</v>
      </c>
    </row>
    <row r="146" spans="1:13" x14ac:dyDescent="0.3">
      <c r="A146">
        <v>1900005439</v>
      </c>
      <c r="B146" s="1">
        <v>43824</v>
      </c>
      <c r="C146" t="s">
        <v>24</v>
      </c>
      <c r="D146" t="s">
        <v>22</v>
      </c>
      <c r="E146" t="s">
        <v>33</v>
      </c>
      <c r="F146">
        <v>13</v>
      </c>
      <c r="G146" t="s">
        <v>497</v>
      </c>
      <c r="H146" t="s">
        <v>58</v>
      </c>
      <c r="I146" t="s">
        <v>84</v>
      </c>
      <c r="J146" t="s">
        <v>369</v>
      </c>
      <c r="K146">
        <v>62399</v>
      </c>
      <c r="L146" s="1">
        <v>43783</v>
      </c>
      <c r="M146">
        <f t="shared" si="2"/>
        <v>2019</v>
      </c>
    </row>
    <row r="147" spans="1:13" x14ac:dyDescent="0.3">
      <c r="A147">
        <v>1900005516</v>
      </c>
      <c r="B147" s="1">
        <v>43825</v>
      </c>
      <c r="C147" t="s">
        <v>24</v>
      </c>
      <c r="D147" t="s">
        <v>22</v>
      </c>
      <c r="E147" t="s">
        <v>35</v>
      </c>
      <c r="F147">
        <v>10</v>
      </c>
      <c r="G147" t="s">
        <v>39</v>
      </c>
      <c r="H147" t="s">
        <v>58</v>
      </c>
      <c r="I147" t="s">
        <v>82</v>
      </c>
      <c r="J147">
        <v>2280014070</v>
      </c>
      <c r="K147">
        <v>27530</v>
      </c>
      <c r="L147" s="1">
        <v>43533</v>
      </c>
      <c r="M147">
        <f t="shared" si="2"/>
        <v>2019</v>
      </c>
    </row>
    <row r="148" spans="1:13" x14ac:dyDescent="0.3">
      <c r="A148">
        <v>1900005526</v>
      </c>
      <c r="B148" s="1">
        <v>43825</v>
      </c>
      <c r="C148" t="s">
        <v>24</v>
      </c>
      <c r="D148" t="s">
        <v>22</v>
      </c>
      <c r="E148" t="s">
        <v>40</v>
      </c>
      <c r="G148" t="s">
        <v>526</v>
      </c>
      <c r="H148" t="s">
        <v>23</v>
      </c>
      <c r="I148" t="s">
        <v>17</v>
      </c>
      <c r="J148" t="s">
        <v>64</v>
      </c>
      <c r="K148">
        <v>60000</v>
      </c>
      <c r="L148" s="1">
        <v>43556</v>
      </c>
      <c r="M148">
        <f t="shared" si="2"/>
        <v>2019</v>
      </c>
    </row>
    <row r="149" spans="1:13" x14ac:dyDescent="0.3">
      <c r="A149">
        <v>1900005527</v>
      </c>
      <c r="B149" s="1">
        <v>43825</v>
      </c>
      <c r="C149" t="s">
        <v>24</v>
      </c>
      <c r="D149" t="s">
        <v>22</v>
      </c>
      <c r="E149" t="s">
        <v>57</v>
      </c>
      <c r="G149" t="s">
        <v>524</v>
      </c>
      <c r="H149" t="s">
        <v>23</v>
      </c>
      <c r="I149" t="s">
        <v>36</v>
      </c>
      <c r="J149">
        <v>1.203004619248E+19</v>
      </c>
      <c r="K149">
        <v>77400</v>
      </c>
      <c r="L149" s="1">
        <v>43687</v>
      </c>
      <c r="M149">
        <f t="shared" si="2"/>
        <v>2019</v>
      </c>
    </row>
    <row r="150" spans="1:13" x14ac:dyDescent="0.3">
      <c r="A150">
        <v>1900005528</v>
      </c>
      <c r="B150" s="1">
        <v>43825</v>
      </c>
      <c r="C150" t="s">
        <v>24</v>
      </c>
      <c r="D150" t="s">
        <v>22</v>
      </c>
      <c r="E150" t="s">
        <v>57</v>
      </c>
      <c r="G150" t="s">
        <v>524</v>
      </c>
      <c r="H150" t="s">
        <v>23</v>
      </c>
      <c r="I150" t="s">
        <v>36</v>
      </c>
      <c r="J150">
        <v>1.203004619248E+19</v>
      </c>
      <c r="K150">
        <v>302812</v>
      </c>
      <c r="L150" s="1">
        <v>43687</v>
      </c>
      <c r="M150">
        <f t="shared" si="2"/>
        <v>2019</v>
      </c>
    </row>
    <row r="151" spans="1:13" x14ac:dyDescent="0.3">
      <c r="A151">
        <v>1900005529</v>
      </c>
      <c r="B151" s="1">
        <v>43825</v>
      </c>
      <c r="C151" t="s">
        <v>24</v>
      </c>
      <c r="D151" t="s">
        <v>22</v>
      </c>
      <c r="E151" t="s">
        <v>48</v>
      </c>
      <c r="G151" t="s">
        <v>497</v>
      </c>
      <c r="H151" t="s">
        <v>23</v>
      </c>
      <c r="I151" t="s">
        <v>55</v>
      </c>
      <c r="J151" t="s">
        <v>187</v>
      </c>
      <c r="K151">
        <v>275569</v>
      </c>
      <c r="L151" s="1">
        <v>43525</v>
      </c>
      <c r="M151">
        <f t="shared" si="2"/>
        <v>2019</v>
      </c>
    </row>
    <row r="152" spans="1:13" x14ac:dyDescent="0.3">
      <c r="A152">
        <v>1900005530</v>
      </c>
      <c r="B152" s="1">
        <v>43825</v>
      </c>
      <c r="C152" t="s">
        <v>24</v>
      </c>
      <c r="D152" t="s">
        <v>22</v>
      </c>
      <c r="E152" t="s">
        <v>35</v>
      </c>
      <c r="G152" t="s">
        <v>497</v>
      </c>
      <c r="H152" t="s">
        <v>23</v>
      </c>
      <c r="I152" t="s">
        <v>55</v>
      </c>
      <c r="J152" t="s">
        <v>186</v>
      </c>
      <c r="K152">
        <v>320000</v>
      </c>
      <c r="L152" s="1">
        <v>43496</v>
      </c>
      <c r="M152">
        <f t="shared" si="2"/>
        <v>2019</v>
      </c>
    </row>
    <row r="153" spans="1:13" x14ac:dyDescent="0.3">
      <c r="A153">
        <v>1900005531</v>
      </c>
      <c r="B153" s="1">
        <v>43825</v>
      </c>
      <c r="C153" t="s">
        <v>24</v>
      </c>
      <c r="D153" t="s">
        <v>22</v>
      </c>
      <c r="E153" t="s">
        <v>40</v>
      </c>
      <c r="G153" t="s">
        <v>526</v>
      </c>
      <c r="H153" t="s">
        <v>23</v>
      </c>
      <c r="I153" t="s">
        <v>130</v>
      </c>
      <c r="J153">
        <v>3393</v>
      </c>
      <c r="K153">
        <v>114752</v>
      </c>
      <c r="L153" s="1">
        <v>43770</v>
      </c>
      <c r="M153">
        <f t="shared" si="2"/>
        <v>2019</v>
      </c>
    </row>
    <row r="154" spans="1:13" x14ac:dyDescent="0.3">
      <c r="A154">
        <v>1900005532</v>
      </c>
      <c r="B154" s="1">
        <v>43825</v>
      </c>
      <c r="C154" t="s">
        <v>24</v>
      </c>
      <c r="D154" t="s">
        <v>22</v>
      </c>
      <c r="E154" t="s">
        <v>40</v>
      </c>
      <c r="G154" t="s">
        <v>526</v>
      </c>
      <c r="I154" t="s">
        <v>130</v>
      </c>
      <c r="J154" t="s">
        <v>431</v>
      </c>
      <c r="K154">
        <v>49027</v>
      </c>
      <c r="L154" s="1">
        <v>43500</v>
      </c>
      <c r="M154">
        <f t="shared" si="2"/>
        <v>2019</v>
      </c>
    </row>
    <row r="155" spans="1:13" x14ac:dyDescent="0.3">
      <c r="A155">
        <v>1900005555</v>
      </c>
      <c r="B155" s="1">
        <v>43825</v>
      </c>
      <c r="C155" t="s">
        <v>24</v>
      </c>
      <c r="D155" t="s">
        <v>22</v>
      </c>
      <c r="E155" t="s">
        <v>33</v>
      </c>
      <c r="F155">
        <v>13</v>
      </c>
      <c r="G155" t="s">
        <v>497</v>
      </c>
      <c r="H155" t="s">
        <v>58</v>
      </c>
      <c r="I155" t="s">
        <v>84</v>
      </c>
      <c r="J155" t="s">
        <v>375</v>
      </c>
      <c r="K155">
        <v>153332</v>
      </c>
      <c r="L155" s="1">
        <v>43757</v>
      </c>
      <c r="M155">
        <f t="shared" si="2"/>
        <v>2019</v>
      </c>
    </row>
    <row r="156" spans="1:13" x14ac:dyDescent="0.3">
      <c r="A156">
        <v>1900005760</v>
      </c>
      <c r="B156" s="1">
        <v>43827</v>
      </c>
      <c r="C156" t="s">
        <v>24</v>
      </c>
      <c r="D156" t="s">
        <v>22</v>
      </c>
      <c r="E156" t="s">
        <v>20</v>
      </c>
      <c r="G156" t="s">
        <v>529</v>
      </c>
      <c r="H156" t="s">
        <v>28</v>
      </c>
      <c r="I156" t="s">
        <v>184</v>
      </c>
      <c r="J156">
        <v>2.4142027811737001E+18</v>
      </c>
      <c r="K156">
        <v>23591</v>
      </c>
      <c r="L156" s="1">
        <v>43586</v>
      </c>
      <c r="M156">
        <f t="shared" si="2"/>
        <v>2019</v>
      </c>
    </row>
    <row r="157" spans="1:13" x14ac:dyDescent="0.3">
      <c r="A157">
        <v>1900005761</v>
      </c>
      <c r="B157" s="1">
        <v>43827</v>
      </c>
      <c r="C157" t="s">
        <v>24</v>
      </c>
      <c r="D157" t="s">
        <v>22</v>
      </c>
      <c r="E157" t="s">
        <v>57</v>
      </c>
      <c r="G157" t="s">
        <v>524</v>
      </c>
      <c r="H157" t="s">
        <v>23</v>
      </c>
      <c r="I157" t="s">
        <v>49</v>
      </c>
      <c r="J157" t="s">
        <v>154</v>
      </c>
      <c r="K157">
        <v>19181</v>
      </c>
      <c r="L157" s="1">
        <v>43679</v>
      </c>
      <c r="M157">
        <f t="shared" si="2"/>
        <v>2019</v>
      </c>
    </row>
    <row r="158" spans="1:13" x14ac:dyDescent="0.3">
      <c r="A158">
        <v>1900005767</v>
      </c>
      <c r="B158" s="1">
        <v>43827</v>
      </c>
      <c r="C158" t="s">
        <v>24</v>
      </c>
      <c r="D158" t="s">
        <v>22</v>
      </c>
      <c r="E158" t="s">
        <v>54</v>
      </c>
      <c r="G158" t="s">
        <v>529</v>
      </c>
      <c r="H158" t="s">
        <v>28</v>
      </c>
      <c r="I158" t="s">
        <v>51</v>
      </c>
      <c r="J158">
        <v>2.3060011180300001E+19</v>
      </c>
      <c r="K158">
        <v>8228</v>
      </c>
      <c r="L158" s="1">
        <v>43524</v>
      </c>
      <c r="M158">
        <f t="shared" si="2"/>
        <v>2019</v>
      </c>
    </row>
    <row r="159" spans="1:13" x14ac:dyDescent="0.3">
      <c r="A159">
        <v>1900005768</v>
      </c>
      <c r="B159" s="1">
        <v>43827</v>
      </c>
      <c r="C159" t="s">
        <v>24</v>
      </c>
      <c r="D159" t="s">
        <v>22</v>
      </c>
      <c r="E159" t="s">
        <v>54</v>
      </c>
      <c r="G159" t="s">
        <v>529</v>
      </c>
      <c r="I159" t="s">
        <v>51</v>
      </c>
      <c r="J159">
        <v>2.3060011180300001E+19</v>
      </c>
      <c r="K159">
        <v>5241</v>
      </c>
      <c r="L159" s="1">
        <v>43658</v>
      </c>
      <c r="M159">
        <f t="shared" si="2"/>
        <v>2019</v>
      </c>
    </row>
    <row r="160" spans="1:13" x14ac:dyDescent="0.3">
      <c r="A160">
        <v>1900005769</v>
      </c>
      <c r="B160" s="1">
        <v>43827</v>
      </c>
      <c r="C160" t="s">
        <v>24</v>
      </c>
      <c r="D160" t="s">
        <v>22</v>
      </c>
      <c r="E160" t="s">
        <v>54</v>
      </c>
      <c r="G160" t="s">
        <v>529</v>
      </c>
      <c r="I160" t="s">
        <v>51</v>
      </c>
      <c r="J160">
        <v>9.9000046190799995E+19</v>
      </c>
      <c r="K160">
        <v>13154</v>
      </c>
      <c r="L160" s="1">
        <v>43748</v>
      </c>
      <c r="M160">
        <f t="shared" si="2"/>
        <v>2019</v>
      </c>
    </row>
    <row r="161" spans="1:13" x14ac:dyDescent="0.3">
      <c r="A161">
        <v>1900005770</v>
      </c>
      <c r="B161" s="1">
        <v>43827</v>
      </c>
      <c r="C161" t="s">
        <v>24</v>
      </c>
      <c r="D161" t="s">
        <v>22</v>
      </c>
      <c r="E161" t="s">
        <v>54</v>
      </c>
      <c r="G161" t="s">
        <v>529</v>
      </c>
      <c r="H161" t="s">
        <v>28</v>
      </c>
      <c r="I161" t="s">
        <v>51</v>
      </c>
      <c r="J161">
        <v>9.9000046190799995E+19</v>
      </c>
      <c r="K161">
        <v>14461</v>
      </c>
      <c r="L161" s="1">
        <v>43716</v>
      </c>
      <c r="M161">
        <f t="shared" si="2"/>
        <v>2019</v>
      </c>
    </row>
    <row r="162" spans="1:13" x14ac:dyDescent="0.3">
      <c r="A162">
        <v>1900005771</v>
      </c>
      <c r="B162" s="1">
        <v>43827</v>
      </c>
      <c r="C162" t="s">
        <v>24</v>
      </c>
      <c r="D162" t="s">
        <v>22</v>
      </c>
      <c r="E162" t="s">
        <v>57</v>
      </c>
      <c r="G162" t="s">
        <v>524</v>
      </c>
      <c r="H162" t="s">
        <v>23</v>
      </c>
      <c r="I162" t="s">
        <v>55</v>
      </c>
      <c r="J162" t="s">
        <v>201</v>
      </c>
      <c r="K162">
        <v>2853</v>
      </c>
      <c r="L162" s="1">
        <v>43639</v>
      </c>
      <c r="M162">
        <f t="shared" si="2"/>
        <v>2019</v>
      </c>
    </row>
    <row r="163" spans="1:13" x14ac:dyDescent="0.3">
      <c r="A163">
        <v>1900005772</v>
      </c>
      <c r="B163" s="1">
        <v>43827</v>
      </c>
      <c r="C163" t="s">
        <v>24</v>
      </c>
      <c r="D163" t="s">
        <v>22</v>
      </c>
      <c r="E163" t="s">
        <v>57</v>
      </c>
      <c r="G163" t="s">
        <v>524</v>
      </c>
      <c r="H163" t="s">
        <v>23</v>
      </c>
      <c r="I163" t="s">
        <v>55</v>
      </c>
      <c r="J163" t="s">
        <v>202</v>
      </c>
      <c r="K163">
        <v>495</v>
      </c>
      <c r="L163" s="1">
        <v>43639</v>
      </c>
      <c r="M163">
        <f t="shared" si="2"/>
        <v>2019</v>
      </c>
    </row>
    <row r="164" spans="1:13" x14ac:dyDescent="0.3">
      <c r="A164">
        <v>1900005773</v>
      </c>
      <c r="B164" s="1">
        <v>43827</v>
      </c>
      <c r="C164" t="s">
        <v>24</v>
      </c>
      <c r="D164" t="s">
        <v>22</v>
      </c>
      <c r="E164" t="s">
        <v>57</v>
      </c>
      <c r="G164" t="s">
        <v>524</v>
      </c>
      <c r="I164" t="s">
        <v>55</v>
      </c>
      <c r="J164" t="s">
        <v>197</v>
      </c>
      <c r="K164">
        <v>5891</v>
      </c>
      <c r="L164" s="1">
        <v>43500</v>
      </c>
      <c r="M164">
        <f t="shared" si="2"/>
        <v>2019</v>
      </c>
    </row>
    <row r="165" spans="1:13" x14ac:dyDescent="0.3">
      <c r="A165">
        <v>1900005774</v>
      </c>
      <c r="B165" s="1">
        <v>43827</v>
      </c>
      <c r="C165" t="s">
        <v>24</v>
      </c>
      <c r="D165" t="s">
        <v>22</v>
      </c>
      <c r="E165" t="s">
        <v>48</v>
      </c>
      <c r="F165">
        <v>3</v>
      </c>
      <c r="G165" t="s">
        <v>56</v>
      </c>
      <c r="H165" t="s">
        <v>58</v>
      </c>
      <c r="I165" t="s">
        <v>79</v>
      </c>
      <c r="J165" t="s">
        <v>317</v>
      </c>
      <c r="K165">
        <v>4596</v>
      </c>
      <c r="L165" s="1">
        <v>43601</v>
      </c>
      <c r="M165">
        <f t="shared" si="2"/>
        <v>2019</v>
      </c>
    </row>
    <row r="166" spans="1:13" x14ac:dyDescent="0.3">
      <c r="A166">
        <v>1900005775</v>
      </c>
      <c r="B166" s="1">
        <v>43827</v>
      </c>
      <c r="C166" t="s">
        <v>24</v>
      </c>
      <c r="D166" t="s">
        <v>22</v>
      </c>
      <c r="E166" t="s">
        <v>33</v>
      </c>
      <c r="F166">
        <v>3</v>
      </c>
      <c r="G166" t="s">
        <v>56</v>
      </c>
      <c r="H166" t="s">
        <v>58</v>
      </c>
      <c r="I166" t="s">
        <v>130</v>
      </c>
      <c r="J166">
        <v>9.9000044180300005E+19</v>
      </c>
      <c r="K166">
        <v>21443</v>
      </c>
      <c r="L166" s="1">
        <v>43649</v>
      </c>
      <c r="M166">
        <f t="shared" si="2"/>
        <v>2019</v>
      </c>
    </row>
    <row r="167" spans="1:13" x14ac:dyDescent="0.3">
      <c r="A167">
        <v>1900005776</v>
      </c>
      <c r="B167" s="1">
        <v>43827</v>
      </c>
      <c r="C167" t="s">
        <v>24</v>
      </c>
      <c r="D167" t="s">
        <v>22</v>
      </c>
      <c r="E167" t="s">
        <v>33</v>
      </c>
      <c r="F167">
        <v>3</v>
      </c>
      <c r="G167" t="s">
        <v>56</v>
      </c>
      <c r="H167" t="s">
        <v>58</v>
      </c>
      <c r="I167" t="s">
        <v>130</v>
      </c>
      <c r="J167">
        <v>9.9000044180300005E+19</v>
      </c>
      <c r="K167">
        <v>21442</v>
      </c>
      <c r="L167" s="1">
        <v>43758</v>
      </c>
      <c r="M167">
        <f t="shared" si="2"/>
        <v>2019</v>
      </c>
    </row>
    <row r="168" spans="1:13" x14ac:dyDescent="0.3">
      <c r="A168">
        <v>1900005777</v>
      </c>
      <c r="B168" s="1">
        <v>43827</v>
      </c>
      <c r="C168" t="s">
        <v>24</v>
      </c>
      <c r="D168" t="s">
        <v>22</v>
      </c>
      <c r="E168" t="s">
        <v>33</v>
      </c>
      <c r="F168">
        <v>3</v>
      </c>
      <c r="G168" t="s">
        <v>56</v>
      </c>
      <c r="H168" t="s">
        <v>58</v>
      </c>
      <c r="I168" t="s">
        <v>130</v>
      </c>
      <c r="J168">
        <v>9.9000044180300005E+19</v>
      </c>
      <c r="K168">
        <v>21443</v>
      </c>
      <c r="L168" s="1">
        <v>43540</v>
      </c>
      <c r="M168">
        <f t="shared" si="2"/>
        <v>2019</v>
      </c>
    </row>
    <row r="169" spans="1:13" x14ac:dyDescent="0.3">
      <c r="A169">
        <v>1900005778</v>
      </c>
      <c r="B169" s="1">
        <v>43827</v>
      </c>
      <c r="C169" t="s">
        <v>24</v>
      </c>
      <c r="D169" t="s">
        <v>22</v>
      </c>
      <c r="E169" t="s">
        <v>33</v>
      </c>
      <c r="F169">
        <v>3</v>
      </c>
      <c r="G169" t="s">
        <v>56</v>
      </c>
      <c r="H169" t="s">
        <v>58</v>
      </c>
      <c r="I169" t="s">
        <v>130</v>
      </c>
      <c r="J169">
        <v>9.9000044180300005E+19</v>
      </c>
      <c r="K169">
        <v>17949</v>
      </c>
      <c r="L169" s="1">
        <v>43649</v>
      </c>
      <c r="M169">
        <f t="shared" si="2"/>
        <v>2019</v>
      </c>
    </row>
    <row r="170" spans="1:13" x14ac:dyDescent="0.3">
      <c r="A170">
        <v>1900005779</v>
      </c>
      <c r="B170" s="1">
        <v>43827</v>
      </c>
      <c r="C170" t="s">
        <v>24</v>
      </c>
      <c r="D170" t="s">
        <v>22</v>
      </c>
      <c r="E170" t="s">
        <v>33</v>
      </c>
      <c r="F170">
        <v>3</v>
      </c>
      <c r="G170" t="s">
        <v>56</v>
      </c>
      <c r="H170" t="s">
        <v>58</v>
      </c>
      <c r="I170" t="s">
        <v>130</v>
      </c>
      <c r="J170">
        <v>9.9000044180300005E+19</v>
      </c>
      <c r="K170">
        <v>17949</v>
      </c>
      <c r="L170" s="1">
        <v>43540</v>
      </c>
      <c r="M170">
        <f t="shared" si="2"/>
        <v>2019</v>
      </c>
    </row>
    <row r="171" spans="1:13" x14ac:dyDescent="0.3">
      <c r="A171">
        <v>1900005780</v>
      </c>
      <c r="B171" s="1">
        <v>43827</v>
      </c>
      <c r="C171" t="s">
        <v>24</v>
      </c>
      <c r="D171" t="s">
        <v>22</v>
      </c>
      <c r="E171" t="s">
        <v>48</v>
      </c>
      <c r="G171" t="s">
        <v>525</v>
      </c>
      <c r="H171" t="s">
        <v>28</v>
      </c>
      <c r="I171" t="s">
        <v>130</v>
      </c>
      <c r="J171" t="s">
        <v>425</v>
      </c>
      <c r="K171">
        <v>7889</v>
      </c>
      <c r="L171" s="1">
        <v>43477</v>
      </c>
      <c r="M171">
        <f t="shared" si="2"/>
        <v>2019</v>
      </c>
    </row>
    <row r="172" spans="1:13" x14ac:dyDescent="0.3">
      <c r="A172">
        <v>1900005781</v>
      </c>
      <c r="B172" s="1">
        <v>43827</v>
      </c>
      <c r="C172" t="s">
        <v>24</v>
      </c>
      <c r="D172" t="s">
        <v>22</v>
      </c>
      <c r="E172" t="s">
        <v>35</v>
      </c>
      <c r="F172">
        <v>3</v>
      </c>
      <c r="G172" t="s">
        <v>56</v>
      </c>
      <c r="H172" t="s">
        <v>58</v>
      </c>
      <c r="I172" t="s">
        <v>130</v>
      </c>
      <c r="J172">
        <v>3.1142031258438999E+18</v>
      </c>
      <c r="K172">
        <v>8198</v>
      </c>
      <c r="L172" s="1">
        <v>43763</v>
      </c>
      <c r="M172">
        <f t="shared" si="2"/>
        <v>2019</v>
      </c>
    </row>
    <row r="173" spans="1:13" x14ac:dyDescent="0.3">
      <c r="A173">
        <v>1900005782</v>
      </c>
      <c r="B173" s="1">
        <v>43827</v>
      </c>
      <c r="C173" t="s">
        <v>24</v>
      </c>
      <c r="D173" t="s">
        <v>22</v>
      </c>
      <c r="E173" t="s">
        <v>40</v>
      </c>
      <c r="G173" t="s">
        <v>526</v>
      </c>
      <c r="I173" t="s">
        <v>130</v>
      </c>
      <c r="J173" t="s">
        <v>430</v>
      </c>
      <c r="K173">
        <v>18697</v>
      </c>
      <c r="L173" s="1">
        <v>43535</v>
      </c>
      <c r="M173">
        <f t="shared" si="2"/>
        <v>2019</v>
      </c>
    </row>
    <row r="174" spans="1:13" x14ac:dyDescent="0.3">
      <c r="A174">
        <v>1900005783</v>
      </c>
      <c r="B174" s="1">
        <v>43827</v>
      </c>
      <c r="C174" t="s">
        <v>24</v>
      </c>
      <c r="D174" t="s">
        <v>22</v>
      </c>
      <c r="E174" t="s">
        <v>40</v>
      </c>
      <c r="G174" t="s">
        <v>526</v>
      </c>
      <c r="I174" t="s">
        <v>130</v>
      </c>
      <c r="J174" t="s">
        <v>430</v>
      </c>
      <c r="K174">
        <v>17140</v>
      </c>
      <c r="L174" s="1">
        <v>43749</v>
      </c>
      <c r="M174">
        <f t="shared" si="2"/>
        <v>2019</v>
      </c>
    </row>
    <row r="175" spans="1:13" x14ac:dyDescent="0.3">
      <c r="A175">
        <v>1900005784</v>
      </c>
      <c r="B175" s="1">
        <v>43827</v>
      </c>
      <c r="C175" t="s">
        <v>24</v>
      </c>
      <c r="D175" t="s">
        <v>22</v>
      </c>
      <c r="E175" t="s">
        <v>40</v>
      </c>
      <c r="G175" t="s">
        <v>526</v>
      </c>
      <c r="I175" t="s">
        <v>130</v>
      </c>
      <c r="J175" t="s">
        <v>430</v>
      </c>
      <c r="K175">
        <v>8561</v>
      </c>
      <c r="L175" s="1">
        <v>43783</v>
      </c>
      <c r="M175">
        <f t="shared" si="2"/>
        <v>2019</v>
      </c>
    </row>
    <row r="176" spans="1:13" x14ac:dyDescent="0.3">
      <c r="A176">
        <v>1900005785</v>
      </c>
      <c r="B176" s="1">
        <v>43827</v>
      </c>
      <c r="C176" t="s">
        <v>24</v>
      </c>
      <c r="D176" t="s">
        <v>22</v>
      </c>
      <c r="E176" t="s">
        <v>35</v>
      </c>
      <c r="G176" t="s">
        <v>525</v>
      </c>
      <c r="H176" t="s">
        <v>23</v>
      </c>
      <c r="I176" t="s">
        <v>103</v>
      </c>
      <c r="J176">
        <v>43191787</v>
      </c>
      <c r="K176">
        <v>6213</v>
      </c>
      <c r="L176" s="1">
        <v>43649</v>
      </c>
      <c r="M176">
        <f t="shared" si="2"/>
        <v>2019</v>
      </c>
    </row>
    <row r="177" spans="1:13" x14ac:dyDescent="0.3">
      <c r="A177">
        <v>1900005786</v>
      </c>
      <c r="B177" s="1">
        <v>43827</v>
      </c>
      <c r="C177" t="s">
        <v>24</v>
      </c>
      <c r="D177" t="s">
        <v>22</v>
      </c>
      <c r="E177" t="s">
        <v>57</v>
      </c>
      <c r="G177" t="s">
        <v>524</v>
      </c>
      <c r="H177" t="s">
        <v>23</v>
      </c>
      <c r="I177" t="s">
        <v>103</v>
      </c>
      <c r="J177" t="s">
        <v>466</v>
      </c>
      <c r="K177">
        <v>8625</v>
      </c>
      <c r="L177" s="1">
        <v>43729</v>
      </c>
      <c r="M177">
        <f t="shared" si="2"/>
        <v>2019</v>
      </c>
    </row>
    <row r="178" spans="1:13" x14ac:dyDescent="0.3">
      <c r="A178">
        <v>1900005787</v>
      </c>
      <c r="B178" s="1">
        <v>43827</v>
      </c>
      <c r="C178" t="s">
        <v>24</v>
      </c>
      <c r="D178" t="s">
        <v>22</v>
      </c>
      <c r="E178" t="s">
        <v>57</v>
      </c>
      <c r="G178" t="s">
        <v>524</v>
      </c>
      <c r="H178" t="s">
        <v>23</v>
      </c>
      <c r="I178" t="s">
        <v>103</v>
      </c>
      <c r="J178" t="s">
        <v>464</v>
      </c>
      <c r="K178">
        <v>4579</v>
      </c>
      <c r="L178" s="1">
        <v>43729</v>
      </c>
      <c r="M178">
        <f t="shared" si="2"/>
        <v>2019</v>
      </c>
    </row>
    <row r="179" spans="1:13" x14ac:dyDescent="0.3">
      <c r="A179">
        <v>1900005788</v>
      </c>
      <c r="B179" s="1">
        <v>43827</v>
      </c>
      <c r="C179" t="s">
        <v>24</v>
      </c>
      <c r="D179" t="s">
        <v>22</v>
      </c>
      <c r="E179" t="s">
        <v>57</v>
      </c>
      <c r="G179" t="s">
        <v>524</v>
      </c>
      <c r="I179" t="s">
        <v>103</v>
      </c>
      <c r="J179" t="s">
        <v>459</v>
      </c>
      <c r="K179">
        <v>1980</v>
      </c>
      <c r="L179" s="1">
        <v>43630</v>
      </c>
      <c r="M179">
        <f t="shared" si="2"/>
        <v>2019</v>
      </c>
    </row>
    <row r="180" spans="1:13" x14ac:dyDescent="0.3">
      <c r="A180">
        <v>1900005789</v>
      </c>
      <c r="B180" s="1">
        <v>43827</v>
      </c>
      <c r="C180" t="s">
        <v>24</v>
      </c>
      <c r="D180" t="s">
        <v>22</v>
      </c>
      <c r="E180" t="s">
        <v>57</v>
      </c>
      <c r="G180" t="s">
        <v>524</v>
      </c>
      <c r="H180" t="s">
        <v>23</v>
      </c>
      <c r="I180" t="s">
        <v>103</v>
      </c>
      <c r="J180" t="s">
        <v>465</v>
      </c>
      <c r="K180">
        <v>3330</v>
      </c>
      <c r="L180" s="1">
        <v>43729</v>
      </c>
      <c r="M180">
        <f t="shared" si="2"/>
        <v>2019</v>
      </c>
    </row>
    <row r="181" spans="1:13" x14ac:dyDescent="0.3">
      <c r="A181">
        <v>1900005910</v>
      </c>
      <c r="B181" s="1">
        <v>43830</v>
      </c>
      <c r="C181" t="s">
        <v>24</v>
      </c>
      <c r="D181" t="s">
        <v>22</v>
      </c>
      <c r="E181" t="s">
        <v>33</v>
      </c>
      <c r="F181">
        <v>2</v>
      </c>
      <c r="G181" t="s">
        <v>27</v>
      </c>
      <c r="H181" t="s">
        <v>58</v>
      </c>
      <c r="I181" t="s">
        <v>84</v>
      </c>
      <c r="J181" t="s">
        <v>368</v>
      </c>
      <c r="K181">
        <v>90282</v>
      </c>
      <c r="L181" s="1">
        <v>43523</v>
      </c>
      <c r="M181">
        <f t="shared" si="2"/>
        <v>2019</v>
      </c>
    </row>
    <row r="182" spans="1:13" x14ac:dyDescent="0.3">
      <c r="A182">
        <v>1900005911</v>
      </c>
      <c r="B182" s="1">
        <v>43830</v>
      </c>
      <c r="C182" t="s">
        <v>24</v>
      </c>
      <c r="D182" t="s">
        <v>22</v>
      </c>
      <c r="E182" t="s">
        <v>33</v>
      </c>
      <c r="F182">
        <v>13</v>
      </c>
      <c r="G182" t="s">
        <v>497</v>
      </c>
      <c r="H182" t="s">
        <v>58</v>
      </c>
      <c r="I182" t="s">
        <v>84</v>
      </c>
      <c r="J182" t="s">
        <v>369</v>
      </c>
      <c r="K182">
        <v>68639</v>
      </c>
      <c r="L182" s="1">
        <v>43599</v>
      </c>
      <c r="M182">
        <f t="shared" si="2"/>
        <v>2019</v>
      </c>
    </row>
    <row r="183" spans="1:13" x14ac:dyDescent="0.3">
      <c r="A183">
        <v>1900005912</v>
      </c>
      <c r="B183" s="1">
        <v>43830</v>
      </c>
      <c r="C183" t="s">
        <v>24</v>
      </c>
      <c r="D183" t="s">
        <v>22</v>
      </c>
      <c r="E183" t="s">
        <v>33</v>
      </c>
      <c r="F183">
        <v>2</v>
      </c>
      <c r="G183" t="s">
        <v>27</v>
      </c>
      <c r="H183" t="s">
        <v>58</v>
      </c>
      <c r="I183" t="s">
        <v>84</v>
      </c>
      <c r="J183" t="s">
        <v>368</v>
      </c>
      <c r="K183">
        <v>90282</v>
      </c>
      <c r="L183" s="1">
        <v>43704</v>
      </c>
      <c r="M183">
        <f t="shared" si="2"/>
        <v>2019</v>
      </c>
    </row>
    <row r="184" spans="1:13" x14ac:dyDescent="0.3">
      <c r="A184">
        <v>1900005913</v>
      </c>
      <c r="B184" s="1">
        <v>43830</v>
      </c>
      <c r="C184" t="s">
        <v>24</v>
      </c>
      <c r="D184" t="s">
        <v>22</v>
      </c>
      <c r="E184" t="s">
        <v>33</v>
      </c>
      <c r="F184">
        <v>2</v>
      </c>
      <c r="G184" t="s">
        <v>27</v>
      </c>
      <c r="H184" t="s">
        <v>58</v>
      </c>
      <c r="I184" t="s">
        <v>84</v>
      </c>
      <c r="J184" t="s">
        <v>368</v>
      </c>
      <c r="K184">
        <v>90282</v>
      </c>
      <c r="L184" s="1">
        <v>43612</v>
      </c>
      <c r="M184">
        <f t="shared" si="2"/>
        <v>2019</v>
      </c>
    </row>
    <row r="185" spans="1:13" x14ac:dyDescent="0.3">
      <c r="A185">
        <v>1900005915</v>
      </c>
      <c r="B185" s="1">
        <v>43830</v>
      </c>
      <c r="C185" t="s">
        <v>24</v>
      </c>
      <c r="D185" t="s">
        <v>22</v>
      </c>
      <c r="E185" t="s">
        <v>33</v>
      </c>
      <c r="F185">
        <v>13</v>
      </c>
      <c r="G185" t="s">
        <v>497</v>
      </c>
      <c r="H185" t="s">
        <v>58</v>
      </c>
      <c r="I185" t="s">
        <v>84</v>
      </c>
      <c r="J185" t="s">
        <v>374</v>
      </c>
      <c r="K185">
        <v>67102</v>
      </c>
      <c r="L185" s="1">
        <v>43551</v>
      </c>
      <c r="M185">
        <f t="shared" si="2"/>
        <v>2019</v>
      </c>
    </row>
    <row r="186" spans="1:13" x14ac:dyDescent="0.3">
      <c r="A186">
        <v>1900005959</v>
      </c>
      <c r="B186" s="1">
        <v>43830</v>
      </c>
      <c r="C186" t="s">
        <v>24</v>
      </c>
      <c r="D186" t="s">
        <v>22</v>
      </c>
      <c r="E186" t="s">
        <v>35</v>
      </c>
      <c r="G186" t="s">
        <v>497</v>
      </c>
      <c r="H186" t="s">
        <v>23</v>
      </c>
      <c r="I186" t="s">
        <v>55</v>
      </c>
      <c r="J186" t="s">
        <v>185</v>
      </c>
      <c r="K186">
        <v>125000</v>
      </c>
      <c r="L186" s="1">
        <v>43496</v>
      </c>
      <c r="M186">
        <f t="shared" si="2"/>
        <v>2019</v>
      </c>
    </row>
    <row r="187" spans="1:13" x14ac:dyDescent="0.3">
      <c r="A187">
        <v>1900005960</v>
      </c>
      <c r="B187" s="1">
        <v>43830</v>
      </c>
      <c r="C187" t="s">
        <v>24</v>
      </c>
      <c r="D187" t="s">
        <v>22</v>
      </c>
      <c r="E187" t="s">
        <v>104</v>
      </c>
      <c r="G187" t="s">
        <v>528</v>
      </c>
      <c r="H187" t="s">
        <v>23</v>
      </c>
      <c r="I187" t="s">
        <v>78</v>
      </c>
      <c r="J187" t="s">
        <v>530</v>
      </c>
      <c r="K187">
        <v>115781</v>
      </c>
      <c r="L187" s="1">
        <v>43674</v>
      </c>
      <c r="M187">
        <f t="shared" si="2"/>
        <v>2019</v>
      </c>
    </row>
    <row r="188" spans="1:13" x14ac:dyDescent="0.3">
      <c r="A188">
        <v>1900005961</v>
      </c>
      <c r="B188" s="1">
        <v>43830</v>
      </c>
      <c r="C188" t="s">
        <v>24</v>
      </c>
      <c r="D188" t="s">
        <v>22</v>
      </c>
      <c r="E188" t="s">
        <v>35</v>
      </c>
      <c r="G188" t="s">
        <v>497</v>
      </c>
      <c r="H188" t="s">
        <v>23</v>
      </c>
      <c r="I188" t="s">
        <v>36</v>
      </c>
      <c r="J188" t="s">
        <v>107</v>
      </c>
      <c r="K188">
        <v>137500</v>
      </c>
      <c r="L188" s="1">
        <v>43466</v>
      </c>
      <c r="M188">
        <f t="shared" si="2"/>
        <v>2019</v>
      </c>
    </row>
    <row r="189" spans="1:13" x14ac:dyDescent="0.3">
      <c r="A189">
        <v>1900005962</v>
      </c>
      <c r="B189" s="1">
        <v>43830</v>
      </c>
      <c r="C189" t="s">
        <v>24</v>
      </c>
      <c r="D189" t="s">
        <v>22</v>
      </c>
      <c r="E189" t="s">
        <v>33</v>
      </c>
      <c r="F189">
        <v>2</v>
      </c>
      <c r="G189" t="s">
        <v>27</v>
      </c>
      <c r="H189" t="s">
        <v>58</v>
      </c>
      <c r="I189" t="s">
        <v>84</v>
      </c>
      <c r="J189" t="s">
        <v>375</v>
      </c>
      <c r="K189">
        <v>208093</v>
      </c>
      <c r="L189" s="1">
        <v>43549</v>
      </c>
      <c r="M189">
        <f t="shared" si="2"/>
        <v>2019</v>
      </c>
    </row>
    <row r="190" spans="1:13" x14ac:dyDescent="0.3">
      <c r="A190">
        <v>1900005964</v>
      </c>
      <c r="B190" s="1">
        <v>43830</v>
      </c>
      <c r="C190" t="s">
        <v>24</v>
      </c>
      <c r="D190" t="s">
        <v>22</v>
      </c>
      <c r="E190" t="s">
        <v>33</v>
      </c>
      <c r="F190">
        <v>2</v>
      </c>
      <c r="G190" t="s">
        <v>27</v>
      </c>
      <c r="H190" t="s">
        <v>58</v>
      </c>
      <c r="I190" t="s">
        <v>84</v>
      </c>
      <c r="J190" t="s">
        <v>375</v>
      </c>
      <c r="K190">
        <v>153332</v>
      </c>
      <c r="L190" s="1">
        <v>43653</v>
      </c>
      <c r="M190">
        <f t="shared" si="2"/>
        <v>2019</v>
      </c>
    </row>
    <row r="191" spans="1:13" x14ac:dyDescent="0.3">
      <c r="A191">
        <v>1900005965</v>
      </c>
      <c r="B191" s="1">
        <v>43830</v>
      </c>
      <c r="C191" t="s">
        <v>24</v>
      </c>
      <c r="D191" t="s">
        <v>22</v>
      </c>
      <c r="E191" t="s">
        <v>35</v>
      </c>
      <c r="G191" t="s">
        <v>497</v>
      </c>
      <c r="H191" t="s">
        <v>23</v>
      </c>
      <c r="I191" t="s">
        <v>36</v>
      </c>
      <c r="J191" t="s">
        <v>123</v>
      </c>
      <c r="K191">
        <v>131250</v>
      </c>
      <c r="L191" s="1">
        <v>43608</v>
      </c>
      <c r="M191">
        <f t="shared" si="2"/>
        <v>2019</v>
      </c>
    </row>
    <row r="192" spans="1:13" x14ac:dyDescent="0.3">
      <c r="A192">
        <v>2000001072</v>
      </c>
      <c r="B192" s="1">
        <v>43833</v>
      </c>
      <c r="C192" t="s">
        <v>24</v>
      </c>
      <c r="D192" t="s">
        <v>22</v>
      </c>
      <c r="E192" t="s">
        <v>20</v>
      </c>
      <c r="G192" t="s">
        <v>529</v>
      </c>
      <c r="I192" t="s">
        <v>130</v>
      </c>
      <c r="J192">
        <v>2.4142025629033999E+18</v>
      </c>
      <c r="K192">
        <v>56100</v>
      </c>
      <c r="L192" s="1">
        <v>43532</v>
      </c>
      <c r="M192">
        <f t="shared" si="2"/>
        <v>2019</v>
      </c>
    </row>
    <row r="193" spans="1:13" x14ac:dyDescent="0.3">
      <c r="A193">
        <v>2000001076</v>
      </c>
      <c r="B193" s="1">
        <v>43833</v>
      </c>
      <c r="C193" t="s">
        <v>24</v>
      </c>
      <c r="D193" t="s">
        <v>22</v>
      </c>
      <c r="E193" t="s">
        <v>20</v>
      </c>
      <c r="G193" t="s">
        <v>497</v>
      </c>
      <c r="H193" t="s">
        <v>23</v>
      </c>
      <c r="I193" t="s">
        <v>55</v>
      </c>
      <c r="J193" t="s">
        <v>188</v>
      </c>
      <c r="K193">
        <v>50333</v>
      </c>
      <c r="L193" s="1">
        <v>43525</v>
      </c>
      <c r="M193">
        <f t="shared" si="2"/>
        <v>2019</v>
      </c>
    </row>
    <row r="194" spans="1:13" x14ac:dyDescent="0.3">
      <c r="A194">
        <v>2000001082</v>
      </c>
      <c r="B194" s="1">
        <v>43833</v>
      </c>
      <c r="C194" t="s">
        <v>24</v>
      </c>
      <c r="D194" t="s">
        <v>22</v>
      </c>
      <c r="E194" t="s">
        <v>35</v>
      </c>
      <c r="G194" t="s">
        <v>497</v>
      </c>
      <c r="H194" t="s">
        <v>23</v>
      </c>
      <c r="I194" t="s">
        <v>103</v>
      </c>
      <c r="J194">
        <v>41046110</v>
      </c>
      <c r="K194">
        <v>74250</v>
      </c>
      <c r="L194" s="1">
        <v>43564</v>
      </c>
      <c r="M194">
        <f t="shared" ref="M194:M205" si="3">YEAR(L194:L397)</f>
        <v>2019</v>
      </c>
    </row>
    <row r="195" spans="1:13" x14ac:dyDescent="0.3">
      <c r="A195">
        <v>2000001083</v>
      </c>
      <c r="B195" s="1">
        <v>43833</v>
      </c>
      <c r="C195" t="s">
        <v>24</v>
      </c>
      <c r="D195" t="s">
        <v>22</v>
      </c>
      <c r="E195" t="s">
        <v>40</v>
      </c>
      <c r="G195" t="s">
        <v>525</v>
      </c>
      <c r="H195" t="s">
        <v>23</v>
      </c>
      <c r="I195" t="s">
        <v>79</v>
      </c>
      <c r="J195" t="s">
        <v>311</v>
      </c>
      <c r="K195">
        <v>48929</v>
      </c>
      <c r="L195" s="1">
        <v>43779</v>
      </c>
      <c r="M195">
        <f t="shared" si="3"/>
        <v>2019</v>
      </c>
    </row>
    <row r="196" spans="1:13" x14ac:dyDescent="0.3">
      <c r="A196">
        <v>2000001086</v>
      </c>
      <c r="B196" s="1">
        <v>43833</v>
      </c>
      <c r="C196" t="s">
        <v>24</v>
      </c>
      <c r="D196" t="s">
        <v>22</v>
      </c>
      <c r="E196" t="s">
        <v>57</v>
      </c>
      <c r="F196">
        <v>1</v>
      </c>
      <c r="G196" t="s">
        <v>21</v>
      </c>
      <c r="H196" t="s">
        <v>58</v>
      </c>
      <c r="I196" t="s">
        <v>84</v>
      </c>
      <c r="J196">
        <v>1.11200441808E+19</v>
      </c>
      <c r="K196">
        <v>49401</v>
      </c>
      <c r="L196" s="1">
        <v>43468</v>
      </c>
      <c r="M196">
        <f t="shared" si="3"/>
        <v>2019</v>
      </c>
    </row>
    <row r="197" spans="1:13" x14ac:dyDescent="0.3">
      <c r="A197">
        <v>2000001563</v>
      </c>
      <c r="B197" s="1">
        <v>43846</v>
      </c>
      <c r="C197" t="s">
        <v>24</v>
      </c>
      <c r="D197" t="s">
        <v>22</v>
      </c>
      <c r="E197" t="s">
        <v>20</v>
      </c>
      <c r="G197" t="s">
        <v>525</v>
      </c>
      <c r="H197" t="s">
        <v>28</v>
      </c>
      <c r="I197" t="s">
        <v>130</v>
      </c>
      <c r="J197" t="s">
        <v>423</v>
      </c>
      <c r="K197">
        <v>9075</v>
      </c>
      <c r="L197" s="1">
        <v>43477</v>
      </c>
      <c r="M197">
        <f t="shared" si="3"/>
        <v>2019</v>
      </c>
    </row>
    <row r="198" spans="1:13" x14ac:dyDescent="0.3">
      <c r="A198">
        <v>2000001567</v>
      </c>
      <c r="B198" s="1">
        <v>43846</v>
      </c>
      <c r="C198" t="s">
        <v>24</v>
      </c>
      <c r="D198" t="s">
        <v>22</v>
      </c>
      <c r="E198" t="s">
        <v>33</v>
      </c>
      <c r="F198">
        <v>13</v>
      </c>
      <c r="G198" t="s">
        <v>497</v>
      </c>
      <c r="H198" t="s">
        <v>58</v>
      </c>
      <c r="I198" t="s">
        <v>78</v>
      </c>
      <c r="J198" t="s">
        <v>272</v>
      </c>
      <c r="K198">
        <v>24072</v>
      </c>
      <c r="L198" s="1">
        <v>43537</v>
      </c>
      <c r="M198">
        <f t="shared" si="3"/>
        <v>2019</v>
      </c>
    </row>
    <row r="199" spans="1:13" x14ac:dyDescent="0.3">
      <c r="A199">
        <v>2000001570</v>
      </c>
      <c r="B199" s="1">
        <v>43846</v>
      </c>
      <c r="C199" t="s">
        <v>24</v>
      </c>
      <c r="D199" t="s">
        <v>22</v>
      </c>
      <c r="E199" t="s">
        <v>40</v>
      </c>
      <c r="G199" t="s">
        <v>526</v>
      </c>
      <c r="H199" t="s">
        <v>23</v>
      </c>
      <c r="I199" t="s">
        <v>103</v>
      </c>
      <c r="J199" t="s">
        <v>477</v>
      </c>
      <c r="K199">
        <v>5550</v>
      </c>
      <c r="L199" s="1">
        <v>43469</v>
      </c>
      <c r="M199">
        <f t="shared" si="3"/>
        <v>2019</v>
      </c>
    </row>
    <row r="200" spans="1:13" x14ac:dyDescent="0.3">
      <c r="A200">
        <v>2000001575</v>
      </c>
      <c r="B200" s="1">
        <v>43846</v>
      </c>
      <c r="C200" t="s">
        <v>24</v>
      </c>
      <c r="D200" t="s">
        <v>22</v>
      </c>
      <c r="E200" t="s">
        <v>48</v>
      </c>
      <c r="F200">
        <v>13</v>
      </c>
      <c r="G200" t="s">
        <v>497</v>
      </c>
      <c r="H200" t="s">
        <v>58</v>
      </c>
      <c r="I200" t="s">
        <v>84</v>
      </c>
      <c r="J200" t="s">
        <v>395</v>
      </c>
      <c r="K200">
        <v>10938</v>
      </c>
      <c r="L200" s="1">
        <v>43628</v>
      </c>
      <c r="M200">
        <f t="shared" si="3"/>
        <v>2019</v>
      </c>
    </row>
    <row r="201" spans="1:13" x14ac:dyDescent="0.3">
      <c r="A201">
        <v>2000001579</v>
      </c>
      <c r="B201" s="1">
        <v>43846</v>
      </c>
      <c r="C201" t="s">
        <v>24</v>
      </c>
      <c r="D201" t="s">
        <v>22</v>
      </c>
      <c r="E201" t="s">
        <v>411</v>
      </c>
      <c r="F201">
        <v>3</v>
      </c>
      <c r="G201" t="s">
        <v>56</v>
      </c>
      <c r="H201" t="s">
        <v>58</v>
      </c>
      <c r="I201" t="s">
        <v>130</v>
      </c>
      <c r="J201">
        <v>2280038722</v>
      </c>
      <c r="K201">
        <v>2789</v>
      </c>
      <c r="L201" s="1">
        <v>43661</v>
      </c>
      <c r="M201">
        <f t="shared" si="3"/>
        <v>2019</v>
      </c>
    </row>
    <row r="202" spans="1:13" x14ac:dyDescent="0.3">
      <c r="A202">
        <v>2000001583</v>
      </c>
      <c r="B202" s="1">
        <v>43846</v>
      </c>
      <c r="C202" t="s">
        <v>24</v>
      </c>
      <c r="D202" t="s">
        <v>22</v>
      </c>
      <c r="E202" t="s">
        <v>20</v>
      </c>
      <c r="G202" t="s">
        <v>529</v>
      </c>
      <c r="I202" t="s">
        <v>130</v>
      </c>
      <c r="J202">
        <v>2.4142025629033999E+18</v>
      </c>
      <c r="K202">
        <v>14025</v>
      </c>
      <c r="L202" s="1">
        <v>43760</v>
      </c>
      <c r="M202">
        <f t="shared" si="3"/>
        <v>2019</v>
      </c>
    </row>
    <row r="203" spans="1:13" x14ac:dyDescent="0.3">
      <c r="A203">
        <v>2000001589</v>
      </c>
      <c r="B203" s="1">
        <v>43846</v>
      </c>
      <c r="C203" t="s">
        <v>24</v>
      </c>
      <c r="D203" t="s">
        <v>22</v>
      </c>
      <c r="E203" t="s">
        <v>57</v>
      </c>
      <c r="G203" t="s">
        <v>524</v>
      </c>
      <c r="H203" t="s">
        <v>23</v>
      </c>
      <c r="I203" t="s">
        <v>51</v>
      </c>
      <c r="J203" t="s">
        <v>167</v>
      </c>
      <c r="K203">
        <v>1112</v>
      </c>
      <c r="L203" s="1">
        <v>43488</v>
      </c>
      <c r="M203">
        <f t="shared" si="3"/>
        <v>2019</v>
      </c>
    </row>
    <row r="204" spans="1:13" x14ac:dyDescent="0.3">
      <c r="A204">
        <v>2000001598</v>
      </c>
      <c r="B204" s="1">
        <v>43846</v>
      </c>
      <c r="C204" t="s">
        <v>24</v>
      </c>
      <c r="D204" t="s">
        <v>22</v>
      </c>
      <c r="E204" t="s">
        <v>40</v>
      </c>
      <c r="G204" t="s">
        <v>526</v>
      </c>
      <c r="H204" t="s">
        <v>23</v>
      </c>
      <c r="I204" t="s">
        <v>49</v>
      </c>
      <c r="J204">
        <v>2.9992015408021002E+18</v>
      </c>
      <c r="K204">
        <v>4302</v>
      </c>
      <c r="L204" s="1">
        <v>43770</v>
      </c>
      <c r="M204">
        <f t="shared" si="3"/>
        <v>2019</v>
      </c>
    </row>
    <row r="205" spans="1:13" x14ac:dyDescent="0.3">
      <c r="A205">
        <v>2000001604</v>
      </c>
      <c r="B205" s="1">
        <v>43846</v>
      </c>
      <c r="C205" t="s">
        <v>24</v>
      </c>
      <c r="D205" t="s">
        <v>22</v>
      </c>
      <c r="E205" t="s">
        <v>35</v>
      </c>
      <c r="F205">
        <v>13</v>
      </c>
      <c r="G205" t="s">
        <v>497</v>
      </c>
      <c r="H205" t="s">
        <v>58</v>
      </c>
      <c r="I205" t="s">
        <v>55</v>
      </c>
      <c r="J205" t="s">
        <v>196</v>
      </c>
      <c r="K205">
        <v>21875</v>
      </c>
      <c r="L205" s="1">
        <v>43507</v>
      </c>
      <c r="M205">
        <f t="shared" si="3"/>
        <v>2019</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A7105-5A78-46BF-8E03-9B6C136CB876}">
  <dimension ref="A1:M18"/>
  <sheetViews>
    <sheetView topLeftCell="E1" zoomScale="64" workbookViewId="0">
      <selection activeCell="L51" sqref="L51"/>
    </sheetView>
  </sheetViews>
  <sheetFormatPr defaultRowHeight="14.4" x14ac:dyDescent="0.3"/>
  <cols>
    <col min="1" max="1" width="11.21875" bestFit="1" customWidth="1"/>
    <col min="2" max="2" width="17.77734375" bestFit="1" customWidth="1"/>
    <col min="3" max="3" width="18.44140625" bestFit="1" customWidth="1"/>
    <col min="4" max="4" width="16.44140625" bestFit="1" customWidth="1"/>
    <col min="5" max="5" width="14.77734375" bestFit="1" customWidth="1"/>
    <col min="6" max="6" width="19.21875" bestFit="1" customWidth="1"/>
    <col min="7" max="7" width="18.5546875" bestFit="1" customWidth="1"/>
    <col min="9" max="9" width="12.5546875" bestFit="1" customWidth="1"/>
    <col min="10" max="10" width="16.21875" bestFit="1" customWidth="1"/>
    <col min="11" max="11" width="18.6640625" bestFit="1" customWidth="1"/>
    <col min="12" max="12" width="22.6640625" bestFit="1" customWidth="1"/>
    <col min="13" max="13" width="22.109375" bestFit="1" customWidth="1"/>
  </cols>
  <sheetData>
    <row r="1" spans="1:13" x14ac:dyDescent="0.3">
      <c r="A1" t="s">
        <v>486</v>
      </c>
      <c r="B1" t="s">
        <v>487</v>
      </c>
      <c r="C1" t="s">
        <v>488</v>
      </c>
      <c r="D1" t="s">
        <v>489</v>
      </c>
      <c r="E1" t="s">
        <v>490</v>
      </c>
      <c r="F1" t="s">
        <v>491</v>
      </c>
      <c r="G1" t="s">
        <v>492</v>
      </c>
    </row>
    <row r="2" spans="1:13" x14ac:dyDescent="0.3">
      <c r="A2" t="s">
        <v>22</v>
      </c>
      <c r="B2">
        <v>1</v>
      </c>
      <c r="C2" t="s">
        <v>21</v>
      </c>
      <c r="D2" t="s">
        <v>493</v>
      </c>
      <c r="E2">
        <v>12788092</v>
      </c>
      <c r="F2">
        <v>250000</v>
      </c>
      <c r="G2">
        <v>1500000</v>
      </c>
    </row>
    <row r="3" spans="1:13" x14ac:dyDescent="0.3">
      <c r="A3" t="s">
        <v>22</v>
      </c>
      <c r="B3">
        <v>2</v>
      </c>
      <c r="C3" t="s">
        <v>27</v>
      </c>
      <c r="D3" t="s">
        <v>494</v>
      </c>
      <c r="E3">
        <v>129902</v>
      </c>
      <c r="F3">
        <v>129000</v>
      </c>
      <c r="G3">
        <v>1289000</v>
      </c>
    </row>
    <row r="4" spans="1:13" x14ac:dyDescent="0.3">
      <c r="A4" t="s">
        <v>22</v>
      </c>
      <c r="B4">
        <v>3</v>
      </c>
      <c r="C4" t="s">
        <v>56</v>
      </c>
      <c r="D4" t="s">
        <v>494</v>
      </c>
      <c r="E4">
        <v>1278023</v>
      </c>
      <c r="F4">
        <v>12365300</v>
      </c>
      <c r="G4">
        <v>12900</v>
      </c>
    </row>
    <row r="5" spans="1:13" x14ac:dyDescent="0.3">
      <c r="A5" t="s">
        <v>22</v>
      </c>
      <c r="B5">
        <v>4</v>
      </c>
      <c r="C5" t="s">
        <v>244</v>
      </c>
      <c r="D5" t="s">
        <v>495</v>
      </c>
      <c r="E5">
        <v>1000000</v>
      </c>
      <c r="F5">
        <v>500000</v>
      </c>
      <c r="G5">
        <v>1010000</v>
      </c>
      <c r="J5" s="2" t="s">
        <v>662</v>
      </c>
      <c r="K5" t="s">
        <v>671</v>
      </c>
      <c r="L5" t="s">
        <v>704</v>
      </c>
      <c r="M5" t="s">
        <v>705</v>
      </c>
    </row>
    <row r="6" spans="1:13" x14ac:dyDescent="0.3">
      <c r="A6" t="s">
        <v>22</v>
      </c>
      <c r="B6">
        <v>5</v>
      </c>
      <c r="C6" t="s">
        <v>96</v>
      </c>
      <c r="D6" t="s">
        <v>493</v>
      </c>
      <c r="E6">
        <v>1250000</v>
      </c>
      <c r="F6">
        <v>3500000</v>
      </c>
      <c r="G6">
        <v>750000</v>
      </c>
      <c r="J6" s="3" t="s">
        <v>27</v>
      </c>
      <c r="K6">
        <v>129902</v>
      </c>
      <c r="L6">
        <v>129000</v>
      </c>
      <c r="M6">
        <v>1289000</v>
      </c>
    </row>
    <row r="7" spans="1:13" x14ac:dyDescent="0.3">
      <c r="A7" t="s">
        <v>22</v>
      </c>
      <c r="B7">
        <v>8</v>
      </c>
      <c r="C7" t="s">
        <v>243</v>
      </c>
      <c r="D7" t="s">
        <v>496</v>
      </c>
      <c r="E7">
        <v>1345000</v>
      </c>
      <c r="F7">
        <v>170034</v>
      </c>
      <c r="G7">
        <v>1298673</v>
      </c>
      <c r="J7" s="3" t="s">
        <v>56</v>
      </c>
      <c r="K7">
        <v>1278023</v>
      </c>
      <c r="L7">
        <v>12365300</v>
      </c>
      <c r="M7">
        <v>12900</v>
      </c>
    </row>
    <row r="8" spans="1:13" x14ac:dyDescent="0.3">
      <c r="A8" t="s">
        <v>22</v>
      </c>
      <c r="B8">
        <v>6</v>
      </c>
      <c r="C8" t="s">
        <v>77</v>
      </c>
      <c r="D8" t="s">
        <v>493</v>
      </c>
      <c r="E8">
        <v>500000</v>
      </c>
      <c r="F8">
        <v>1250000</v>
      </c>
      <c r="G8">
        <v>500000</v>
      </c>
      <c r="J8" s="3" t="s">
        <v>244</v>
      </c>
      <c r="K8">
        <v>1000000</v>
      </c>
      <c r="L8">
        <v>500000</v>
      </c>
      <c r="M8">
        <v>1010000</v>
      </c>
    </row>
    <row r="9" spans="1:13" x14ac:dyDescent="0.3">
      <c r="A9" t="s">
        <v>22</v>
      </c>
      <c r="B9">
        <v>9</v>
      </c>
      <c r="C9" t="s">
        <v>53</v>
      </c>
      <c r="D9" t="s">
        <v>493</v>
      </c>
      <c r="E9">
        <v>1350000</v>
      </c>
      <c r="F9">
        <v>750000</v>
      </c>
      <c r="G9">
        <v>750000</v>
      </c>
      <c r="J9" s="3" t="s">
        <v>96</v>
      </c>
      <c r="K9">
        <v>1250000</v>
      </c>
      <c r="L9">
        <v>3500000</v>
      </c>
      <c r="M9">
        <v>750000</v>
      </c>
    </row>
    <row r="10" spans="1:13" x14ac:dyDescent="0.3">
      <c r="A10" t="s">
        <v>22</v>
      </c>
      <c r="B10">
        <v>10</v>
      </c>
      <c r="C10" t="s">
        <v>39</v>
      </c>
      <c r="D10" t="s">
        <v>494</v>
      </c>
      <c r="E10">
        <v>19888</v>
      </c>
      <c r="F10">
        <v>128777</v>
      </c>
      <c r="G10">
        <v>198882</v>
      </c>
      <c r="J10" s="3" t="s">
        <v>77</v>
      </c>
      <c r="K10">
        <v>500000</v>
      </c>
      <c r="L10">
        <v>1250000</v>
      </c>
      <c r="M10">
        <v>500000</v>
      </c>
    </row>
    <row r="11" spans="1:13" x14ac:dyDescent="0.3">
      <c r="A11" t="s">
        <v>22</v>
      </c>
      <c r="B11">
        <v>13</v>
      </c>
      <c r="C11" t="s">
        <v>497</v>
      </c>
      <c r="D11" t="s">
        <v>498</v>
      </c>
      <c r="E11">
        <v>12888</v>
      </c>
      <c r="F11">
        <v>1040000</v>
      </c>
      <c r="G11">
        <v>5010000</v>
      </c>
      <c r="J11" s="3" t="s">
        <v>243</v>
      </c>
      <c r="K11">
        <v>1345000</v>
      </c>
      <c r="L11">
        <v>170034</v>
      </c>
      <c r="M11">
        <v>1298673</v>
      </c>
    </row>
    <row r="12" spans="1:13" x14ac:dyDescent="0.3">
      <c r="J12" s="3" t="s">
        <v>53</v>
      </c>
      <c r="K12">
        <v>1350000</v>
      </c>
      <c r="L12">
        <v>750000</v>
      </c>
      <c r="M12">
        <v>750000</v>
      </c>
    </row>
    <row r="13" spans="1:13" x14ac:dyDescent="0.3">
      <c r="J13" s="3" t="s">
        <v>39</v>
      </c>
      <c r="K13">
        <v>19888</v>
      </c>
      <c r="L13">
        <v>128777</v>
      </c>
      <c r="M13">
        <v>198882</v>
      </c>
    </row>
    <row r="14" spans="1:13" x14ac:dyDescent="0.3">
      <c r="J14" s="3" t="s">
        <v>497</v>
      </c>
      <c r="K14">
        <v>12888</v>
      </c>
      <c r="L14">
        <v>1040000</v>
      </c>
      <c r="M14">
        <v>5010000</v>
      </c>
    </row>
    <row r="15" spans="1:13" x14ac:dyDescent="0.3">
      <c r="J15" s="3" t="s">
        <v>21</v>
      </c>
      <c r="K15">
        <v>12788092</v>
      </c>
      <c r="L15">
        <v>250000</v>
      </c>
      <c r="M15">
        <v>1500000</v>
      </c>
    </row>
    <row r="16" spans="1:13" x14ac:dyDescent="0.3">
      <c r="J16" s="3" t="s">
        <v>664</v>
      </c>
      <c r="K16">
        <v>19673793</v>
      </c>
      <c r="L16">
        <v>20083111</v>
      </c>
      <c r="M16">
        <v>12319455</v>
      </c>
    </row>
    <row r="17" spans="10:13" x14ac:dyDescent="0.3">
      <c r="J17" s="3" t="s">
        <v>663</v>
      </c>
      <c r="K17">
        <v>39347586</v>
      </c>
      <c r="L17">
        <v>40166222</v>
      </c>
      <c r="M17">
        <v>24638910</v>
      </c>
    </row>
    <row r="18" spans="10:13" x14ac:dyDescent="0.3">
      <c r="K18">
        <f>SUM(K6:K15)</f>
        <v>19673793</v>
      </c>
      <c r="L18">
        <f>SUM(L6:L15)</f>
        <v>20083111</v>
      </c>
      <c r="M18">
        <f>SUM(M6:M15)</f>
        <v>12319455</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C9235-E36B-45CB-A19E-A2E3E5D58FC8}">
  <dimension ref="A1:J16"/>
  <sheetViews>
    <sheetView zoomScale="61" workbookViewId="0">
      <selection activeCell="A3" sqref="A3"/>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7.109375" bestFit="1" customWidth="1"/>
    <col min="6" max="6" width="14.33203125" bestFit="1" customWidth="1"/>
    <col min="7" max="7" width="10.109375" bestFit="1" customWidth="1"/>
    <col min="8" max="8" width="18.5546875" bestFit="1" customWidth="1"/>
    <col min="9" max="10" width="25.6640625" bestFit="1" customWidth="1"/>
  </cols>
  <sheetData>
    <row r="1" spans="1:10" x14ac:dyDescent="0.3">
      <c r="A1" t="s">
        <v>0</v>
      </c>
      <c r="B1" t="s">
        <v>8</v>
      </c>
      <c r="C1" t="s">
        <v>9</v>
      </c>
      <c r="D1" t="s">
        <v>499</v>
      </c>
      <c r="E1" t="s">
        <v>488</v>
      </c>
      <c r="F1" t="s">
        <v>10</v>
      </c>
      <c r="G1" t="s">
        <v>11</v>
      </c>
      <c r="H1" t="s">
        <v>12</v>
      </c>
      <c r="I1" t="s">
        <v>13</v>
      </c>
      <c r="J1" t="s">
        <v>703</v>
      </c>
    </row>
    <row r="2" spans="1:10" x14ac:dyDescent="0.3">
      <c r="A2" t="s">
        <v>17</v>
      </c>
      <c r="B2" t="s">
        <v>22</v>
      </c>
      <c r="C2" t="s">
        <v>33</v>
      </c>
      <c r="D2">
        <v>3</v>
      </c>
      <c r="E2" t="s">
        <v>500</v>
      </c>
      <c r="F2" t="s">
        <v>58</v>
      </c>
      <c r="G2">
        <v>139240</v>
      </c>
      <c r="H2" s="1">
        <v>43663</v>
      </c>
      <c r="I2" t="s">
        <v>501</v>
      </c>
      <c r="J2">
        <f t="shared" ref="J2:J10" si="0">YEAR(H2:H10)</f>
        <v>2019</v>
      </c>
    </row>
    <row r="3" spans="1:10" x14ac:dyDescent="0.3">
      <c r="A3" t="s">
        <v>17</v>
      </c>
      <c r="B3" t="s">
        <v>22</v>
      </c>
      <c r="C3" t="s">
        <v>33</v>
      </c>
      <c r="D3">
        <v>3</v>
      </c>
      <c r="E3" t="s">
        <v>500</v>
      </c>
      <c r="F3" t="s">
        <v>58</v>
      </c>
      <c r="G3">
        <v>139240</v>
      </c>
      <c r="H3" s="1">
        <v>43486</v>
      </c>
      <c r="I3" t="s">
        <v>501</v>
      </c>
      <c r="J3">
        <f t="shared" si="0"/>
        <v>2019</v>
      </c>
    </row>
    <row r="4" spans="1:10" x14ac:dyDescent="0.3">
      <c r="A4" t="s">
        <v>29</v>
      </c>
      <c r="B4" t="s">
        <v>22</v>
      </c>
      <c r="C4" t="s">
        <v>502</v>
      </c>
      <c r="D4">
        <v>1</v>
      </c>
      <c r="E4" t="s">
        <v>21</v>
      </c>
      <c r="F4" t="s">
        <v>23</v>
      </c>
      <c r="G4">
        <v>2200</v>
      </c>
      <c r="H4" s="1">
        <v>43819</v>
      </c>
      <c r="I4" t="s">
        <v>501</v>
      </c>
      <c r="J4">
        <f t="shared" si="0"/>
        <v>2019</v>
      </c>
    </row>
    <row r="5" spans="1:10" x14ac:dyDescent="0.3">
      <c r="A5" t="s">
        <v>36</v>
      </c>
      <c r="B5" t="s">
        <v>22</v>
      </c>
      <c r="C5" t="s">
        <v>502</v>
      </c>
      <c r="D5">
        <v>1</v>
      </c>
      <c r="E5" t="s">
        <v>21</v>
      </c>
      <c r="F5" t="s">
        <v>23</v>
      </c>
      <c r="G5">
        <v>4500</v>
      </c>
      <c r="H5" s="1">
        <v>43490</v>
      </c>
      <c r="I5" t="s">
        <v>501</v>
      </c>
      <c r="J5">
        <f t="shared" si="0"/>
        <v>2019</v>
      </c>
    </row>
    <row r="6" spans="1:10" x14ac:dyDescent="0.3">
      <c r="A6" t="s">
        <v>41</v>
      </c>
      <c r="B6" t="s">
        <v>22</v>
      </c>
      <c r="C6" t="s">
        <v>33</v>
      </c>
      <c r="D6">
        <v>3</v>
      </c>
      <c r="E6" t="s">
        <v>500</v>
      </c>
      <c r="F6" t="s">
        <v>58</v>
      </c>
      <c r="G6">
        <v>118000</v>
      </c>
      <c r="H6" s="1">
        <v>43539</v>
      </c>
      <c r="I6" t="s">
        <v>501</v>
      </c>
      <c r="J6">
        <f t="shared" si="0"/>
        <v>2019</v>
      </c>
    </row>
    <row r="7" spans="1:10" x14ac:dyDescent="0.3">
      <c r="A7" t="s">
        <v>45</v>
      </c>
      <c r="B7" t="s">
        <v>22</v>
      </c>
      <c r="C7" t="s">
        <v>502</v>
      </c>
      <c r="D7">
        <v>1</v>
      </c>
      <c r="E7" t="s">
        <v>21</v>
      </c>
      <c r="F7" t="s">
        <v>23</v>
      </c>
      <c r="G7">
        <v>2800</v>
      </c>
      <c r="H7" s="1">
        <v>43613</v>
      </c>
      <c r="I7" t="s">
        <v>501</v>
      </c>
      <c r="J7">
        <f t="shared" si="0"/>
        <v>2019</v>
      </c>
    </row>
    <row r="8" spans="1:10" x14ac:dyDescent="0.3">
      <c r="A8" t="s">
        <v>49</v>
      </c>
      <c r="B8" t="s">
        <v>22</v>
      </c>
      <c r="C8" t="s">
        <v>502</v>
      </c>
      <c r="D8">
        <v>1</v>
      </c>
      <c r="E8" t="s">
        <v>21</v>
      </c>
      <c r="F8" t="s">
        <v>23</v>
      </c>
      <c r="G8">
        <v>3241</v>
      </c>
      <c r="H8" s="1">
        <v>43490</v>
      </c>
      <c r="I8" t="s">
        <v>501</v>
      </c>
      <c r="J8">
        <f t="shared" si="0"/>
        <v>2019</v>
      </c>
    </row>
    <row r="9" spans="1:10" x14ac:dyDescent="0.3">
      <c r="A9" t="s">
        <v>51</v>
      </c>
      <c r="B9" t="s">
        <v>22</v>
      </c>
      <c r="C9" t="s">
        <v>35</v>
      </c>
      <c r="D9">
        <v>2</v>
      </c>
      <c r="E9" t="s">
        <v>27</v>
      </c>
      <c r="F9" t="s">
        <v>28</v>
      </c>
      <c r="G9">
        <v>100000</v>
      </c>
      <c r="H9" s="1">
        <v>43565</v>
      </c>
      <c r="I9" t="s">
        <v>501</v>
      </c>
      <c r="J9">
        <f t="shared" si="0"/>
        <v>2019</v>
      </c>
    </row>
    <row r="10" spans="1:10" x14ac:dyDescent="0.3">
      <c r="A10" t="s">
        <v>55</v>
      </c>
      <c r="B10" t="s">
        <v>22</v>
      </c>
      <c r="C10" t="s">
        <v>502</v>
      </c>
      <c r="D10">
        <v>1</v>
      </c>
      <c r="E10" t="s">
        <v>21</v>
      </c>
      <c r="F10" t="s">
        <v>23</v>
      </c>
      <c r="G10">
        <v>5310</v>
      </c>
      <c r="H10" s="1">
        <v>43805</v>
      </c>
      <c r="I10" t="s">
        <v>501</v>
      </c>
      <c r="J10">
        <f t="shared" si="0"/>
        <v>2019</v>
      </c>
    </row>
    <row r="14" spans="1:10" x14ac:dyDescent="0.3">
      <c r="E14" t="s">
        <v>58</v>
      </c>
      <c r="F14">
        <f>SUMIF(F2:F10,"Cross Sell",G2:G10)</f>
        <v>396480</v>
      </c>
    </row>
    <row r="15" spans="1:10" x14ac:dyDescent="0.3">
      <c r="E15" t="s">
        <v>28</v>
      </c>
      <c r="F15">
        <f>SUMIF(F2:F10,"New",G2:G10)</f>
        <v>100000</v>
      </c>
    </row>
    <row r="16" spans="1:10" x14ac:dyDescent="0.3">
      <c r="E16" t="s">
        <v>23</v>
      </c>
      <c r="F16">
        <f>SUMIF(F2:F10,"Renewal",G2:G10)</f>
        <v>18051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EB44F-CD62-4C45-BD87-F0B1F56EF1BD}">
  <dimension ref="A1:T962"/>
  <sheetViews>
    <sheetView zoomScale="18" workbookViewId="0">
      <selection activeCell="Z176" sqref="Z176"/>
    </sheetView>
  </sheetViews>
  <sheetFormatPr defaultRowHeight="14.4" x14ac:dyDescent="0.3"/>
  <cols>
    <col min="1" max="1" width="13.5546875" bestFit="1" customWidth="1"/>
    <col min="2" max="2" width="53.77734375" bestFit="1" customWidth="1"/>
    <col min="3" max="3" width="14.21875" bestFit="1" customWidth="1"/>
    <col min="4" max="4" width="18" bestFit="1" customWidth="1"/>
    <col min="5" max="5" width="17.44140625" bestFit="1" customWidth="1"/>
    <col min="6" max="6" width="16.21875" bestFit="1" customWidth="1"/>
    <col min="7" max="7" width="12.44140625" bestFit="1" customWidth="1"/>
    <col min="8" max="8" width="17.109375" bestFit="1" customWidth="1"/>
    <col min="9" max="9" width="14.88671875" bestFit="1" customWidth="1"/>
    <col min="10" max="10" width="31.5546875" bestFit="1" customWidth="1"/>
    <col min="11" max="11" width="14.33203125" bestFit="1" customWidth="1"/>
    <col min="12" max="12" width="11.21875" bestFit="1" customWidth="1"/>
    <col min="13" max="13" width="18.6640625" bestFit="1" customWidth="1"/>
    <col min="14" max="14" width="25.6640625" bestFit="1" customWidth="1"/>
    <col min="15" max="15" width="16" bestFit="1" customWidth="1"/>
    <col min="16" max="16" width="38.21875" bestFit="1" customWidth="1"/>
    <col min="17" max="18" width="19.21875" bestFit="1" customWidth="1"/>
    <col min="20" max="20" width="14.88671875" bestFit="1" customWidth="1"/>
    <col min="21" max="21" width="11" bestFit="1" customWidth="1"/>
  </cols>
  <sheetData>
    <row r="1" spans="1:20" x14ac:dyDescent="0.3">
      <c r="A1" t="s">
        <v>0</v>
      </c>
      <c r="B1" t="s">
        <v>1</v>
      </c>
      <c r="C1" t="s">
        <v>2</v>
      </c>
      <c r="D1" t="s">
        <v>3</v>
      </c>
      <c r="E1" t="s">
        <v>4</v>
      </c>
      <c r="F1" t="s">
        <v>5</v>
      </c>
      <c r="G1" t="s">
        <v>6</v>
      </c>
      <c r="H1" t="s">
        <v>488</v>
      </c>
      <c r="I1" t="s">
        <v>8</v>
      </c>
      <c r="J1" t="s">
        <v>9</v>
      </c>
      <c r="K1" t="s">
        <v>10</v>
      </c>
      <c r="L1" t="s">
        <v>11</v>
      </c>
      <c r="M1" t="s">
        <v>12</v>
      </c>
      <c r="N1" t="s">
        <v>13</v>
      </c>
      <c r="O1" t="s">
        <v>14</v>
      </c>
      <c r="P1" t="s">
        <v>15</v>
      </c>
      <c r="Q1" t="s">
        <v>16</v>
      </c>
      <c r="R1" t="s">
        <v>703</v>
      </c>
    </row>
    <row r="2" spans="1:20"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c r="R2">
        <f>YEAR(Q2:Q962)</f>
        <v>2020</v>
      </c>
    </row>
    <row r="3" spans="1:20"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c r="R3">
        <f t="shared" ref="R3:R66" si="0">YEAR(Q3:Q963)</f>
        <v>2020</v>
      </c>
      <c r="S3" t="s">
        <v>58</v>
      </c>
      <c r="T3">
        <f>SUMIF(K2:K962,"Cross Sell",L2:L962)</f>
        <v>12644773.300000001</v>
      </c>
    </row>
    <row r="4" spans="1:20"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c r="R4">
        <f t="shared" si="0"/>
        <v>2020</v>
      </c>
      <c r="S4" t="s">
        <v>28</v>
      </c>
      <c r="T4">
        <f>SUMIF(K2:K962,"New",L2:L962)</f>
        <v>3431629.3099999991</v>
      </c>
    </row>
    <row r="5" spans="1:20" x14ac:dyDescent="0.3">
      <c r="A5" t="s">
        <v>29</v>
      </c>
      <c r="B5">
        <v>12139156</v>
      </c>
      <c r="C5" t="s">
        <v>19</v>
      </c>
      <c r="D5" s="1">
        <v>43721</v>
      </c>
      <c r="E5" s="1">
        <v>44086</v>
      </c>
      <c r="F5" t="s">
        <v>32</v>
      </c>
      <c r="G5">
        <v>1</v>
      </c>
      <c r="H5" t="s">
        <v>21</v>
      </c>
      <c r="I5" t="s">
        <v>22</v>
      </c>
      <c r="J5" t="s">
        <v>33</v>
      </c>
      <c r="K5" t="s">
        <v>23</v>
      </c>
      <c r="L5">
        <v>4975.41</v>
      </c>
      <c r="M5" s="1">
        <v>43721</v>
      </c>
      <c r="N5" t="s">
        <v>24</v>
      </c>
      <c r="O5" t="s">
        <v>23</v>
      </c>
      <c r="Q5" s="1">
        <v>43852</v>
      </c>
      <c r="R5">
        <f t="shared" si="0"/>
        <v>2020</v>
      </c>
      <c r="S5" t="s">
        <v>23</v>
      </c>
      <c r="T5">
        <f>SUMIF(K2:K962,"Renewal",L2:L962)</f>
        <v>18489219.640000015</v>
      </c>
    </row>
    <row r="6" spans="1:20" x14ac:dyDescent="0.3">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c r="R6">
        <f t="shared" si="0"/>
        <v>2020</v>
      </c>
    </row>
    <row r="7" spans="1:20"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c r="R7">
        <f t="shared" si="0"/>
        <v>2020</v>
      </c>
    </row>
    <row r="8" spans="1:20"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c r="R8">
        <f t="shared" si="0"/>
        <v>2020</v>
      </c>
    </row>
    <row r="9" spans="1:20"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c r="R9">
        <f t="shared" si="0"/>
        <v>2020</v>
      </c>
    </row>
    <row r="10" spans="1:20" x14ac:dyDescent="0.3">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c r="R10">
        <f t="shared" si="0"/>
        <v>2020</v>
      </c>
    </row>
    <row r="11" spans="1:20"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c r="R11">
        <f t="shared" si="0"/>
        <v>2020</v>
      </c>
    </row>
    <row r="12" spans="1:20"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c r="R12">
        <f t="shared" si="0"/>
        <v>2020</v>
      </c>
    </row>
    <row r="13" spans="1:20" x14ac:dyDescent="0.3">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c r="R13">
        <f t="shared" si="0"/>
        <v>2020</v>
      </c>
    </row>
    <row r="14" spans="1:20" x14ac:dyDescent="0.3">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c r="R14">
        <f t="shared" si="0"/>
        <v>2020</v>
      </c>
    </row>
    <row r="15" spans="1:20"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c r="R15">
        <f t="shared" si="0"/>
        <v>2020</v>
      </c>
    </row>
    <row r="16" spans="1:20"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c r="R16">
        <f t="shared" si="0"/>
        <v>2020</v>
      </c>
    </row>
    <row r="17" spans="1:18"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c r="R17">
        <f t="shared" si="0"/>
        <v>2020</v>
      </c>
    </row>
    <row r="18" spans="1:18" x14ac:dyDescent="0.3">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c r="R18">
        <f t="shared" si="0"/>
        <v>2020</v>
      </c>
    </row>
    <row r="19" spans="1:18"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c r="R19">
        <f t="shared" si="0"/>
        <v>2020</v>
      </c>
    </row>
    <row r="20" spans="1:18"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c r="R20">
        <f t="shared" si="0"/>
        <v>2020</v>
      </c>
    </row>
    <row r="21" spans="1:18" x14ac:dyDescent="0.3">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c r="R21">
        <f t="shared" si="0"/>
        <v>2020</v>
      </c>
    </row>
    <row r="22" spans="1:18"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c r="R22">
        <f t="shared" si="0"/>
        <v>2020</v>
      </c>
    </row>
    <row r="23" spans="1:18"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c r="R23">
        <f t="shared" si="0"/>
        <v>2020</v>
      </c>
    </row>
    <row r="24" spans="1:18"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c r="R24">
        <f t="shared" si="0"/>
        <v>2020</v>
      </c>
    </row>
    <row r="25" spans="1:18"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c r="R25">
        <f t="shared" si="0"/>
        <v>2020</v>
      </c>
    </row>
    <row r="26" spans="1:18" x14ac:dyDescent="0.3">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c r="R26">
        <f t="shared" si="0"/>
        <v>2020</v>
      </c>
    </row>
    <row r="27" spans="1:18" x14ac:dyDescent="0.3">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c r="R27">
        <f t="shared" si="0"/>
        <v>2020</v>
      </c>
    </row>
    <row r="28" spans="1:18"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c r="R28">
        <f t="shared" si="0"/>
        <v>2020</v>
      </c>
    </row>
    <row r="29" spans="1:18"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c r="R29">
        <f t="shared" si="0"/>
        <v>2020</v>
      </c>
    </row>
    <row r="30" spans="1:18"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c r="R30">
        <f t="shared" si="0"/>
        <v>2020</v>
      </c>
    </row>
    <row r="31" spans="1:18"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c r="R31">
        <f t="shared" si="0"/>
        <v>2020</v>
      </c>
    </row>
    <row r="32" spans="1:18"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c r="R32">
        <f t="shared" si="0"/>
        <v>2020</v>
      </c>
    </row>
    <row r="33" spans="1:18"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c r="R33">
        <f t="shared" si="0"/>
        <v>2020</v>
      </c>
    </row>
    <row r="34" spans="1:18"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c r="R34">
        <f t="shared" si="0"/>
        <v>2020</v>
      </c>
    </row>
    <row r="35" spans="1:18"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c r="R35">
        <f t="shared" si="0"/>
        <v>2020</v>
      </c>
    </row>
    <row r="36" spans="1:18" x14ac:dyDescent="0.3">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c r="R36">
        <f t="shared" si="0"/>
        <v>2020</v>
      </c>
    </row>
    <row r="37" spans="1:18" x14ac:dyDescent="0.3">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c r="R37">
        <f t="shared" si="0"/>
        <v>2020</v>
      </c>
    </row>
    <row r="38" spans="1:18"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c r="R38">
        <f t="shared" si="0"/>
        <v>2020</v>
      </c>
    </row>
    <row r="39" spans="1:18"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c r="R39">
        <f t="shared" si="0"/>
        <v>2020</v>
      </c>
    </row>
    <row r="40" spans="1:18" x14ac:dyDescent="0.3">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c r="R40">
        <f t="shared" si="0"/>
        <v>2020</v>
      </c>
    </row>
    <row r="41" spans="1:18" x14ac:dyDescent="0.3">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c r="R41">
        <f t="shared" si="0"/>
        <v>2020</v>
      </c>
    </row>
    <row r="42" spans="1:18" x14ac:dyDescent="0.3">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c r="R42">
        <f t="shared" si="0"/>
        <v>2020</v>
      </c>
    </row>
    <row r="43" spans="1:18"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c r="R43">
        <f t="shared" si="0"/>
        <v>2020</v>
      </c>
    </row>
    <row r="44" spans="1:18"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c r="R44">
        <f t="shared" si="0"/>
        <v>2020</v>
      </c>
    </row>
    <row r="45" spans="1:18"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c r="R45">
        <f t="shared" si="0"/>
        <v>2020</v>
      </c>
    </row>
    <row r="46" spans="1:18"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c r="R46">
        <f t="shared" si="0"/>
        <v>2020</v>
      </c>
    </row>
    <row r="47" spans="1:18"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c r="R47">
        <f t="shared" si="0"/>
        <v>2020</v>
      </c>
    </row>
    <row r="48" spans="1:18"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c r="R48">
        <f t="shared" si="0"/>
        <v>2020</v>
      </c>
    </row>
    <row r="49" spans="1:18"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c r="R49">
        <f t="shared" si="0"/>
        <v>2020</v>
      </c>
    </row>
    <row r="50" spans="1:18"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c r="R50">
        <f t="shared" si="0"/>
        <v>2020</v>
      </c>
    </row>
    <row r="51" spans="1:18"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c r="R51">
        <f t="shared" si="0"/>
        <v>2020</v>
      </c>
    </row>
    <row r="52" spans="1:18"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c r="R52">
        <f t="shared" si="0"/>
        <v>2020</v>
      </c>
    </row>
    <row r="53" spans="1:18"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c r="R53">
        <f t="shared" si="0"/>
        <v>2020</v>
      </c>
    </row>
    <row r="54" spans="1:18"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c r="R54">
        <f t="shared" si="0"/>
        <v>2020</v>
      </c>
    </row>
    <row r="55" spans="1:18"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c r="R55">
        <f t="shared" si="0"/>
        <v>2020</v>
      </c>
    </row>
    <row r="56" spans="1:18"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c r="R56">
        <f t="shared" si="0"/>
        <v>2020</v>
      </c>
    </row>
    <row r="57" spans="1:18"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c r="R57">
        <f t="shared" si="0"/>
        <v>2020</v>
      </c>
    </row>
    <row r="58" spans="1:18" x14ac:dyDescent="0.3">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c r="R58">
        <f t="shared" si="0"/>
        <v>2020</v>
      </c>
    </row>
    <row r="59" spans="1:18"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c r="R59">
        <f t="shared" si="0"/>
        <v>2020</v>
      </c>
    </row>
    <row r="60" spans="1:18"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c r="R60">
        <f t="shared" si="0"/>
        <v>2020</v>
      </c>
    </row>
    <row r="61" spans="1:18"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c r="R61">
        <f t="shared" si="0"/>
        <v>2020</v>
      </c>
    </row>
    <row r="62" spans="1:18" x14ac:dyDescent="0.3">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c r="R62">
        <f t="shared" si="0"/>
        <v>2020</v>
      </c>
    </row>
    <row r="63" spans="1:18"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c r="R63">
        <f t="shared" si="0"/>
        <v>2020</v>
      </c>
    </row>
    <row r="64" spans="1:18"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c r="R64">
        <f t="shared" si="0"/>
        <v>2020</v>
      </c>
    </row>
    <row r="65" spans="1:18"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c r="R65">
        <f t="shared" si="0"/>
        <v>2020</v>
      </c>
    </row>
    <row r="66" spans="1:18"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c r="R66">
        <f t="shared" si="0"/>
        <v>2020</v>
      </c>
    </row>
    <row r="67" spans="1:18"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c r="R67">
        <f t="shared" ref="R67:R130" si="1">YEAR(Q67:Q1027)</f>
        <v>2020</v>
      </c>
    </row>
    <row r="68" spans="1:18"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c r="R68">
        <f t="shared" si="1"/>
        <v>2020</v>
      </c>
    </row>
    <row r="69" spans="1:18"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c r="R69">
        <f t="shared" si="1"/>
        <v>2020</v>
      </c>
    </row>
    <row r="70" spans="1:18"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c r="R70">
        <f t="shared" si="1"/>
        <v>2020</v>
      </c>
    </row>
    <row r="71" spans="1:18"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c r="R71">
        <f t="shared" si="1"/>
        <v>2020</v>
      </c>
    </row>
    <row r="72" spans="1:18"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c r="R72">
        <f t="shared" si="1"/>
        <v>2020</v>
      </c>
    </row>
    <row r="73" spans="1:18"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c r="R73">
        <f t="shared" si="1"/>
        <v>2020</v>
      </c>
    </row>
    <row r="74" spans="1:18"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c r="R74">
        <f t="shared" si="1"/>
        <v>2020</v>
      </c>
    </row>
    <row r="75" spans="1:18"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c r="R75">
        <f t="shared" si="1"/>
        <v>2020</v>
      </c>
    </row>
    <row r="76" spans="1:18"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c r="R76">
        <f t="shared" si="1"/>
        <v>2020</v>
      </c>
    </row>
    <row r="77" spans="1:18"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c r="R77">
        <f t="shared" si="1"/>
        <v>2020</v>
      </c>
    </row>
    <row r="78" spans="1:18"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c r="R78">
        <f t="shared" si="1"/>
        <v>2020</v>
      </c>
    </row>
    <row r="79" spans="1:18" x14ac:dyDescent="0.3">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c r="R79">
        <f t="shared" si="1"/>
        <v>2020</v>
      </c>
    </row>
    <row r="80" spans="1:18" x14ac:dyDescent="0.3">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c r="R80">
        <f t="shared" si="1"/>
        <v>2020</v>
      </c>
    </row>
    <row r="81" spans="1:18" x14ac:dyDescent="0.3">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c r="R81">
        <f t="shared" si="1"/>
        <v>2020</v>
      </c>
    </row>
    <row r="82" spans="1:18" x14ac:dyDescent="0.3">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c r="R82">
        <f t="shared" si="1"/>
        <v>2020</v>
      </c>
    </row>
    <row r="83" spans="1:18"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c r="R83">
        <f t="shared" si="1"/>
        <v>2020</v>
      </c>
    </row>
    <row r="84" spans="1:18" x14ac:dyDescent="0.3">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c r="R84">
        <f t="shared" si="1"/>
        <v>2020</v>
      </c>
    </row>
    <row r="85" spans="1:18" x14ac:dyDescent="0.3">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c r="R85">
        <f t="shared" si="1"/>
        <v>2020</v>
      </c>
    </row>
    <row r="86" spans="1:18" x14ac:dyDescent="0.3">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c r="R86">
        <f t="shared" si="1"/>
        <v>2020</v>
      </c>
    </row>
    <row r="87" spans="1:18"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c r="R87">
        <f t="shared" si="1"/>
        <v>2020</v>
      </c>
    </row>
    <row r="88" spans="1:18"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c r="R88">
        <f t="shared" si="1"/>
        <v>2020</v>
      </c>
    </row>
    <row r="89" spans="1:18"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c r="R89">
        <f t="shared" si="1"/>
        <v>2020</v>
      </c>
    </row>
    <row r="90" spans="1:18" x14ac:dyDescent="0.3">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c r="R90">
        <f t="shared" si="1"/>
        <v>2020</v>
      </c>
    </row>
    <row r="91" spans="1:18" x14ac:dyDescent="0.3">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c r="R91">
        <f t="shared" si="1"/>
        <v>2020</v>
      </c>
    </row>
    <row r="92" spans="1:18" x14ac:dyDescent="0.3">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c r="R92">
        <f t="shared" si="1"/>
        <v>2020</v>
      </c>
    </row>
    <row r="93" spans="1:18" x14ac:dyDescent="0.3">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c r="R93">
        <f t="shared" si="1"/>
        <v>2020</v>
      </c>
    </row>
    <row r="94" spans="1:18"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c r="R94">
        <f t="shared" si="1"/>
        <v>2020</v>
      </c>
    </row>
    <row r="95" spans="1:18"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c r="R95">
        <f t="shared" si="1"/>
        <v>2020</v>
      </c>
    </row>
    <row r="96" spans="1:18"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c r="R96">
        <f t="shared" si="1"/>
        <v>2020</v>
      </c>
    </row>
    <row r="97" spans="1:18"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c r="R97">
        <f t="shared" si="1"/>
        <v>2020</v>
      </c>
    </row>
    <row r="98" spans="1:18"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c r="R98">
        <f t="shared" si="1"/>
        <v>2020</v>
      </c>
    </row>
    <row r="99" spans="1:18"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c r="R99">
        <f t="shared" si="1"/>
        <v>2020</v>
      </c>
    </row>
    <row r="100" spans="1:18"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c r="R100">
        <f t="shared" si="1"/>
        <v>2020</v>
      </c>
    </row>
    <row r="101" spans="1:18"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c r="R101">
        <f t="shared" si="1"/>
        <v>2020</v>
      </c>
    </row>
    <row r="102" spans="1:18"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c r="R102">
        <f t="shared" si="1"/>
        <v>2020</v>
      </c>
    </row>
    <row r="103" spans="1:18"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c r="R103">
        <f t="shared" si="1"/>
        <v>2020</v>
      </c>
    </row>
    <row r="104" spans="1:18"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c r="R104">
        <f t="shared" si="1"/>
        <v>2020</v>
      </c>
    </row>
    <row r="105" spans="1:18"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c r="R105">
        <f t="shared" si="1"/>
        <v>2020</v>
      </c>
    </row>
    <row r="106" spans="1:18"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c r="R106">
        <f t="shared" si="1"/>
        <v>2020</v>
      </c>
    </row>
    <row r="107" spans="1:18" x14ac:dyDescent="0.3">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c r="R107">
        <f t="shared" si="1"/>
        <v>2020</v>
      </c>
    </row>
    <row r="108" spans="1:18"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c r="R108">
        <f t="shared" si="1"/>
        <v>2020</v>
      </c>
    </row>
    <row r="109" spans="1:18" x14ac:dyDescent="0.3">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c r="R109">
        <f t="shared" si="1"/>
        <v>2020</v>
      </c>
    </row>
    <row r="110" spans="1:18" x14ac:dyDescent="0.3">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c r="R110">
        <f t="shared" si="1"/>
        <v>2020</v>
      </c>
    </row>
    <row r="111" spans="1:18" x14ac:dyDescent="0.3">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c r="R111">
        <f t="shared" si="1"/>
        <v>2020</v>
      </c>
    </row>
    <row r="112" spans="1:18" x14ac:dyDescent="0.3">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c r="R112">
        <f t="shared" si="1"/>
        <v>2020</v>
      </c>
    </row>
    <row r="113" spans="1:18" x14ac:dyDescent="0.3">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c r="R113">
        <f t="shared" si="1"/>
        <v>2020</v>
      </c>
    </row>
    <row r="114" spans="1:18" x14ac:dyDescent="0.3">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c r="R114">
        <f t="shared" si="1"/>
        <v>2020</v>
      </c>
    </row>
    <row r="115" spans="1:18" x14ac:dyDescent="0.3">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c r="R115">
        <f t="shared" si="1"/>
        <v>2020</v>
      </c>
    </row>
    <row r="116" spans="1:18" x14ac:dyDescent="0.3">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c r="R116">
        <f t="shared" si="1"/>
        <v>2020</v>
      </c>
    </row>
    <row r="117" spans="1:18" x14ac:dyDescent="0.3">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c r="R117">
        <f t="shared" si="1"/>
        <v>2020</v>
      </c>
    </row>
    <row r="118" spans="1:18" x14ac:dyDescent="0.3">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c r="R118">
        <f t="shared" si="1"/>
        <v>2020</v>
      </c>
    </row>
    <row r="119" spans="1:18" x14ac:dyDescent="0.3">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c r="R119">
        <f t="shared" si="1"/>
        <v>2020</v>
      </c>
    </row>
    <row r="120" spans="1:18" x14ac:dyDescent="0.3">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c r="R120">
        <f t="shared" si="1"/>
        <v>2020</v>
      </c>
    </row>
    <row r="121" spans="1:18" x14ac:dyDescent="0.3">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c r="R121">
        <f t="shared" si="1"/>
        <v>2020</v>
      </c>
    </row>
    <row r="122" spans="1:18" x14ac:dyDescent="0.3">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c r="R122">
        <f t="shared" si="1"/>
        <v>2020</v>
      </c>
    </row>
    <row r="123" spans="1:18" x14ac:dyDescent="0.3">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c r="R123">
        <f t="shared" si="1"/>
        <v>2020</v>
      </c>
    </row>
    <row r="124" spans="1:18" x14ac:dyDescent="0.3">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c r="R124">
        <f t="shared" si="1"/>
        <v>2020</v>
      </c>
    </row>
    <row r="125" spans="1:18" x14ac:dyDescent="0.3">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c r="R125">
        <f t="shared" si="1"/>
        <v>2020</v>
      </c>
    </row>
    <row r="126" spans="1:18" x14ac:dyDescent="0.3">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c r="R126">
        <f t="shared" si="1"/>
        <v>2020</v>
      </c>
    </row>
    <row r="127" spans="1:18" x14ac:dyDescent="0.3">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c r="R127">
        <f t="shared" si="1"/>
        <v>2020</v>
      </c>
    </row>
    <row r="128" spans="1:18" x14ac:dyDescent="0.3">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c r="R128">
        <f t="shared" si="1"/>
        <v>2020</v>
      </c>
    </row>
    <row r="129" spans="1:18" x14ac:dyDescent="0.3">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c r="R129">
        <f t="shared" si="1"/>
        <v>2020</v>
      </c>
    </row>
    <row r="130" spans="1:18" x14ac:dyDescent="0.3">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c r="R130">
        <f t="shared" si="1"/>
        <v>2020</v>
      </c>
    </row>
    <row r="131" spans="1:18" x14ac:dyDescent="0.3">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c r="R131">
        <f t="shared" ref="R131:R194" si="2">YEAR(Q131:Q1091)</f>
        <v>2020</v>
      </c>
    </row>
    <row r="132" spans="1:18" x14ac:dyDescent="0.3">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c r="R132">
        <f t="shared" si="2"/>
        <v>2020</v>
      </c>
    </row>
    <row r="133" spans="1:18" x14ac:dyDescent="0.3">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c r="R133">
        <f t="shared" si="2"/>
        <v>2020</v>
      </c>
    </row>
    <row r="134" spans="1:18" x14ac:dyDescent="0.3">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c r="R134">
        <f t="shared" si="2"/>
        <v>2020</v>
      </c>
    </row>
    <row r="135" spans="1:18" x14ac:dyDescent="0.3">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c r="R135">
        <f t="shared" si="2"/>
        <v>2020</v>
      </c>
    </row>
    <row r="136" spans="1:18" x14ac:dyDescent="0.3">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c r="R136">
        <f t="shared" si="2"/>
        <v>2020</v>
      </c>
    </row>
    <row r="137" spans="1:18" x14ac:dyDescent="0.3">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c r="R137">
        <f t="shared" si="2"/>
        <v>2020</v>
      </c>
    </row>
    <row r="138" spans="1:18" x14ac:dyDescent="0.3">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c r="R138">
        <f t="shared" si="2"/>
        <v>2020</v>
      </c>
    </row>
    <row r="139" spans="1:18" x14ac:dyDescent="0.3">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c r="R139">
        <f t="shared" si="2"/>
        <v>2020</v>
      </c>
    </row>
    <row r="140" spans="1:18" x14ac:dyDescent="0.3">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c r="R140">
        <f t="shared" si="2"/>
        <v>2020</v>
      </c>
    </row>
    <row r="141" spans="1:18" x14ac:dyDescent="0.3">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c r="R141">
        <f t="shared" si="2"/>
        <v>2020</v>
      </c>
    </row>
    <row r="142" spans="1:18" x14ac:dyDescent="0.3">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c r="R142">
        <f t="shared" si="2"/>
        <v>2020</v>
      </c>
    </row>
    <row r="143" spans="1:18" x14ac:dyDescent="0.3">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c r="R143">
        <f t="shared" si="2"/>
        <v>2020</v>
      </c>
    </row>
    <row r="144" spans="1:18" x14ac:dyDescent="0.3">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c r="R144">
        <f t="shared" si="2"/>
        <v>2020</v>
      </c>
    </row>
    <row r="145" spans="1:18" x14ac:dyDescent="0.3">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c r="R145">
        <f t="shared" si="2"/>
        <v>2020</v>
      </c>
    </row>
    <row r="146" spans="1:18" x14ac:dyDescent="0.3">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c r="R146">
        <f t="shared" si="2"/>
        <v>2020</v>
      </c>
    </row>
    <row r="147" spans="1:18" x14ac:dyDescent="0.3">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c r="R147">
        <f t="shared" si="2"/>
        <v>2020</v>
      </c>
    </row>
    <row r="148" spans="1:18" x14ac:dyDescent="0.3">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c r="R148">
        <f t="shared" si="2"/>
        <v>2020</v>
      </c>
    </row>
    <row r="149" spans="1:18" x14ac:dyDescent="0.3">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c r="R149">
        <f t="shared" si="2"/>
        <v>2020</v>
      </c>
    </row>
    <row r="150" spans="1:18" x14ac:dyDescent="0.3">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c r="R150">
        <f t="shared" si="2"/>
        <v>2020</v>
      </c>
    </row>
    <row r="151" spans="1:18" x14ac:dyDescent="0.3">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c r="R151">
        <f t="shared" si="2"/>
        <v>2020</v>
      </c>
    </row>
    <row r="152" spans="1:18" x14ac:dyDescent="0.3">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c r="R152">
        <f t="shared" si="2"/>
        <v>2020</v>
      </c>
    </row>
    <row r="153" spans="1:18" x14ac:dyDescent="0.3">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c r="R153">
        <f t="shared" si="2"/>
        <v>2020</v>
      </c>
    </row>
    <row r="154" spans="1:18" x14ac:dyDescent="0.3">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c r="R154">
        <f t="shared" si="2"/>
        <v>2020</v>
      </c>
    </row>
    <row r="155" spans="1:18" x14ac:dyDescent="0.3">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c r="R155">
        <f t="shared" si="2"/>
        <v>2020</v>
      </c>
    </row>
    <row r="156" spans="1:18" x14ac:dyDescent="0.3">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c r="R156">
        <f t="shared" si="2"/>
        <v>2020</v>
      </c>
    </row>
    <row r="157" spans="1:18" x14ac:dyDescent="0.3">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c r="R157">
        <f t="shared" si="2"/>
        <v>2020</v>
      </c>
    </row>
    <row r="158" spans="1:18" x14ac:dyDescent="0.3">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c r="R158">
        <f t="shared" si="2"/>
        <v>2020</v>
      </c>
    </row>
    <row r="159" spans="1:18" x14ac:dyDescent="0.3">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c r="R159">
        <f t="shared" si="2"/>
        <v>2020</v>
      </c>
    </row>
    <row r="160" spans="1:18" x14ac:dyDescent="0.3">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c r="R160">
        <f t="shared" si="2"/>
        <v>2020</v>
      </c>
    </row>
    <row r="161" spans="1:18" x14ac:dyDescent="0.3">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c r="R161">
        <f t="shared" si="2"/>
        <v>2020</v>
      </c>
    </row>
    <row r="162" spans="1:18" x14ac:dyDescent="0.3">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c r="R162">
        <f t="shared" si="2"/>
        <v>2020</v>
      </c>
    </row>
    <row r="163" spans="1:18" x14ac:dyDescent="0.3">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c r="R163">
        <f t="shared" si="2"/>
        <v>2020</v>
      </c>
    </row>
    <row r="164" spans="1:18" x14ac:dyDescent="0.3">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c r="R164">
        <f t="shared" si="2"/>
        <v>2020</v>
      </c>
    </row>
    <row r="165" spans="1:18" x14ac:dyDescent="0.3">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c r="R165">
        <f t="shared" si="2"/>
        <v>2020</v>
      </c>
    </row>
    <row r="166" spans="1:18" x14ac:dyDescent="0.3">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c r="R166">
        <f t="shared" si="2"/>
        <v>2020</v>
      </c>
    </row>
    <row r="167" spans="1:18" x14ac:dyDescent="0.3">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c r="R167">
        <f t="shared" si="2"/>
        <v>2020</v>
      </c>
    </row>
    <row r="168" spans="1:18" x14ac:dyDescent="0.3">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c r="R168">
        <f t="shared" si="2"/>
        <v>2020</v>
      </c>
    </row>
    <row r="169" spans="1:18" x14ac:dyDescent="0.3">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c r="R169">
        <f t="shared" si="2"/>
        <v>2020</v>
      </c>
    </row>
    <row r="170" spans="1:18" x14ac:dyDescent="0.3">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c r="R170">
        <f t="shared" si="2"/>
        <v>2020</v>
      </c>
    </row>
    <row r="171" spans="1:18" x14ac:dyDescent="0.3">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c r="R171">
        <f t="shared" si="2"/>
        <v>2020</v>
      </c>
    </row>
    <row r="172" spans="1:18" x14ac:dyDescent="0.3">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c r="R172">
        <f t="shared" si="2"/>
        <v>2020</v>
      </c>
    </row>
    <row r="173" spans="1:18" x14ac:dyDescent="0.3">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c r="R173">
        <f t="shared" si="2"/>
        <v>2020</v>
      </c>
    </row>
    <row r="174" spans="1:18" x14ac:dyDescent="0.3">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c r="R174">
        <f t="shared" si="2"/>
        <v>2020</v>
      </c>
    </row>
    <row r="175" spans="1:18" x14ac:dyDescent="0.3">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c r="R175">
        <f t="shared" si="2"/>
        <v>2020</v>
      </c>
    </row>
    <row r="176" spans="1:18" x14ac:dyDescent="0.3">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c r="R176">
        <f t="shared" si="2"/>
        <v>2020</v>
      </c>
    </row>
    <row r="177" spans="1:18" x14ac:dyDescent="0.3">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c r="R177">
        <f t="shared" si="2"/>
        <v>2020</v>
      </c>
    </row>
    <row r="178" spans="1:18" x14ac:dyDescent="0.3">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c r="R178">
        <f t="shared" si="2"/>
        <v>2020</v>
      </c>
    </row>
    <row r="179" spans="1:18" x14ac:dyDescent="0.3">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c r="R179">
        <f t="shared" si="2"/>
        <v>2020</v>
      </c>
    </row>
    <row r="180" spans="1:18" x14ac:dyDescent="0.3">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c r="R180">
        <f t="shared" si="2"/>
        <v>2020</v>
      </c>
    </row>
    <row r="181" spans="1:18" x14ac:dyDescent="0.3">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c r="R181">
        <f t="shared" si="2"/>
        <v>2020</v>
      </c>
    </row>
    <row r="182" spans="1:18" x14ac:dyDescent="0.3">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c r="R182">
        <f t="shared" si="2"/>
        <v>2020</v>
      </c>
    </row>
    <row r="183" spans="1:18" x14ac:dyDescent="0.3">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c r="R183">
        <f t="shared" si="2"/>
        <v>2020</v>
      </c>
    </row>
    <row r="184" spans="1:18" x14ac:dyDescent="0.3">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c r="R184">
        <f t="shared" si="2"/>
        <v>2020</v>
      </c>
    </row>
    <row r="185" spans="1:18" x14ac:dyDescent="0.3">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c r="R185">
        <f t="shared" si="2"/>
        <v>2020</v>
      </c>
    </row>
    <row r="186" spans="1:18" x14ac:dyDescent="0.3">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c r="R186">
        <f t="shared" si="2"/>
        <v>2020</v>
      </c>
    </row>
    <row r="187" spans="1:18" x14ac:dyDescent="0.3">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c r="R187">
        <f t="shared" si="2"/>
        <v>2020</v>
      </c>
    </row>
    <row r="188" spans="1:18" x14ac:dyDescent="0.3">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c r="R188">
        <f t="shared" si="2"/>
        <v>2020</v>
      </c>
    </row>
    <row r="189" spans="1:18" x14ac:dyDescent="0.3">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c r="R189">
        <f t="shared" si="2"/>
        <v>2020</v>
      </c>
    </row>
    <row r="190" spans="1:18" x14ac:dyDescent="0.3">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c r="R190">
        <f t="shared" si="2"/>
        <v>2020</v>
      </c>
    </row>
    <row r="191" spans="1:18" x14ac:dyDescent="0.3">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c r="R191">
        <f t="shared" si="2"/>
        <v>2020</v>
      </c>
    </row>
    <row r="192" spans="1:18" x14ac:dyDescent="0.3">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c r="R192">
        <f t="shared" si="2"/>
        <v>2020</v>
      </c>
    </row>
    <row r="193" spans="1:18" x14ac:dyDescent="0.3">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c r="R193">
        <f t="shared" si="2"/>
        <v>2020</v>
      </c>
    </row>
    <row r="194" spans="1:18" x14ac:dyDescent="0.3">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c r="R194">
        <f t="shared" si="2"/>
        <v>2020</v>
      </c>
    </row>
    <row r="195" spans="1:18" x14ac:dyDescent="0.3">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c r="R195">
        <f t="shared" ref="R195:R258" si="3">YEAR(Q195:Q1155)</f>
        <v>2020</v>
      </c>
    </row>
    <row r="196" spans="1:18" x14ac:dyDescent="0.3">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c r="R196">
        <f t="shared" si="3"/>
        <v>2020</v>
      </c>
    </row>
    <row r="197" spans="1:18" x14ac:dyDescent="0.3">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c r="R197">
        <f t="shared" si="3"/>
        <v>2020</v>
      </c>
    </row>
    <row r="198" spans="1:18" x14ac:dyDescent="0.3">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c r="R198">
        <f t="shared" si="3"/>
        <v>2020</v>
      </c>
    </row>
    <row r="199" spans="1:18" x14ac:dyDescent="0.3">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c r="R199">
        <f t="shared" si="3"/>
        <v>2020</v>
      </c>
    </row>
    <row r="200" spans="1:18" x14ac:dyDescent="0.3">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c r="R200">
        <f t="shared" si="3"/>
        <v>2020</v>
      </c>
    </row>
    <row r="201" spans="1:18" x14ac:dyDescent="0.3">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c r="R201">
        <f t="shared" si="3"/>
        <v>2020</v>
      </c>
    </row>
    <row r="202" spans="1:18" x14ac:dyDescent="0.3">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c r="R202">
        <f t="shared" si="3"/>
        <v>2020</v>
      </c>
    </row>
    <row r="203" spans="1:18" x14ac:dyDescent="0.3">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c r="R203">
        <f t="shared" si="3"/>
        <v>2020</v>
      </c>
    </row>
    <row r="204" spans="1:18" x14ac:dyDescent="0.3">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c r="R204">
        <f t="shared" si="3"/>
        <v>2020</v>
      </c>
    </row>
    <row r="205" spans="1:18" x14ac:dyDescent="0.3">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c r="R205">
        <f t="shared" si="3"/>
        <v>2020</v>
      </c>
    </row>
    <row r="206" spans="1:18" x14ac:dyDescent="0.3">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c r="R206">
        <f t="shared" si="3"/>
        <v>2020</v>
      </c>
    </row>
    <row r="207" spans="1:18" x14ac:dyDescent="0.3">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c r="R207">
        <f t="shared" si="3"/>
        <v>2020</v>
      </c>
    </row>
    <row r="208" spans="1:18" x14ac:dyDescent="0.3">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c r="R208">
        <f t="shared" si="3"/>
        <v>2020</v>
      </c>
    </row>
    <row r="209" spans="1:18" x14ac:dyDescent="0.3">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c r="R209">
        <f t="shared" si="3"/>
        <v>2020</v>
      </c>
    </row>
    <row r="210" spans="1:18" x14ac:dyDescent="0.3">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c r="R210">
        <f t="shared" si="3"/>
        <v>2020</v>
      </c>
    </row>
    <row r="211" spans="1:18" x14ac:dyDescent="0.3">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c r="R211">
        <f t="shared" si="3"/>
        <v>2020</v>
      </c>
    </row>
    <row r="212" spans="1:18" x14ac:dyDescent="0.3">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c r="R212">
        <f t="shared" si="3"/>
        <v>2020</v>
      </c>
    </row>
    <row r="213" spans="1:18" x14ac:dyDescent="0.3">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c r="R213">
        <f t="shared" si="3"/>
        <v>2020</v>
      </c>
    </row>
    <row r="214" spans="1:18" x14ac:dyDescent="0.3">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c r="R214">
        <f t="shared" si="3"/>
        <v>2020</v>
      </c>
    </row>
    <row r="215" spans="1:18" x14ac:dyDescent="0.3">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c r="R215">
        <f t="shared" si="3"/>
        <v>2020</v>
      </c>
    </row>
    <row r="216" spans="1:18" x14ac:dyDescent="0.3">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c r="R216">
        <f t="shared" si="3"/>
        <v>2020</v>
      </c>
    </row>
    <row r="217" spans="1:18" x14ac:dyDescent="0.3">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c r="R217">
        <f t="shared" si="3"/>
        <v>2020</v>
      </c>
    </row>
    <row r="218" spans="1:18" x14ac:dyDescent="0.3">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c r="R218">
        <f t="shared" si="3"/>
        <v>2020</v>
      </c>
    </row>
    <row r="219" spans="1:18" x14ac:dyDescent="0.3">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c r="R219">
        <f t="shared" si="3"/>
        <v>2020</v>
      </c>
    </row>
    <row r="220" spans="1:18" x14ac:dyDescent="0.3">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c r="R220">
        <f t="shared" si="3"/>
        <v>2020</v>
      </c>
    </row>
    <row r="221" spans="1:18" x14ac:dyDescent="0.3">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c r="R221">
        <f t="shared" si="3"/>
        <v>2020</v>
      </c>
    </row>
    <row r="222" spans="1:18" x14ac:dyDescent="0.3">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c r="R222">
        <f t="shared" si="3"/>
        <v>2020</v>
      </c>
    </row>
    <row r="223" spans="1:18" x14ac:dyDescent="0.3">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c r="R223">
        <f t="shared" si="3"/>
        <v>2020</v>
      </c>
    </row>
    <row r="224" spans="1:18" x14ac:dyDescent="0.3">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c r="R224">
        <f t="shared" si="3"/>
        <v>2020</v>
      </c>
    </row>
    <row r="225" spans="1:18" x14ac:dyDescent="0.3">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c r="R225">
        <f t="shared" si="3"/>
        <v>2020</v>
      </c>
    </row>
    <row r="226" spans="1:18" x14ac:dyDescent="0.3">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c r="R226">
        <f t="shared" si="3"/>
        <v>2020</v>
      </c>
    </row>
    <row r="227" spans="1:18" x14ac:dyDescent="0.3">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c r="R227">
        <f t="shared" si="3"/>
        <v>2020</v>
      </c>
    </row>
    <row r="228" spans="1:18" x14ac:dyDescent="0.3">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c r="R228">
        <f t="shared" si="3"/>
        <v>2020</v>
      </c>
    </row>
    <row r="229" spans="1:18" x14ac:dyDescent="0.3">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c r="R229">
        <f t="shared" si="3"/>
        <v>2020</v>
      </c>
    </row>
    <row r="230" spans="1:18" x14ac:dyDescent="0.3">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c r="R230">
        <f t="shared" si="3"/>
        <v>2020</v>
      </c>
    </row>
    <row r="231" spans="1:18" x14ac:dyDescent="0.3">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c r="R231">
        <f t="shared" si="3"/>
        <v>2020</v>
      </c>
    </row>
    <row r="232" spans="1:18" x14ac:dyDescent="0.3">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c r="R232">
        <f t="shared" si="3"/>
        <v>2020</v>
      </c>
    </row>
    <row r="233" spans="1:18" x14ac:dyDescent="0.3">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c r="R233">
        <f t="shared" si="3"/>
        <v>2020</v>
      </c>
    </row>
    <row r="234" spans="1:18" x14ac:dyDescent="0.3">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c r="R234">
        <f t="shared" si="3"/>
        <v>2020</v>
      </c>
    </row>
    <row r="235" spans="1:18" x14ac:dyDescent="0.3">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c r="R235">
        <f t="shared" si="3"/>
        <v>2020</v>
      </c>
    </row>
    <row r="236" spans="1:18" x14ac:dyDescent="0.3">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c r="R236">
        <f t="shared" si="3"/>
        <v>2020</v>
      </c>
    </row>
    <row r="237" spans="1:18" x14ac:dyDescent="0.3">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c r="R237">
        <f t="shared" si="3"/>
        <v>2020</v>
      </c>
    </row>
    <row r="238" spans="1:18" x14ac:dyDescent="0.3">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c r="R238">
        <f t="shared" si="3"/>
        <v>2020</v>
      </c>
    </row>
    <row r="239" spans="1:18" x14ac:dyDescent="0.3">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c r="R239">
        <f t="shared" si="3"/>
        <v>2020</v>
      </c>
    </row>
    <row r="240" spans="1:18" x14ac:dyDescent="0.3">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c r="R240">
        <f t="shared" si="3"/>
        <v>2020</v>
      </c>
    </row>
    <row r="241" spans="1:18" x14ac:dyDescent="0.3">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c r="R241">
        <f t="shared" si="3"/>
        <v>2020</v>
      </c>
    </row>
    <row r="242" spans="1:18" x14ac:dyDescent="0.3">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c r="R242">
        <f t="shared" si="3"/>
        <v>2020</v>
      </c>
    </row>
    <row r="243" spans="1:18" x14ac:dyDescent="0.3">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c r="R243">
        <f t="shared" si="3"/>
        <v>2020</v>
      </c>
    </row>
    <row r="244" spans="1:18" x14ac:dyDescent="0.3">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c r="R244">
        <f t="shared" si="3"/>
        <v>2020</v>
      </c>
    </row>
    <row r="245" spans="1:18" x14ac:dyDescent="0.3">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c r="R245">
        <f t="shared" si="3"/>
        <v>2020</v>
      </c>
    </row>
    <row r="246" spans="1:18" x14ac:dyDescent="0.3">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c r="R246">
        <f t="shared" si="3"/>
        <v>2020</v>
      </c>
    </row>
    <row r="247" spans="1:18" x14ac:dyDescent="0.3">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c r="R247">
        <f t="shared" si="3"/>
        <v>2020</v>
      </c>
    </row>
    <row r="248" spans="1:18" x14ac:dyDescent="0.3">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c r="R248">
        <f t="shared" si="3"/>
        <v>2020</v>
      </c>
    </row>
    <row r="249" spans="1:18" x14ac:dyDescent="0.3">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c r="R249">
        <f t="shared" si="3"/>
        <v>2020</v>
      </c>
    </row>
    <row r="250" spans="1:18" x14ac:dyDescent="0.3">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c r="R250">
        <f t="shared" si="3"/>
        <v>2020</v>
      </c>
    </row>
    <row r="251" spans="1:18" x14ac:dyDescent="0.3">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c r="R251">
        <f t="shared" si="3"/>
        <v>2020</v>
      </c>
    </row>
    <row r="252" spans="1:18" x14ac:dyDescent="0.3">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c r="R252">
        <f t="shared" si="3"/>
        <v>2020</v>
      </c>
    </row>
    <row r="253" spans="1:18" x14ac:dyDescent="0.3">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c r="R253">
        <f t="shared" si="3"/>
        <v>2020</v>
      </c>
    </row>
    <row r="254" spans="1:18" x14ac:dyDescent="0.3">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c r="R254">
        <f t="shared" si="3"/>
        <v>2020</v>
      </c>
    </row>
    <row r="255" spans="1:18" x14ac:dyDescent="0.3">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c r="R255">
        <f t="shared" si="3"/>
        <v>2020</v>
      </c>
    </row>
    <row r="256" spans="1:18" x14ac:dyDescent="0.3">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c r="R256">
        <f t="shared" si="3"/>
        <v>2020</v>
      </c>
    </row>
    <row r="257" spans="1:18" x14ac:dyDescent="0.3">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c r="R257">
        <f t="shared" si="3"/>
        <v>2020</v>
      </c>
    </row>
    <row r="258" spans="1:18" x14ac:dyDescent="0.3">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c r="R258">
        <f t="shared" si="3"/>
        <v>2020</v>
      </c>
    </row>
    <row r="259" spans="1:18" x14ac:dyDescent="0.3">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c r="R259">
        <f t="shared" ref="R259:R322" si="4">YEAR(Q259:Q1219)</f>
        <v>2020</v>
      </c>
    </row>
    <row r="260" spans="1:18" x14ac:dyDescent="0.3">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c r="R260">
        <f t="shared" si="4"/>
        <v>2020</v>
      </c>
    </row>
    <row r="261" spans="1:18" x14ac:dyDescent="0.3">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c r="R261">
        <f t="shared" si="4"/>
        <v>2020</v>
      </c>
    </row>
    <row r="262" spans="1:18" x14ac:dyDescent="0.3">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c r="R262">
        <f t="shared" si="4"/>
        <v>2020</v>
      </c>
    </row>
    <row r="263" spans="1:18" x14ac:dyDescent="0.3">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c r="R263">
        <f t="shared" si="4"/>
        <v>2020</v>
      </c>
    </row>
    <row r="264" spans="1:18" x14ac:dyDescent="0.3">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c r="R264">
        <f t="shared" si="4"/>
        <v>2020</v>
      </c>
    </row>
    <row r="265" spans="1:18" x14ac:dyDescent="0.3">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c r="R265">
        <f t="shared" si="4"/>
        <v>2020</v>
      </c>
    </row>
    <row r="266" spans="1:18" x14ac:dyDescent="0.3">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c r="R266">
        <f t="shared" si="4"/>
        <v>2020</v>
      </c>
    </row>
    <row r="267" spans="1:18" x14ac:dyDescent="0.3">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c r="R267">
        <f t="shared" si="4"/>
        <v>2020</v>
      </c>
    </row>
    <row r="268" spans="1:18" x14ac:dyDescent="0.3">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c r="R268">
        <f t="shared" si="4"/>
        <v>2020</v>
      </c>
    </row>
    <row r="269" spans="1:18" x14ac:dyDescent="0.3">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c r="R269">
        <f t="shared" si="4"/>
        <v>2020</v>
      </c>
    </row>
    <row r="270" spans="1:18" x14ac:dyDescent="0.3">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c r="R270">
        <f t="shared" si="4"/>
        <v>2020</v>
      </c>
    </row>
    <row r="271" spans="1:18" x14ac:dyDescent="0.3">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c r="R271">
        <f t="shared" si="4"/>
        <v>2020</v>
      </c>
    </row>
    <row r="272" spans="1:18" x14ac:dyDescent="0.3">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c r="R272">
        <f t="shared" si="4"/>
        <v>2020</v>
      </c>
    </row>
    <row r="273" spans="1:18" x14ac:dyDescent="0.3">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c r="R273">
        <f t="shared" si="4"/>
        <v>2020</v>
      </c>
    </row>
    <row r="274" spans="1:18" x14ac:dyDescent="0.3">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c r="R274">
        <f t="shared" si="4"/>
        <v>2020</v>
      </c>
    </row>
    <row r="275" spans="1:18" x14ac:dyDescent="0.3">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c r="R275">
        <f t="shared" si="4"/>
        <v>2020</v>
      </c>
    </row>
    <row r="276" spans="1:18" x14ac:dyDescent="0.3">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c r="R276">
        <f t="shared" si="4"/>
        <v>2020</v>
      </c>
    </row>
    <row r="277" spans="1:18" x14ac:dyDescent="0.3">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c r="R277">
        <f t="shared" si="4"/>
        <v>2020</v>
      </c>
    </row>
    <row r="278" spans="1:18" x14ac:dyDescent="0.3">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c r="R278">
        <f t="shared" si="4"/>
        <v>2020</v>
      </c>
    </row>
    <row r="279" spans="1:18" x14ac:dyDescent="0.3">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c r="R279">
        <f t="shared" si="4"/>
        <v>2020</v>
      </c>
    </row>
    <row r="280" spans="1:18" x14ac:dyDescent="0.3">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c r="R280">
        <f t="shared" si="4"/>
        <v>2020</v>
      </c>
    </row>
    <row r="281" spans="1:18" x14ac:dyDescent="0.3">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c r="R281">
        <f t="shared" si="4"/>
        <v>2020</v>
      </c>
    </row>
    <row r="282" spans="1:18" x14ac:dyDescent="0.3">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c r="R282">
        <f t="shared" si="4"/>
        <v>2020</v>
      </c>
    </row>
    <row r="283" spans="1:18" x14ac:dyDescent="0.3">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c r="R283">
        <f t="shared" si="4"/>
        <v>2020</v>
      </c>
    </row>
    <row r="284" spans="1:18" x14ac:dyDescent="0.3">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c r="R284">
        <f t="shared" si="4"/>
        <v>2020</v>
      </c>
    </row>
    <row r="285" spans="1:18" x14ac:dyDescent="0.3">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c r="R285">
        <f t="shared" si="4"/>
        <v>2020</v>
      </c>
    </row>
    <row r="286" spans="1:18" x14ac:dyDescent="0.3">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c r="R286">
        <f t="shared" si="4"/>
        <v>2020</v>
      </c>
    </row>
    <row r="287" spans="1:18" x14ac:dyDescent="0.3">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c r="R287">
        <f t="shared" si="4"/>
        <v>2020</v>
      </c>
    </row>
    <row r="288" spans="1:18" x14ac:dyDescent="0.3">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c r="R288">
        <f t="shared" si="4"/>
        <v>2020</v>
      </c>
    </row>
    <row r="289" spans="1:18" x14ac:dyDescent="0.3">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c r="R289">
        <f t="shared" si="4"/>
        <v>2020</v>
      </c>
    </row>
    <row r="290" spans="1:18" x14ac:dyDescent="0.3">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c r="R290">
        <f t="shared" si="4"/>
        <v>2020</v>
      </c>
    </row>
    <row r="291" spans="1:18" x14ac:dyDescent="0.3">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c r="R291">
        <f t="shared" si="4"/>
        <v>2020</v>
      </c>
    </row>
    <row r="292" spans="1:18" x14ac:dyDescent="0.3">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c r="R292">
        <f t="shared" si="4"/>
        <v>2020</v>
      </c>
    </row>
    <row r="293" spans="1:18" x14ac:dyDescent="0.3">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c r="R293">
        <f t="shared" si="4"/>
        <v>2020</v>
      </c>
    </row>
    <row r="294" spans="1:18" x14ac:dyDescent="0.3">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c r="R294">
        <f t="shared" si="4"/>
        <v>2020</v>
      </c>
    </row>
    <row r="295" spans="1:18" x14ac:dyDescent="0.3">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c r="R295">
        <f t="shared" si="4"/>
        <v>2020</v>
      </c>
    </row>
    <row r="296" spans="1:18" x14ac:dyDescent="0.3">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c r="R296">
        <f t="shared" si="4"/>
        <v>2020</v>
      </c>
    </row>
    <row r="297" spans="1:18" x14ac:dyDescent="0.3">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c r="R297">
        <f t="shared" si="4"/>
        <v>2020</v>
      </c>
    </row>
    <row r="298" spans="1:18" x14ac:dyDescent="0.3">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c r="R298">
        <f t="shared" si="4"/>
        <v>2020</v>
      </c>
    </row>
    <row r="299" spans="1:18" x14ac:dyDescent="0.3">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c r="R299">
        <f t="shared" si="4"/>
        <v>2020</v>
      </c>
    </row>
    <row r="300" spans="1:18" x14ac:dyDescent="0.3">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c r="R300">
        <f t="shared" si="4"/>
        <v>2020</v>
      </c>
    </row>
    <row r="301" spans="1:18" x14ac:dyDescent="0.3">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c r="R301">
        <f t="shared" si="4"/>
        <v>2020</v>
      </c>
    </row>
    <row r="302" spans="1:18" x14ac:dyDescent="0.3">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c r="R302">
        <f t="shared" si="4"/>
        <v>2020</v>
      </c>
    </row>
    <row r="303" spans="1:18" x14ac:dyDescent="0.3">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c r="R303">
        <f t="shared" si="4"/>
        <v>2020</v>
      </c>
    </row>
    <row r="304" spans="1:18" x14ac:dyDescent="0.3">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c r="R304">
        <f t="shared" si="4"/>
        <v>2020</v>
      </c>
    </row>
    <row r="305" spans="1:18" x14ac:dyDescent="0.3">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c r="R305">
        <f t="shared" si="4"/>
        <v>2020</v>
      </c>
    </row>
    <row r="306" spans="1:18" x14ac:dyDescent="0.3">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c r="R306">
        <f t="shared" si="4"/>
        <v>2020</v>
      </c>
    </row>
    <row r="307" spans="1:18" x14ac:dyDescent="0.3">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c r="R307">
        <f t="shared" si="4"/>
        <v>2020</v>
      </c>
    </row>
    <row r="308" spans="1:18" x14ac:dyDescent="0.3">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c r="R308">
        <f t="shared" si="4"/>
        <v>2020</v>
      </c>
    </row>
    <row r="309" spans="1:18" x14ac:dyDescent="0.3">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c r="R309">
        <f t="shared" si="4"/>
        <v>2020</v>
      </c>
    </row>
    <row r="310" spans="1:18" x14ac:dyDescent="0.3">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c r="R310">
        <f t="shared" si="4"/>
        <v>2020</v>
      </c>
    </row>
    <row r="311" spans="1:18" x14ac:dyDescent="0.3">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c r="R311">
        <f t="shared" si="4"/>
        <v>2020</v>
      </c>
    </row>
    <row r="312" spans="1:18" x14ac:dyDescent="0.3">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c r="R312">
        <f t="shared" si="4"/>
        <v>2020</v>
      </c>
    </row>
    <row r="313" spans="1:18" x14ac:dyDescent="0.3">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c r="R313">
        <f t="shared" si="4"/>
        <v>2020</v>
      </c>
    </row>
    <row r="314" spans="1:18" x14ac:dyDescent="0.3">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c r="R314">
        <f t="shared" si="4"/>
        <v>2020</v>
      </c>
    </row>
    <row r="315" spans="1:18" x14ac:dyDescent="0.3">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c r="R315">
        <f t="shared" si="4"/>
        <v>2020</v>
      </c>
    </row>
    <row r="316" spans="1:18" x14ac:dyDescent="0.3">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c r="R316">
        <f t="shared" si="4"/>
        <v>2020</v>
      </c>
    </row>
    <row r="317" spans="1:18" x14ac:dyDescent="0.3">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c r="R317">
        <f t="shared" si="4"/>
        <v>2020</v>
      </c>
    </row>
    <row r="318" spans="1:18" x14ac:dyDescent="0.3">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c r="R318">
        <f t="shared" si="4"/>
        <v>2020</v>
      </c>
    </row>
    <row r="319" spans="1:18" x14ac:dyDescent="0.3">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c r="R319">
        <f t="shared" si="4"/>
        <v>2020</v>
      </c>
    </row>
    <row r="320" spans="1:18" x14ac:dyDescent="0.3">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c r="R320">
        <f t="shared" si="4"/>
        <v>2020</v>
      </c>
    </row>
    <row r="321" spans="1:18" x14ac:dyDescent="0.3">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c r="R321">
        <f t="shared" si="4"/>
        <v>2020</v>
      </c>
    </row>
    <row r="322" spans="1:18" x14ac:dyDescent="0.3">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c r="R322">
        <f t="shared" si="4"/>
        <v>2020</v>
      </c>
    </row>
    <row r="323" spans="1:18" x14ac:dyDescent="0.3">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c r="R323">
        <f t="shared" ref="R323:R386" si="5">YEAR(Q323:Q1283)</f>
        <v>2020</v>
      </c>
    </row>
    <row r="324" spans="1:18" x14ac:dyDescent="0.3">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c r="R324">
        <f t="shared" si="5"/>
        <v>2020</v>
      </c>
    </row>
    <row r="325" spans="1:18" x14ac:dyDescent="0.3">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c r="R325">
        <f t="shared" si="5"/>
        <v>2020</v>
      </c>
    </row>
    <row r="326" spans="1:18" x14ac:dyDescent="0.3">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c r="R326">
        <f t="shared" si="5"/>
        <v>2020</v>
      </c>
    </row>
    <row r="327" spans="1:18" x14ac:dyDescent="0.3">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c r="R327">
        <f t="shared" si="5"/>
        <v>2020</v>
      </c>
    </row>
    <row r="328" spans="1:18" x14ac:dyDescent="0.3">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c r="R328">
        <f t="shared" si="5"/>
        <v>2020</v>
      </c>
    </row>
    <row r="329" spans="1:18" x14ac:dyDescent="0.3">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c r="R329">
        <f t="shared" si="5"/>
        <v>2020</v>
      </c>
    </row>
    <row r="330" spans="1:18" x14ac:dyDescent="0.3">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c r="R330">
        <f t="shared" si="5"/>
        <v>2020</v>
      </c>
    </row>
    <row r="331" spans="1:18" x14ac:dyDescent="0.3">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c r="R331">
        <f t="shared" si="5"/>
        <v>2020</v>
      </c>
    </row>
    <row r="332" spans="1:18" x14ac:dyDescent="0.3">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c r="R332">
        <f t="shared" si="5"/>
        <v>2020</v>
      </c>
    </row>
    <row r="333" spans="1:18" x14ac:dyDescent="0.3">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c r="R333">
        <f t="shared" si="5"/>
        <v>2020</v>
      </c>
    </row>
    <row r="334" spans="1:18" x14ac:dyDescent="0.3">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c r="R334">
        <f t="shared" si="5"/>
        <v>2020</v>
      </c>
    </row>
    <row r="335" spans="1:18" x14ac:dyDescent="0.3">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c r="R335">
        <f t="shared" si="5"/>
        <v>2020</v>
      </c>
    </row>
    <row r="336" spans="1:18" x14ac:dyDescent="0.3">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c r="R336">
        <f t="shared" si="5"/>
        <v>2020</v>
      </c>
    </row>
    <row r="337" spans="1:18" x14ac:dyDescent="0.3">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c r="R337">
        <f t="shared" si="5"/>
        <v>2020</v>
      </c>
    </row>
    <row r="338" spans="1:18" x14ac:dyDescent="0.3">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c r="R338">
        <f t="shared" si="5"/>
        <v>2020</v>
      </c>
    </row>
    <row r="339" spans="1:18" x14ac:dyDescent="0.3">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c r="R339">
        <f t="shared" si="5"/>
        <v>2020</v>
      </c>
    </row>
    <row r="340" spans="1:18" x14ac:dyDescent="0.3">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c r="R340">
        <f t="shared" si="5"/>
        <v>2020</v>
      </c>
    </row>
    <row r="341" spans="1:18" x14ac:dyDescent="0.3">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c r="R341">
        <f t="shared" si="5"/>
        <v>2020</v>
      </c>
    </row>
    <row r="342" spans="1:18" x14ac:dyDescent="0.3">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c r="R342">
        <f t="shared" si="5"/>
        <v>2020</v>
      </c>
    </row>
    <row r="343" spans="1:18" x14ac:dyDescent="0.3">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c r="R343">
        <f t="shared" si="5"/>
        <v>2020</v>
      </c>
    </row>
    <row r="344" spans="1:18" x14ac:dyDescent="0.3">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c r="R344">
        <f t="shared" si="5"/>
        <v>2020</v>
      </c>
    </row>
    <row r="345" spans="1:18" x14ac:dyDescent="0.3">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c r="R345">
        <f t="shared" si="5"/>
        <v>2020</v>
      </c>
    </row>
    <row r="346" spans="1:18" x14ac:dyDescent="0.3">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c r="R346">
        <f t="shared" si="5"/>
        <v>2020</v>
      </c>
    </row>
    <row r="347" spans="1:18" x14ac:dyDescent="0.3">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c r="R347">
        <f t="shared" si="5"/>
        <v>2020</v>
      </c>
    </row>
    <row r="348" spans="1:18" x14ac:dyDescent="0.3">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c r="R348">
        <f t="shared" si="5"/>
        <v>2020</v>
      </c>
    </row>
    <row r="349" spans="1:18" x14ac:dyDescent="0.3">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c r="R349">
        <f t="shared" si="5"/>
        <v>2020</v>
      </c>
    </row>
    <row r="350" spans="1:18" x14ac:dyDescent="0.3">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c r="R350">
        <f t="shared" si="5"/>
        <v>2020</v>
      </c>
    </row>
    <row r="351" spans="1:18" x14ac:dyDescent="0.3">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c r="R351">
        <f t="shared" si="5"/>
        <v>2020</v>
      </c>
    </row>
    <row r="352" spans="1:18" x14ac:dyDescent="0.3">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c r="R352">
        <f t="shared" si="5"/>
        <v>2020</v>
      </c>
    </row>
    <row r="353" spans="1:18" x14ac:dyDescent="0.3">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c r="R353">
        <f t="shared" si="5"/>
        <v>2020</v>
      </c>
    </row>
    <row r="354" spans="1:18" x14ac:dyDescent="0.3">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c r="R354">
        <f t="shared" si="5"/>
        <v>2020</v>
      </c>
    </row>
    <row r="355" spans="1:18" x14ac:dyDescent="0.3">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c r="R355">
        <f t="shared" si="5"/>
        <v>2020</v>
      </c>
    </row>
    <row r="356" spans="1:18" x14ac:dyDescent="0.3">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c r="R356">
        <f t="shared" si="5"/>
        <v>2020</v>
      </c>
    </row>
    <row r="357" spans="1:18" x14ac:dyDescent="0.3">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c r="R357">
        <f t="shared" si="5"/>
        <v>2020</v>
      </c>
    </row>
    <row r="358" spans="1:18" x14ac:dyDescent="0.3">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c r="R358">
        <f t="shared" si="5"/>
        <v>2020</v>
      </c>
    </row>
    <row r="359" spans="1:18" x14ac:dyDescent="0.3">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c r="R359">
        <f t="shared" si="5"/>
        <v>2020</v>
      </c>
    </row>
    <row r="360" spans="1:18" x14ac:dyDescent="0.3">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c r="R360">
        <f t="shared" si="5"/>
        <v>2020</v>
      </c>
    </row>
    <row r="361" spans="1:18" x14ac:dyDescent="0.3">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c r="R361">
        <f t="shared" si="5"/>
        <v>2020</v>
      </c>
    </row>
    <row r="362" spans="1:18" x14ac:dyDescent="0.3">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c r="R362">
        <f t="shared" si="5"/>
        <v>2020</v>
      </c>
    </row>
    <row r="363" spans="1:18" x14ac:dyDescent="0.3">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c r="R363">
        <f t="shared" si="5"/>
        <v>2020</v>
      </c>
    </row>
    <row r="364" spans="1:18" x14ac:dyDescent="0.3">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c r="R364">
        <f t="shared" si="5"/>
        <v>2020</v>
      </c>
    </row>
    <row r="365" spans="1:18" x14ac:dyDescent="0.3">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c r="R365">
        <f t="shared" si="5"/>
        <v>2020</v>
      </c>
    </row>
    <row r="366" spans="1:18" x14ac:dyDescent="0.3">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c r="R366">
        <f t="shared" si="5"/>
        <v>2020</v>
      </c>
    </row>
    <row r="367" spans="1:18" x14ac:dyDescent="0.3">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c r="R367">
        <f t="shared" si="5"/>
        <v>2020</v>
      </c>
    </row>
    <row r="368" spans="1:18" x14ac:dyDescent="0.3">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c r="R368">
        <f t="shared" si="5"/>
        <v>2020</v>
      </c>
    </row>
    <row r="369" spans="1:18" x14ac:dyDescent="0.3">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c r="R369">
        <f t="shared" si="5"/>
        <v>2020</v>
      </c>
    </row>
    <row r="370" spans="1:18" x14ac:dyDescent="0.3">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c r="R370">
        <f t="shared" si="5"/>
        <v>2020</v>
      </c>
    </row>
    <row r="371" spans="1:18" x14ac:dyDescent="0.3">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c r="R371">
        <f t="shared" si="5"/>
        <v>2020</v>
      </c>
    </row>
    <row r="372" spans="1:18" x14ac:dyDescent="0.3">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c r="R372">
        <f t="shared" si="5"/>
        <v>2020</v>
      </c>
    </row>
    <row r="373" spans="1:18" x14ac:dyDescent="0.3">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c r="R373">
        <f t="shared" si="5"/>
        <v>2020</v>
      </c>
    </row>
    <row r="374" spans="1:18" x14ac:dyDescent="0.3">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c r="R374">
        <f t="shared" si="5"/>
        <v>2020</v>
      </c>
    </row>
    <row r="375" spans="1:18" x14ac:dyDescent="0.3">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c r="R375">
        <f t="shared" si="5"/>
        <v>2020</v>
      </c>
    </row>
    <row r="376" spans="1:18" x14ac:dyDescent="0.3">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c r="R376">
        <f t="shared" si="5"/>
        <v>2020</v>
      </c>
    </row>
    <row r="377" spans="1:18" x14ac:dyDescent="0.3">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c r="R377">
        <f t="shared" si="5"/>
        <v>2020</v>
      </c>
    </row>
    <row r="378" spans="1:18" x14ac:dyDescent="0.3">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c r="R378">
        <f t="shared" si="5"/>
        <v>2020</v>
      </c>
    </row>
    <row r="379" spans="1:18" x14ac:dyDescent="0.3">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c r="R379">
        <f t="shared" si="5"/>
        <v>2020</v>
      </c>
    </row>
    <row r="380" spans="1:18" x14ac:dyDescent="0.3">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c r="R380">
        <f t="shared" si="5"/>
        <v>2020</v>
      </c>
    </row>
    <row r="381" spans="1:18" x14ac:dyDescent="0.3">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c r="R381">
        <f t="shared" si="5"/>
        <v>2020</v>
      </c>
    </row>
    <row r="382" spans="1:18" x14ac:dyDescent="0.3">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c r="R382">
        <f t="shared" si="5"/>
        <v>2020</v>
      </c>
    </row>
    <row r="383" spans="1:18" x14ac:dyDescent="0.3">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c r="R383">
        <f t="shared" si="5"/>
        <v>2020</v>
      </c>
    </row>
    <row r="384" spans="1:18" x14ac:dyDescent="0.3">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c r="R384">
        <f t="shared" si="5"/>
        <v>2020</v>
      </c>
    </row>
    <row r="385" spans="1:18" x14ac:dyDescent="0.3">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c r="R385">
        <f t="shared" si="5"/>
        <v>2020</v>
      </c>
    </row>
    <row r="386" spans="1:18" x14ac:dyDescent="0.3">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c r="R386">
        <f t="shared" si="5"/>
        <v>2020</v>
      </c>
    </row>
    <row r="387" spans="1:18" x14ac:dyDescent="0.3">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c r="R387">
        <f t="shared" ref="R387:R450" si="6">YEAR(Q387:Q1347)</f>
        <v>2020</v>
      </c>
    </row>
    <row r="388" spans="1:18" x14ac:dyDescent="0.3">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c r="R388">
        <f t="shared" si="6"/>
        <v>2020</v>
      </c>
    </row>
    <row r="389" spans="1:18" x14ac:dyDescent="0.3">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c r="R389">
        <f t="shared" si="6"/>
        <v>2020</v>
      </c>
    </row>
    <row r="390" spans="1:18" x14ac:dyDescent="0.3">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c r="R390">
        <f t="shared" si="6"/>
        <v>2020</v>
      </c>
    </row>
    <row r="391" spans="1:18" x14ac:dyDescent="0.3">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c r="R391">
        <f t="shared" si="6"/>
        <v>2020</v>
      </c>
    </row>
    <row r="392" spans="1:18" x14ac:dyDescent="0.3">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c r="R392">
        <f t="shared" si="6"/>
        <v>2020</v>
      </c>
    </row>
    <row r="393" spans="1:18" x14ac:dyDescent="0.3">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c r="R393">
        <f t="shared" si="6"/>
        <v>2020</v>
      </c>
    </row>
    <row r="394" spans="1:18" x14ac:dyDescent="0.3">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c r="R394">
        <f t="shared" si="6"/>
        <v>2020</v>
      </c>
    </row>
    <row r="395" spans="1:18" x14ac:dyDescent="0.3">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c r="R395">
        <f t="shared" si="6"/>
        <v>2020</v>
      </c>
    </row>
    <row r="396" spans="1:18" x14ac:dyDescent="0.3">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c r="R396">
        <f t="shared" si="6"/>
        <v>2020</v>
      </c>
    </row>
    <row r="397" spans="1:18" x14ac:dyDescent="0.3">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c r="R397">
        <f t="shared" si="6"/>
        <v>2020</v>
      </c>
    </row>
    <row r="398" spans="1:18" x14ac:dyDescent="0.3">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c r="R398">
        <f t="shared" si="6"/>
        <v>2020</v>
      </c>
    </row>
    <row r="399" spans="1:18" x14ac:dyDescent="0.3">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c r="R399">
        <f t="shared" si="6"/>
        <v>2020</v>
      </c>
    </row>
    <row r="400" spans="1:18" x14ac:dyDescent="0.3">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c r="R400">
        <f t="shared" si="6"/>
        <v>2020</v>
      </c>
    </row>
    <row r="401" spans="1:18" x14ac:dyDescent="0.3">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c r="R401">
        <f t="shared" si="6"/>
        <v>2020</v>
      </c>
    </row>
    <row r="402" spans="1:18" x14ac:dyDescent="0.3">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c r="R402">
        <f t="shared" si="6"/>
        <v>2020</v>
      </c>
    </row>
    <row r="403" spans="1:18" x14ac:dyDescent="0.3">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c r="R403">
        <f t="shared" si="6"/>
        <v>2020</v>
      </c>
    </row>
    <row r="404" spans="1:18" x14ac:dyDescent="0.3">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c r="R404">
        <f t="shared" si="6"/>
        <v>2020</v>
      </c>
    </row>
    <row r="405" spans="1:18" x14ac:dyDescent="0.3">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c r="R405">
        <f t="shared" si="6"/>
        <v>2020</v>
      </c>
    </row>
    <row r="406" spans="1:18" x14ac:dyDescent="0.3">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c r="R406">
        <f t="shared" si="6"/>
        <v>2020</v>
      </c>
    </row>
    <row r="407" spans="1:18" x14ac:dyDescent="0.3">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c r="R407">
        <f t="shared" si="6"/>
        <v>2020</v>
      </c>
    </row>
    <row r="408" spans="1:18" x14ac:dyDescent="0.3">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c r="R408">
        <f t="shared" si="6"/>
        <v>2020</v>
      </c>
    </row>
    <row r="409" spans="1:18" x14ac:dyDescent="0.3">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c r="R409">
        <f t="shared" si="6"/>
        <v>2020</v>
      </c>
    </row>
    <row r="410" spans="1:18" x14ac:dyDescent="0.3">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c r="R410">
        <f t="shared" si="6"/>
        <v>2020</v>
      </c>
    </row>
    <row r="411" spans="1:18" x14ac:dyDescent="0.3">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c r="R411">
        <f t="shared" si="6"/>
        <v>2020</v>
      </c>
    </row>
    <row r="412" spans="1:18" x14ac:dyDescent="0.3">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c r="R412">
        <f t="shared" si="6"/>
        <v>2020</v>
      </c>
    </row>
    <row r="413" spans="1:18" x14ac:dyDescent="0.3">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c r="R413">
        <f t="shared" si="6"/>
        <v>2020</v>
      </c>
    </row>
    <row r="414" spans="1:18" x14ac:dyDescent="0.3">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c r="R414">
        <f t="shared" si="6"/>
        <v>2020</v>
      </c>
    </row>
    <row r="415" spans="1:18" x14ac:dyDescent="0.3">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c r="R415">
        <f t="shared" si="6"/>
        <v>2020</v>
      </c>
    </row>
    <row r="416" spans="1:18" x14ac:dyDescent="0.3">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c r="R416">
        <f t="shared" si="6"/>
        <v>2020</v>
      </c>
    </row>
    <row r="417" spans="1:18" x14ac:dyDescent="0.3">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c r="R417">
        <f t="shared" si="6"/>
        <v>2020</v>
      </c>
    </row>
    <row r="418" spans="1:18" x14ac:dyDescent="0.3">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c r="R418">
        <f t="shared" si="6"/>
        <v>2020</v>
      </c>
    </row>
    <row r="419" spans="1:18" x14ac:dyDescent="0.3">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c r="R419">
        <f t="shared" si="6"/>
        <v>2020</v>
      </c>
    </row>
    <row r="420" spans="1:18" x14ac:dyDescent="0.3">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c r="R420">
        <f t="shared" si="6"/>
        <v>2020</v>
      </c>
    </row>
    <row r="421" spans="1:18" x14ac:dyDescent="0.3">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c r="R421">
        <f t="shared" si="6"/>
        <v>2020</v>
      </c>
    </row>
    <row r="422" spans="1:18" x14ac:dyDescent="0.3">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c r="R422">
        <f t="shared" si="6"/>
        <v>2020</v>
      </c>
    </row>
    <row r="423" spans="1:18" x14ac:dyDescent="0.3">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c r="R423">
        <f t="shared" si="6"/>
        <v>2020</v>
      </c>
    </row>
    <row r="424" spans="1:18" x14ac:dyDescent="0.3">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c r="R424">
        <f t="shared" si="6"/>
        <v>2020</v>
      </c>
    </row>
    <row r="425" spans="1:18" x14ac:dyDescent="0.3">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c r="R425">
        <f t="shared" si="6"/>
        <v>2020</v>
      </c>
    </row>
    <row r="426" spans="1:18" x14ac:dyDescent="0.3">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c r="R426">
        <f t="shared" si="6"/>
        <v>2020</v>
      </c>
    </row>
    <row r="427" spans="1:18" x14ac:dyDescent="0.3">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c r="R427">
        <f t="shared" si="6"/>
        <v>2020</v>
      </c>
    </row>
    <row r="428" spans="1:18" x14ac:dyDescent="0.3">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c r="R428">
        <f t="shared" si="6"/>
        <v>2020</v>
      </c>
    </row>
    <row r="429" spans="1:18" x14ac:dyDescent="0.3">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c r="R429">
        <f t="shared" si="6"/>
        <v>2020</v>
      </c>
    </row>
    <row r="430" spans="1:18" x14ac:dyDescent="0.3">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c r="R430">
        <f t="shared" si="6"/>
        <v>2020</v>
      </c>
    </row>
    <row r="431" spans="1:18" x14ac:dyDescent="0.3">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c r="R431">
        <f t="shared" si="6"/>
        <v>2020</v>
      </c>
    </row>
    <row r="432" spans="1:18" x14ac:dyDescent="0.3">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c r="R432">
        <f t="shared" si="6"/>
        <v>2020</v>
      </c>
    </row>
    <row r="433" spans="1:18" x14ac:dyDescent="0.3">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c r="R433">
        <f t="shared" si="6"/>
        <v>2020</v>
      </c>
    </row>
    <row r="434" spans="1:18" x14ac:dyDescent="0.3">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c r="R434">
        <f t="shared" si="6"/>
        <v>2020</v>
      </c>
    </row>
    <row r="435" spans="1:18" x14ac:dyDescent="0.3">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c r="R435">
        <f t="shared" si="6"/>
        <v>2020</v>
      </c>
    </row>
    <row r="436" spans="1:18" x14ac:dyDescent="0.3">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c r="R436">
        <f t="shared" si="6"/>
        <v>2020</v>
      </c>
    </row>
    <row r="437" spans="1:18" x14ac:dyDescent="0.3">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c r="R437">
        <f t="shared" si="6"/>
        <v>2020</v>
      </c>
    </row>
    <row r="438" spans="1:18" x14ac:dyDescent="0.3">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c r="R438">
        <f t="shared" si="6"/>
        <v>2020</v>
      </c>
    </row>
    <row r="439" spans="1:18" x14ac:dyDescent="0.3">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c r="R439">
        <f t="shared" si="6"/>
        <v>2020</v>
      </c>
    </row>
    <row r="440" spans="1:18" x14ac:dyDescent="0.3">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c r="R440">
        <f t="shared" si="6"/>
        <v>2020</v>
      </c>
    </row>
    <row r="441" spans="1:18" x14ac:dyDescent="0.3">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c r="R441">
        <f t="shared" si="6"/>
        <v>2020</v>
      </c>
    </row>
    <row r="442" spans="1:18" x14ac:dyDescent="0.3">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c r="R442">
        <f t="shared" si="6"/>
        <v>2020</v>
      </c>
    </row>
    <row r="443" spans="1:18" x14ac:dyDescent="0.3">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c r="R443">
        <f t="shared" si="6"/>
        <v>2020</v>
      </c>
    </row>
    <row r="444" spans="1:18" x14ac:dyDescent="0.3">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c r="R444">
        <f t="shared" si="6"/>
        <v>2020</v>
      </c>
    </row>
    <row r="445" spans="1:18" x14ac:dyDescent="0.3">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c r="R445">
        <f t="shared" si="6"/>
        <v>2020</v>
      </c>
    </row>
    <row r="446" spans="1:18" x14ac:dyDescent="0.3">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c r="R446">
        <f t="shared" si="6"/>
        <v>2020</v>
      </c>
    </row>
    <row r="447" spans="1:18" x14ac:dyDescent="0.3">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c r="R447">
        <f t="shared" si="6"/>
        <v>2020</v>
      </c>
    </row>
    <row r="448" spans="1:18" x14ac:dyDescent="0.3">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c r="R448">
        <f t="shared" si="6"/>
        <v>2020</v>
      </c>
    </row>
    <row r="449" spans="1:18" x14ac:dyDescent="0.3">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c r="R449">
        <f t="shared" si="6"/>
        <v>2020</v>
      </c>
    </row>
    <row r="450" spans="1:18" x14ac:dyDescent="0.3">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c r="R450">
        <f t="shared" si="6"/>
        <v>2020</v>
      </c>
    </row>
    <row r="451" spans="1:18" x14ac:dyDescent="0.3">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c r="R451">
        <f t="shared" ref="R451:R514" si="7">YEAR(Q451:Q1411)</f>
        <v>2020</v>
      </c>
    </row>
    <row r="452" spans="1:18" x14ac:dyDescent="0.3">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c r="R452">
        <f t="shared" si="7"/>
        <v>2020</v>
      </c>
    </row>
    <row r="453" spans="1:18" x14ac:dyDescent="0.3">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c r="R453">
        <f t="shared" si="7"/>
        <v>2020</v>
      </c>
    </row>
    <row r="454" spans="1:18" x14ac:dyDescent="0.3">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c r="R454">
        <f t="shared" si="7"/>
        <v>2020</v>
      </c>
    </row>
    <row r="455" spans="1:18" x14ac:dyDescent="0.3">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c r="R455">
        <f t="shared" si="7"/>
        <v>2020</v>
      </c>
    </row>
    <row r="456" spans="1:18" x14ac:dyDescent="0.3">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c r="R456">
        <f t="shared" si="7"/>
        <v>2020</v>
      </c>
    </row>
    <row r="457" spans="1:18" x14ac:dyDescent="0.3">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c r="R457">
        <f t="shared" si="7"/>
        <v>2020</v>
      </c>
    </row>
    <row r="458" spans="1:18" x14ac:dyDescent="0.3">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c r="R458">
        <f t="shared" si="7"/>
        <v>2020</v>
      </c>
    </row>
    <row r="459" spans="1:18" x14ac:dyDescent="0.3">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c r="R459">
        <f t="shared" si="7"/>
        <v>2020</v>
      </c>
    </row>
    <row r="460" spans="1:18" x14ac:dyDescent="0.3">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c r="R460">
        <f t="shared" si="7"/>
        <v>2020</v>
      </c>
    </row>
    <row r="461" spans="1:18" x14ac:dyDescent="0.3">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c r="R461">
        <f t="shared" si="7"/>
        <v>2020</v>
      </c>
    </row>
    <row r="462" spans="1:18" x14ac:dyDescent="0.3">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c r="R462">
        <f t="shared" si="7"/>
        <v>2020</v>
      </c>
    </row>
    <row r="463" spans="1:18" x14ac:dyDescent="0.3">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c r="R463">
        <f t="shared" si="7"/>
        <v>2020</v>
      </c>
    </row>
    <row r="464" spans="1:18" x14ac:dyDescent="0.3">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c r="R464">
        <f t="shared" si="7"/>
        <v>2020</v>
      </c>
    </row>
    <row r="465" spans="1:18" x14ac:dyDescent="0.3">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c r="R465">
        <f t="shared" si="7"/>
        <v>2020</v>
      </c>
    </row>
    <row r="466" spans="1:18" x14ac:dyDescent="0.3">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c r="R466">
        <f t="shared" si="7"/>
        <v>2020</v>
      </c>
    </row>
    <row r="467" spans="1:18" x14ac:dyDescent="0.3">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c r="R467">
        <f t="shared" si="7"/>
        <v>2020</v>
      </c>
    </row>
    <row r="468" spans="1:18" x14ac:dyDescent="0.3">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c r="R468">
        <f t="shared" si="7"/>
        <v>2020</v>
      </c>
    </row>
    <row r="469" spans="1:18" x14ac:dyDescent="0.3">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c r="R469">
        <f t="shared" si="7"/>
        <v>2020</v>
      </c>
    </row>
    <row r="470" spans="1:18" x14ac:dyDescent="0.3">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c r="R470">
        <f t="shared" si="7"/>
        <v>2020</v>
      </c>
    </row>
    <row r="471" spans="1:18" x14ac:dyDescent="0.3">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c r="R471">
        <f t="shared" si="7"/>
        <v>2020</v>
      </c>
    </row>
    <row r="472" spans="1:18" x14ac:dyDescent="0.3">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c r="R472">
        <f t="shared" si="7"/>
        <v>2020</v>
      </c>
    </row>
    <row r="473" spans="1:18" x14ac:dyDescent="0.3">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c r="R473">
        <f t="shared" si="7"/>
        <v>2020</v>
      </c>
    </row>
    <row r="474" spans="1:18" x14ac:dyDescent="0.3">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c r="R474">
        <f t="shared" si="7"/>
        <v>2020</v>
      </c>
    </row>
    <row r="475" spans="1:18" x14ac:dyDescent="0.3">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c r="R475">
        <f t="shared" si="7"/>
        <v>2020</v>
      </c>
    </row>
    <row r="476" spans="1:18" x14ac:dyDescent="0.3">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c r="R476">
        <f t="shared" si="7"/>
        <v>2020</v>
      </c>
    </row>
    <row r="477" spans="1:18" x14ac:dyDescent="0.3">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c r="R477">
        <f t="shared" si="7"/>
        <v>2020</v>
      </c>
    </row>
    <row r="478" spans="1:18" x14ac:dyDescent="0.3">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c r="R478">
        <f t="shared" si="7"/>
        <v>2020</v>
      </c>
    </row>
    <row r="479" spans="1:18" x14ac:dyDescent="0.3">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c r="R479">
        <f t="shared" si="7"/>
        <v>2020</v>
      </c>
    </row>
    <row r="480" spans="1:18" x14ac:dyDescent="0.3">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c r="R480">
        <f t="shared" si="7"/>
        <v>2020</v>
      </c>
    </row>
    <row r="481" spans="1:18" x14ac:dyDescent="0.3">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c r="R481">
        <f t="shared" si="7"/>
        <v>2020</v>
      </c>
    </row>
    <row r="482" spans="1:18" x14ac:dyDescent="0.3">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c r="R482">
        <f t="shared" si="7"/>
        <v>2020</v>
      </c>
    </row>
    <row r="483" spans="1:18" x14ac:dyDescent="0.3">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c r="R483">
        <f t="shared" si="7"/>
        <v>2020</v>
      </c>
    </row>
    <row r="484" spans="1:18" x14ac:dyDescent="0.3">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c r="R484">
        <f t="shared" si="7"/>
        <v>2020</v>
      </c>
    </row>
    <row r="485" spans="1:18" x14ac:dyDescent="0.3">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c r="R485">
        <f t="shared" si="7"/>
        <v>2020</v>
      </c>
    </row>
    <row r="486" spans="1:18" x14ac:dyDescent="0.3">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c r="R486">
        <f t="shared" si="7"/>
        <v>2020</v>
      </c>
    </row>
    <row r="487" spans="1:18" x14ac:dyDescent="0.3">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c r="R487">
        <f t="shared" si="7"/>
        <v>2020</v>
      </c>
    </row>
    <row r="488" spans="1:18" x14ac:dyDescent="0.3">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c r="R488">
        <f t="shared" si="7"/>
        <v>2020</v>
      </c>
    </row>
    <row r="489" spans="1:18" x14ac:dyDescent="0.3">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c r="R489">
        <f t="shared" si="7"/>
        <v>2020</v>
      </c>
    </row>
    <row r="490" spans="1:18" x14ac:dyDescent="0.3">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c r="R490">
        <f t="shared" si="7"/>
        <v>2020</v>
      </c>
    </row>
    <row r="491" spans="1:18" x14ac:dyDescent="0.3">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c r="R491">
        <f t="shared" si="7"/>
        <v>2020</v>
      </c>
    </row>
    <row r="492" spans="1:18" x14ac:dyDescent="0.3">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c r="R492">
        <f t="shared" si="7"/>
        <v>2020</v>
      </c>
    </row>
    <row r="493" spans="1:18" x14ac:dyDescent="0.3">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c r="R493">
        <f t="shared" si="7"/>
        <v>2020</v>
      </c>
    </row>
    <row r="494" spans="1:18" x14ac:dyDescent="0.3">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c r="R494">
        <f t="shared" si="7"/>
        <v>2020</v>
      </c>
    </row>
    <row r="495" spans="1:18" x14ac:dyDescent="0.3">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c r="R495">
        <f t="shared" si="7"/>
        <v>2020</v>
      </c>
    </row>
    <row r="496" spans="1:18" x14ac:dyDescent="0.3">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c r="R496">
        <f t="shared" si="7"/>
        <v>2020</v>
      </c>
    </row>
    <row r="497" spans="1:18" x14ac:dyDescent="0.3">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c r="R497">
        <f t="shared" si="7"/>
        <v>2020</v>
      </c>
    </row>
    <row r="498" spans="1:18" x14ac:dyDescent="0.3">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c r="R498">
        <f t="shared" si="7"/>
        <v>2020</v>
      </c>
    </row>
    <row r="499" spans="1:18" x14ac:dyDescent="0.3">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c r="R499">
        <f t="shared" si="7"/>
        <v>2020</v>
      </c>
    </row>
    <row r="500" spans="1:18" x14ac:dyDescent="0.3">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c r="R500">
        <f t="shared" si="7"/>
        <v>2020</v>
      </c>
    </row>
    <row r="501" spans="1:18" x14ac:dyDescent="0.3">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c r="R501">
        <f t="shared" si="7"/>
        <v>2020</v>
      </c>
    </row>
    <row r="502" spans="1:18" x14ac:dyDescent="0.3">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c r="R502">
        <f t="shared" si="7"/>
        <v>2020</v>
      </c>
    </row>
    <row r="503" spans="1:18" x14ac:dyDescent="0.3">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c r="R503">
        <f t="shared" si="7"/>
        <v>2020</v>
      </c>
    </row>
    <row r="504" spans="1:18" x14ac:dyDescent="0.3">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c r="R504">
        <f t="shared" si="7"/>
        <v>2020</v>
      </c>
    </row>
    <row r="505" spans="1:18" x14ac:dyDescent="0.3">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c r="R505">
        <f t="shared" si="7"/>
        <v>2020</v>
      </c>
    </row>
    <row r="506" spans="1:18" x14ac:dyDescent="0.3">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c r="R506">
        <f t="shared" si="7"/>
        <v>2020</v>
      </c>
    </row>
    <row r="507" spans="1:18" x14ac:dyDescent="0.3">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c r="R507">
        <f t="shared" si="7"/>
        <v>2020</v>
      </c>
    </row>
    <row r="508" spans="1:18" x14ac:dyDescent="0.3">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c r="R508">
        <f t="shared" si="7"/>
        <v>2020</v>
      </c>
    </row>
    <row r="509" spans="1:18" x14ac:dyDescent="0.3">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c r="R509">
        <f t="shared" si="7"/>
        <v>2020</v>
      </c>
    </row>
    <row r="510" spans="1:18" x14ac:dyDescent="0.3">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c r="R510">
        <f t="shared" si="7"/>
        <v>2020</v>
      </c>
    </row>
    <row r="511" spans="1:18" x14ac:dyDescent="0.3">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c r="R511">
        <f t="shared" si="7"/>
        <v>2020</v>
      </c>
    </row>
    <row r="512" spans="1:18" x14ac:dyDescent="0.3">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c r="R512">
        <f t="shared" si="7"/>
        <v>2020</v>
      </c>
    </row>
    <row r="513" spans="1:18" x14ac:dyDescent="0.3">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c r="R513">
        <f t="shared" si="7"/>
        <v>2020</v>
      </c>
    </row>
    <row r="514" spans="1:18" x14ac:dyDescent="0.3">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c r="R514">
        <f t="shared" si="7"/>
        <v>2020</v>
      </c>
    </row>
    <row r="515" spans="1:18" x14ac:dyDescent="0.3">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c r="R515">
        <f t="shared" ref="R515:R578" si="8">YEAR(Q515:Q1475)</f>
        <v>2020</v>
      </c>
    </row>
    <row r="516" spans="1:18" x14ac:dyDescent="0.3">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c r="R516">
        <f t="shared" si="8"/>
        <v>2020</v>
      </c>
    </row>
    <row r="517" spans="1:18" x14ac:dyDescent="0.3">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c r="R517">
        <f t="shared" si="8"/>
        <v>2020</v>
      </c>
    </row>
    <row r="518" spans="1:18" x14ac:dyDescent="0.3">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c r="R518">
        <f t="shared" si="8"/>
        <v>2020</v>
      </c>
    </row>
    <row r="519" spans="1:18" x14ac:dyDescent="0.3">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c r="R519">
        <f t="shared" si="8"/>
        <v>2020</v>
      </c>
    </row>
    <row r="520" spans="1:18" x14ac:dyDescent="0.3">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c r="R520">
        <f t="shared" si="8"/>
        <v>2020</v>
      </c>
    </row>
    <row r="521" spans="1:18" x14ac:dyDescent="0.3">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c r="R521">
        <f t="shared" si="8"/>
        <v>2020</v>
      </c>
    </row>
    <row r="522" spans="1:18" x14ac:dyDescent="0.3">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c r="R522">
        <f t="shared" si="8"/>
        <v>2020</v>
      </c>
    </row>
    <row r="523" spans="1:18" x14ac:dyDescent="0.3">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c r="R523">
        <f t="shared" si="8"/>
        <v>2020</v>
      </c>
    </row>
    <row r="524" spans="1:18" x14ac:dyDescent="0.3">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c r="R524">
        <f t="shared" si="8"/>
        <v>2020</v>
      </c>
    </row>
    <row r="525" spans="1:18" x14ac:dyDescent="0.3">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c r="R525">
        <f t="shared" si="8"/>
        <v>2020</v>
      </c>
    </row>
    <row r="526" spans="1:18" x14ac:dyDescent="0.3">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c r="R526">
        <f t="shared" si="8"/>
        <v>2020</v>
      </c>
    </row>
    <row r="527" spans="1:18" x14ac:dyDescent="0.3">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c r="R527">
        <f t="shared" si="8"/>
        <v>2020</v>
      </c>
    </row>
    <row r="528" spans="1:18" x14ac:dyDescent="0.3">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c r="R528">
        <f t="shared" si="8"/>
        <v>2020</v>
      </c>
    </row>
    <row r="529" spans="1:18" x14ac:dyDescent="0.3">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c r="R529">
        <f t="shared" si="8"/>
        <v>2020</v>
      </c>
    </row>
    <row r="530" spans="1:18" x14ac:dyDescent="0.3">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c r="R530">
        <f t="shared" si="8"/>
        <v>2020</v>
      </c>
    </row>
    <row r="531" spans="1:18" x14ac:dyDescent="0.3">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c r="R531">
        <f t="shared" si="8"/>
        <v>2020</v>
      </c>
    </row>
    <row r="532" spans="1:18" x14ac:dyDescent="0.3">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c r="R532">
        <f t="shared" si="8"/>
        <v>2020</v>
      </c>
    </row>
    <row r="533" spans="1:18" x14ac:dyDescent="0.3">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c r="R533">
        <f t="shared" si="8"/>
        <v>2020</v>
      </c>
    </row>
    <row r="534" spans="1:18" x14ac:dyDescent="0.3">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c r="R534">
        <f t="shared" si="8"/>
        <v>2020</v>
      </c>
    </row>
    <row r="535" spans="1:18" x14ac:dyDescent="0.3">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c r="R535">
        <f t="shared" si="8"/>
        <v>2020</v>
      </c>
    </row>
    <row r="536" spans="1:18" x14ac:dyDescent="0.3">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c r="R536">
        <f t="shared" si="8"/>
        <v>2020</v>
      </c>
    </row>
    <row r="537" spans="1:18" x14ac:dyDescent="0.3">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c r="R537">
        <f t="shared" si="8"/>
        <v>2020</v>
      </c>
    </row>
    <row r="538" spans="1:18" x14ac:dyDescent="0.3">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c r="R538">
        <f t="shared" si="8"/>
        <v>2020</v>
      </c>
    </row>
    <row r="539" spans="1:18" x14ac:dyDescent="0.3">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c r="R539">
        <f t="shared" si="8"/>
        <v>2020</v>
      </c>
    </row>
    <row r="540" spans="1:18" x14ac:dyDescent="0.3">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c r="R540">
        <f t="shared" si="8"/>
        <v>2020</v>
      </c>
    </row>
    <row r="541" spans="1:18" x14ac:dyDescent="0.3">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c r="R541">
        <f t="shared" si="8"/>
        <v>2020</v>
      </c>
    </row>
    <row r="542" spans="1:18" x14ac:dyDescent="0.3">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c r="R542">
        <f t="shared" si="8"/>
        <v>2020</v>
      </c>
    </row>
    <row r="543" spans="1:18" x14ac:dyDescent="0.3">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c r="R543">
        <f t="shared" si="8"/>
        <v>2020</v>
      </c>
    </row>
    <row r="544" spans="1:18" x14ac:dyDescent="0.3">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c r="R544">
        <f t="shared" si="8"/>
        <v>2020</v>
      </c>
    </row>
    <row r="545" spans="1:18" x14ac:dyDescent="0.3">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c r="R545">
        <f t="shared" si="8"/>
        <v>2020</v>
      </c>
    </row>
    <row r="546" spans="1:18" x14ac:dyDescent="0.3">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c r="R546">
        <f t="shared" si="8"/>
        <v>2020</v>
      </c>
    </row>
    <row r="547" spans="1:18" x14ac:dyDescent="0.3">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c r="R547">
        <f t="shared" si="8"/>
        <v>2020</v>
      </c>
    </row>
    <row r="548" spans="1:18" x14ac:dyDescent="0.3">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c r="R548">
        <f t="shared" si="8"/>
        <v>2020</v>
      </c>
    </row>
    <row r="549" spans="1:18" x14ac:dyDescent="0.3">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c r="R549">
        <f t="shared" si="8"/>
        <v>2020</v>
      </c>
    </row>
    <row r="550" spans="1:18" x14ac:dyDescent="0.3">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c r="R550">
        <f t="shared" si="8"/>
        <v>2020</v>
      </c>
    </row>
    <row r="551" spans="1:18" x14ac:dyDescent="0.3">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c r="R551">
        <f t="shared" si="8"/>
        <v>2020</v>
      </c>
    </row>
    <row r="552" spans="1:18" x14ac:dyDescent="0.3">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c r="R552">
        <f t="shared" si="8"/>
        <v>2020</v>
      </c>
    </row>
    <row r="553" spans="1:18" x14ac:dyDescent="0.3">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c r="R553">
        <f t="shared" si="8"/>
        <v>2020</v>
      </c>
    </row>
    <row r="554" spans="1:18" x14ac:dyDescent="0.3">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c r="R554">
        <f t="shared" si="8"/>
        <v>2020</v>
      </c>
    </row>
    <row r="555" spans="1:18" x14ac:dyDescent="0.3">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c r="R555">
        <f t="shared" si="8"/>
        <v>2020</v>
      </c>
    </row>
    <row r="556" spans="1:18" x14ac:dyDescent="0.3">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c r="R556">
        <f t="shared" si="8"/>
        <v>2020</v>
      </c>
    </row>
    <row r="557" spans="1:18" x14ac:dyDescent="0.3">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c r="R557">
        <f t="shared" si="8"/>
        <v>2020</v>
      </c>
    </row>
    <row r="558" spans="1:18" x14ac:dyDescent="0.3">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c r="R558">
        <f t="shared" si="8"/>
        <v>2020</v>
      </c>
    </row>
    <row r="559" spans="1:18" x14ac:dyDescent="0.3">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c r="R559">
        <f t="shared" si="8"/>
        <v>2020</v>
      </c>
    </row>
    <row r="560" spans="1:18" x14ac:dyDescent="0.3">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c r="R560">
        <f t="shared" si="8"/>
        <v>2020</v>
      </c>
    </row>
    <row r="561" spans="1:18" x14ac:dyDescent="0.3">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c r="R561">
        <f t="shared" si="8"/>
        <v>2020</v>
      </c>
    </row>
    <row r="562" spans="1:18" x14ac:dyDescent="0.3">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c r="R562">
        <f t="shared" si="8"/>
        <v>2020</v>
      </c>
    </row>
    <row r="563" spans="1:18" x14ac:dyDescent="0.3">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c r="R563">
        <f t="shared" si="8"/>
        <v>2020</v>
      </c>
    </row>
    <row r="564" spans="1:18" x14ac:dyDescent="0.3">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c r="R564">
        <f t="shared" si="8"/>
        <v>2020</v>
      </c>
    </row>
    <row r="565" spans="1:18" x14ac:dyDescent="0.3">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c r="R565">
        <f t="shared" si="8"/>
        <v>2020</v>
      </c>
    </row>
    <row r="566" spans="1:18" x14ac:dyDescent="0.3">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c r="R566">
        <f t="shared" si="8"/>
        <v>2020</v>
      </c>
    </row>
    <row r="567" spans="1:18" x14ac:dyDescent="0.3">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c r="R567">
        <f t="shared" si="8"/>
        <v>2020</v>
      </c>
    </row>
    <row r="568" spans="1:18" x14ac:dyDescent="0.3">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c r="R568">
        <f t="shared" si="8"/>
        <v>2020</v>
      </c>
    </row>
    <row r="569" spans="1:18" x14ac:dyDescent="0.3">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c r="R569">
        <f t="shared" si="8"/>
        <v>2020</v>
      </c>
    </row>
    <row r="570" spans="1:18" x14ac:dyDescent="0.3">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c r="R570">
        <f t="shared" si="8"/>
        <v>2020</v>
      </c>
    </row>
    <row r="571" spans="1:18" x14ac:dyDescent="0.3">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c r="R571">
        <f t="shared" si="8"/>
        <v>2020</v>
      </c>
    </row>
    <row r="572" spans="1:18" x14ac:dyDescent="0.3">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c r="R572">
        <f t="shared" si="8"/>
        <v>2020</v>
      </c>
    </row>
    <row r="573" spans="1:18" x14ac:dyDescent="0.3">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c r="R573">
        <f t="shared" si="8"/>
        <v>2020</v>
      </c>
    </row>
    <row r="574" spans="1:18" x14ac:dyDescent="0.3">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c r="R574">
        <f t="shared" si="8"/>
        <v>2020</v>
      </c>
    </row>
    <row r="575" spans="1:18" x14ac:dyDescent="0.3">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c r="R575">
        <f t="shared" si="8"/>
        <v>2020</v>
      </c>
    </row>
    <row r="576" spans="1:18" x14ac:dyDescent="0.3">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c r="R576">
        <f t="shared" si="8"/>
        <v>2020</v>
      </c>
    </row>
    <row r="577" spans="1:18" x14ac:dyDescent="0.3">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c r="R577">
        <f t="shared" si="8"/>
        <v>2020</v>
      </c>
    </row>
    <row r="578" spans="1:18" x14ac:dyDescent="0.3">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c r="R578">
        <f t="shared" si="8"/>
        <v>2020</v>
      </c>
    </row>
    <row r="579" spans="1:18" x14ac:dyDescent="0.3">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c r="R579">
        <f t="shared" ref="R579:R642" si="9">YEAR(Q579:Q1539)</f>
        <v>2020</v>
      </c>
    </row>
    <row r="580" spans="1:18" x14ac:dyDescent="0.3">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c r="R580">
        <f t="shared" si="9"/>
        <v>2020</v>
      </c>
    </row>
    <row r="581" spans="1:18" x14ac:dyDescent="0.3">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c r="R581">
        <f t="shared" si="9"/>
        <v>2020</v>
      </c>
    </row>
    <row r="582" spans="1:18" x14ac:dyDescent="0.3">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c r="R582">
        <f t="shared" si="9"/>
        <v>2020</v>
      </c>
    </row>
    <row r="583" spans="1:18" x14ac:dyDescent="0.3">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c r="R583">
        <f t="shared" si="9"/>
        <v>2020</v>
      </c>
    </row>
    <row r="584" spans="1:18" x14ac:dyDescent="0.3">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c r="R584">
        <f t="shared" si="9"/>
        <v>2020</v>
      </c>
    </row>
    <row r="585" spans="1:18" x14ac:dyDescent="0.3">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c r="R585">
        <f t="shared" si="9"/>
        <v>2020</v>
      </c>
    </row>
    <row r="586" spans="1:18" x14ac:dyDescent="0.3">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c r="R586">
        <f t="shared" si="9"/>
        <v>2020</v>
      </c>
    </row>
    <row r="587" spans="1:18" x14ac:dyDescent="0.3">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c r="R587">
        <f t="shared" si="9"/>
        <v>2020</v>
      </c>
    </row>
    <row r="588" spans="1:18" x14ac:dyDescent="0.3">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c r="R588">
        <f t="shared" si="9"/>
        <v>2020</v>
      </c>
    </row>
    <row r="589" spans="1:18" x14ac:dyDescent="0.3">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c r="R589">
        <f t="shared" si="9"/>
        <v>2020</v>
      </c>
    </row>
    <row r="590" spans="1:18" x14ac:dyDescent="0.3">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c r="R590">
        <f t="shared" si="9"/>
        <v>2020</v>
      </c>
    </row>
    <row r="591" spans="1:18" x14ac:dyDescent="0.3">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c r="R591">
        <f t="shared" si="9"/>
        <v>2020</v>
      </c>
    </row>
    <row r="592" spans="1:18" x14ac:dyDescent="0.3">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c r="R592">
        <f t="shared" si="9"/>
        <v>2020</v>
      </c>
    </row>
    <row r="593" spans="1:18" x14ac:dyDescent="0.3">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c r="R593">
        <f t="shared" si="9"/>
        <v>2020</v>
      </c>
    </row>
    <row r="594" spans="1:18" x14ac:dyDescent="0.3">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c r="R594">
        <f t="shared" si="9"/>
        <v>2020</v>
      </c>
    </row>
    <row r="595" spans="1:18" x14ac:dyDescent="0.3">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c r="R595">
        <f t="shared" si="9"/>
        <v>2020</v>
      </c>
    </row>
    <row r="596" spans="1:18" x14ac:dyDescent="0.3">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c r="R596">
        <f t="shared" si="9"/>
        <v>2020</v>
      </c>
    </row>
    <row r="597" spans="1:18" x14ac:dyDescent="0.3">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c r="R597">
        <f t="shared" si="9"/>
        <v>2020</v>
      </c>
    </row>
    <row r="598" spans="1:18" x14ac:dyDescent="0.3">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c r="R598">
        <f t="shared" si="9"/>
        <v>2020</v>
      </c>
    </row>
    <row r="599" spans="1:18" x14ac:dyDescent="0.3">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c r="R599">
        <f t="shared" si="9"/>
        <v>2020</v>
      </c>
    </row>
    <row r="600" spans="1:18" x14ac:dyDescent="0.3">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c r="R600">
        <f t="shared" si="9"/>
        <v>2020</v>
      </c>
    </row>
    <row r="601" spans="1:18" x14ac:dyDescent="0.3">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c r="R601">
        <f t="shared" si="9"/>
        <v>2020</v>
      </c>
    </row>
    <row r="602" spans="1:18" x14ac:dyDescent="0.3">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c r="R602">
        <f t="shared" si="9"/>
        <v>2020</v>
      </c>
    </row>
    <row r="603" spans="1:18" x14ac:dyDescent="0.3">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c r="R603">
        <f t="shared" si="9"/>
        <v>2020</v>
      </c>
    </row>
    <row r="604" spans="1:18" x14ac:dyDescent="0.3">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c r="R604">
        <f t="shared" si="9"/>
        <v>2020</v>
      </c>
    </row>
    <row r="605" spans="1:18" x14ac:dyDescent="0.3">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c r="R605">
        <f t="shared" si="9"/>
        <v>2020</v>
      </c>
    </row>
    <row r="606" spans="1:18" x14ac:dyDescent="0.3">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c r="R606">
        <f t="shared" si="9"/>
        <v>2020</v>
      </c>
    </row>
    <row r="607" spans="1:18" x14ac:dyDescent="0.3">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c r="R607">
        <f t="shared" si="9"/>
        <v>2020</v>
      </c>
    </row>
    <row r="608" spans="1:18" x14ac:dyDescent="0.3">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c r="R608">
        <f t="shared" si="9"/>
        <v>2020</v>
      </c>
    </row>
    <row r="609" spans="1:18" x14ac:dyDescent="0.3">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c r="R609">
        <f t="shared" si="9"/>
        <v>2020</v>
      </c>
    </row>
    <row r="610" spans="1:18" x14ac:dyDescent="0.3">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c r="R610">
        <f t="shared" si="9"/>
        <v>2020</v>
      </c>
    </row>
    <row r="611" spans="1:18" x14ac:dyDescent="0.3">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c r="R611">
        <f t="shared" si="9"/>
        <v>2020</v>
      </c>
    </row>
    <row r="612" spans="1:18" x14ac:dyDescent="0.3">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c r="R612">
        <f t="shared" si="9"/>
        <v>2020</v>
      </c>
    </row>
    <row r="613" spans="1:18" x14ac:dyDescent="0.3">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c r="R613">
        <f t="shared" si="9"/>
        <v>2020</v>
      </c>
    </row>
    <row r="614" spans="1:18" x14ac:dyDescent="0.3">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c r="R614">
        <f t="shared" si="9"/>
        <v>2020</v>
      </c>
    </row>
    <row r="615" spans="1:18" x14ac:dyDescent="0.3">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c r="R615">
        <f t="shared" si="9"/>
        <v>2020</v>
      </c>
    </row>
    <row r="616" spans="1:18" x14ac:dyDescent="0.3">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c r="R616">
        <f t="shared" si="9"/>
        <v>2020</v>
      </c>
    </row>
    <row r="617" spans="1:18" x14ac:dyDescent="0.3">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c r="R617">
        <f t="shared" si="9"/>
        <v>2020</v>
      </c>
    </row>
    <row r="618" spans="1:18" x14ac:dyDescent="0.3">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c r="R618">
        <f t="shared" si="9"/>
        <v>2020</v>
      </c>
    </row>
    <row r="619" spans="1:18" x14ac:dyDescent="0.3">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c r="R619">
        <f t="shared" si="9"/>
        <v>2020</v>
      </c>
    </row>
    <row r="620" spans="1:18" x14ac:dyDescent="0.3">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c r="R620">
        <f t="shared" si="9"/>
        <v>2020</v>
      </c>
    </row>
    <row r="621" spans="1:18" x14ac:dyDescent="0.3">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c r="R621">
        <f t="shared" si="9"/>
        <v>2020</v>
      </c>
    </row>
    <row r="622" spans="1:18" x14ac:dyDescent="0.3">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c r="R622">
        <f t="shared" si="9"/>
        <v>2020</v>
      </c>
    </row>
    <row r="623" spans="1:18" x14ac:dyDescent="0.3">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c r="R623">
        <f t="shared" si="9"/>
        <v>2020</v>
      </c>
    </row>
    <row r="624" spans="1:18" x14ac:dyDescent="0.3">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c r="R624">
        <f t="shared" si="9"/>
        <v>2020</v>
      </c>
    </row>
    <row r="625" spans="1:18" x14ac:dyDescent="0.3">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c r="R625">
        <f t="shared" si="9"/>
        <v>2020</v>
      </c>
    </row>
    <row r="626" spans="1:18" x14ac:dyDescent="0.3">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c r="R626">
        <f t="shared" si="9"/>
        <v>2020</v>
      </c>
    </row>
    <row r="627" spans="1:18" x14ac:dyDescent="0.3">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c r="R627">
        <f t="shared" si="9"/>
        <v>2020</v>
      </c>
    </row>
    <row r="628" spans="1:18" x14ac:dyDescent="0.3">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c r="R628">
        <f t="shared" si="9"/>
        <v>2020</v>
      </c>
    </row>
    <row r="629" spans="1:18" x14ac:dyDescent="0.3">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c r="R629">
        <f t="shared" si="9"/>
        <v>2020</v>
      </c>
    </row>
    <row r="630" spans="1:18" x14ac:dyDescent="0.3">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c r="R630">
        <f t="shared" si="9"/>
        <v>2020</v>
      </c>
    </row>
    <row r="631" spans="1:18" x14ac:dyDescent="0.3">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c r="R631">
        <f t="shared" si="9"/>
        <v>2020</v>
      </c>
    </row>
    <row r="632" spans="1:18" x14ac:dyDescent="0.3">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c r="R632">
        <f t="shared" si="9"/>
        <v>2020</v>
      </c>
    </row>
    <row r="633" spans="1:18" x14ac:dyDescent="0.3">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c r="R633">
        <f t="shared" si="9"/>
        <v>2020</v>
      </c>
    </row>
    <row r="634" spans="1:18" x14ac:dyDescent="0.3">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c r="R634">
        <f t="shared" si="9"/>
        <v>2020</v>
      </c>
    </row>
    <row r="635" spans="1:18" x14ac:dyDescent="0.3">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c r="R635">
        <f t="shared" si="9"/>
        <v>2020</v>
      </c>
    </row>
    <row r="636" spans="1:18" x14ac:dyDescent="0.3">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c r="R636">
        <f t="shared" si="9"/>
        <v>2020</v>
      </c>
    </row>
    <row r="637" spans="1:18" x14ac:dyDescent="0.3">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c r="R637">
        <f t="shared" si="9"/>
        <v>2020</v>
      </c>
    </row>
    <row r="638" spans="1:18" x14ac:dyDescent="0.3">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c r="R638">
        <f t="shared" si="9"/>
        <v>2020</v>
      </c>
    </row>
    <row r="639" spans="1:18" x14ac:dyDescent="0.3">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c r="R639">
        <f t="shared" si="9"/>
        <v>2020</v>
      </c>
    </row>
    <row r="640" spans="1:18" x14ac:dyDescent="0.3">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c r="R640">
        <f t="shared" si="9"/>
        <v>2020</v>
      </c>
    </row>
    <row r="641" spans="1:18" x14ac:dyDescent="0.3">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c r="R641">
        <f t="shared" si="9"/>
        <v>2020</v>
      </c>
    </row>
    <row r="642" spans="1:18" x14ac:dyDescent="0.3">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c r="R642">
        <f t="shared" si="9"/>
        <v>2020</v>
      </c>
    </row>
    <row r="643" spans="1:18" x14ac:dyDescent="0.3">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c r="R643">
        <f t="shared" ref="R643:R706" si="10">YEAR(Q643:Q1603)</f>
        <v>2020</v>
      </c>
    </row>
    <row r="644" spans="1:18" x14ac:dyDescent="0.3">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c r="R644">
        <f t="shared" si="10"/>
        <v>2020</v>
      </c>
    </row>
    <row r="645" spans="1:18" x14ac:dyDescent="0.3">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c r="R645">
        <f t="shared" si="10"/>
        <v>2020</v>
      </c>
    </row>
    <row r="646" spans="1:18" x14ac:dyDescent="0.3">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c r="R646">
        <f t="shared" si="10"/>
        <v>2020</v>
      </c>
    </row>
    <row r="647" spans="1:18" x14ac:dyDescent="0.3">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c r="R647">
        <f t="shared" si="10"/>
        <v>2020</v>
      </c>
    </row>
    <row r="648" spans="1:18" x14ac:dyDescent="0.3">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c r="R648">
        <f t="shared" si="10"/>
        <v>2020</v>
      </c>
    </row>
    <row r="649" spans="1:18" x14ac:dyDescent="0.3">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c r="R649">
        <f t="shared" si="10"/>
        <v>2020</v>
      </c>
    </row>
    <row r="650" spans="1:18" x14ac:dyDescent="0.3">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c r="R650">
        <f t="shared" si="10"/>
        <v>2020</v>
      </c>
    </row>
    <row r="651" spans="1:18" x14ac:dyDescent="0.3">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c r="R651">
        <f t="shared" si="10"/>
        <v>2020</v>
      </c>
    </row>
    <row r="652" spans="1:18" x14ac:dyDescent="0.3">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c r="R652">
        <f t="shared" si="10"/>
        <v>2020</v>
      </c>
    </row>
    <row r="653" spans="1:18" x14ac:dyDescent="0.3">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c r="R653">
        <f t="shared" si="10"/>
        <v>2020</v>
      </c>
    </row>
    <row r="654" spans="1:18" x14ac:dyDescent="0.3">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c r="R654">
        <f t="shared" si="10"/>
        <v>2020</v>
      </c>
    </row>
    <row r="655" spans="1:18" x14ac:dyDescent="0.3">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c r="R655">
        <f t="shared" si="10"/>
        <v>2020</v>
      </c>
    </row>
    <row r="656" spans="1:18" x14ac:dyDescent="0.3">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c r="R656">
        <f t="shared" si="10"/>
        <v>2020</v>
      </c>
    </row>
    <row r="657" spans="1:18" x14ac:dyDescent="0.3">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c r="R657">
        <f t="shared" si="10"/>
        <v>2020</v>
      </c>
    </row>
    <row r="658" spans="1:18" x14ac:dyDescent="0.3">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c r="R658">
        <f t="shared" si="10"/>
        <v>2020</v>
      </c>
    </row>
    <row r="659" spans="1:18" x14ac:dyDescent="0.3">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c r="R659">
        <f t="shared" si="10"/>
        <v>2020</v>
      </c>
    </row>
    <row r="660" spans="1:18" x14ac:dyDescent="0.3">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c r="R660">
        <f t="shared" si="10"/>
        <v>2020</v>
      </c>
    </row>
    <row r="661" spans="1:18" x14ac:dyDescent="0.3">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c r="R661">
        <f t="shared" si="10"/>
        <v>2020</v>
      </c>
    </row>
    <row r="662" spans="1:18" x14ac:dyDescent="0.3">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c r="R662">
        <f t="shared" si="10"/>
        <v>2020</v>
      </c>
    </row>
    <row r="663" spans="1:18" x14ac:dyDescent="0.3">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c r="R663">
        <f t="shared" si="10"/>
        <v>2020</v>
      </c>
    </row>
    <row r="664" spans="1:18" x14ac:dyDescent="0.3">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c r="R664">
        <f t="shared" si="10"/>
        <v>2020</v>
      </c>
    </row>
    <row r="665" spans="1:18" x14ac:dyDescent="0.3">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c r="R665">
        <f t="shared" si="10"/>
        <v>2020</v>
      </c>
    </row>
    <row r="666" spans="1:18" x14ac:dyDescent="0.3">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c r="R666">
        <f t="shared" si="10"/>
        <v>2020</v>
      </c>
    </row>
    <row r="667" spans="1:18" x14ac:dyDescent="0.3">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c r="R667">
        <f t="shared" si="10"/>
        <v>2020</v>
      </c>
    </row>
    <row r="668" spans="1:18" x14ac:dyDescent="0.3">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c r="R668">
        <f t="shared" si="10"/>
        <v>2020</v>
      </c>
    </row>
    <row r="669" spans="1:18" x14ac:dyDescent="0.3">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c r="R669">
        <f t="shared" si="10"/>
        <v>2020</v>
      </c>
    </row>
    <row r="670" spans="1:18" x14ac:dyDescent="0.3">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c r="R670">
        <f t="shared" si="10"/>
        <v>2020</v>
      </c>
    </row>
    <row r="671" spans="1:18" x14ac:dyDescent="0.3">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c r="R671">
        <f t="shared" si="10"/>
        <v>2020</v>
      </c>
    </row>
    <row r="672" spans="1:18" x14ac:dyDescent="0.3">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c r="R672">
        <f t="shared" si="10"/>
        <v>2020</v>
      </c>
    </row>
    <row r="673" spans="1:18" x14ac:dyDescent="0.3">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c r="R673">
        <f t="shared" si="10"/>
        <v>2020</v>
      </c>
    </row>
    <row r="674" spans="1:18" x14ac:dyDescent="0.3">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c r="R674">
        <f t="shared" si="10"/>
        <v>2020</v>
      </c>
    </row>
    <row r="675" spans="1:18" x14ac:dyDescent="0.3">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c r="R675">
        <f t="shared" si="10"/>
        <v>2020</v>
      </c>
    </row>
    <row r="676" spans="1:18" x14ac:dyDescent="0.3">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c r="R676">
        <f t="shared" si="10"/>
        <v>2020</v>
      </c>
    </row>
    <row r="677" spans="1:18" x14ac:dyDescent="0.3">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c r="R677">
        <f t="shared" si="10"/>
        <v>2020</v>
      </c>
    </row>
    <row r="678" spans="1:18" x14ac:dyDescent="0.3">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c r="R678">
        <f t="shared" si="10"/>
        <v>2020</v>
      </c>
    </row>
    <row r="679" spans="1:18" x14ac:dyDescent="0.3">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c r="R679">
        <f t="shared" si="10"/>
        <v>2020</v>
      </c>
    </row>
    <row r="680" spans="1:18" x14ac:dyDescent="0.3">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c r="R680">
        <f t="shared" si="10"/>
        <v>2020</v>
      </c>
    </row>
    <row r="681" spans="1:18" x14ac:dyDescent="0.3">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c r="R681">
        <f t="shared" si="10"/>
        <v>2020</v>
      </c>
    </row>
    <row r="682" spans="1:18" x14ac:dyDescent="0.3">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c r="R682">
        <f t="shared" si="10"/>
        <v>2020</v>
      </c>
    </row>
    <row r="683" spans="1:18" x14ac:dyDescent="0.3">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c r="R683">
        <f t="shared" si="10"/>
        <v>2020</v>
      </c>
    </row>
    <row r="684" spans="1:18" x14ac:dyDescent="0.3">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c r="R684">
        <f t="shared" si="10"/>
        <v>2020</v>
      </c>
    </row>
    <row r="685" spans="1:18" x14ac:dyDescent="0.3">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c r="R685">
        <f t="shared" si="10"/>
        <v>2020</v>
      </c>
    </row>
    <row r="686" spans="1:18" x14ac:dyDescent="0.3">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c r="R686">
        <f t="shared" si="10"/>
        <v>2020</v>
      </c>
    </row>
    <row r="687" spans="1:18" x14ac:dyDescent="0.3">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c r="R687">
        <f t="shared" si="10"/>
        <v>2020</v>
      </c>
    </row>
    <row r="688" spans="1:18" x14ac:dyDescent="0.3">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c r="R688">
        <f t="shared" si="10"/>
        <v>2020</v>
      </c>
    </row>
    <row r="689" spans="1:18" x14ac:dyDescent="0.3">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c r="R689">
        <f t="shared" si="10"/>
        <v>2020</v>
      </c>
    </row>
    <row r="690" spans="1:18" x14ac:dyDescent="0.3">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c r="R690">
        <f t="shared" si="10"/>
        <v>2020</v>
      </c>
    </row>
    <row r="691" spans="1:18" x14ac:dyDescent="0.3">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c r="R691">
        <f t="shared" si="10"/>
        <v>2020</v>
      </c>
    </row>
    <row r="692" spans="1:18" x14ac:dyDescent="0.3">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c r="R692">
        <f t="shared" si="10"/>
        <v>2020</v>
      </c>
    </row>
    <row r="693" spans="1:18" x14ac:dyDescent="0.3">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c r="R693">
        <f t="shared" si="10"/>
        <v>2020</v>
      </c>
    </row>
    <row r="694" spans="1:18" x14ac:dyDescent="0.3">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c r="R694">
        <f t="shared" si="10"/>
        <v>2020</v>
      </c>
    </row>
    <row r="695" spans="1:18" x14ac:dyDescent="0.3">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c r="R695">
        <f t="shared" si="10"/>
        <v>2020</v>
      </c>
    </row>
    <row r="696" spans="1:18" x14ac:dyDescent="0.3">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c r="R696">
        <f t="shared" si="10"/>
        <v>2020</v>
      </c>
    </row>
    <row r="697" spans="1:18" x14ac:dyDescent="0.3">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c r="R697">
        <f t="shared" si="10"/>
        <v>2020</v>
      </c>
    </row>
    <row r="698" spans="1:18" x14ac:dyDescent="0.3">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c r="R698">
        <f t="shared" si="10"/>
        <v>2020</v>
      </c>
    </row>
    <row r="699" spans="1:18" x14ac:dyDescent="0.3">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c r="R699">
        <f t="shared" si="10"/>
        <v>2020</v>
      </c>
    </row>
    <row r="700" spans="1:18" x14ac:dyDescent="0.3">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c r="R700">
        <f t="shared" si="10"/>
        <v>2020</v>
      </c>
    </row>
    <row r="701" spans="1:18" x14ac:dyDescent="0.3">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c r="R701">
        <f t="shared" si="10"/>
        <v>2020</v>
      </c>
    </row>
    <row r="702" spans="1:18" x14ac:dyDescent="0.3">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c r="R702">
        <f t="shared" si="10"/>
        <v>2020</v>
      </c>
    </row>
    <row r="703" spans="1:18" x14ac:dyDescent="0.3">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c r="R703">
        <f t="shared" si="10"/>
        <v>2020</v>
      </c>
    </row>
    <row r="704" spans="1:18" x14ac:dyDescent="0.3">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c r="R704">
        <f t="shared" si="10"/>
        <v>2020</v>
      </c>
    </row>
    <row r="705" spans="1:18" x14ac:dyDescent="0.3">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c r="R705">
        <f t="shared" si="10"/>
        <v>2020</v>
      </c>
    </row>
    <row r="706" spans="1:18" x14ac:dyDescent="0.3">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c r="R706">
        <f t="shared" si="10"/>
        <v>2020</v>
      </c>
    </row>
    <row r="707" spans="1:18" x14ac:dyDescent="0.3">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c r="R707">
        <f t="shared" ref="R707:R770" si="11">YEAR(Q707:Q1667)</f>
        <v>2020</v>
      </c>
    </row>
    <row r="708" spans="1:18" x14ac:dyDescent="0.3">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c r="R708">
        <f t="shared" si="11"/>
        <v>2020</v>
      </c>
    </row>
    <row r="709" spans="1:18" x14ac:dyDescent="0.3">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c r="R709">
        <f t="shared" si="11"/>
        <v>2020</v>
      </c>
    </row>
    <row r="710" spans="1:18" x14ac:dyDescent="0.3">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c r="R710">
        <f t="shared" si="11"/>
        <v>2020</v>
      </c>
    </row>
    <row r="711" spans="1:18" x14ac:dyDescent="0.3">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c r="R711">
        <f t="shared" si="11"/>
        <v>2020</v>
      </c>
    </row>
    <row r="712" spans="1:18" x14ac:dyDescent="0.3">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c r="R712">
        <f t="shared" si="11"/>
        <v>2020</v>
      </c>
    </row>
    <row r="713" spans="1:18" x14ac:dyDescent="0.3">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c r="R713">
        <f t="shared" si="11"/>
        <v>2020</v>
      </c>
    </row>
    <row r="714" spans="1:18" x14ac:dyDescent="0.3">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c r="R714">
        <f t="shared" si="11"/>
        <v>2020</v>
      </c>
    </row>
    <row r="715" spans="1:18" x14ac:dyDescent="0.3">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c r="R715">
        <f t="shared" si="11"/>
        <v>2020</v>
      </c>
    </row>
    <row r="716" spans="1:18" x14ac:dyDescent="0.3">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c r="R716">
        <f t="shared" si="11"/>
        <v>2020</v>
      </c>
    </row>
    <row r="717" spans="1:18" x14ac:dyDescent="0.3">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c r="R717">
        <f t="shared" si="11"/>
        <v>2020</v>
      </c>
    </row>
    <row r="718" spans="1:18" x14ac:dyDescent="0.3">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c r="R718">
        <f t="shared" si="11"/>
        <v>2020</v>
      </c>
    </row>
    <row r="719" spans="1:18" x14ac:dyDescent="0.3">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c r="R719">
        <f t="shared" si="11"/>
        <v>2020</v>
      </c>
    </row>
    <row r="720" spans="1:18" x14ac:dyDescent="0.3">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c r="R720">
        <f t="shared" si="11"/>
        <v>2020</v>
      </c>
    </row>
    <row r="721" spans="1:18" x14ac:dyDescent="0.3">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c r="R721">
        <f t="shared" si="11"/>
        <v>2020</v>
      </c>
    </row>
    <row r="722" spans="1:18" x14ac:dyDescent="0.3">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c r="R722">
        <f t="shared" si="11"/>
        <v>2020</v>
      </c>
    </row>
    <row r="723" spans="1:18" x14ac:dyDescent="0.3">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c r="R723">
        <f t="shared" si="11"/>
        <v>2020</v>
      </c>
    </row>
    <row r="724" spans="1:18" x14ac:dyDescent="0.3">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c r="R724">
        <f t="shared" si="11"/>
        <v>2020</v>
      </c>
    </row>
    <row r="725" spans="1:18" x14ac:dyDescent="0.3">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c r="R725">
        <f t="shared" si="11"/>
        <v>2020</v>
      </c>
    </row>
    <row r="726" spans="1:18" x14ac:dyDescent="0.3">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c r="R726">
        <f t="shared" si="11"/>
        <v>2020</v>
      </c>
    </row>
    <row r="727" spans="1:18" x14ac:dyDescent="0.3">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c r="R727">
        <f t="shared" si="11"/>
        <v>2020</v>
      </c>
    </row>
    <row r="728" spans="1:18" x14ac:dyDescent="0.3">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c r="R728">
        <f t="shared" si="11"/>
        <v>2020</v>
      </c>
    </row>
    <row r="729" spans="1:18" x14ac:dyDescent="0.3">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c r="R729">
        <f t="shared" si="11"/>
        <v>2020</v>
      </c>
    </row>
    <row r="730" spans="1:18" x14ac:dyDescent="0.3">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c r="R730">
        <f t="shared" si="11"/>
        <v>2020</v>
      </c>
    </row>
    <row r="731" spans="1:18" x14ac:dyDescent="0.3">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c r="R731">
        <f t="shared" si="11"/>
        <v>2020</v>
      </c>
    </row>
    <row r="732" spans="1:18" x14ac:dyDescent="0.3">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c r="R732">
        <f t="shared" si="11"/>
        <v>2020</v>
      </c>
    </row>
    <row r="733" spans="1:18" x14ac:dyDescent="0.3">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c r="R733">
        <f t="shared" si="11"/>
        <v>2020</v>
      </c>
    </row>
    <row r="734" spans="1:18" x14ac:dyDescent="0.3">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c r="R734">
        <f t="shared" si="11"/>
        <v>2020</v>
      </c>
    </row>
    <row r="735" spans="1:18" x14ac:dyDescent="0.3">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c r="R735">
        <f t="shared" si="11"/>
        <v>2020</v>
      </c>
    </row>
    <row r="736" spans="1:18" x14ac:dyDescent="0.3">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c r="R736">
        <f t="shared" si="11"/>
        <v>2020</v>
      </c>
    </row>
    <row r="737" spans="1:18" x14ac:dyDescent="0.3">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c r="R737">
        <f t="shared" si="11"/>
        <v>2020</v>
      </c>
    </row>
    <row r="738" spans="1:18" x14ac:dyDescent="0.3">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c r="R738">
        <f t="shared" si="11"/>
        <v>2020</v>
      </c>
    </row>
    <row r="739" spans="1:18" x14ac:dyDescent="0.3">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c r="R739">
        <f t="shared" si="11"/>
        <v>2020</v>
      </c>
    </row>
    <row r="740" spans="1:18" x14ac:dyDescent="0.3">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c r="R740">
        <f t="shared" si="11"/>
        <v>2020</v>
      </c>
    </row>
    <row r="741" spans="1:18" x14ac:dyDescent="0.3">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c r="R741">
        <f t="shared" si="11"/>
        <v>2020</v>
      </c>
    </row>
    <row r="742" spans="1:18" x14ac:dyDescent="0.3">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c r="R742">
        <f t="shared" si="11"/>
        <v>2020</v>
      </c>
    </row>
    <row r="743" spans="1:18" x14ac:dyDescent="0.3">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c r="R743">
        <f t="shared" si="11"/>
        <v>2020</v>
      </c>
    </row>
    <row r="744" spans="1:18" x14ac:dyDescent="0.3">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c r="R744">
        <f t="shared" si="11"/>
        <v>2020</v>
      </c>
    </row>
    <row r="745" spans="1:18" x14ac:dyDescent="0.3">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c r="R745">
        <f t="shared" si="11"/>
        <v>2020</v>
      </c>
    </row>
    <row r="746" spans="1:18" x14ac:dyDescent="0.3">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c r="R746">
        <f t="shared" si="11"/>
        <v>2020</v>
      </c>
    </row>
    <row r="747" spans="1:18" x14ac:dyDescent="0.3">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c r="R747">
        <f t="shared" si="11"/>
        <v>2020</v>
      </c>
    </row>
    <row r="748" spans="1:18" x14ac:dyDescent="0.3">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c r="R748">
        <f t="shared" si="11"/>
        <v>2020</v>
      </c>
    </row>
    <row r="749" spans="1:18" x14ac:dyDescent="0.3">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c r="R749">
        <f t="shared" si="11"/>
        <v>2020</v>
      </c>
    </row>
    <row r="750" spans="1:18" x14ac:dyDescent="0.3">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c r="R750">
        <f t="shared" si="11"/>
        <v>2020</v>
      </c>
    </row>
    <row r="751" spans="1:18" x14ac:dyDescent="0.3">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c r="R751">
        <f t="shared" si="11"/>
        <v>2020</v>
      </c>
    </row>
    <row r="752" spans="1:18" x14ac:dyDescent="0.3">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c r="R752">
        <f t="shared" si="11"/>
        <v>2020</v>
      </c>
    </row>
    <row r="753" spans="1:18" x14ac:dyDescent="0.3">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c r="R753">
        <f t="shared" si="11"/>
        <v>2020</v>
      </c>
    </row>
    <row r="754" spans="1:18" x14ac:dyDescent="0.3">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c r="R754">
        <f t="shared" si="11"/>
        <v>2020</v>
      </c>
    </row>
    <row r="755" spans="1:18" x14ac:dyDescent="0.3">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c r="R755">
        <f t="shared" si="11"/>
        <v>2020</v>
      </c>
    </row>
    <row r="756" spans="1:18" x14ac:dyDescent="0.3">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c r="R756">
        <f t="shared" si="11"/>
        <v>2020</v>
      </c>
    </row>
    <row r="757" spans="1:18" x14ac:dyDescent="0.3">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c r="R757">
        <f t="shared" si="11"/>
        <v>2020</v>
      </c>
    </row>
    <row r="758" spans="1:18" x14ac:dyDescent="0.3">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c r="R758">
        <f t="shared" si="11"/>
        <v>2020</v>
      </c>
    </row>
    <row r="759" spans="1:18" x14ac:dyDescent="0.3">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c r="R759">
        <f t="shared" si="11"/>
        <v>2020</v>
      </c>
    </row>
    <row r="760" spans="1:18" x14ac:dyDescent="0.3">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c r="R760">
        <f t="shared" si="11"/>
        <v>2020</v>
      </c>
    </row>
    <row r="761" spans="1:18" x14ac:dyDescent="0.3">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c r="R761">
        <f t="shared" si="11"/>
        <v>2020</v>
      </c>
    </row>
    <row r="762" spans="1:18" x14ac:dyDescent="0.3">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c r="R762">
        <f t="shared" si="11"/>
        <v>2020</v>
      </c>
    </row>
    <row r="763" spans="1:18" x14ac:dyDescent="0.3">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c r="R763">
        <f t="shared" si="11"/>
        <v>2020</v>
      </c>
    </row>
    <row r="764" spans="1:18" x14ac:dyDescent="0.3">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c r="R764">
        <f t="shared" si="11"/>
        <v>2020</v>
      </c>
    </row>
    <row r="765" spans="1:18" x14ac:dyDescent="0.3">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c r="R765">
        <f t="shared" si="11"/>
        <v>2020</v>
      </c>
    </row>
    <row r="766" spans="1:18" x14ac:dyDescent="0.3">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c r="R766">
        <f t="shared" si="11"/>
        <v>2020</v>
      </c>
    </row>
    <row r="767" spans="1:18" x14ac:dyDescent="0.3">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c r="R767">
        <f t="shared" si="11"/>
        <v>2020</v>
      </c>
    </row>
    <row r="768" spans="1:18" x14ac:dyDescent="0.3">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c r="R768">
        <f t="shared" si="11"/>
        <v>2020</v>
      </c>
    </row>
    <row r="769" spans="1:18" x14ac:dyDescent="0.3">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c r="R769">
        <f t="shared" si="11"/>
        <v>2020</v>
      </c>
    </row>
    <row r="770" spans="1:18" x14ac:dyDescent="0.3">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c r="R770">
        <f t="shared" si="11"/>
        <v>2020</v>
      </c>
    </row>
    <row r="771" spans="1:18" x14ac:dyDescent="0.3">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c r="R771">
        <f t="shared" ref="R771:R834" si="12">YEAR(Q771:Q1731)</f>
        <v>2020</v>
      </c>
    </row>
    <row r="772" spans="1:18" x14ac:dyDescent="0.3">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c r="R772">
        <f t="shared" si="12"/>
        <v>2020</v>
      </c>
    </row>
    <row r="773" spans="1:18" x14ac:dyDescent="0.3">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c r="R773">
        <f t="shared" si="12"/>
        <v>2020</v>
      </c>
    </row>
    <row r="774" spans="1:18" x14ac:dyDescent="0.3">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c r="R774">
        <f t="shared" si="12"/>
        <v>2020</v>
      </c>
    </row>
    <row r="775" spans="1:18" x14ac:dyDescent="0.3">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c r="R775">
        <f t="shared" si="12"/>
        <v>2020</v>
      </c>
    </row>
    <row r="776" spans="1:18" x14ac:dyDescent="0.3">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c r="R776">
        <f t="shared" si="12"/>
        <v>2020</v>
      </c>
    </row>
    <row r="777" spans="1:18" x14ac:dyDescent="0.3">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c r="R777">
        <f t="shared" si="12"/>
        <v>2020</v>
      </c>
    </row>
    <row r="778" spans="1:18" x14ac:dyDescent="0.3">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c r="R778">
        <f t="shared" si="12"/>
        <v>2020</v>
      </c>
    </row>
    <row r="779" spans="1:18" x14ac:dyDescent="0.3">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c r="R779">
        <f t="shared" si="12"/>
        <v>2020</v>
      </c>
    </row>
    <row r="780" spans="1:18" x14ac:dyDescent="0.3">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c r="R780">
        <f t="shared" si="12"/>
        <v>2020</v>
      </c>
    </row>
    <row r="781" spans="1:18" x14ac:dyDescent="0.3">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c r="R781">
        <f t="shared" si="12"/>
        <v>2020</v>
      </c>
    </row>
    <row r="782" spans="1:18" x14ac:dyDescent="0.3">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c r="R782">
        <f t="shared" si="12"/>
        <v>2020</v>
      </c>
    </row>
    <row r="783" spans="1:18" x14ac:dyDescent="0.3">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c r="R783">
        <f t="shared" si="12"/>
        <v>2020</v>
      </c>
    </row>
    <row r="784" spans="1:18" x14ac:dyDescent="0.3">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c r="R784">
        <f t="shared" si="12"/>
        <v>2020</v>
      </c>
    </row>
    <row r="785" spans="1:18" x14ac:dyDescent="0.3">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c r="R785">
        <f t="shared" si="12"/>
        <v>2020</v>
      </c>
    </row>
    <row r="786" spans="1:18" x14ac:dyDescent="0.3">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c r="R786">
        <f t="shared" si="12"/>
        <v>2020</v>
      </c>
    </row>
    <row r="787" spans="1:18" x14ac:dyDescent="0.3">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c r="R787">
        <f t="shared" si="12"/>
        <v>2020</v>
      </c>
    </row>
    <row r="788" spans="1:18" x14ac:dyDescent="0.3">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c r="R788">
        <f t="shared" si="12"/>
        <v>2020</v>
      </c>
    </row>
    <row r="789" spans="1:18" x14ac:dyDescent="0.3">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c r="R789">
        <f t="shared" si="12"/>
        <v>2020</v>
      </c>
    </row>
    <row r="790" spans="1:18" x14ac:dyDescent="0.3">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c r="R790">
        <f t="shared" si="12"/>
        <v>2020</v>
      </c>
    </row>
    <row r="791" spans="1:18" x14ac:dyDescent="0.3">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c r="R791">
        <f t="shared" si="12"/>
        <v>2020</v>
      </c>
    </row>
    <row r="792" spans="1:18" x14ac:dyDescent="0.3">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c r="R792">
        <f t="shared" si="12"/>
        <v>2020</v>
      </c>
    </row>
    <row r="793" spans="1:18" x14ac:dyDescent="0.3">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c r="R793">
        <f t="shared" si="12"/>
        <v>2020</v>
      </c>
    </row>
    <row r="794" spans="1:18" x14ac:dyDescent="0.3">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c r="R794">
        <f t="shared" si="12"/>
        <v>2020</v>
      </c>
    </row>
    <row r="795" spans="1:18" x14ac:dyDescent="0.3">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c r="R795">
        <f t="shared" si="12"/>
        <v>2020</v>
      </c>
    </row>
    <row r="796" spans="1:18" x14ac:dyDescent="0.3">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c r="R796">
        <f t="shared" si="12"/>
        <v>2020</v>
      </c>
    </row>
    <row r="797" spans="1:18" x14ac:dyDescent="0.3">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c r="R797">
        <f t="shared" si="12"/>
        <v>2020</v>
      </c>
    </row>
    <row r="798" spans="1:18" x14ac:dyDescent="0.3">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c r="R798">
        <f t="shared" si="12"/>
        <v>2020</v>
      </c>
    </row>
    <row r="799" spans="1:18" x14ac:dyDescent="0.3">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c r="R799">
        <f t="shared" si="12"/>
        <v>2020</v>
      </c>
    </row>
    <row r="800" spans="1:18" x14ac:dyDescent="0.3">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c r="R800">
        <f t="shared" si="12"/>
        <v>2020</v>
      </c>
    </row>
    <row r="801" spans="1:18" x14ac:dyDescent="0.3">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c r="R801">
        <f t="shared" si="12"/>
        <v>2020</v>
      </c>
    </row>
    <row r="802" spans="1:18" x14ac:dyDescent="0.3">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c r="R802">
        <f t="shared" si="12"/>
        <v>2020</v>
      </c>
    </row>
    <row r="803" spans="1:18" x14ac:dyDescent="0.3">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c r="R803">
        <f t="shared" si="12"/>
        <v>2020</v>
      </c>
    </row>
    <row r="804" spans="1:18" x14ac:dyDescent="0.3">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c r="R804">
        <f t="shared" si="12"/>
        <v>2020</v>
      </c>
    </row>
    <row r="805" spans="1:18" x14ac:dyDescent="0.3">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c r="R805">
        <f t="shared" si="12"/>
        <v>2020</v>
      </c>
    </row>
    <row r="806" spans="1:18" x14ac:dyDescent="0.3">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c r="R806">
        <f t="shared" si="12"/>
        <v>2020</v>
      </c>
    </row>
    <row r="807" spans="1:18" x14ac:dyDescent="0.3">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c r="R807">
        <f t="shared" si="12"/>
        <v>2020</v>
      </c>
    </row>
    <row r="808" spans="1:18" x14ac:dyDescent="0.3">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c r="R808">
        <f t="shared" si="12"/>
        <v>2020</v>
      </c>
    </row>
    <row r="809" spans="1:18" x14ac:dyDescent="0.3">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c r="R809">
        <f t="shared" si="12"/>
        <v>2020</v>
      </c>
    </row>
    <row r="810" spans="1:18" x14ac:dyDescent="0.3">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c r="R810">
        <f t="shared" si="12"/>
        <v>2020</v>
      </c>
    </row>
    <row r="811" spans="1:18" x14ac:dyDescent="0.3">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c r="R811">
        <f t="shared" si="12"/>
        <v>2020</v>
      </c>
    </row>
    <row r="812" spans="1:18" x14ac:dyDescent="0.3">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c r="R812">
        <f t="shared" si="12"/>
        <v>2020</v>
      </c>
    </row>
    <row r="813" spans="1:18" x14ac:dyDescent="0.3">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c r="R813">
        <f t="shared" si="12"/>
        <v>2020</v>
      </c>
    </row>
    <row r="814" spans="1:18" x14ac:dyDescent="0.3">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c r="R814">
        <f t="shared" si="12"/>
        <v>2020</v>
      </c>
    </row>
    <row r="815" spans="1:18" x14ac:dyDescent="0.3">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c r="R815">
        <f t="shared" si="12"/>
        <v>2020</v>
      </c>
    </row>
    <row r="816" spans="1:18" x14ac:dyDescent="0.3">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c r="R816">
        <f t="shared" si="12"/>
        <v>2020</v>
      </c>
    </row>
    <row r="817" spans="1:18" x14ac:dyDescent="0.3">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c r="R817">
        <f t="shared" si="12"/>
        <v>2020</v>
      </c>
    </row>
    <row r="818" spans="1:18" x14ac:dyDescent="0.3">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c r="R818">
        <f t="shared" si="12"/>
        <v>2020</v>
      </c>
    </row>
    <row r="819" spans="1:18" x14ac:dyDescent="0.3">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c r="R819">
        <f t="shared" si="12"/>
        <v>2020</v>
      </c>
    </row>
    <row r="820" spans="1:18" x14ac:dyDescent="0.3">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c r="R820">
        <f t="shared" si="12"/>
        <v>2020</v>
      </c>
    </row>
    <row r="821" spans="1:18" x14ac:dyDescent="0.3">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c r="R821">
        <f t="shared" si="12"/>
        <v>2020</v>
      </c>
    </row>
    <row r="822" spans="1:18" x14ac:dyDescent="0.3">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c r="R822">
        <f t="shared" si="12"/>
        <v>2020</v>
      </c>
    </row>
    <row r="823" spans="1:18" x14ac:dyDescent="0.3">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c r="R823">
        <f t="shared" si="12"/>
        <v>2020</v>
      </c>
    </row>
    <row r="824" spans="1:18" x14ac:dyDescent="0.3">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c r="R824">
        <f t="shared" si="12"/>
        <v>2020</v>
      </c>
    </row>
    <row r="825" spans="1:18" x14ac:dyDescent="0.3">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c r="R825">
        <f t="shared" si="12"/>
        <v>2020</v>
      </c>
    </row>
    <row r="826" spans="1:18" x14ac:dyDescent="0.3">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c r="R826">
        <f t="shared" si="12"/>
        <v>2020</v>
      </c>
    </row>
    <row r="827" spans="1:18" x14ac:dyDescent="0.3">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c r="R827">
        <f t="shared" si="12"/>
        <v>2020</v>
      </c>
    </row>
    <row r="828" spans="1:18" x14ac:dyDescent="0.3">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c r="R828">
        <f t="shared" si="12"/>
        <v>2020</v>
      </c>
    </row>
    <row r="829" spans="1:18" x14ac:dyDescent="0.3">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c r="R829">
        <f t="shared" si="12"/>
        <v>2020</v>
      </c>
    </row>
    <row r="830" spans="1:18" x14ac:dyDescent="0.3">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c r="R830">
        <f t="shared" si="12"/>
        <v>2020</v>
      </c>
    </row>
    <row r="831" spans="1:18" x14ac:dyDescent="0.3">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c r="R831">
        <f t="shared" si="12"/>
        <v>2020</v>
      </c>
    </row>
    <row r="832" spans="1:18" x14ac:dyDescent="0.3">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c r="R832">
        <f t="shared" si="12"/>
        <v>2020</v>
      </c>
    </row>
    <row r="833" spans="1:18" x14ac:dyDescent="0.3">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c r="R833">
        <f t="shared" si="12"/>
        <v>2020</v>
      </c>
    </row>
    <row r="834" spans="1:18" x14ac:dyDescent="0.3">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c r="R834">
        <f t="shared" si="12"/>
        <v>2020</v>
      </c>
    </row>
    <row r="835" spans="1:18" x14ac:dyDescent="0.3">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c r="R835">
        <f t="shared" ref="R835:R898" si="13">YEAR(Q835:Q1795)</f>
        <v>2020</v>
      </c>
    </row>
    <row r="836" spans="1:18" x14ac:dyDescent="0.3">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c r="R836">
        <f t="shared" si="13"/>
        <v>2020</v>
      </c>
    </row>
    <row r="837" spans="1:18" x14ac:dyDescent="0.3">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c r="R837">
        <f t="shared" si="13"/>
        <v>2020</v>
      </c>
    </row>
    <row r="838" spans="1:18" x14ac:dyDescent="0.3">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c r="R838">
        <f t="shared" si="13"/>
        <v>2020</v>
      </c>
    </row>
    <row r="839" spans="1:18" x14ac:dyDescent="0.3">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c r="R839">
        <f t="shared" si="13"/>
        <v>2020</v>
      </c>
    </row>
    <row r="840" spans="1:18" x14ac:dyDescent="0.3">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c r="R840">
        <f t="shared" si="13"/>
        <v>2020</v>
      </c>
    </row>
    <row r="841" spans="1:18" x14ac:dyDescent="0.3">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c r="R841">
        <f t="shared" si="13"/>
        <v>2020</v>
      </c>
    </row>
    <row r="842" spans="1:18" x14ac:dyDescent="0.3">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c r="R842">
        <f t="shared" si="13"/>
        <v>2020</v>
      </c>
    </row>
    <row r="843" spans="1:18" x14ac:dyDescent="0.3">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c r="R843">
        <f t="shared" si="13"/>
        <v>2020</v>
      </c>
    </row>
    <row r="844" spans="1:18" x14ac:dyDescent="0.3">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c r="R844">
        <f t="shared" si="13"/>
        <v>2020</v>
      </c>
    </row>
    <row r="845" spans="1:18" x14ac:dyDescent="0.3">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c r="R845">
        <f t="shared" si="13"/>
        <v>2020</v>
      </c>
    </row>
    <row r="846" spans="1:18" x14ac:dyDescent="0.3">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c r="R846">
        <f t="shared" si="13"/>
        <v>2020</v>
      </c>
    </row>
    <row r="847" spans="1:18" x14ac:dyDescent="0.3">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c r="R847">
        <f t="shared" si="13"/>
        <v>2020</v>
      </c>
    </row>
    <row r="848" spans="1:18" x14ac:dyDescent="0.3">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c r="R848">
        <f t="shared" si="13"/>
        <v>2020</v>
      </c>
    </row>
    <row r="849" spans="1:18" x14ac:dyDescent="0.3">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c r="R849">
        <f t="shared" si="13"/>
        <v>2020</v>
      </c>
    </row>
    <row r="850" spans="1:18" x14ac:dyDescent="0.3">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c r="R850">
        <f t="shared" si="13"/>
        <v>2020</v>
      </c>
    </row>
    <row r="851" spans="1:18" x14ac:dyDescent="0.3">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c r="R851">
        <f t="shared" si="13"/>
        <v>2020</v>
      </c>
    </row>
    <row r="852" spans="1:18" x14ac:dyDescent="0.3">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c r="R852">
        <f t="shared" si="13"/>
        <v>2020</v>
      </c>
    </row>
    <row r="853" spans="1:18" x14ac:dyDescent="0.3">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c r="R853">
        <f t="shared" si="13"/>
        <v>2020</v>
      </c>
    </row>
    <row r="854" spans="1:18" x14ac:dyDescent="0.3">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c r="R854">
        <f t="shared" si="13"/>
        <v>2020</v>
      </c>
    </row>
    <row r="855" spans="1:18" x14ac:dyDescent="0.3">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c r="R855">
        <f t="shared" si="13"/>
        <v>2020</v>
      </c>
    </row>
    <row r="856" spans="1:18" x14ac:dyDescent="0.3">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c r="R856">
        <f t="shared" si="13"/>
        <v>2020</v>
      </c>
    </row>
    <row r="857" spans="1:18" x14ac:dyDescent="0.3">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c r="R857">
        <f t="shared" si="13"/>
        <v>2020</v>
      </c>
    </row>
    <row r="858" spans="1:18" x14ac:dyDescent="0.3">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c r="R858">
        <f t="shared" si="13"/>
        <v>2020</v>
      </c>
    </row>
    <row r="859" spans="1:18" x14ac:dyDescent="0.3">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c r="R859">
        <f t="shared" si="13"/>
        <v>2020</v>
      </c>
    </row>
    <row r="860" spans="1:18" x14ac:dyDescent="0.3">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c r="R860">
        <f t="shared" si="13"/>
        <v>2020</v>
      </c>
    </row>
    <row r="861" spans="1:18" x14ac:dyDescent="0.3">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c r="R861">
        <f t="shared" si="13"/>
        <v>2020</v>
      </c>
    </row>
    <row r="862" spans="1:18" x14ac:dyDescent="0.3">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c r="R862">
        <f t="shared" si="13"/>
        <v>2020</v>
      </c>
    </row>
    <row r="863" spans="1:18" x14ac:dyDescent="0.3">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c r="R863">
        <f t="shared" si="13"/>
        <v>2020</v>
      </c>
    </row>
    <row r="864" spans="1:18" x14ac:dyDescent="0.3">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c r="R864">
        <f t="shared" si="13"/>
        <v>2020</v>
      </c>
    </row>
    <row r="865" spans="1:18" x14ac:dyDescent="0.3">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c r="R865">
        <f t="shared" si="13"/>
        <v>2020</v>
      </c>
    </row>
    <row r="866" spans="1:18" x14ac:dyDescent="0.3">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c r="R866">
        <f t="shared" si="13"/>
        <v>2020</v>
      </c>
    </row>
    <row r="867" spans="1:18" x14ac:dyDescent="0.3">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c r="R867">
        <f t="shared" si="13"/>
        <v>2020</v>
      </c>
    </row>
    <row r="868" spans="1:18" x14ac:dyDescent="0.3">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c r="R868">
        <f t="shared" si="13"/>
        <v>2020</v>
      </c>
    </row>
    <row r="869" spans="1:18" x14ac:dyDescent="0.3">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c r="R869">
        <f t="shared" si="13"/>
        <v>2020</v>
      </c>
    </row>
    <row r="870" spans="1:18" x14ac:dyDescent="0.3">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c r="R870">
        <f t="shared" si="13"/>
        <v>2020</v>
      </c>
    </row>
    <row r="871" spans="1:18" x14ac:dyDescent="0.3">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c r="R871">
        <f t="shared" si="13"/>
        <v>2020</v>
      </c>
    </row>
    <row r="872" spans="1:18" x14ac:dyDescent="0.3">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c r="R872">
        <f t="shared" si="13"/>
        <v>2020</v>
      </c>
    </row>
    <row r="873" spans="1:18" x14ac:dyDescent="0.3">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c r="R873">
        <f t="shared" si="13"/>
        <v>2020</v>
      </c>
    </row>
    <row r="874" spans="1:18" x14ac:dyDescent="0.3">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c r="R874">
        <f t="shared" si="13"/>
        <v>2020</v>
      </c>
    </row>
    <row r="875" spans="1:18" x14ac:dyDescent="0.3">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c r="R875">
        <f t="shared" si="13"/>
        <v>2020</v>
      </c>
    </row>
    <row r="876" spans="1:18" x14ac:dyDescent="0.3">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c r="R876">
        <f t="shared" si="13"/>
        <v>2020</v>
      </c>
    </row>
    <row r="877" spans="1:18" x14ac:dyDescent="0.3">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c r="R877">
        <f t="shared" si="13"/>
        <v>2020</v>
      </c>
    </row>
    <row r="878" spans="1:18" x14ac:dyDescent="0.3">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c r="R878">
        <f t="shared" si="13"/>
        <v>2020</v>
      </c>
    </row>
    <row r="879" spans="1:18" x14ac:dyDescent="0.3">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c r="R879">
        <f t="shared" si="13"/>
        <v>2020</v>
      </c>
    </row>
    <row r="880" spans="1:18" x14ac:dyDescent="0.3">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c r="R880">
        <f t="shared" si="13"/>
        <v>2020</v>
      </c>
    </row>
    <row r="881" spans="1:18" x14ac:dyDescent="0.3">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c r="R881">
        <f t="shared" si="13"/>
        <v>2020</v>
      </c>
    </row>
    <row r="882" spans="1:18" x14ac:dyDescent="0.3">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c r="R882">
        <f t="shared" si="13"/>
        <v>2020</v>
      </c>
    </row>
    <row r="883" spans="1:18" x14ac:dyDescent="0.3">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c r="R883">
        <f t="shared" si="13"/>
        <v>2020</v>
      </c>
    </row>
    <row r="884" spans="1:18" x14ac:dyDescent="0.3">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c r="R884">
        <f t="shared" si="13"/>
        <v>2020</v>
      </c>
    </row>
    <row r="885" spans="1:18" x14ac:dyDescent="0.3">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c r="R885">
        <f t="shared" si="13"/>
        <v>2020</v>
      </c>
    </row>
    <row r="886" spans="1:18" x14ac:dyDescent="0.3">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c r="R886">
        <f t="shared" si="13"/>
        <v>2020</v>
      </c>
    </row>
    <row r="887" spans="1:18" x14ac:dyDescent="0.3">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c r="R887">
        <f t="shared" si="13"/>
        <v>2020</v>
      </c>
    </row>
    <row r="888" spans="1:18" x14ac:dyDescent="0.3">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c r="R888">
        <f t="shared" si="13"/>
        <v>2020</v>
      </c>
    </row>
    <row r="889" spans="1:18" x14ac:dyDescent="0.3">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c r="R889">
        <f t="shared" si="13"/>
        <v>2020</v>
      </c>
    </row>
    <row r="890" spans="1:18" x14ac:dyDescent="0.3">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c r="R890">
        <f t="shared" si="13"/>
        <v>2020</v>
      </c>
    </row>
    <row r="891" spans="1:18" x14ac:dyDescent="0.3">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c r="R891">
        <f t="shared" si="13"/>
        <v>2020</v>
      </c>
    </row>
    <row r="892" spans="1:18" x14ac:dyDescent="0.3">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c r="R892">
        <f t="shared" si="13"/>
        <v>2020</v>
      </c>
    </row>
    <row r="893" spans="1:18" x14ac:dyDescent="0.3">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c r="R893">
        <f t="shared" si="13"/>
        <v>2020</v>
      </c>
    </row>
    <row r="894" spans="1:18" x14ac:dyDescent="0.3">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c r="R894">
        <f t="shared" si="13"/>
        <v>2020</v>
      </c>
    </row>
    <row r="895" spans="1:18" x14ac:dyDescent="0.3">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c r="R895">
        <f t="shared" si="13"/>
        <v>2020</v>
      </c>
    </row>
    <row r="896" spans="1:18" x14ac:dyDescent="0.3">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c r="R896">
        <f t="shared" si="13"/>
        <v>2020</v>
      </c>
    </row>
    <row r="897" spans="1:18" x14ac:dyDescent="0.3">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c r="R897">
        <f t="shared" si="13"/>
        <v>2020</v>
      </c>
    </row>
    <row r="898" spans="1:18" x14ac:dyDescent="0.3">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c r="R898">
        <f t="shared" si="13"/>
        <v>2020</v>
      </c>
    </row>
    <row r="899" spans="1:18" x14ac:dyDescent="0.3">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c r="R899">
        <f t="shared" ref="R899:R962" si="14">YEAR(Q899:Q1859)</f>
        <v>2020</v>
      </c>
    </row>
    <row r="900" spans="1:18" x14ac:dyDescent="0.3">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c r="R900">
        <f t="shared" si="14"/>
        <v>2020</v>
      </c>
    </row>
    <row r="901" spans="1:18" x14ac:dyDescent="0.3">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c r="R901">
        <f t="shared" si="14"/>
        <v>2020</v>
      </c>
    </row>
    <row r="902" spans="1:18" x14ac:dyDescent="0.3">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c r="R902">
        <f t="shared" si="14"/>
        <v>2020</v>
      </c>
    </row>
    <row r="903" spans="1:18" x14ac:dyDescent="0.3">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c r="R903">
        <f t="shared" si="14"/>
        <v>2020</v>
      </c>
    </row>
    <row r="904" spans="1:18" x14ac:dyDescent="0.3">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c r="R904">
        <f t="shared" si="14"/>
        <v>2020</v>
      </c>
    </row>
    <row r="905" spans="1:18" x14ac:dyDescent="0.3">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c r="R905">
        <f t="shared" si="14"/>
        <v>2020</v>
      </c>
    </row>
    <row r="906" spans="1:18" x14ac:dyDescent="0.3">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c r="R906">
        <f t="shared" si="14"/>
        <v>2020</v>
      </c>
    </row>
    <row r="907" spans="1:18" x14ac:dyDescent="0.3">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c r="R907">
        <f t="shared" si="14"/>
        <v>2020</v>
      </c>
    </row>
    <row r="908" spans="1:18" x14ac:dyDescent="0.3">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c r="R908">
        <f t="shared" si="14"/>
        <v>2020</v>
      </c>
    </row>
    <row r="909" spans="1:18" x14ac:dyDescent="0.3">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c r="R909">
        <f t="shared" si="14"/>
        <v>2020</v>
      </c>
    </row>
    <row r="910" spans="1:18" x14ac:dyDescent="0.3">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c r="R910">
        <f t="shared" si="14"/>
        <v>2020</v>
      </c>
    </row>
    <row r="911" spans="1:18" x14ac:dyDescent="0.3">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c r="R911">
        <f t="shared" si="14"/>
        <v>2020</v>
      </c>
    </row>
    <row r="912" spans="1:18" x14ac:dyDescent="0.3">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c r="R912">
        <f t="shared" si="14"/>
        <v>2020</v>
      </c>
    </row>
    <row r="913" spans="1:18" x14ac:dyDescent="0.3">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c r="R913">
        <f t="shared" si="14"/>
        <v>2020</v>
      </c>
    </row>
    <row r="914" spans="1:18" x14ac:dyDescent="0.3">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c r="R914">
        <f t="shared" si="14"/>
        <v>2020</v>
      </c>
    </row>
    <row r="915" spans="1:18" x14ac:dyDescent="0.3">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c r="R915">
        <f t="shared" si="14"/>
        <v>2020</v>
      </c>
    </row>
    <row r="916" spans="1:18" x14ac:dyDescent="0.3">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c r="R916">
        <f t="shared" si="14"/>
        <v>2020</v>
      </c>
    </row>
    <row r="917" spans="1:18" x14ac:dyDescent="0.3">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c r="R917">
        <f t="shared" si="14"/>
        <v>2020</v>
      </c>
    </row>
    <row r="918" spans="1:18" x14ac:dyDescent="0.3">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c r="R918">
        <f t="shared" si="14"/>
        <v>2020</v>
      </c>
    </row>
    <row r="919" spans="1:18" x14ac:dyDescent="0.3">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c r="R919">
        <f t="shared" si="14"/>
        <v>2020</v>
      </c>
    </row>
    <row r="920" spans="1:18" x14ac:dyDescent="0.3">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c r="R920">
        <f t="shared" si="14"/>
        <v>2020</v>
      </c>
    </row>
    <row r="921" spans="1:18" x14ac:dyDescent="0.3">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c r="R921">
        <f t="shared" si="14"/>
        <v>2020</v>
      </c>
    </row>
    <row r="922" spans="1:18" x14ac:dyDescent="0.3">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c r="R922">
        <f t="shared" si="14"/>
        <v>2020</v>
      </c>
    </row>
    <row r="923" spans="1:18" x14ac:dyDescent="0.3">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c r="R923">
        <f t="shared" si="14"/>
        <v>2020</v>
      </c>
    </row>
    <row r="924" spans="1:18" x14ac:dyDescent="0.3">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c r="R924">
        <f t="shared" si="14"/>
        <v>2020</v>
      </c>
    </row>
    <row r="925" spans="1:18" x14ac:dyDescent="0.3">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c r="R925">
        <f t="shared" si="14"/>
        <v>2020</v>
      </c>
    </row>
    <row r="926" spans="1:18" x14ac:dyDescent="0.3">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c r="R926">
        <f t="shared" si="14"/>
        <v>2020</v>
      </c>
    </row>
    <row r="927" spans="1:18" x14ac:dyDescent="0.3">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c r="R927">
        <f t="shared" si="14"/>
        <v>2020</v>
      </c>
    </row>
    <row r="928" spans="1:18" x14ac:dyDescent="0.3">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c r="R928">
        <f t="shared" si="14"/>
        <v>2020</v>
      </c>
    </row>
    <row r="929" spans="1:18" x14ac:dyDescent="0.3">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c r="R929">
        <f t="shared" si="14"/>
        <v>2020</v>
      </c>
    </row>
    <row r="930" spans="1:18" x14ac:dyDescent="0.3">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c r="R930">
        <f t="shared" si="14"/>
        <v>2020</v>
      </c>
    </row>
    <row r="931" spans="1:18" x14ac:dyDescent="0.3">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c r="R931">
        <f t="shared" si="14"/>
        <v>2020</v>
      </c>
    </row>
    <row r="932" spans="1:18" x14ac:dyDescent="0.3">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c r="R932">
        <f t="shared" si="14"/>
        <v>2020</v>
      </c>
    </row>
    <row r="933" spans="1:18" x14ac:dyDescent="0.3">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c r="R933">
        <f t="shared" si="14"/>
        <v>2020</v>
      </c>
    </row>
    <row r="934" spans="1:18" x14ac:dyDescent="0.3">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c r="R934">
        <f t="shared" si="14"/>
        <v>2020</v>
      </c>
    </row>
    <row r="935" spans="1:18" x14ac:dyDescent="0.3">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c r="R935">
        <f t="shared" si="14"/>
        <v>2020</v>
      </c>
    </row>
    <row r="936" spans="1:18" x14ac:dyDescent="0.3">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c r="R936">
        <f t="shared" si="14"/>
        <v>2020</v>
      </c>
    </row>
    <row r="937" spans="1:18" x14ac:dyDescent="0.3">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c r="R937">
        <f t="shared" si="14"/>
        <v>2020</v>
      </c>
    </row>
    <row r="938" spans="1:18" x14ac:dyDescent="0.3">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c r="R938">
        <f t="shared" si="14"/>
        <v>2020</v>
      </c>
    </row>
    <row r="939" spans="1:18" x14ac:dyDescent="0.3">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c r="R939">
        <f t="shared" si="14"/>
        <v>2020</v>
      </c>
    </row>
    <row r="940" spans="1:18" x14ac:dyDescent="0.3">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c r="R940">
        <f t="shared" si="14"/>
        <v>2020</v>
      </c>
    </row>
    <row r="941" spans="1:18" x14ac:dyDescent="0.3">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c r="R941">
        <f t="shared" si="14"/>
        <v>2020</v>
      </c>
    </row>
    <row r="942" spans="1:18" x14ac:dyDescent="0.3">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c r="R942">
        <f t="shared" si="14"/>
        <v>2020</v>
      </c>
    </row>
    <row r="943" spans="1:18" x14ac:dyDescent="0.3">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c r="R943">
        <f t="shared" si="14"/>
        <v>2020</v>
      </c>
    </row>
    <row r="944" spans="1:18" x14ac:dyDescent="0.3">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c r="R944">
        <f t="shared" si="14"/>
        <v>2020</v>
      </c>
    </row>
    <row r="945" spans="1:18" x14ac:dyDescent="0.3">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c r="R945">
        <f t="shared" si="14"/>
        <v>2020</v>
      </c>
    </row>
    <row r="946" spans="1:18" x14ac:dyDescent="0.3">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c r="R946">
        <f t="shared" si="14"/>
        <v>2020</v>
      </c>
    </row>
    <row r="947" spans="1:18" x14ac:dyDescent="0.3">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c r="R947">
        <f t="shared" si="14"/>
        <v>2020</v>
      </c>
    </row>
    <row r="948" spans="1:18" x14ac:dyDescent="0.3">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c r="R948">
        <f t="shared" si="14"/>
        <v>2020</v>
      </c>
    </row>
    <row r="949" spans="1:18" x14ac:dyDescent="0.3">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c r="R949">
        <f t="shared" si="14"/>
        <v>2020</v>
      </c>
    </row>
    <row r="950" spans="1:18" x14ac:dyDescent="0.3">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c r="R950">
        <f t="shared" si="14"/>
        <v>2020</v>
      </c>
    </row>
    <row r="951" spans="1:18" x14ac:dyDescent="0.3">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c r="R951">
        <f t="shared" si="14"/>
        <v>2020</v>
      </c>
    </row>
    <row r="952" spans="1:18" x14ac:dyDescent="0.3">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c r="R952">
        <f t="shared" si="14"/>
        <v>2020</v>
      </c>
    </row>
    <row r="953" spans="1:18" x14ac:dyDescent="0.3">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c r="R953">
        <f t="shared" si="14"/>
        <v>2020</v>
      </c>
    </row>
    <row r="954" spans="1:18" x14ac:dyDescent="0.3">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c r="R954">
        <f t="shared" si="14"/>
        <v>2020</v>
      </c>
    </row>
    <row r="955" spans="1:18" x14ac:dyDescent="0.3">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c r="R955">
        <f t="shared" si="14"/>
        <v>2020</v>
      </c>
    </row>
    <row r="956" spans="1:18" x14ac:dyDescent="0.3">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c r="R956">
        <f t="shared" si="14"/>
        <v>2020</v>
      </c>
    </row>
    <row r="957" spans="1:18" x14ac:dyDescent="0.3">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c r="R957">
        <f t="shared" si="14"/>
        <v>2020</v>
      </c>
    </row>
    <row r="958" spans="1:18" x14ac:dyDescent="0.3">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c r="R958">
        <f t="shared" si="14"/>
        <v>2020</v>
      </c>
    </row>
    <row r="959" spans="1:18" x14ac:dyDescent="0.3">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c r="R959">
        <f t="shared" si="14"/>
        <v>2020</v>
      </c>
    </row>
    <row r="960" spans="1:18" x14ac:dyDescent="0.3">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c r="R960">
        <f t="shared" si="14"/>
        <v>2020</v>
      </c>
    </row>
    <row r="961" spans="1:18" x14ac:dyDescent="0.3">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c r="R961">
        <f t="shared" si="14"/>
        <v>2020</v>
      </c>
    </row>
    <row r="962" spans="1:18" x14ac:dyDescent="0.3">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c r="R962">
        <f t="shared" si="14"/>
        <v>2020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39E22-1135-4562-97E3-831C2E52CEF1}">
  <dimension ref="A1:P29"/>
  <sheetViews>
    <sheetView zoomScale="57" workbookViewId="0">
      <selection activeCell="C4" sqref="C4"/>
    </sheetView>
  </sheetViews>
  <sheetFormatPr defaultRowHeight="14.4" x14ac:dyDescent="0.3"/>
  <cols>
    <col min="2" max="2" width="11" bestFit="1" customWidth="1"/>
    <col min="16" max="16" width="11" bestFit="1" customWidth="1"/>
  </cols>
  <sheetData>
    <row r="1" spans="1:16" ht="15.6" thickTop="1" thickBot="1" x14ac:dyDescent="0.35">
      <c r="A1" s="11" t="s">
        <v>688</v>
      </c>
      <c r="B1" s="8"/>
    </row>
    <row r="2" spans="1:16" ht="15.6" thickTop="1" thickBot="1" x14ac:dyDescent="0.35">
      <c r="A2" s="9" t="s">
        <v>689</v>
      </c>
      <c r="B2" s="10">
        <f>Achievement!D4</f>
        <v>19673793</v>
      </c>
      <c r="O2" s="8" t="s">
        <v>693</v>
      </c>
      <c r="P2" s="8"/>
    </row>
    <row r="3" spans="1:16" ht="15.6" thickTop="1" thickBot="1" x14ac:dyDescent="0.35">
      <c r="A3" s="9" t="s">
        <v>690</v>
      </c>
      <c r="B3" s="10">
        <f>Achievement!B27</f>
        <v>3531629.3099999991</v>
      </c>
      <c r="O3" s="9" t="s">
        <v>689</v>
      </c>
      <c r="P3" s="10">
        <f>Achievement!E4</f>
        <v>20083111</v>
      </c>
    </row>
    <row r="4" spans="1:16" ht="15.6" thickTop="1" thickBot="1" x14ac:dyDescent="0.35">
      <c r="A4" s="9" t="s">
        <v>691</v>
      </c>
      <c r="B4" s="10">
        <f>GETPIVOTDATA("Amount",Achievement!$A$19,"income_class","New")</f>
        <v>569815</v>
      </c>
      <c r="O4" s="9" t="s">
        <v>690</v>
      </c>
      <c r="P4" s="10">
        <f>Achievement!B26</f>
        <v>13041253.300000001</v>
      </c>
    </row>
    <row r="5" spans="1:16" ht="15.6" thickTop="1" thickBot="1" x14ac:dyDescent="0.35">
      <c r="O5" s="9" t="s">
        <v>691</v>
      </c>
      <c r="P5" s="10">
        <f>GETPIVOTDATA("Amount",Achievement!$A$19,"income_class","Cross Sell")</f>
        <v>2853842</v>
      </c>
    </row>
    <row r="6" spans="1:16" ht="15" thickTop="1" x14ac:dyDescent="0.3"/>
    <row r="24" spans="1:2" ht="15" thickBot="1" x14ac:dyDescent="0.35"/>
    <row r="25" spans="1:2" ht="15.6" thickTop="1" thickBot="1" x14ac:dyDescent="0.35">
      <c r="A25" s="8" t="s">
        <v>692</v>
      </c>
      <c r="B25" s="8"/>
    </row>
    <row r="26" spans="1:2" ht="15.6" thickTop="1" thickBot="1" x14ac:dyDescent="0.35">
      <c r="A26" s="9" t="s">
        <v>689</v>
      </c>
      <c r="B26" s="10">
        <f>Achievement!F4</f>
        <v>12319455</v>
      </c>
    </row>
    <row r="27" spans="1:2" ht="15.6" thickTop="1" thickBot="1" x14ac:dyDescent="0.35">
      <c r="A27" s="9" t="s">
        <v>690</v>
      </c>
      <c r="B27" s="10">
        <f>Achievement!B28</f>
        <v>18507270.640000015</v>
      </c>
    </row>
    <row r="28" spans="1:2" ht="15.6" thickTop="1" thickBot="1" x14ac:dyDescent="0.35">
      <c r="A28" s="9" t="s">
        <v>691</v>
      </c>
      <c r="B28" s="10">
        <f>GETPIVOTDATA("Amount",Achievement!$A$19,"income_class","Renewal")</f>
        <v>8244310</v>
      </c>
    </row>
    <row r="29" spans="1:2" ht="15" thickTop="1"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11C3B-F2D7-4BFA-AED8-43F5E1CAC9C5}">
  <dimension ref="A1:L34"/>
  <sheetViews>
    <sheetView topLeftCell="C1" zoomScale="79" workbookViewId="0">
      <selection activeCell="B26" sqref="B26"/>
    </sheetView>
  </sheetViews>
  <sheetFormatPr defaultRowHeight="14.4" x14ac:dyDescent="0.3"/>
  <cols>
    <col min="1" max="1" width="13.44140625" bestFit="1" customWidth="1"/>
    <col min="2" max="2" width="14.5546875" bestFit="1" customWidth="1"/>
    <col min="3" max="3" width="15.109375" bestFit="1" customWidth="1"/>
    <col min="4" max="4" width="16.88671875" customWidth="1"/>
    <col min="5" max="5" width="17.88671875" customWidth="1"/>
    <col min="6" max="6" width="14.77734375" customWidth="1"/>
    <col min="8" max="8" width="20.33203125" customWidth="1"/>
    <col min="9" max="9" width="23.77734375" customWidth="1"/>
    <col min="10" max="10" width="0.21875" customWidth="1"/>
    <col min="11" max="12" width="8.88671875" hidden="1" customWidth="1"/>
  </cols>
  <sheetData>
    <row r="1" spans="1:12" ht="15" thickBot="1" x14ac:dyDescent="0.35"/>
    <row r="2" spans="1:12" ht="15.6" thickTop="1" thickBot="1" x14ac:dyDescent="0.35">
      <c r="A2" s="5" t="s">
        <v>666</v>
      </c>
      <c r="B2" s="6"/>
      <c r="D2" s="13" t="s">
        <v>673</v>
      </c>
      <c r="E2" s="12"/>
      <c r="F2" s="12"/>
    </row>
    <row r="3" spans="1:12" ht="15.6" thickTop="1" thickBot="1" x14ac:dyDescent="0.35">
      <c r="A3" s="2" t="s">
        <v>662</v>
      </c>
      <c r="B3" t="s">
        <v>665</v>
      </c>
      <c r="D3" s="15" t="s">
        <v>671</v>
      </c>
      <c r="E3" s="15" t="s">
        <v>672</v>
      </c>
      <c r="F3" s="15" t="s">
        <v>674</v>
      </c>
      <c r="H3" s="13" t="s">
        <v>681</v>
      </c>
      <c r="I3" s="12"/>
      <c r="J3" s="6"/>
      <c r="K3" s="6"/>
      <c r="L3" s="6"/>
    </row>
    <row r="4" spans="1:12" ht="15.6" thickTop="1" thickBot="1" x14ac:dyDescent="0.35">
      <c r="A4" s="3" t="s">
        <v>58</v>
      </c>
      <c r="B4">
        <v>12644773.300000001</v>
      </c>
      <c r="D4" s="9">
        <f>Budget!K18</f>
        <v>19673793</v>
      </c>
      <c r="E4" s="9">
        <f>Budget!L18</f>
        <v>20083111</v>
      </c>
      <c r="F4" s="9">
        <f>Budget!M18</f>
        <v>12319455</v>
      </c>
      <c r="H4" s="9"/>
      <c r="I4" s="9"/>
    </row>
    <row r="5" spans="1:12" ht="15.6" thickTop="1" thickBot="1" x14ac:dyDescent="0.35">
      <c r="A5" s="3" t="s">
        <v>28</v>
      </c>
      <c r="B5">
        <v>3431629.3099999991</v>
      </c>
      <c r="H5" s="24" t="s">
        <v>675</v>
      </c>
      <c r="I5" s="16" t="s">
        <v>676</v>
      </c>
    </row>
    <row r="6" spans="1:12" ht="15.6" thickTop="1" thickBot="1" x14ac:dyDescent="0.35">
      <c r="A6" s="3" t="s">
        <v>23</v>
      </c>
      <c r="B6">
        <v>18489219.640000012</v>
      </c>
      <c r="H6" s="22">
        <f>C26</f>
        <v>0.64936419960035074</v>
      </c>
      <c r="I6" s="22">
        <f>D26</f>
        <v>0.14210158973876108</v>
      </c>
    </row>
    <row r="7" spans="1:12" ht="15.6" thickTop="1" thickBot="1" x14ac:dyDescent="0.35">
      <c r="A7" s="3" t="s">
        <v>663</v>
      </c>
      <c r="B7">
        <v>34565622.250000015</v>
      </c>
      <c r="H7" s="9"/>
      <c r="I7" s="9"/>
    </row>
    <row r="8" spans="1:12" ht="15.6" thickTop="1" thickBot="1" x14ac:dyDescent="0.35">
      <c r="H8" s="16" t="s">
        <v>677</v>
      </c>
      <c r="I8" s="16" t="s">
        <v>679</v>
      </c>
    </row>
    <row r="9" spans="1:12" ht="15.6" thickTop="1" thickBot="1" x14ac:dyDescent="0.35">
      <c r="H9" s="22">
        <f>C27</f>
        <v>0.17950932542596129</v>
      </c>
      <c r="I9" s="22">
        <f>D27</f>
        <v>2.8963149098905329E-2</v>
      </c>
    </row>
    <row r="10" spans="1:12" ht="15.6" thickTop="1" thickBot="1" x14ac:dyDescent="0.35">
      <c r="A10" s="5" t="s">
        <v>667</v>
      </c>
      <c r="B10" s="6"/>
      <c r="H10" s="9"/>
      <c r="I10" s="9"/>
    </row>
    <row r="11" spans="1:12" ht="15.6" thickTop="1" thickBot="1" x14ac:dyDescent="0.35">
      <c r="A11" s="2" t="s">
        <v>662</v>
      </c>
      <c r="B11" t="s">
        <v>665</v>
      </c>
      <c r="H11" s="16" t="s">
        <v>678</v>
      </c>
      <c r="I11" s="16" t="s">
        <v>680</v>
      </c>
    </row>
    <row r="12" spans="1:12" ht="15.6" thickTop="1" thickBot="1" x14ac:dyDescent="0.35">
      <c r="A12" s="3" t="s">
        <v>58</v>
      </c>
      <c r="B12">
        <v>396480</v>
      </c>
      <c r="H12" s="23">
        <f>C28</f>
        <v>1.5022799823531168</v>
      </c>
      <c r="I12" s="22">
        <f>D28</f>
        <v>0.66921061037196861</v>
      </c>
    </row>
    <row r="13" spans="1:12" ht="15" thickTop="1" x14ac:dyDescent="0.3">
      <c r="A13" s="3" t="s">
        <v>28</v>
      </c>
      <c r="B13">
        <v>100000</v>
      </c>
    </row>
    <row r="14" spans="1:12" x14ac:dyDescent="0.3">
      <c r="A14" s="3" t="s">
        <v>23</v>
      </c>
      <c r="B14">
        <v>18051</v>
      </c>
    </row>
    <row r="15" spans="1:12" x14ac:dyDescent="0.3">
      <c r="A15" s="3" t="s">
        <v>663</v>
      </c>
      <c r="B15">
        <v>514531</v>
      </c>
    </row>
    <row r="18" spans="1:4" x14ac:dyDescent="0.3">
      <c r="A18" s="5" t="s">
        <v>668</v>
      </c>
      <c r="B18" s="6"/>
    </row>
    <row r="19" spans="1:4" x14ac:dyDescent="0.3">
      <c r="A19" s="2" t="s">
        <v>662</v>
      </c>
      <c r="B19" t="s">
        <v>665</v>
      </c>
    </row>
    <row r="20" spans="1:4" x14ac:dyDescent="0.3">
      <c r="A20" s="3" t="s">
        <v>58</v>
      </c>
      <c r="B20" s="36">
        <v>2853842</v>
      </c>
    </row>
    <row r="21" spans="1:4" x14ac:dyDescent="0.3">
      <c r="A21" s="3" t="s">
        <v>28</v>
      </c>
      <c r="B21" s="36">
        <v>569815</v>
      </c>
    </row>
    <row r="22" spans="1:4" x14ac:dyDescent="0.3">
      <c r="A22" s="3" t="s">
        <v>23</v>
      </c>
      <c r="B22" s="36">
        <v>8244310</v>
      </c>
    </row>
    <row r="23" spans="1:4" x14ac:dyDescent="0.3">
      <c r="A23" s="3" t="s">
        <v>663</v>
      </c>
      <c r="B23" s="36">
        <v>11667967</v>
      </c>
    </row>
    <row r="24" spans="1:4" ht="15" thickBot="1" x14ac:dyDescent="0.35"/>
    <row r="25" spans="1:4" ht="15.6" thickTop="1" thickBot="1" x14ac:dyDescent="0.35">
      <c r="A25" s="13" t="s">
        <v>706</v>
      </c>
      <c r="B25" s="12"/>
      <c r="C25" t="s">
        <v>669</v>
      </c>
      <c r="D25" t="s">
        <v>670</v>
      </c>
    </row>
    <row r="26" spans="1:4" ht="15.6" thickTop="1" thickBot="1" x14ac:dyDescent="0.35">
      <c r="A26" s="14" t="s">
        <v>58</v>
      </c>
      <c r="B26" s="9">
        <f>brokerage!T3+fees!F14</f>
        <v>13041253.300000001</v>
      </c>
      <c r="C26" s="7">
        <f>B26/E4</f>
        <v>0.64936419960035074</v>
      </c>
      <c r="D26" s="7">
        <f>B31/E4</f>
        <v>0.14210158973876108</v>
      </c>
    </row>
    <row r="27" spans="1:4" ht="15.6" thickTop="1" thickBot="1" x14ac:dyDescent="0.35">
      <c r="A27" s="14" t="s">
        <v>28</v>
      </c>
      <c r="B27" s="9">
        <f>brokerage!T4+fees!F15</f>
        <v>3531629.3099999991</v>
      </c>
      <c r="C27" s="7">
        <f>B27/D4</f>
        <v>0.17950932542596129</v>
      </c>
      <c r="D27" s="7">
        <f>B32/D4</f>
        <v>2.8963149098905329E-2</v>
      </c>
    </row>
    <row r="28" spans="1:4" ht="15.6" thickTop="1" thickBot="1" x14ac:dyDescent="0.35">
      <c r="A28" s="14" t="s">
        <v>23</v>
      </c>
      <c r="B28" s="9">
        <f>brokerage!T5+fees!F16</f>
        <v>18507270.640000015</v>
      </c>
      <c r="C28" s="7">
        <f>B28/F4</f>
        <v>1.5022799823531168</v>
      </c>
      <c r="D28" s="7">
        <f>B33/F4</f>
        <v>0.66921061037196861</v>
      </c>
    </row>
    <row r="29" spans="1:4" ht="15" thickTop="1" x14ac:dyDescent="0.3"/>
    <row r="30" spans="1:4" ht="15" thickBot="1" x14ac:dyDescent="0.35"/>
    <row r="31" spans="1:4" ht="15.6" thickTop="1" thickBot="1" x14ac:dyDescent="0.35">
      <c r="A31" s="14" t="s">
        <v>58</v>
      </c>
      <c r="B31" s="9">
        <f>GETPIVOTDATA("Amount",invoice!$O$11,"income_class","Cross Sell")</f>
        <v>2853842</v>
      </c>
    </row>
    <row r="32" spans="1:4" ht="15.6" thickTop="1" thickBot="1" x14ac:dyDescent="0.35">
      <c r="A32" s="14" t="s">
        <v>28</v>
      </c>
      <c r="B32" s="9">
        <f>GETPIVOTDATA("Amount",invoice!$O$11,"income_class","New")</f>
        <v>569815</v>
      </c>
    </row>
    <row r="33" spans="1:2" ht="15.6" thickTop="1" thickBot="1" x14ac:dyDescent="0.35">
      <c r="A33" s="14" t="s">
        <v>23</v>
      </c>
      <c r="B33" s="9">
        <f>GETPIVOTDATA("Amount",invoice!$O$11,"income_class","Renewal")</f>
        <v>8244310</v>
      </c>
    </row>
    <row r="34" spans="1:2" ht="15" thickTop="1" x14ac:dyDescent="0.3"/>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1B24FF6D-6032-4617-AD2B-ECB72C67F8D1}">
            <x14:iconSet iconSet="3Triangles">
              <x14:cfvo type="percent">
                <xm:f>0</xm:f>
              </x14:cfvo>
              <x14:cfvo type="percent" gte="0">
                <xm:f>100</xm:f>
              </x14:cfvo>
              <x14:cfvo type="percent">
                <xm:f>100</xm:f>
              </x14:cfvo>
            </x14:iconSet>
          </x14:cfRule>
          <xm:sqref>H3:I12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4744-2322-4BA3-8AAF-03537A2CF028}">
  <dimension ref="A3:F16"/>
  <sheetViews>
    <sheetView topLeftCell="A2" zoomScale="74" workbookViewId="0">
      <selection activeCell="I29" sqref="I29"/>
    </sheetView>
  </sheetViews>
  <sheetFormatPr defaultRowHeight="14.4" x14ac:dyDescent="0.3"/>
  <cols>
    <col min="1" max="1" width="20.77734375" bestFit="1" customWidth="1"/>
    <col min="2" max="2" width="16.88671875" bestFit="1" customWidth="1"/>
    <col min="3" max="3" width="9.21875" bestFit="1" customWidth="1"/>
    <col min="4" max="4" width="4.88671875" bestFit="1" customWidth="1"/>
    <col min="5" max="5" width="8.5546875" bestFit="1" customWidth="1"/>
    <col min="6" max="6" width="11.5546875" bestFit="1" customWidth="1"/>
    <col min="7" max="42" width="10.33203125" bestFit="1" customWidth="1"/>
    <col min="43" max="43" width="10.77734375" bestFit="1" customWidth="1"/>
  </cols>
  <sheetData>
    <row r="3" spans="1:6" x14ac:dyDescent="0.3">
      <c r="A3" s="2" t="s">
        <v>687</v>
      </c>
      <c r="B3" s="2" t="s">
        <v>686</v>
      </c>
    </row>
    <row r="4" spans="1:6" x14ac:dyDescent="0.3">
      <c r="A4" s="2" t="s">
        <v>662</v>
      </c>
      <c r="B4" t="s">
        <v>664</v>
      </c>
      <c r="C4" t="s">
        <v>58</v>
      </c>
      <c r="D4" t="s">
        <v>28</v>
      </c>
      <c r="E4" t="s">
        <v>23</v>
      </c>
      <c r="F4" t="s">
        <v>663</v>
      </c>
    </row>
    <row r="5" spans="1:6" x14ac:dyDescent="0.3">
      <c r="A5" s="3" t="s">
        <v>524</v>
      </c>
      <c r="B5" s="36">
        <v>5</v>
      </c>
      <c r="C5" s="36"/>
      <c r="D5" s="36"/>
      <c r="E5" s="36">
        <v>58</v>
      </c>
      <c r="F5" s="36">
        <v>63</v>
      </c>
    </row>
    <row r="6" spans="1:6" x14ac:dyDescent="0.3">
      <c r="A6" s="3" t="s">
        <v>526</v>
      </c>
      <c r="B6" s="36">
        <v>18</v>
      </c>
      <c r="C6" s="36"/>
      <c r="D6" s="36"/>
      <c r="E6" s="36">
        <v>18</v>
      </c>
      <c r="F6" s="36">
        <v>36</v>
      </c>
    </row>
    <row r="7" spans="1:6" x14ac:dyDescent="0.3">
      <c r="A7" s="3" t="s">
        <v>497</v>
      </c>
      <c r="B7" s="36"/>
      <c r="C7" s="36">
        <v>12</v>
      </c>
      <c r="D7" s="36"/>
      <c r="E7" s="36">
        <v>15</v>
      </c>
      <c r="F7" s="36">
        <v>27</v>
      </c>
    </row>
    <row r="8" spans="1:6" x14ac:dyDescent="0.3">
      <c r="A8" s="3" t="s">
        <v>56</v>
      </c>
      <c r="B8" s="36"/>
      <c r="C8" s="36">
        <v>20</v>
      </c>
      <c r="D8" s="36"/>
      <c r="E8" s="36"/>
      <c r="F8" s="36">
        <v>20</v>
      </c>
    </row>
    <row r="9" spans="1:6" x14ac:dyDescent="0.3">
      <c r="A9" s="3" t="s">
        <v>21</v>
      </c>
      <c r="B9" s="36"/>
      <c r="C9" s="36">
        <v>19</v>
      </c>
      <c r="D9" s="36"/>
      <c r="E9" s="36"/>
      <c r="F9" s="36">
        <v>19</v>
      </c>
    </row>
    <row r="10" spans="1:6" x14ac:dyDescent="0.3">
      <c r="A10" s="3" t="s">
        <v>529</v>
      </c>
      <c r="B10" s="36">
        <v>4</v>
      </c>
      <c r="C10" s="36"/>
      <c r="D10" s="36">
        <v>8</v>
      </c>
      <c r="E10" s="36"/>
      <c r="F10" s="36">
        <v>12</v>
      </c>
    </row>
    <row r="11" spans="1:6" x14ac:dyDescent="0.3">
      <c r="A11" s="3" t="s">
        <v>27</v>
      </c>
      <c r="B11" s="36"/>
      <c r="C11" s="36">
        <v>10</v>
      </c>
      <c r="D11" s="36"/>
      <c r="E11" s="36"/>
      <c r="F11" s="36">
        <v>10</v>
      </c>
    </row>
    <row r="12" spans="1:6" x14ac:dyDescent="0.3">
      <c r="A12" s="3" t="s">
        <v>525</v>
      </c>
      <c r="B12" s="36"/>
      <c r="C12" s="36"/>
      <c r="D12" s="36">
        <v>7</v>
      </c>
      <c r="E12" s="36">
        <v>3</v>
      </c>
      <c r="F12" s="36">
        <v>10</v>
      </c>
    </row>
    <row r="13" spans="1:6" x14ac:dyDescent="0.3">
      <c r="A13" s="3" t="s">
        <v>528</v>
      </c>
      <c r="B13" s="36">
        <v>1</v>
      </c>
      <c r="C13" s="36"/>
      <c r="D13" s="36"/>
      <c r="E13" s="36">
        <v>3</v>
      </c>
      <c r="F13" s="36">
        <v>4</v>
      </c>
    </row>
    <row r="14" spans="1:6" x14ac:dyDescent="0.3">
      <c r="A14" s="3" t="s">
        <v>39</v>
      </c>
      <c r="B14" s="36"/>
      <c r="C14" s="36">
        <v>2</v>
      </c>
      <c r="D14" s="36"/>
      <c r="E14" s="36"/>
      <c r="F14" s="36">
        <v>2</v>
      </c>
    </row>
    <row r="15" spans="1:6" x14ac:dyDescent="0.3">
      <c r="A15" s="3" t="s">
        <v>523</v>
      </c>
      <c r="B15" s="36"/>
      <c r="C15" s="36"/>
      <c r="D15" s="36">
        <v>1</v>
      </c>
      <c r="E15" s="36"/>
      <c r="F15" s="36">
        <v>1</v>
      </c>
    </row>
    <row r="16" spans="1:6" x14ac:dyDescent="0.3">
      <c r="A16" s="3" t="s">
        <v>663</v>
      </c>
      <c r="B16" s="36">
        <v>28</v>
      </c>
      <c r="C16" s="36">
        <v>63</v>
      </c>
      <c r="D16" s="36">
        <v>16</v>
      </c>
      <c r="E16" s="36">
        <v>97</v>
      </c>
      <c r="F16" s="36">
        <v>204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5 4 9 0 c 6 d - 1 f 8 1 - 4 2 5 9 - 8 5 a 4 - a 7 1 2 0 7 8 e 5 4 7 2 "   x m l n s = " h t t p : / / s c h e m a s . m i c r o s o f t . c o m / D a t a M a s h u p " > A A A A A M w G A A B Q S w M E F A A C A A g A q Y o 3 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q Y o 3 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m K N 1 q 8 U x C 8 x g M A A J g V A A A T A B w A R m 9 y b X V s Y X M v U 2 V j d G l v b j E u b S C i G A A o o B Q A A A A A A A A A A A A A A A A A A A A A A A A A A A D V W G 1 r 2 z A Q / l 7 o f x D e l 5 R 5 I e n K G B v 9 0 G U Z C 9 u y 0 R T 2 o S l G l m + u V l k y e k k T Q v / 7 p N h O n f p l o Q 3 N F g I p v t P d o / P z 6 K 5 S Q D Q V H E 2 y 3 / 7 7 w 4 P D A 3 W N J U Q o l O I G J I 4 B n S I G + v A A 2 c 9 E G E n c k + G c A O v + F P I m F O K m 8 4 k y 6 A 4 E 1 8 C 1 6 n i D d 1 N w D n K q c J I y Q B H W G P 0 S E q U S 2 1 Q E p v 1 u K s V v m 3 c 6 4 s p I z E n m p U B P i 9 8 1 h O 6 c q b l 3 5 C N u G P O R l g a O / A z R 2 i c 4 7 h 3 3 e v 3 j 1 / 3 e S S + Y X A N o i z M D v L w c a U h O v X p n z / 9 C e X T q r d Z 4 V 3 e X H 2 3 + q z z + C + + H F I n Q t i K f A U c g l W f D X u D Q b j i 3 5 M 8 7 b V B 8 d J l 7 n z E 2 I Z h h q U 7 d P q 6 O 1 o k G 1 5 j H N s / F I o X 7 J B e 2 N s q W L h k I Z h L u j K p T g 8 p f L j 3 C q H 0 B A c c J e L Z M 1 h V p m O s 7 H y 2 9 V D B K F g E 3 S Q i y s G K + K B u V x t q o p q X W K n V g X 8 4 6 u P u 7 7 A E 8 a r B L E R m i g 1 g K k 1 b i n x E i D N d o F F n T i O s 3 J 1 2 3 z Q 3 b c A 5 o 9 L G y N H T M u a 7 f s b I F c 7 R u y E o 5 E Q k E h G F V 3 f J Z 4 r I W j 7 O i l V d F B u p 3 K m E G 3 B q 1 e 2 1 4 J a v A e V Q y S O B w i 1 l T z R l O F Q Q S s B K 8 x q h 0 Y F K X t K b g d / e U O g d X m Q h l 3 C l R N z P k j z s P u O e o V K m 7 N 7 R K F g s A N H b F t l k O D y h v S l Q + S X 4 B q P 0 d I i 5 7 y / n h z G W 9 9 h u O j o r f r k 6 N B g D 7 P z C e I K 0 J Z q B S m 8 T 2 l h V 5 m k V N b J x Z N c F 2 4 n w Q d i f a 3 L V 6 1 h t 8 v I A + m C h e U X J P E h r x i M 5 o Z D D L o b Q J 6 o U 3 H r 8 c 2 u 8 Q u X U o j G K N X q 3 o b U m O M n Z 7 F X 2 1 L t q V 1 r b D 9 j z S + 7 C S V 7 1 0 U I t 2 N l n 0 c P k Y b t G 5 Y H B c a 8 n e X j X m Q A q l k A L G U G j i q M 7 l P G t X t S E 2 J J O I m a O s 0 F o k F s r t h m y c 8 a t t X u O K a N 4 + U E M 1 T F k R l M 8 E J X s c T X M A L T r I P b b p L X W u u 6 J 8 M 4 z n o X m R f z 1 3 V s 7 s z P 6 0 Y e o J v a o y 6 O y 2 V z 1 6 J H 9 M k / s H e 1 d i m U Z 5 v D + l 5 g B a l J p 7 B I z a q X o L u T b 6 7 0 q z f w H 0 P M J 9 u i 7 a R B k z E d p / f r C 2 L z u y E 3 D F o a j B / 8 B x k a Z C a s O p X u y P 5 9 / v Q b R w P S Y y C U p 4 t + F 7 6 5 p d c X 4 L Y M / D + z K G W u q W H W j U 3 k / a L z Q a d J N K S K h J A t z Q A Y q u 2 G Q n T K h a 6 a y 6 o c Z x k 1 S r r T M F Q j H T i x q M b R c 6 h V W Z s M F D U n U T 2 E E T U 7 a p / X 9 Q 3 t 9 A N t y C Z n A G I g k p h 8 5 y f Q H o r 6 4 V / H x Y 9 o t Z 0 C 9 a j V 8 + M s p A s s j v / w B Q S w E C L Q A U A A I A C A C p i j d a A b + 6 L a Q A A A D 2 A A A A E g A A A A A A A A A A A A A A A A A A A A A A Q 2 9 u Z m l n L 1 B h Y 2 t h Z 2 U u e G 1 s U E s B A i 0 A F A A C A A g A q Y o 3 W g / K 6 a u k A A A A 6 Q A A A B M A A A A A A A A A A A A A A A A A 8 A A A A F t D b 2 5 0 Z W 5 0 X 1 R 5 c G V z X S 5 4 b W x Q S w E C L Q A U A A I A C A C p i j d a v F M Q v M Y D A A C Y F Q A A E w A A A A A A A A A A A A A A A A D h A Q A A R m 9 y b X V s Y X M v U 2 V j d G l v b j E u b V B L B Q Y A A A A A A w A D A M I A A A D 0 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c Q A A A A A A A M B 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U 8 L 0 l 0 Z W 1 Q Y X R o P j w v S X R l b U x v Y 2 F 0 a W 9 u P j x T d G F i b G V F b n R y a W V z P j x F b n R y e S B U e X B l P S J J c 1 B y a X Z h d G U i I F Z h b H V l P S J s M C I g L z 4 8 R W 5 0 c n k g V H l w Z T 0 i U X V l c n l J R C I g V m F s d W U 9 I n M w Z T N h M D k z N C 1 m Y T M 4 L T Q x N D I t Y j R m O C 1 m Y 2 E w M W Q w O G Z m N T 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y b 2 t l c m F n Z S I g L z 4 8 R W 5 0 c n k g V H l w Z T 0 i R m l s b G V k Q 2 9 t c G x l d G V S Z X N 1 b H R U b 1 d v c m t z a G V l d C I g V m F s d W U 9 I m w x I i A v P j x F b n R y e S B U e X B l P S J G a W x s U 3 R h d H V z I i B W Y W x 1 Z T 0 i c 0 N v b X B s Z X R l 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V t c G x v e W V l I E 5 h b W 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D b 2 x 1 b W 5 U e X B l c y I g V m F s d W U 9 I n N C Z 0 F H Q 1 F r R 0 F 3 W U d C Z 1 l G Q 1 F Z R 0 J n a z 0 i I C 8 + P E V u d H J 5 I F R 5 c G U 9 I k Z p b G x M Y X N 0 V X B k Y X R l Z C I g V m F s d W U 9 I m Q y M D I 1 L T A x L T I z V D A 5 O j E z O j A y L j I z M j U w M D B a I i A v P j x F b n R y e S B U e X B l P S J G a W x s R X J y b 3 J D b 3 V u d C I g V m F s d W U 9 I m w w I i A v P j x F b n R y e S B U e X B l P S J G a W x s R X J y b 3 J D b 2 R l I i B W Y W x 1 Z T 0 i c 1 V u a 2 5 v d 2 4 i I C 8 + P E V u d H J 5 I F R 5 c G U 9 I k Z p b G x D b 3 V u d C I g V m F s d W U 9 I m w 5 N j E i I C 8 + P E V u d H J 5 I F R 5 c G U 9 I k F k Z G V k V G 9 E Y X R h T W 9 k Z W w i I F Z h b H V l P S J s M C I g L z 4 8 R W 5 0 c n k g V H l w Z T 0 i U m V s Y X R p b 2 5 z a G l w S W 5 m b 0 N v b n R h a W 5 l c i I g V m F s d W U 9 I n N 7 J n F 1 b 3 Q 7 Y 2 9 s d W 1 u Q 2 9 1 b n Q m c X V v d D s 6 M T c s J n F 1 b 3 Q 7 a 2 V 5 Q 2 9 s d W 1 u T m F t Z X M m c X V v d D s 6 W 1 0 s J n F 1 b 3 Q 7 c X V l c n l S Z W x h d G l v b n N o a X B z J n F 1 b 3 Q 7 O l t d L C Z x d W 9 0 O 2 N v b H V t b k l k Z W 5 0 a X R p Z X M m c X V v d D s 6 W y Z x d W 9 0 O 1 N l Y 3 R p b 2 4 x L 2 J y b 2 t l c m F n Z S 9 D a G F u Z 2 V k I F R 5 c G U u e 2 N s a W V u d F 9 u Y W 1 l L D B 9 J n F 1 b 3 Q 7 L C Z x d W 9 0 O 1 N l Y 3 R p b 2 4 x L 2 J y b 2 t l c m F n Z S 9 D a G F u Z 2 V k I F R 5 c G U u e 3 B v b G l j e V 9 u d W 1 i Z X I s M X 0 m c X V v d D s s J n F 1 b 3 Q 7 U 2 V j d G l v b j E v Y n J v a 2 V y Y W d l L 0 N o Y W 5 n Z W Q g V H l w Z S 5 7 c G 9 s a W N 5 X 3 N 0 Y X R 1 c y w y f S Z x d W 9 0 O y w m c X V v d D t T Z W N 0 a W 9 u M S 9 i c m 9 r Z X J h Z 2 U v Q 2 h h b m d l Z C B U e X B l L n t w b 2 x p Y 3 l f c 3 R h c n R f Z G F 0 Z S w z f S Z x d W 9 0 O y w m c X V v d D t T Z W N 0 a W 9 u M S 9 i c m 9 r Z X J h Z 2 U v Q 2 h h b m d l Z C B U e X B l L n t w b 2 x p Y 3 l f Z W 5 k X 2 R h d G U s N H 0 m c X V v d D s s J n F 1 b 3 Q 7 U 2 V j d G l v b j E v Y n J v a 2 V y Y W d l L 0 N o Y W 5 n Z W Q g V H l w Z S 5 7 c H J v Z H V j d F 9 n c m 9 1 c C w 1 f S Z x d W 9 0 O y w m c X V v d D t T Z W N 0 a W 9 u M S 9 i c m 9 r Z X J h Z 2 U v Q 2 h h b m d l Z C B U e X B l L n t B Y 2 N v d W 5 0 I E l k L D Z 9 J n F 1 b 3 Q 7 L C Z x d W 9 0 O 1 N l Y 3 R p b 2 4 x L 2 J y b 2 t l c m F n Z S 9 D a G F u Z 2 V k I F R 5 c G U u e 0 F j Y 2 9 1 b n Q g R X h l I E l E L D d 9 J n F 1 b 3 Q 7 L C Z x d W 9 0 O 1 N l Y 3 R p b 2 4 x L 2 J y b 2 t l c m F n Z S 9 D a G F u Z 2 V k I F R 5 c G U u e 2 J y Y W 5 j a F 9 u Y W 1 l L D h 9 J n F 1 b 3 Q 7 L C Z x d W 9 0 O 1 N l Y 3 R p b 2 4 x L 2 J y b 2 t l c m F n Z S 9 D a G F u Z 2 V k I F R 5 c G U u e 3 N v b H V 0 a W 9 u X 2 d y b 3 V w L D l 9 J n F 1 b 3 Q 7 L C Z x d W 9 0 O 1 N l Y 3 R p b 2 4 x L 2 J y b 2 t l c m F n Z S 9 D a G F u Z 2 V k I F R 5 c G U u e 2 l u Y 2 9 t Z V 9 j b G F z c y w x M H 0 m c X V v d D s s J n F 1 b 3 Q 7 U 2 V j d G l v b j E v Y n J v a 2 V y Y W d l L 0 N o Y W 5 n Z W Q g V H l w Z S 5 7 Q W 1 v d W 5 0 L D E x f S Z x d W 9 0 O y w m c X V v d D t T Z W N 0 a W 9 u M S 9 i c m 9 r Z X J h Z 2 U v Q 2 h h b m d l Z C B U e X B l L n t p b m N v b W V f Z H V l X 2 R h d G U s M T J 9 J n F 1 b 3 Q 7 L C Z x d W 9 0 O 1 N l Y 3 R p b 2 4 x L 2 J y b 2 t l c m F n Z S 9 D a G F u Z 2 V k I F R 5 c G U u e 3 J l d m V u d W V f d H J h b n N h Y 3 R p b 2 5 f d H l w Z S w x M 3 0 m c X V v d D s s J n F 1 b 3 Q 7 U 2 V j d G l v b j E v Y n J v a 2 V y Y W d l L 0 N o Y W 5 n Z W Q g V H l w Z S 5 7 c m V u Z X d h b F 9 z d G F 0 d X M s M T R 9 J n F 1 b 3 Q 7 L C Z x d W 9 0 O 1 N l Y 3 R p b 2 4 x L 2 J y b 2 t l c m F n Z S 9 D a G F u Z 2 V k I F R 5 c G U u e 2 x h c H N l X 3 J l Y X N v b i w x N X 0 m c X V v d D s s J n F 1 b 3 Q 7 U 2 V j d G l v b j E v Y n J v a 2 V y Y W d l L 0 N o Y W 5 n Z W Q g V H l w Z S 5 7 b G F z d F 9 1 c G R h d G V k X 2 R h d G U s M T Z 9 J n F 1 b 3 Q 7 X S w m c X V v d D t D b 2 x 1 b W 5 D b 3 V u d C Z x d W 9 0 O z o x N y w m c X V v d D t L Z X l D b 2 x 1 b W 5 O Y W 1 l c y Z x d W 9 0 O z p b X S w m c X V v d D t D b 2 x 1 b W 5 J Z G V u d G l 0 a W V z J n F 1 b 3 Q 7 O l s m c X V v d D t T Z W N 0 a W 9 u M S 9 i c m 9 r Z X J h Z 2 U v Q 2 h h b m d l Z C B U e X B l L n t j b G l l b n R f b m F t Z S w w f S Z x d W 9 0 O y w m c X V v d D t T Z W N 0 a W 9 u M S 9 i c m 9 r Z X J h Z 2 U v Q 2 h h b m d l Z C B U e X B l L n t w b 2 x p Y 3 l f b n V t Y m V y L D F 9 J n F 1 b 3 Q 7 L C Z x d W 9 0 O 1 N l Y 3 R p b 2 4 x L 2 J y b 2 t l c m F n Z S 9 D a G F u Z 2 V k I F R 5 c G U u e 3 B v b G l j e V 9 z d G F 0 d X M s M n 0 m c X V v d D s s J n F 1 b 3 Q 7 U 2 V j d G l v b j E v Y n J v a 2 V y Y W d l L 0 N o Y W 5 n Z W Q g V H l w Z S 5 7 c G 9 s a W N 5 X 3 N 0 Y X J 0 X 2 R h d G U s M 3 0 m c X V v d D s s J n F 1 b 3 Q 7 U 2 V j d G l v b j E v Y n J v a 2 V y Y W d l L 0 N o Y W 5 n Z W Q g V H l w Z S 5 7 c G 9 s a W N 5 X 2 V u Z F 9 k Y X R l L D R 9 J n F 1 b 3 Q 7 L C Z x d W 9 0 O 1 N l Y 3 R p b 2 4 x L 2 J y b 2 t l c m F n Z S 9 D a G F u Z 2 V k I F R 5 c G U u e 3 B y b 2 R 1 Y 3 R f Z 3 J v d X A s N X 0 m c X V v d D s s J n F 1 b 3 Q 7 U 2 V j d G l v b j E v Y n J v a 2 V y Y W d l L 0 N o Y W 5 n Z W Q g V H l w Z S 5 7 Q W N j b 3 V u d C B J Z C w 2 f S Z x d W 9 0 O y w m c X V v d D t T Z W N 0 a W 9 u M S 9 i c m 9 r Z X J h Z 2 U v Q 2 h h b m d l Z C B U e X B l L n t B Y 2 N v d W 5 0 I E V 4 Z S B J R C w 3 f S Z x d W 9 0 O y w m c X V v d D t T Z W N 0 a W 9 u M S 9 i c m 9 r Z X J h Z 2 U v Q 2 h h b m d l Z C B U e X B l L n t i c m F u Y 2 h f b m F t Z S w 4 f S Z x d W 9 0 O y w m c X V v d D t T Z W N 0 a W 9 u M S 9 i c m 9 r Z X J h Z 2 U v Q 2 h h b m d l Z C B U e X B l L n t z b 2 x 1 d G l v b l 9 n c m 9 1 c C w 5 f S Z x d W 9 0 O y w m c X V v d D t T Z W N 0 a W 9 u M S 9 i c m 9 r Z X J h Z 2 U v Q 2 h h b m d l Z C B U e X B l L n t p b m N v b W V f Y 2 x h c 3 M s M T B 9 J n F 1 b 3 Q 7 L C Z x d W 9 0 O 1 N l Y 3 R p b 2 4 x L 2 J y b 2 t l c m F n Z S 9 D a G F u Z 2 V k I F R 5 c G U u e 0 F t b 3 V u d C w x M X 0 m c X V v d D s s J n F 1 b 3 Q 7 U 2 V j d G l v b j E v Y n J v a 2 V y Y W d l L 0 N o Y W 5 n Z W Q g V H l w Z S 5 7 a W 5 j b 2 1 l X 2 R 1 Z V 9 k Y X R l L D E y f S Z x d W 9 0 O y w m c X V v d D t T Z W N 0 a W 9 u M S 9 i c m 9 r Z X J h Z 2 U v Q 2 h h b m d l Z C B U e X B l L n t y Z X Z l b n V l X 3 R y Y W 5 z Y W N 0 a W 9 u X 3 R 5 c G U s M T N 9 J n F 1 b 3 Q 7 L C Z x d W 9 0 O 1 N l Y 3 R p b 2 4 x L 2 J y b 2 t l c m F n Z S 9 D a G F u Z 2 V k I F R 5 c G U u e 3 J l b m V 3 Y W x f c 3 R h d H V z L D E 0 f S Z x d W 9 0 O y w m c X V v d D t T Z W N 0 a W 9 u M S 9 i c m 9 r Z X J h Z 2 U v Q 2 h h b m d l Z C B U e X B l L n t s Y X B z Z V 9 y Z W F z b 2 4 s M T V 9 J n F 1 b 3 Q 7 L C Z x d W 9 0 O 1 N l Y 3 R p b 2 4 x L 2 J y b 2 t l c m F n Z S 9 D a G F u Z 2 V k I F R 5 c G U u e 2 x h c 3 R f d X B k Y X R l Z F 9 k Y X R l L D E 2 f S Z x d W 9 0 O 1 0 s J n F 1 b 3 Q 7 U m V s Y X R p b 2 5 z a G l w S W 5 m b y Z x d W 9 0 O z p b X X 0 i I C 8 + P C 9 T d G F i b G V F b n R y a W V z P j w v S X R l b T 4 8 S X R l b T 4 8 S X R l b U x v Y 2 F 0 a W 9 u P j x J d G V t V H l w Z T 5 G b 3 J t d W x h P C 9 J d G V t V H l w Z T 4 8 S X R l b V B h d G g + U 2 V j d G l v b j E v Y n J v a 2 V y Y W d l L 1 N v d X J j Z T w v S X R l b V B h d G g + P C 9 J d G V t T G 9 j Y X R p b 2 4 + P F N 0 Y W J s Z U V u d H J p Z X M g L z 4 8 L 0 l 0 Z W 0 + P E l 0 Z W 0 + P E l 0 Z W 1 M b 2 N h d G l v b j 4 8 S X R l b V R 5 c G U + R m 9 y b X V s Y T w v S X R l b V R 5 c G U + P E l 0 Z W 1 Q Y X R o P l N l Y 3 R p b 2 4 x L 2 J y b 2 t l c m F n Z S 9 i c m 9 r Z X J h Z 2 V f M j A y M D A x M j M x M D Q w X 1 N o Z W V 0 P C 9 J d G V t U G F 0 a D 4 8 L 0 l 0 Z W 1 M b 2 N h d G l v b j 4 8 U 3 R h Y m x l R W 5 0 c m l l c y A v P j w v S X R l b T 4 8 S X R l b T 4 8 S X R l b U x v Y 2 F 0 a W 9 u P j x J d G V t V H l w Z T 5 G b 3 J t d W x h P C 9 J d G V t V H l w Z T 4 8 S X R l b V B h d G g + U 2 V j d G l v b j E v Y n J v a 2 V y Y W d l L 1 B y b 2 1 v d G V k J T I w S G V h Z G V y c z w v S X R l b V B h d G g + P C 9 J d G V t T G 9 j Y X R p b 2 4 + P F N 0 Y W J s Z U V u d H J p Z X M g L z 4 8 L 0 l 0 Z W 0 + P E l 0 Z W 0 + P E l 0 Z W 1 M b 2 N h d G l v b j 4 8 S X R l b V R 5 c G U + R m 9 y b X V s Y T w v S X R l b V R 5 c G U + P E l 0 Z W 1 Q Y X R o P l N l Y 3 R p b 2 4 x L 2 J y b 2 t l c m F n Z S 9 D a G F u Z 2 V k J T I w V H l w Z T w v S X R l b V B h d G g + P C 9 J d G V t T G 9 j Y X R p b 2 4 + P F N 0 Y W J s Z U V u d H J p Z X M g L z 4 8 L 0 l 0 Z W 0 + P E l 0 Z W 0 + P E l 0 Z W 1 M b 2 N h d G l v b j 4 8 S X R l b V R 5 c G U + R m 9 y b X V s Y T w v S X R l b V R 5 c G U + P E l 0 Z W 1 Q Y X R o P l N l Y 3 R p b 2 4 x L 2 Z l Z X M 8 L 0 l 0 Z W 1 Q Y X R o P j w v S X R l b U x v Y 2 F 0 a W 9 u P j x T d G F i b G V F b n R y a W V z P j x F b n R y e S B U e X B l P S J J c 1 B y a X Z h d G U i I F Z h b H V l P S J s M C I g L z 4 8 R W 5 0 c n k g V H l w Z T 0 i U X V l c n l J R C I g V m F s d W U 9 I n M z N T M w O T c w Z i 0 2 Y m F l L T Q 0 Z T A t O T E y N i 1 m M z B j Y j N i O G Q 0 N 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Z X M i I C 8 + P E V u d H J 5 I F R 5 c G U 9 I k Z p b G x l Z E N v b X B s Z X R l U m V z d W x 0 V G 9 X b 3 J r c 2 h l Z X Q i I F Z h b H V l P S J s M S I g L z 4 8 R W 5 0 c n k g V H l w Z T 0 i R m l s b F N 0 Y X R 1 c y I g V m F s d W U 9 I n N D b 2 1 w b G V 0 Z S I g L z 4 8 R W 5 0 c n k g V H l w Z T 0 i R m l s b E N v b H V t b k 5 h b W V z I i B W Y W x 1 Z T 0 i c 1 s m c X V v d D t j b G l l b n R f b m F t Z S Z x d W 9 0 O y w m c X V v d D t i c m F u Y 2 h f b m F t Z S Z x d W 9 0 O y w m c X V v d D t z b 2 x 1 d G l v b l 9 n c m 9 1 c C Z x d W 9 0 O y w m c X V v d D t T Y W x l c 3 B l c n N v b i B J R C Z x d W 9 0 O y w m c X V v d D t F b X B s b 3 l l Z S B O Y W 1 l J n F 1 b 3 Q 7 L C Z x d W 9 0 O 2 l u Y 2 9 t Z V 9 j b G F z c y Z x d W 9 0 O y w m c X V v d D t B b W 9 1 b n Q m c X V v d D s s J n F 1 b 3 Q 7 a W 5 j b 2 1 l X 2 R 1 Z V 9 k Y X R l J n F 1 b 3 Q 7 L C Z x d W 9 0 O 3 J l d m V u d W V f d H J h b n N h Y 3 R p b 2 5 f d H l w Z S Z x d W 9 0 O 1 0 i I C 8 + P E V u d H J 5 I F R 5 c G U 9 I k Z p b G x D b 2 x 1 b W 5 U e X B l c y I g V m F s d W U 9 I n N C Z 1 l H Q X d Z R 0 F 3 a 0 c i I C 8 + P E V u d H J 5 I F R 5 c G U 9 I k Z p b G x M Y X N 0 V X B k Y X R l Z C I g V m F s d W U 9 I m Q y M D I 1 L T A x L T I z V D A 5 O j E z O j A z L j M 4 M D U y M z F a I i A v P j x F b n R y e S B U e X B l P S J G a W x s R X J y b 3 J D b 3 V u d C I g V m F s d W U 9 I m w w I i A v P j x F b n R y e S B U e X B l P S J G a W x s R X J y b 3 J D b 2 R l I i B W Y W x 1 Z T 0 i c 1 V u a 2 5 v d 2 4 i I C 8 + P E V u d H J 5 I F R 5 c G U 9 I k Z p b G x D b 3 V u d C I g V m F s d W U 9 I m w 5 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2 Z l Z X M v Q 2 h h b m d l Z C B U e X B l L n t j b G l l b n R f b m F t Z S w w f S Z x d W 9 0 O y w m c X V v d D t T Z W N 0 a W 9 u M S 9 m Z W V z L 0 N o Y W 5 n Z W Q g V H l w Z S 5 7 Y n J h b m N o X 2 5 h b W U s M X 0 m c X V v d D s s J n F 1 b 3 Q 7 U 2 V j d G l v b j E v Z m V l c y 9 D a G F u Z 2 V k I F R 5 c G U u e 3 N v b H V 0 a W 9 u X 2 d y b 3 V w L D J 9 J n F 1 b 3 Q 7 L C Z x d W 9 0 O 1 N l Y 3 R p b 2 4 x L 2 Z l Z X M v Q 2 h h b m d l Z C B U e X B l L n t T Y W x l c 3 B l c n N v b i B J R C w z f S Z x d W 9 0 O y w m c X V v d D t T Z W N 0 a W 9 u M S 9 m Z W V z L 0 N o Y W 5 n Z W Q g V H l w Z S 5 7 Q W N j b 3 V u d C B F e G V j d X R p d m U s N H 0 m c X V v d D s s J n F 1 b 3 Q 7 U 2 V j d G l v b j E v Z m V l c y 9 D a G F u Z 2 V k I F R 5 c G U u e 2 l u Y 2 9 t Z V 9 j b G F z c y w 1 f S Z x d W 9 0 O y w m c X V v d D t T Z W N 0 a W 9 u M S 9 m Z W V z L 0 N o Y W 5 n Z W Q g V H l w Z S 5 7 Q W 1 v d W 5 0 L D Z 9 J n F 1 b 3 Q 7 L C Z x d W 9 0 O 1 N l Y 3 R p b 2 4 x L 2 Z l Z X M v Q 2 h h b m d l Z C B U e X B l L n t p b m N v b W V f Z H V l X 2 R h d G U s N 3 0 m c X V v d D s s J n F 1 b 3 Q 7 U 2 V j d G l v b j E v Z m V l c y 9 D a G F u Z 2 V k I F R 5 c G U u e 3 J l d m V u d W V f d H J h b n N h Y 3 R p b 2 5 f d H l w Z S w 4 f S Z x d W 9 0 O 1 0 s J n F 1 b 3 Q 7 Q 2 9 s d W 1 u Q 2 9 1 b n Q m c X V v d D s 6 O S w m c X V v d D t L Z X l D b 2 x 1 b W 5 O Y W 1 l c y Z x d W 9 0 O z p b X S w m c X V v d D t D b 2 x 1 b W 5 J Z G V u d G l 0 a W V z J n F 1 b 3 Q 7 O l s m c X V v d D t T Z W N 0 a W 9 u M S 9 m Z W V z L 0 N o Y W 5 n Z W Q g V H l w Z S 5 7 Y 2 x p Z W 5 0 X 2 5 h b W U s M H 0 m c X V v d D s s J n F 1 b 3 Q 7 U 2 V j d G l v b j E v Z m V l c y 9 D a G F u Z 2 V k I F R 5 c G U u e 2 J y Y W 5 j a F 9 u Y W 1 l L D F 9 J n F 1 b 3 Q 7 L C Z x d W 9 0 O 1 N l Y 3 R p b 2 4 x L 2 Z l Z X M v Q 2 h h b m d l Z C B U e X B l L n t z b 2 x 1 d G l v b l 9 n c m 9 1 c C w y f S Z x d W 9 0 O y w m c X V v d D t T Z W N 0 a W 9 u M S 9 m Z W V z L 0 N o Y W 5 n Z W Q g V H l w Z S 5 7 U 2 F s Z X N w Z X J z b 2 4 g S U Q s M 3 0 m c X V v d D s s J n F 1 b 3 Q 7 U 2 V j d G l v b j E v Z m V l c y 9 D a G F u Z 2 V k I F R 5 c G U u e 0 F j Y 2 9 1 b n Q g R X h l Y 3 V 0 a X Z l L D R 9 J n F 1 b 3 Q 7 L C Z x d W 9 0 O 1 N l Y 3 R p b 2 4 x L 2 Z l Z X M v Q 2 h h b m d l Z C B U e X B l L n t p b m N v b W V f Y 2 x h c 3 M s N X 0 m c X V v d D s s J n F 1 b 3 Q 7 U 2 V j d G l v b j E v Z m V l c y 9 D a G F u Z 2 V k I F R 5 c G U u e 0 F t b 3 V u d C w 2 f S Z x d W 9 0 O y w m c X V v d D t T Z W N 0 a W 9 u M S 9 m Z W V z L 0 N o Y W 5 n Z W Q g V H l w Z S 5 7 a W 5 j b 2 1 l X 2 R 1 Z V 9 k Y X R l L D d 9 J n F 1 b 3 Q 7 L C Z x d W 9 0 O 1 N l Y 3 R p b 2 4 x L 2 Z l Z X M v Q 2 h h b m d l Z C B U e X B l L n t y Z X Z l b n V l X 3 R y Y W 5 z Y W N 0 a W 9 u X 3 R 5 c G U s O H 0 m c X V v d D t d L C Z x d W 9 0 O 1 J l b G F 0 a W 9 u c 2 h p c E l u Z m 8 m c X V v d D s 6 W 1 1 9 I i A v P j w v U 3 R h Y m x l R W 5 0 c m l l c z 4 8 L 0 l 0 Z W 0 + P E l 0 Z W 0 + P E l 0 Z W 1 M b 2 N h d G l v b j 4 8 S X R l b V R 5 c G U + R m 9 y b X V s Y T w v S X R l b V R 5 c G U + P E l 0 Z W 1 Q Y X R o P l N l Y 3 R p b 2 4 x L 2 Z l Z X M v U 2 9 1 c m N l P C 9 J d G V t U G F 0 a D 4 8 L 0 l 0 Z W 1 M b 2 N h d G l v b j 4 8 U 3 R h Y m x l R W 5 0 c m l l c y A v P j w v S X R l b T 4 8 S X R l b T 4 8 S X R l b U x v Y 2 F 0 a W 9 u P j x J d G V t V H l w Z T 5 G b 3 J t d W x h P C 9 J d G V t V H l w Z T 4 8 S X R l b V B h d G g + U 2 V j d G l v b j E v Z m V l c y 9 m Z W V z X z I w M j A w M T I z M T A 0 M V 9 T a G V l d D w v S X R l b V B h d G g + P C 9 J d G V t T G 9 j Y X R p b 2 4 + P F N 0 Y W J s Z U V u d H J p Z X M g L z 4 8 L 0 l 0 Z W 0 + P E l 0 Z W 0 + P E l 0 Z W 1 M b 2 N h d G l v b j 4 8 S X R l b V R 5 c G U + R m 9 y b X V s Y T w v S X R l b V R 5 c G U + P E l 0 Z W 1 Q Y X R o P l N l Y 3 R p b 2 4 x L 2 Z l Z X M v U H J v b W 9 0 Z W Q l M j B I Z W F k Z X J z P C 9 J d G V t U G F 0 a D 4 8 L 0 l 0 Z W 1 M b 2 N h d G l v b j 4 8 U 3 R h Y m x l R W 5 0 c m l l c y A v P j w v S X R l b T 4 8 S X R l b T 4 8 S X R l b U x v Y 2 F 0 a W 9 u P j x J d G V t V H l w Z T 5 G b 3 J t d W x h P C 9 J d G V t V H l w Z T 4 8 S X R l b V B h d G g + U 2 V j d G l v b j E v Z m V l c y 9 D a G F u Z 2 V k J T I w V H l w Z T w v S X R l b V B h d G g + P C 9 J d G V t T G 9 j Y X R p b 2 4 + P F N 0 Y W J s Z U V u d H J p Z X M g L z 4 8 L 0 l 0 Z W 0 + P E l 0 Z W 0 + P E l 0 Z W 1 M b 2 N h d G l v b j 4 8 S X R l b V R 5 c G U + R m 9 y b X V s Y T w v S X R l b V R 5 c G U + P E l 0 Z W 1 Q Y X R o P l N l Y 3 R p b 2 4 x L 0 J 1 Z G d l d D w v S X R l b V B h d G g + P C 9 J d G V t T G 9 j Y X R p b 2 4 + P F N 0 Y W J s Z U V u d H J p Z X M + P E V u d H J 5 I F R 5 c G U 9 I k l z U H J p d m F 0 Z S I g V m F s d W U 9 I m w w I i A v P j x F b n R y e S B U e X B l P S J R d W V y e U l E I i B W Y W x 1 Z T 0 i c z N i Z m E w N z F m L T g 0 N z M t N G Q 0 Y S 1 i M j I 5 L T I 1 O D U 0 Z T Y 1 O T g x 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n V k Z 2 V 0 I i A v P j x F b n R y e S B U e X B l P S J G a W x s Z W R D b 2 1 w b G V 0 Z V J l c 3 V s d F R v V 2 9 y a 3 N o Z W V 0 I i B W Y W x 1 Z T 0 i b D E i I C 8 + P E V u d H J 5 I F R 5 c G U 9 I k Z p b G x T d G F 0 d X M i I F Z h b H V l P S J z Q 2 9 t c G x l d G U i I C 8 + P E V u d H J 5 I F R 5 c G U 9 I k Z p b G x D b 2 x 1 b W 5 O Y W 1 l c y I g V m F s d W U 9 I n N b J n F 1 b 3 Q 7 Q n J h b m N o J n F 1 b 3 Q 7 L C Z x d W 9 0 O 1 N h b G V z I H B l c n N v b i B J R C Z x d W 9 0 O y w m c X V v d D t F b X B s b 3 l l Z S B O Y W 1 l J n F 1 b 3 Q 7 L C Z x d W 9 0 O 0 5 l d y B S b 2 x l M i Z x d W 9 0 O y w m c X V v d D t O Z X c g Q n V k Z 2 V 0 J n F 1 b 3 Q 7 L C Z x d W 9 0 O 0 N y b 3 N z I H N l b G w g Y n V n Z G V 0 J n F 1 b 3 Q 7 L C Z x d W 9 0 O 1 J l b m V 3 Y W w g Q n V k Z 2 V 0 J n F 1 b 3 Q 7 X S I g L z 4 8 R W 5 0 c n k g V H l w Z T 0 i R m l s b E N v b H V t b l R 5 c G V z I i B W Y W x 1 Z T 0 i c 0 J n T U d C Z 0 1 E Q X c 9 P S I g L z 4 8 R W 5 0 c n k g V H l w Z T 0 i R m l s b E x h c 3 R V c G R h d G V k I i B W Y W x 1 Z T 0 i Z D I w M j U t M D E t M j N U M T E 6 N T E 6 M T k u M D I 2 M j I 5 O F 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J 1 Z G d l d C 9 S Z W 1 v d m V k I E J v d H R v b S B S b 3 d z L n t C c m F u Y 2 g s M H 0 m c X V v d D s s J n F 1 b 3 Q 7 U 2 V j d G l v b j E v Q n V k Z 2 V 0 L 1 J l b W 9 2 Z W Q g Q m 9 0 d G 9 t I F J v d 3 M u e 1 N h b G V z I H B l c n N v b i B J R C w x f S Z x d W 9 0 O y w m c X V v d D t T Z W N 0 a W 9 u M S 9 C d W R n Z X Q v U m V t b 3 Z l Z C B C b 3 R 0 b 2 0 g U m 9 3 c y 5 7 R W 1 w b G 9 5 Z W U g T m F t Z S w y f S Z x d W 9 0 O y w m c X V v d D t T Z W N 0 a W 9 u M S 9 C d W R n Z X Q v U m V t b 3 Z l Z C B C b 3 R 0 b 2 0 g U m 9 3 c y 5 7 T m V 3 I F J v b G U y L D N 9 J n F 1 b 3 Q 7 L C Z x d W 9 0 O 1 N l Y 3 R p b 2 4 x L 0 J 1 Z G d l d C 9 S Z W 1 v d m V k I E J v d H R v b S B S b 3 d z L n t O Z X c g Q n V k Z 2 V 0 L D R 9 J n F 1 b 3 Q 7 L C Z x d W 9 0 O 1 N l Y 3 R p b 2 4 x L 0 J 1 Z G d l d C 9 S Z W 1 v d m V k I E J v d H R v b S B S b 3 d z L n t D c m 9 z c y B z Z W x s I G J 1 Z 2 R l d C w 1 f S Z x d W 9 0 O y w m c X V v d D t T Z W N 0 a W 9 u M S 9 C d W R n Z X Q v U m V t b 3 Z l Z C B C b 3 R 0 b 2 0 g U m 9 3 c y 5 7 U m V u Z X d h b C B C d W R n Z X Q s N n 0 m c X V v d D t d L C Z x d W 9 0 O 0 N v b H V t b k N v d W 5 0 J n F 1 b 3 Q 7 O j c s J n F 1 b 3 Q 7 S 2 V 5 Q 2 9 s d W 1 u T m F t Z X M m c X V v d D s 6 W 1 0 s J n F 1 b 3 Q 7 Q 2 9 s d W 1 u S W R l b n R p d G l l c y Z x d W 9 0 O z p b J n F 1 b 3 Q 7 U 2 V j d G l v b j E v Q n V k Z 2 V 0 L 1 J l b W 9 2 Z W Q g Q m 9 0 d G 9 t I F J v d 3 M u e 0 J y Y W 5 j a C w w f S Z x d W 9 0 O y w m c X V v d D t T Z W N 0 a W 9 u M S 9 C d W R n Z X Q v U m V t b 3 Z l Z C B C b 3 R 0 b 2 0 g U m 9 3 c y 5 7 U 2 F s Z X M g c G V y c 2 9 u I E l E L D F 9 J n F 1 b 3 Q 7 L C Z x d W 9 0 O 1 N l Y 3 R p b 2 4 x L 0 J 1 Z G d l d C 9 S Z W 1 v d m V k I E J v d H R v b S B S b 3 d z L n t F b X B s b 3 l l Z S B O Y W 1 l L D J 9 J n F 1 b 3 Q 7 L C Z x d W 9 0 O 1 N l Y 3 R p b 2 4 x L 0 J 1 Z G d l d C 9 S Z W 1 v d m V k I E J v d H R v b S B S b 3 d z L n t O Z X c g U m 9 s Z T I s M 3 0 m c X V v d D s s J n F 1 b 3 Q 7 U 2 V j d G l v b j E v Q n V k Z 2 V 0 L 1 J l b W 9 2 Z W Q g Q m 9 0 d G 9 t I F J v d 3 M u e 0 5 l d y B C d W R n Z X Q s N H 0 m c X V v d D s s J n F 1 b 3 Q 7 U 2 V j d G l v b j E v Q n V k Z 2 V 0 L 1 J l b W 9 2 Z W Q g Q m 9 0 d G 9 t I F J v d 3 M u e 0 N y b 3 N z I H N l b G w g Y n V n Z G V 0 L D V 9 J n F 1 b 3 Q 7 L C Z x d W 9 0 O 1 N l Y 3 R p b 2 4 x L 0 J 1 Z G d l d C 9 S Z W 1 v d m V k I E J v d H R v b S B S b 3 d z L n t S Z W 5 l d 2 F s I E J 1 Z G d l d C w 2 f S Z x d W 9 0 O 1 0 s J n F 1 b 3 Q 7 U m V s Y X R p b 2 5 z a G l w S W 5 m b y Z x d W 9 0 O z p b X X 0 i I C 8 + P C 9 T d G F i b G V F b n R y a W V z P j w v S X R l b T 4 8 S X R l b T 4 8 S X R l b U x v Y 2 F 0 a W 9 u P j x J d G V t V H l w Z T 5 G b 3 J t d W x h P C 9 J d G V t V H l w Z T 4 8 S X R l b V B h d G g + U 2 V j d G l v b j E v Q n V k Z 2 V 0 L 1 N v d X J j Z T w v S X R l b V B h d G g + P C 9 J d G V t T G 9 j Y X R p b 2 4 + P F N 0 Y W J s Z U V u d H J p Z X M g L z 4 8 L 0 l 0 Z W 0 + P E l 0 Z W 0 + P E l 0 Z W 1 M b 2 N h d G l v b j 4 8 S X R l b V R 5 c G U + R m 9 y b X V s Y T w v S X R l b V R 5 c G U + P E l 0 Z W 1 Q Y X R o P l N l Y 3 R p b 2 4 x L 0 J 1 Z G d l d C 9 O T i U y Q k V O J T J C R U U l M j B J b m R p J T I w Y m R n d C U y M C 0 y M D A x M j A y M C U y M F 9 T a G V l d D w v S X R l b V B h d G g + P C 9 J d G V t T G 9 j Y X R p b 2 4 + P F N 0 Y W J s Z U V u d H J p Z X M g L z 4 8 L 0 l 0 Z W 0 + P E l 0 Z W 0 + P E l 0 Z W 1 M b 2 N h d G l v b j 4 8 S X R l b V R 5 c G U + R m 9 y b X V s Y T w v S X R l b V R 5 c G U + P E l 0 Z W 1 Q Y X R o P l N l Y 3 R p b 2 4 x L 0 J 1 Z G d l d C 9 Q c m 9 t b 3 R l Z C U y M E h l Y W R l c n M 8 L 0 l 0 Z W 1 Q Y X R o P j w v S X R l b U x v Y 2 F 0 a W 9 u P j x T d G F i b G V F b n R y a W V z I C 8 + P C 9 J d G V t P j x J d G V t P j x J d G V t T G 9 j Y X R p b 2 4 + P E l 0 Z W 1 U e X B l P k Z v c m 1 1 b G E 8 L 0 l 0 Z W 1 U e X B l P j x J d G V t U G F 0 a D 5 T Z W N 0 a W 9 u M S 9 C d W R n Z X Q v Q 2 h h b m d l Z C U y M F R 5 c G U 8 L 0 l 0 Z W 1 Q Y X R o P j w v S X R l b U x v Y 2 F 0 a W 9 u P j x T d G F i b G V F b n R y a W V z I C 8 + P C 9 J d G V t P j x J d G V t P j x J d G V t T G 9 j Y X R p b 2 4 + P E l 0 Z W 1 U e X B l P k Z v c m 1 1 b G E 8 L 0 l 0 Z W 1 U e X B l P j x J d G V t U G F 0 a D 5 T Z W N 0 a W 9 u M S 9 p b n Z v a W N l P C 9 J d G V t U G F 0 a D 4 8 L 0 l 0 Z W 1 M b 2 N h d G l v b j 4 8 U 3 R h Y m x l R W 5 0 c m l l c z 4 8 R W 5 0 c n k g V H l w Z T 0 i S X N Q c m l 2 Y X R l I i B W Y W x 1 Z T 0 i b D A i I C 8 + P E V u d H J 5 I F R 5 c G U 9 I l F 1 Z X J 5 S U Q i I F Z h b H V l P S J z M 2 E y Y m I 1 Y z I t M W M 4 N C 0 0 M T Z h L T g 3 O T k t M D J j Y j N k Y 2 U y M T Q 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n Z v a W N l I i A v P j x F b n R y e S B U e X B l P S J G a W x s Z W R D b 2 1 w b G V 0 Z V J l c 3 V s d F R v V 2 9 y a 3 N o Z W V 0 I i B W Y W x 1 Z T 0 i b D E i I C 8 + P E V u d H J 5 I F R 5 c G U 9 I k Z p b G x T d G F 0 d X M i I F Z h b H V l P S J z Q 2 9 t c G x l d G U 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F b X B s b 3 l l Z S B O Y W 1 l J n F 1 b 3 Q 7 L C Z x d W 9 0 O 2 l u Y 2 9 t Z V 9 j b G F z c y Z x d W 9 0 O y w m c X V v d D t j b G l l b n R f b m F t Z S Z x d W 9 0 O y w m c X V v d D t w b 2 x p Y 3 l f b n V t Y m V y J n F 1 b 3 Q 7 L C Z x d W 9 0 O 0 F t b 3 V u d C Z x d W 9 0 O y w m c X V v d D t p b m N v b W V f Z H V l X 2 R h d G U m c X V v d D t d I i A v P j x F b n R y e S B U e X B l P S J G a W x s Q 2 9 s d W 1 u V H l w Z X M i I F Z h b H V l P S J z Q X d r R 0 J n W U R C Z 1 l H Q U F N S i I g L z 4 8 R W 5 0 c n k g V H l w Z T 0 i R m l s b E x h c 3 R V c G R h d G V k I i B W Y W x 1 Z T 0 i Z D I w M j U t M D E t M j N U M D k 6 M T M 6 M D M u N D A x N z Y x O V o i I C 8 + P E V u d H J 5 I F R 5 c G U 9 I k Z p b G x F c n J v c k N v d W 5 0 I i B W Y W x 1 Z T 0 i b D A i I C 8 + P E V u d H J 5 I F R 5 c G U 9 I k Z p b G x F c n J v c k N v Z G U i I F Z h b H V l P S J z V W 5 r b m 9 3 b i I g L z 4 8 R W 5 0 c n k g V H l w Z T 0 i R m l s b E N v d W 5 0 I i B W Y W x 1 Z T 0 i b D I w N C 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a W 5 2 b 2 l j Z S 9 D a G F u Z 2 V k I F R 5 c G U u e 2 l u d m 9 p Y 2 V f b n V t Y m V y L D B 9 J n F 1 b 3 Q 7 L C Z x d W 9 0 O 1 N l Y 3 R p b 2 4 x L 2 l u d m 9 p Y 2 U v Q 2 h h b m d l Z C B U e X B l L n t p b n Z v a W N l X 2 R h d G U s M X 0 m c X V v d D s s J n F 1 b 3 Q 7 U 2 V j d G l v b j E v a W 5 2 b 2 l j Z S 9 D a G F u Z 2 V k I F R 5 c G U u e 3 J l d m V u d W V f d H J h b n N h Y 3 R p b 2 5 f d H l w Z S w y f S Z x d W 9 0 O y w m c X V v d D t T Z W N 0 a W 9 u M S 9 p b n Z v a W N l L 0 N o Y W 5 n Z W Q g V H l w Z S 5 7 Y n J h b m N o X 2 5 h b W U s M 3 0 m c X V v d D s s J n F 1 b 3 Q 7 U 2 V j d G l v b j E v a W 5 2 b 2 l j Z S 9 D a G F u Z 2 V k I F R 5 c G U u e 3 N v b H V 0 a W 9 u X 2 d y b 3 V w L D R 9 J n F 1 b 3 Q 7 L C Z x d W 9 0 O 1 N l Y 3 R p b 2 4 x L 2 l u d m 9 p Y 2 U v Q 2 h h b m d l Z C B U e X B l L n t B Y 2 N v d W 5 0 I E V 4 Z S B J R C w 1 f S Z x d W 9 0 O y w m c X V v d D t T Z W N 0 a W 9 u M S 9 p b n Z v a W N l L 0 N o Y W 5 n Z W Q g V H l w Z S 5 7 Q W N j b 3 V u d C B F e G V j d X R p d m U s N n 0 m c X V v d D s s J n F 1 b 3 Q 7 U 2 V j d G l v b j E v a W 5 2 b 2 l j Z S 9 D a G F u Z 2 V k I F R 5 c G U u e 2 l u Y 2 9 t Z V 9 j b G F z c y w 3 f S Z x d W 9 0 O y w m c X V v d D t T Z W N 0 a W 9 u M S 9 p b n Z v a W N l L 0 N o Y W 5 n Z W Q g V H l w Z S 5 7 Y 2 x p Z W 5 0 X 2 5 h b W U s O H 0 m c X V v d D s s J n F 1 b 3 Q 7 U 2 V j d G l v b j E v a W 5 2 b 2 l j Z S 9 D a G F u Z 2 V k I F R 5 c G U u e 3 B v b G l j e V 9 u d W 1 i Z X I s O X 0 m c X V v d D s s J n F 1 b 3 Q 7 U 2 V j d G l v b j E v a W 5 2 b 2 l j Z S 9 D a G F u Z 2 V k I F R 5 c G U u e 0 F t b 3 V u d C w x M H 0 m c X V v d D s s J n F 1 b 3 Q 7 U 2 V j d G l v b j E v a W 5 2 b 2 l j Z S 9 D a G F u Z 2 V k I F R 5 c G U u e 2 l u Y 2 9 t Z V 9 k d W V f Z G F 0 Z S w x M X 0 m c X V v d D t d L C Z x d W 9 0 O 0 N v b H V t b k N v d W 5 0 J n F 1 b 3 Q 7 O j E y L C Z x d W 9 0 O 0 t l e U N v b H V t b k 5 h b W V z J n F 1 b 3 Q 7 O l t d L C Z x d W 9 0 O 0 N v b H V t b k l k Z W 5 0 a X R p Z X M m c X V v d D s 6 W y Z x d W 9 0 O 1 N l Y 3 R p b 2 4 x L 2 l u d m 9 p Y 2 U v Q 2 h h b m d l Z C B U e X B l L n t p b n Z v a W N l X 2 5 1 b W J l c i w w f S Z x d W 9 0 O y w m c X V v d D t T Z W N 0 a W 9 u M S 9 p b n Z v a W N l L 0 N o Y W 5 n Z W Q g V H l w Z S 5 7 a W 5 2 b 2 l j Z V 9 k Y X R l L D F 9 J n F 1 b 3 Q 7 L C Z x d W 9 0 O 1 N l Y 3 R p b 2 4 x L 2 l u d m 9 p Y 2 U v Q 2 h h b m d l Z C B U e X B l L n t y Z X Z l b n V l X 3 R y Y W 5 z Y W N 0 a W 9 u X 3 R 5 c G U s M n 0 m c X V v d D s s J n F 1 b 3 Q 7 U 2 V j d G l v b j E v a W 5 2 b 2 l j Z S 9 D a G F u Z 2 V k I F R 5 c G U u e 2 J y Y W 5 j a F 9 u Y W 1 l L D N 9 J n F 1 b 3 Q 7 L C Z x d W 9 0 O 1 N l Y 3 R p b 2 4 x L 2 l u d m 9 p Y 2 U v Q 2 h h b m d l Z C B U e X B l L n t z b 2 x 1 d G l v b l 9 n c m 9 1 c C w 0 f S Z x d W 9 0 O y w m c X V v d D t T Z W N 0 a W 9 u M S 9 p b n Z v a W N l L 0 N o Y W 5 n Z W Q g V H l w Z S 5 7 Q W N j b 3 V u d C B F e G U g S U Q s N X 0 m c X V v d D s s J n F 1 b 3 Q 7 U 2 V j d G l v b j E v a W 5 2 b 2 l j Z S 9 D a G F u Z 2 V k I F R 5 c G U u e 0 F j Y 2 9 1 b n Q g R X h l Y 3 V 0 a X Z l L D Z 9 J n F 1 b 3 Q 7 L C Z x d W 9 0 O 1 N l Y 3 R p b 2 4 x L 2 l u d m 9 p Y 2 U v Q 2 h h b m d l Z C B U e X B l L n t p b m N v b W V f Y 2 x h c 3 M s N 3 0 m c X V v d D s s J n F 1 b 3 Q 7 U 2 V j d G l v b j E v a W 5 2 b 2 l j Z S 9 D a G F u Z 2 V k I F R 5 c G U u e 2 N s a W V u d F 9 u Y W 1 l L D h 9 J n F 1 b 3 Q 7 L C Z x d W 9 0 O 1 N l Y 3 R p b 2 4 x L 2 l u d m 9 p Y 2 U v Q 2 h h b m d l Z C B U e X B l L n t w b 2 x p Y 3 l f b n V t Y m V y L D l 9 J n F 1 b 3 Q 7 L C Z x d W 9 0 O 1 N l Y 3 R p b 2 4 x L 2 l u d m 9 p Y 2 U v Q 2 h h b m d l Z C B U e X B l L n t B b W 9 1 b n Q s M T B 9 J n F 1 b 3 Q 7 L C Z x d W 9 0 O 1 N l Y 3 R p b 2 4 x L 2 l u d m 9 p Y 2 U v Q 2 h h b m d l Z C B U e X B l L n t p b m N v b W V f Z H V l X 2 R h d G U s M T F 9 J n F 1 b 3 Q 7 X S w m c X V v d D t S Z W x h d G l v b n N o a X B J b m Z v J n F 1 b 3 Q 7 O l t d f S I g L z 4 8 L 1 N 0 Y W J s Z U V u d H J p Z X M + 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8 y M D I w M D E y M z E w N D F f U 2 h l Z X Q 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t Z W V 0 a W 5 n P C 9 J d G V t U G F 0 a D 4 8 L 0 l 0 Z W 1 M b 2 N h d G l v b j 4 8 U 3 R h Y m x l R W 5 0 c m l l c z 4 8 R W 5 0 c n k g V H l w Z T 0 i S X N Q c m l 2 Y X R l I i B W Y W x 1 Z T 0 i b D A i I C 8 + P E V u d H J 5 I F R 5 c G U 9 I l F 1 Z X J 5 S U Q i I F Z h b H V l P S J z Y W R m O G V l O D U t N W M 2 N C 0 0 M z g 2 L W E x O T Y t O D Z j M T h j O W Y 3 M 2 M 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V 0 a W 5 n I i A v P j x F b n R y e S B U e X B l P S J G a W x s Z W R D b 2 1 w b G V 0 Z V J l c 3 V s d F R v V 2 9 y a 3 N o Z W V 0 I i B W Y W x 1 Z T 0 i b D E i I C 8 + P E V u d H J 5 I F R 5 c G U 9 I k Z p b G x T d G F 0 d X M i I F Z h b H V l P S J z Q 2 9 t c G x l d G U i I C 8 + P E V u d H J 5 I F R 5 c G U 9 I k Z p b G x D b 2 x 1 b W 5 O Y W 1 l c y I g V m F s d W U 9 I n N b J n F 1 b 3 Q 7 Q W N j b 3 V u d C B F e G U g S U Q m c X V v d D s s J n F 1 b 3 Q 7 R W 1 w b G 9 5 Z W U g T m F t Z S Z x d W 9 0 O y w m c X V v d D t i c m F u Y 2 h f b m F t Z S Z x d W 9 0 O y w m c X V v d D t n b G 9 i Y W x f Y X R 0 Z W 5 k Z W V z J n F 1 b 3 Q 7 L C Z x d W 9 0 O 2 1 l Z X R p b m d f Z G F 0 Z S Z x d W 9 0 O 1 0 i I C 8 + P E V u d H J 5 I F R 5 c G U 9 I k Z p b G x D b 2 x 1 b W 5 U e X B l c y I g V m F s d W U 9 I n N B d 1 l H Q m d r P S I g L z 4 8 R W 5 0 c n k g V H l w Z T 0 i R m l s b E x h c 3 R V c G R h d G V k I i B W Y W x 1 Z T 0 i Z D I w M j U t M D E t M j N U M D k 6 M T M 6 M D M u N D E x M j g 0 N 1 o i I C 8 + P E V u d H J 5 I F R 5 c G U 9 I k Z p b G x F c n J v c k N v d W 5 0 I i B W Y W x 1 Z T 0 i b D A i I C 8 + P E V u d H J 5 I F R 5 c G U 9 I k Z p b G x F c n J v c k N v Z G U i I F Z h b H V l P S J z V W 5 r b m 9 3 b i I g L z 4 8 R W 5 0 c n k g V H l w Z T 0 i R m l s b E N v d W 5 0 I i B W Y W x 1 Z T 0 i b D M 0 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1 l Z X R p b m c v Q 2 h h b m d l Z C B U e X B l L n t B Y 2 N v d W 5 0 I E V 4 Z S B J R C w w f S Z x d W 9 0 O y w m c X V v d D t T Z W N 0 a W 9 u M S 9 t Z W V 0 a W 5 n L 0 N o Y W 5 n Z W Q g V H l w Z S 5 7 Q W N j b 3 V u d C B F e G V j d X R p d m U s M X 0 m c X V v d D s s J n F 1 b 3 Q 7 U 2 V j d G l v b j E v b W V l d G l u Z y 9 D a G F u Z 2 V k I F R 5 c G U u e 2 J y Y W 5 j a F 9 u Y W 1 l L D J 9 J n F 1 b 3 Q 7 L C Z x d W 9 0 O 1 N l Y 3 R p b 2 4 x L 2 1 l Z X R p b m c v Q 2 h h b m d l Z C B U e X B l L n t n b G 9 i Y W x f Y X R 0 Z W 5 k Z W V z L D N 9 J n F 1 b 3 Q 7 L C Z x d W 9 0 O 1 N l Y 3 R p b 2 4 x L 2 1 l Z X R p b m c v Q 2 h h b m d l Z C B U e X B l L n t t Z W V 0 a W 5 n X 2 R h d G U s N H 0 m c X V v d D t d L C Z x d W 9 0 O 0 N v b H V t b k N v d W 5 0 J n F 1 b 3 Q 7 O j U s J n F 1 b 3 Q 7 S 2 V 5 Q 2 9 s d W 1 u T m F t Z X M m c X V v d D s 6 W 1 0 s J n F 1 b 3 Q 7 Q 2 9 s d W 1 u S W R l b n R p d G l l c y Z x d W 9 0 O z p b J n F 1 b 3 Q 7 U 2 V j d G l v b j E v b W V l d G l u Z y 9 D a G F u Z 2 V k I F R 5 c G U u e 0 F j Y 2 9 1 b n Q g R X h l I E l E L D B 9 J n F 1 b 3 Q 7 L C Z x d W 9 0 O 1 N l Y 3 R p b 2 4 x L 2 1 l Z X R p b m c v Q 2 h h b m d l Z C B U e X B l L n t B Y 2 N v d W 5 0 I E V 4 Z W N 1 d G l 2 Z S w x f S Z x d W 9 0 O y w m c X V v d D t T Z W N 0 a W 9 u M S 9 t Z W V 0 a W 5 n L 0 N o Y W 5 n Z W Q g V H l w Z S 5 7 Y n J h b m N o X 2 5 h b W U s M n 0 m c X V v d D s s J n F 1 b 3 Q 7 U 2 V j d G l v b j E v b W V l d G l u Z y 9 D a G F u Z 2 V k I F R 5 c G U u e 2 d s b 2 J h b F 9 h d H R l b m R l Z X M s M 3 0 m c X V v d D s s J n F 1 b 3 Q 7 U 2 V j d G l v b j E v b W V l d G l u Z y 9 D a G F u Z 2 V k I F R 5 c G U u e 2 1 l Z X R p b m d f Z G F 0 Z S w 0 f S Z x d W 9 0 O 1 0 s J n F 1 b 3 Q 7 U m V s Y X R p b 2 5 z a G l w S W 5 m b y Z x d W 9 0 O z p b X X 0 i I C 8 + P C 9 T d G F i b G V F b n R y a W V z P j w v S X R l b T 4 8 S X R l b T 4 8 S X R l b U x v Y 2 F 0 a W 9 u P j x J d G V t V H l w Z T 5 G b 3 J t d W x h P C 9 J d G V t V H l w Z T 4 8 S X R l b V B h d G g + U 2 V j d G l v b j E v b W V l d G l u Z y 9 T b 3 V y Y 2 U 8 L 0 l 0 Z W 1 Q Y X R o P j w v S X R l b U x v Y 2 F 0 a W 9 u P j x T d G F i b G V F b n R y a W V z I C 8 + P C 9 J d G V t P j x J d G V t P j x J d G V t T G 9 j Y X R p b 2 4 + P E l 0 Z W 1 U e X B l P k Z v c m 1 1 b G E 8 L 0 l 0 Z W 1 U e X B l P j x J d G V t U G F 0 a D 5 T Z W N 0 a W 9 u M S 9 t Z W V 0 a W 5 n L 2 1 l Z X R p b m d f b G l z d F 8 y M D I w M D E y M z E w N D F f U 2 h l Z X Q 8 L 0 l 0 Z W 1 Q Y X R o P j w v S X R l b U x v Y 2 F 0 a W 9 u P j x T d G F i b G V F b n R y a W V z I C 8 + P C 9 J d G V t P j x J d G V t P j x J d G V t T G 9 j Y X R p b 2 4 + P E l 0 Z W 1 U e X B l P k Z v c m 1 1 b G E 8 L 0 l 0 Z W 1 U e X B l P j x J d G V t U G F 0 a D 5 T Z W N 0 a W 9 u M S 9 t Z W V 0 a W 5 n L 1 B y b 2 1 v d G V k J T I w S G V h Z G V y c z w v S X R l b V B h d G g + P C 9 J d G V t T G 9 j Y X R p b 2 4 + P F N 0 Y W J s Z U V u d H J p Z X M g L z 4 8 L 0 l 0 Z W 0 + P E l 0 Z W 0 + P E l 0 Z W 1 M b 2 N h d G l v b j 4 8 S X R l b V R 5 c G U + R m 9 y b X V s Y T w v S X R l b V R 5 c G U + P E l 0 Z W 1 Q Y X R o P l N l Y 3 R p b 2 4 x L 2 1 l Z X R p b m c v Q 2 h h b m d l Z C U y M F R 5 c G U 8 L 0 l 0 Z W 1 Q Y X R o P j w v S X R l b U x v Y 2 F 0 a W 9 u P j x T d G F i b G V F b n R y a W V z I C 8 + P C 9 J d G V t P j x J d G V t P j x J d G V t T G 9 j Y X R p b 2 4 + P E l 0 Z W 1 U e X B l P k Z v c m 1 1 b G E 8 L 0 l 0 Z W 1 U e X B l P j x J d G V t U G F 0 a D 5 T Z W N 0 a W 9 u M S 9 v c H B v c n R 1 b m l 0 e T w v S X R l b V B h d G g + P C 9 J d G V t T G 9 j Y X R p b 2 4 + P F N 0 Y W J s Z U V u d H J p Z X M + P E V u d H J 5 I F R 5 c G U 9 I k l z U H J p d m F 0 Z S I g V m F s d W U 9 I m w w I i A v P j x F b n R y e S B U e X B l P S J R d W V y e U l E I i B W Y W x 1 Z T 0 i c z c 2 N D J m Z D c 4 L T g 5 Z T U t N G I 5 Z S 1 i N j Y x L T J m Y T M 4 M z E 5 N T h k 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B w b 3 J 0 d W 5 p d H k i I C 8 + P E V u d H J 5 I F R 5 c G U 9 I k Z p b G x l Z E N v b X B s Z X R l U m V z d W x 0 V G 9 X b 3 J r c 2 h l Z X Q i I F Z h b H V l P S J s M S I g L z 4 8 R W 5 0 c n k g V H l w Z T 0 i R m l s b F N 0 Y X R 1 c y I g V m F s d W U 9 I n N D b 2 1 w b G V 0 Z S I g L z 4 8 R W 5 0 c n k g V H l w Z T 0 i R m l s b E N v b H V t b k 5 h b W V z I i B W Y W x 1 Z T 0 i c 1 s m c X V v d D t v c H B v c n R 1 b m l 0 e V 9 u Y W 1 l J n F 1 b 3 Q 7 L C Z x d W 9 0 O 2 9 w c G 9 y d H V u a X R 5 X 2 l k J n F 1 b 3 Q 7 L C Z x d W 9 0 O 0 F j Y 2 9 1 b n Q g R X h l I E l k J n F 1 b 3 Q 7 L C Z x d W 9 0 O 0 V t c G x v e W V l I E 5 h b W 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Q 2 9 s d W 1 u V H l w Z X M i I F Z h b H V l P S J z Q m d Z R E J n T U R D U V l H Q m d Z R 0 J n P T 0 i I C 8 + P E V u d H J 5 I F R 5 c G U 9 I k Z p b G x M Y X N 0 V X B k Y X R l Z C I g V m F s d W U 9 I m Q y M D I 1 L T A x L T I z V D A 5 O j E z O j A 0 L j Q 0 N j c 5 M j J a I i A v P j x F b n R y e S B U e X B l P S J G a W x s R X J y b 3 J D b 3 V u d C I g V m F s d W U 9 I m w w I i A v P j x F b n R y e S B U e X B l P S J G a W x s R X J y b 3 J D b 2 R l I i B W Y W x 1 Z T 0 i c 1 V u a 2 5 v d 2 4 i I C 8 + P E V u d H J 5 I F R 5 c G U 9 I k Z p b G x D b 3 V u d C I g V m F s d W U 9 I m w 0 O 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b 3 B w b 3 J 0 d W 5 p d H k v Q 2 h h b m d l Z C B U e X B l L n t v c H B v c n R 1 b m l 0 e V 9 u Y W 1 l L D B 9 J n F 1 b 3 Q 7 L C Z x d W 9 0 O 1 N l Y 3 R p b 2 4 x L 2 9 w c G 9 y d H V u a X R 5 L 0 N o Y W 5 n Z W Q g V H l w Z S 5 7 b 3 B w b 3 J 0 d W 5 p d H l f a W Q s M X 0 m c X V v d D s s J n F 1 b 3 Q 7 U 2 V j d G l v b j E v b 3 B w b 3 J 0 d W 5 p d H k v Q 2 h h b m d l Z C B U e X B l L n t B Y 2 N v d W 5 0 I E V 4 Z S B J Z C w y f S Z x d W 9 0 O y w m c X V v d D t T Z W N 0 a W 9 u M S 9 v c H B v c n R 1 b m l 0 e S 9 D a G F u Z 2 V k I F R 5 c G U u e 0 F j Y 2 9 1 b n Q g R X h l Y 3 V 0 a X Z l L D N 9 J n F 1 b 3 Q 7 L C Z x d W 9 0 O 1 N l Y 3 R p b 2 4 x L 2 9 w c G 9 y d H V u a X R 5 L 0 N o Y W 5 n Z W Q g V H l w Z S 5 7 c H J l b W l 1 b V 9 h b W 9 1 b n Q s N H 0 m c X V v d D s s J n F 1 b 3 Q 7 U 2 V j d G l v b j E v b 3 B w b 3 J 0 d W 5 p d H k v Q 2 h h b m d l Z C B U e X B l L n t y Z X Z l b n V l X 2 F t b 3 V u d C w 1 f S Z x d W 9 0 O y w m c X V v d D t T Z W N 0 a W 9 u M S 9 v c H B v c n R 1 b m l 0 e S 9 D a G F u Z 2 V k I F R 5 c G U u e 2 N s b 3 N p b m d f Z G F 0 Z S w 2 f S Z x d W 9 0 O y w m c X V v d D t T Z W N 0 a W 9 u M S 9 v c H B v c n R 1 b m l 0 e S 9 D a G F u Z 2 V k I F R 5 c G U u e 3 N 0 Y W d l L D d 9 J n F 1 b 3 Q 7 L C Z x d W 9 0 O 1 N l Y 3 R p b 2 4 x L 2 9 w c G 9 y d H V u a X R 5 L 0 N o Y W 5 n Z W Q g V H l w Z S 5 7 Y n J h b m N o L D h 9 J n F 1 b 3 Q 7 L C Z x d W 9 0 O 1 N l Y 3 R p b 2 4 x L 2 9 w c G 9 y d H V u a X R 5 L 0 N o Y W 5 n Z W Q g V H l w Z S 5 7 c 3 B l Y 2 l h b H R 5 L D l 9 J n F 1 b 3 Q 7 L C Z x d W 9 0 O 1 N l Y 3 R p b 2 4 x L 2 9 w c G 9 y d H V u a X R 5 L 0 N o Y W 5 n Z W Q g V H l w Z S 5 7 c H J v Z H V j d F 9 n c m 9 1 c C w x M H 0 m c X V v d D s s J n F 1 b 3 Q 7 U 2 V j d G l v b j E v b 3 B w b 3 J 0 d W 5 p d H k v Q 2 h h b m d l Z C B U e X B l L n t w c m 9 k d W N 0 X 3 N 1 Y l 9 n c m 9 1 c C w x M X 0 m c X V v d D s s J n F 1 b 3 Q 7 U 2 V j d G l v b j E v b 3 B w b 3 J 0 d W 5 p d H k v Q 2 h h b m d l Z C B U e X B l L n t y a X N r X 2 R l d G F p b H M s M T J 9 J n F 1 b 3 Q 7 X S w m c X V v d D t D b 2 x 1 b W 5 D b 3 V u d C Z x d W 9 0 O z o x M y w m c X V v d D t L Z X l D b 2 x 1 b W 5 O Y W 1 l c y Z x d W 9 0 O z p b X S w m c X V v d D t D b 2 x 1 b W 5 J Z G V u d G l 0 a W V z J n F 1 b 3 Q 7 O l s m c X V v d D t T Z W N 0 a W 9 u M S 9 v c H B v c n R 1 b m l 0 e S 9 D a G F u Z 2 V k I F R 5 c G U u e 2 9 w c G 9 y d H V u a X R 5 X 2 5 h b W U s M H 0 m c X V v d D s s J n F 1 b 3 Q 7 U 2 V j d G l v b j E v b 3 B w b 3 J 0 d W 5 p d H k v Q 2 h h b m d l Z C B U e X B l L n t v c H B v c n R 1 b m l 0 e V 9 p Z C w x f S Z x d W 9 0 O y w m c X V v d D t T Z W N 0 a W 9 u M S 9 v c H B v c n R 1 b m l 0 e S 9 D a G F u Z 2 V k I F R 5 c G U u e 0 F j Y 2 9 1 b n Q g R X h l I E l k L D J 9 J n F 1 b 3 Q 7 L C Z x d W 9 0 O 1 N l Y 3 R p b 2 4 x L 2 9 w c G 9 y d H V u a X R 5 L 0 N o Y W 5 n Z W Q g V H l w Z S 5 7 Q W N j b 3 V u d C B F e G V j d X R p d m U s M 3 0 m c X V v d D s s J n F 1 b 3 Q 7 U 2 V j d G l v b j E v b 3 B w b 3 J 0 d W 5 p d H k v Q 2 h h b m d l Z C B U e X B l L n t w c m V t a X V t X 2 F t b 3 V u d C w 0 f S Z x d W 9 0 O y w m c X V v d D t T Z W N 0 a W 9 u M S 9 v c H B v c n R 1 b m l 0 e S 9 D a G F u Z 2 V k I F R 5 c G U u e 3 J l d m V u d W V f Y W 1 v d W 5 0 L D V 9 J n F 1 b 3 Q 7 L C Z x d W 9 0 O 1 N l Y 3 R p b 2 4 x L 2 9 w c G 9 y d H V u a X R 5 L 0 N o Y W 5 n Z W Q g V H l w Z S 5 7 Y 2 x v c 2 l u Z 1 9 k Y X R l L D Z 9 J n F 1 b 3 Q 7 L C Z x d W 9 0 O 1 N l Y 3 R p b 2 4 x L 2 9 w c G 9 y d H V u a X R 5 L 0 N o Y W 5 n Z W Q g V H l w Z S 5 7 c 3 R h Z 2 U s N 3 0 m c X V v d D s s J n F 1 b 3 Q 7 U 2 V j d G l v b j E v b 3 B w b 3 J 0 d W 5 p d H k v Q 2 h h b m d l Z C B U e X B l L n t i c m F u Y 2 g s O H 0 m c X V v d D s s J n F 1 b 3 Q 7 U 2 V j d G l v b j E v b 3 B w b 3 J 0 d W 5 p d H k v Q 2 h h b m d l Z C B U e X B l L n t z c G V j a W F s d H k s O X 0 m c X V v d D s s J n F 1 b 3 Q 7 U 2 V j d G l v b j E v b 3 B w b 3 J 0 d W 5 p d H k v Q 2 h h b m d l Z C B U e X B l L n t w c m 9 k d W N 0 X 2 d y b 3 V w L D E w f S Z x d W 9 0 O y w m c X V v d D t T Z W N 0 a W 9 u M S 9 v c H B v c n R 1 b m l 0 e S 9 D a G F u Z 2 V k I F R 5 c G U u e 3 B y b 2 R 1 Y 3 R f c 3 V i X 2 d y b 3 V w L D E x f S Z x d W 9 0 O y w m c X V v d D t T Z W N 0 a W 9 u M S 9 v c H B v c n R 1 b m l 0 e S 9 D a G F u Z 2 V k I F R 5 c G U u e 3 J p c 2 t f Z G V 0 Y W l s c y w x M n 0 m c X V v d D t d L C Z x d W 9 0 O 1 J l b G F 0 a W 9 u c 2 h p c E l u Z m 8 m c X V v d D s 6 W 1 1 9 I i A v P j w v U 3 R h Y m x l R W 5 0 c m l l c z 4 8 L 0 l 0 Z W 0 + P E l 0 Z W 0 + P E l 0 Z W 1 M b 2 N h d G l v b j 4 8 S X R l b V R 5 c G U + R m 9 y b X V s Y T w v S X R l b V R 5 c G U + P E l 0 Z W 1 Q Y X R o P l N l Y 3 R p b 2 4 x L 2 9 w c G 9 y d H V u a X R 5 L 1 N v d X J j Z T w v S X R l b V B h d G g + P C 9 J d G V t T G 9 j Y X R p b 2 4 + P F N 0 Y W J s Z U V u d H J p Z X M g L z 4 8 L 0 l 0 Z W 0 + P E l 0 Z W 0 + P E l 0 Z W 1 M b 2 N h d G l v b j 4 8 S X R l b V R 5 c G U + R m 9 y b X V s Y T w v S X R l b V R 5 c G U + P E l 0 Z W 1 Q Y X R o P l N l Y 3 R p b 2 4 x L 2 9 w c G 9 y d H V u a X R 5 L 2 d j c m 1 f b 3 B w b 3 J 0 d W 5 p d H l f M j A y M D A x M j M x M D Q x X 1 N o Z W V 0 P C 9 J d G V t U G F 0 a D 4 8 L 0 l 0 Z W 1 M b 2 N h d G l v b j 4 8 U 3 R h Y m x l R W 5 0 c m l l c y A v P j w v S X R l b T 4 8 S X R l b T 4 8 S X R l b U x v Y 2 F 0 a W 9 u P j x J d G V t V H l w Z T 5 G b 3 J t d W x h P C 9 J d G V t V H l w Z T 4 8 S X R l b V B h d G g + U 2 V j d G l v b j E v b 3 B w b 3 J 0 d W 5 p d H k v U H J v b W 9 0 Z W Q l M j B I Z W F k Z X J z P C 9 J d G V t U G F 0 a D 4 8 L 0 l 0 Z W 1 M b 2 N h d G l v b j 4 8 U 3 R h Y m x l R W 5 0 c m l l c y A v P j w v S X R l b T 4 8 S X R l b T 4 8 S X R l b U x v Y 2 F 0 a W 9 u P j x J d G V t V H l w Z T 5 G b 3 J t d W x h P C 9 J d G V t V H l w Z T 4 8 S X R l b V B h d G g + U 2 V j d G l v b j E v b 3 B w b 3 J 0 d W 5 p d H k v Q 2 h h b m d l Z C U y M F R 5 c G U 8 L 0 l 0 Z W 1 Q Y X R o P j w v S X R l b U x v Y 2 F 0 a W 9 u P j x T d G F i b G V F b n R y a W V z I C 8 + P C 9 J d G V t P j x J d G V t P j x J d G V t T G 9 j Y X R p b 2 4 + P E l 0 Z W 1 U e X B l P k Z v c m 1 1 b G E 8 L 0 l 0 Z W 1 U e X B l P j x J d G V t U G F 0 a D 5 T Z W N 0 a W 9 u M S 9 N Z X J n Z T w v S X R l b V B h d G g + P C 9 J d G V t T G 9 j Y X R p b 2 4 + P F N 0 Y W J s Z U V u d H J p Z X M + P E V u d H J 5 I F R 5 c G U 9 I k l z U H J p d m F 0 Z S I g V m F s d W U 9 I m w w I i A v P j x F b n R y e S B U e X B l P S J R d W V y e U l E I i B W Y W x 1 Z T 0 i c z U w M j d m O T k 4 L T Q x Z W U t N D F i M S 0 5 Z m N m L T E 4 O D U 2 Y T k 5 M W Q x N 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I 3 N S I g L z 4 8 R W 5 0 c n k g V H l w Z T 0 i R m l s b E V y c m 9 y Q 2 9 k Z S I g V m F s d W U 9 I n N V b m t u b 3 d u I i A v P j x F b n R y e S B U e X B l P S J G a W x s R X J y b 3 J D b 3 V u d C I g V m F s d W U 9 I m w w I i A v P j x F b n R y e S B U e X B l P S J G a W x s T G F z d F V w Z G F 0 Z W Q i I F Z h b H V l P S J k M j A y N S 0 w M S 0 y M V Q x M z o 0 N T o 0 O C 4 3 M z k 0 M D I y W i I g L z 4 8 R W 5 0 c n k g V H l w Z T 0 i R m l s b E N v b H V t b l R 5 c G V z I i B W Y W x 1 Z T 0 i c 0 J n Q U d D U W t H Q X d B R 0 J n W U Z D U V l H Q m d r R E J n W U R C Z 1 l E Q X d N R E N R W U p C Z 1 l E Q X d N S k J n W U d C Z 1 k 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s s J n F 1 b 3 Q 7 U 2 F s Z X N w Z X J z b 2 4 g S U Q m c X V v d D s s J n F 1 b 3 Q 7 Q W N j b 3 V u d C B F e G V j d X R p d m U m c X V v d D s s J n F 1 b 3 Q 7 Q n J h b m N o J n F 1 b 3 Q 7 L C Z x d W 9 0 O 1 N h b G V z I H B l c n N v b i B J R C Z x d W 9 0 O y w m c X V v d D t F b X B s b 3 l l Z S B O Y W 1 l J n F 1 b 3 Q 7 L C Z x d W 9 0 O 0 5 l d y B S b 2 x l M i Z x d W 9 0 O y w m c X V v d D t O Z X c g Q n V k Z 2 V 0 J n F 1 b 3 Q 7 L C Z x d W 9 0 O 0 N y b 3 N z I H N l b G w g Y n V n Z G V 0 J n F 1 b 3 Q 7 L C Z x d W 9 0 O 1 J l b m V 3 Y W w g Q n V k Z 2 V 0 J n F 1 b 3 Q 7 L C Z x d W 9 0 O 2 l u d m 9 p Y 2 V f b n V t Y m V y J n F 1 b 3 Q 7 L C Z x d W 9 0 O 2 l u d m 9 p Y 2 V f Z G F 0 Z S Z x d W 9 0 O y w m c X V v d D t n b G 9 i Y W x f Y X R 0 Z W 5 k Z W V z J n F 1 b 3 Q 7 L C Z x d W 9 0 O 2 1 l Z X R p b m d f Z G F 0 Z S Z x d W 9 0 O y w m c X V v d D t v c H B v c n R 1 b m l 0 e V 9 u Y W 1 l J n F 1 b 3 Q 7 L C Z x d W 9 0 O 2 9 w c G 9 y d H V u a X R 5 X 2 l k J n F 1 b 3 Q 7 L C Z x d W 9 0 O 0 F j Y 2 9 1 b n Q g R X h l I E l k J n F 1 b 3 Q 7 L C Z x d W 9 0 O 3 B y Z W 1 p d W 1 f Y W 1 v d W 5 0 J n F 1 b 3 Q 7 L C Z x d W 9 0 O 3 J l d m V u d W V f Y W 1 v d W 5 0 J n F 1 b 3 Q 7 L C Z x d W 9 0 O 2 N s b 3 N p b m d f Z G F 0 Z S Z x d W 9 0 O y w m c X V v d D t z d G F n Z S Z x d W 9 0 O y w m c X V v d D t i c m F u Y 2 g m c X V v d D s s J n F 1 b 3 Q 7 c 3 B l Y 2 l h b H R 5 J n F 1 b 3 Q 7 L C Z x d W 9 0 O 3 B y b 2 R 1 Y 3 R f c 3 V i X 2 d y b 3 V w J n F 1 b 3 Q 7 L C Z x d W 9 0 O 3 J p c 2 t f Z G V 0 Y W l s c y Z x d W 9 0 O 1 0 i I C 8 + P E V u d H J 5 I F R 5 c G U 9 I k Z p b G x T d G F 0 d X M i I F Z h b H V l P S J z Q 2 9 t c G x l d G U i I C 8 + P E V u d H J 5 I F R 5 c G U 9 I l J l b G F 0 a W 9 u c 2 h p c E l u Z m 9 D b 2 5 0 Y W l u Z X I i I F Z h b H V l P S J z e y Z x d W 9 0 O 2 N v b H V t b k N v d W 5 0 J n F 1 b 3 Q 7 O j Q x L C Z x d W 9 0 O 2 t l e U N v b H V t b k 5 h b W V z J n F 1 b 3 Q 7 O l t d L C Z x d W 9 0 O 3 F 1 Z X J 5 U m V s Y X R p b 2 5 z a G l w c y Z x d W 9 0 O z p b X S w m c X V v d D t j b 2 x 1 b W 5 J Z G V u d G l 0 a W V z J n F 1 b 3 Q 7 O l s m c X V v d D t T Z W N 0 a W 9 u M S 9 N Z X J n Z S 9 T b 3 V y Y 2 U u e 2 N s a W V u d F 9 u Y W 1 l L D B 9 J n F 1 b 3 Q 7 L C Z x d W 9 0 O 1 N l Y 3 R p b 2 4 x L 0 1 l c m d l L 1 N v d X J j Z S 5 7 c G 9 s a W N 5 X 2 5 1 b W J l c i w x f S Z x d W 9 0 O y w m c X V v d D t T Z W N 0 a W 9 u M S 9 N Z X J n Z S 9 T b 3 V y Y 2 U u e 3 B v b G l j e V 9 z d G F 0 d X M s M n 0 m c X V v d D s s J n F 1 b 3 Q 7 U 2 V j d G l v b j E v T W V y Z 2 U v U 2 9 1 c m N l L n t w b 2 x p Y 3 l f c 3 R h c n R f Z G F 0 Z S w z f S Z x d W 9 0 O y w m c X V v d D t T Z W N 0 a W 9 u M S 9 N Z X J n Z S 9 T b 3 V y Y 2 U u e 3 B v b G l j e V 9 l b m R f Z G F 0 Z S w 0 f S Z x d W 9 0 O y w m c X V v d D t T Z W N 0 a W 9 u M S 9 N Z X J n Z S 9 T b 3 V y Y 2 U u e 3 B y b 2 R 1 Y 3 R f Z 3 J v d X A s N X 0 m c X V v d D s s J n F 1 b 3 Q 7 U 2 V j d G l v b j E v T W V y Z 2 U v U 2 9 1 c m N l L n t B Y 2 N v d W 5 0 I E l k L D Z 9 J n F 1 b 3 Q 7 L C Z x d W 9 0 O 1 N l Y 3 R p b 2 4 x L 0 1 l c m d l L 1 N v d X J j Z S 5 7 Q W N j b 3 V u d C B F e G U g S U Q s N 3 0 m c X V v d D s s J n F 1 b 3 Q 7 U 2 V j d G l v b j E v T W V y Z 2 U v U 2 9 1 c m N l L n t i c m F u Y 2 h f b m F t Z S w 4 f S Z x d W 9 0 O y w m c X V v d D t T Z W N 0 a W 9 u M S 9 N Z X J n Z S 9 T b 3 V y Y 2 U u e 3 N v b H V 0 a W 9 u X 2 d y b 3 V w L D l 9 J n F 1 b 3 Q 7 L C Z x d W 9 0 O 1 N l Y 3 R p b 2 4 x L 0 1 l c m d l L 1 N v d X J j Z S 5 7 a W 5 j b 2 1 l X 2 N s Y X N z L D E w f S Z x d W 9 0 O y w m c X V v d D t T Z W N 0 a W 9 u M S 9 N Z X J n Z S 9 T b 3 V y Y 2 U u e 0 F t b 3 V u d C w x M X 0 m c X V v d D s s J n F 1 b 3 Q 7 U 2 V j d G l v b j E v T W V y Z 2 U v U 2 9 1 c m N l L n t p b m N v b W V f Z H V l X 2 R h d G U s M T J 9 J n F 1 b 3 Q 7 L C Z x d W 9 0 O 1 N l Y 3 R p b 2 4 x L 0 1 l c m d l L 1 N v d X J j Z S 5 7 c m V 2 Z W 5 1 Z V 9 0 c m F u c 2 F j d G l v b l 9 0 e X B l L D E z f S Z x d W 9 0 O y w m c X V v d D t T Z W N 0 a W 9 u M S 9 N Z X J n Z S 9 T b 3 V y Y 2 U u e 3 J l b m V 3 Y W x f c 3 R h d H V z L D E 0 f S Z x d W 9 0 O y w m c X V v d D t T Z W N 0 a W 9 u M S 9 N Z X J n Z S 9 T b 3 V y Y 2 U u e 2 x h c H N l X 3 J l Y X N v b i w x N X 0 m c X V v d D s s J n F 1 b 3 Q 7 U 2 V j d G l v b j E v T W V y Z 2 U v U 2 9 1 c m N l L n t s Y X N 0 X 3 V w Z G F 0 Z W R f Z G F 0 Z S w x N n 0 m c X V v d D s s J n F 1 b 3 Q 7 U 2 V j d G l v b j E v T W V y Z 2 U v U 2 9 1 c m N l L n t T Y W x l c 3 B l c n N v b i B J R C w x N 3 0 m c X V v d D s s J n F 1 b 3 Q 7 U 2 V j d G l v b j E v T W V y Z 2 U v U 2 9 1 c m N l L n t B Y 2 N v d W 5 0 I E V 4 Z W N 1 d G l 2 Z S w x O H 0 m c X V v d D s s J n F 1 b 3 Q 7 U 2 V j d G l v b j E v T W V y Z 2 U v U 2 9 1 c m N l L n t C c m F u Y 2 g s M T l 9 J n F 1 b 3 Q 7 L C Z x d W 9 0 O 1 N l Y 3 R p b 2 4 x L 0 1 l c m d l L 1 N v d X J j Z S 5 7 U 2 F s Z X M g c G V y c 2 9 u I E l E L D I w f S Z x d W 9 0 O y w m c X V v d D t T Z W N 0 a W 9 u M S 9 N Z X J n Z S 9 T b 3 V y Y 2 U u e 0 V t c G x v e W V l I E 5 h b W U s M j F 9 J n F 1 b 3 Q 7 L C Z x d W 9 0 O 1 N l Y 3 R p b 2 4 x L 0 1 l c m d l L 1 N v d X J j Z S 5 7 T m V 3 I F J v b G U y L D I y f S Z x d W 9 0 O y w m c X V v d D t T Z W N 0 a W 9 u M S 9 N Z X J n Z S 9 T b 3 V y Y 2 U u e 0 5 l d y B C d W R n Z X Q s M j N 9 J n F 1 b 3 Q 7 L C Z x d W 9 0 O 1 N l Y 3 R p b 2 4 x L 0 1 l c m d l L 1 N v d X J j Z S 5 7 Q 3 J v c 3 M g c 2 V s b C B i d W d k Z X Q s M j R 9 J n F 1 b 3 Q 7 L C Z x d W 9 0 O 1 N l Y 3 R p b 2 4 x L 0 1 l c m d l L 1 N v d X J j Z S 5 7 U m V u Z X d h b C B C d W R n Z X Q s M j V 9 J n F 1 b 3 Q 7 L C Z x d W 9 0 O 1 N l Y 3 R p b 2 4 x L 0 1 l c m d l L 1 N v d X J j Z S 5 7 a W 5 2 b 2 l j Z V 9 u d W 1 i Z X I s M j Z 9 J n F 1 b 3 Q 7 L C Z x d W 9 0 O 1 N l Y 3 R p b 2 4 x L 0 1 l c m d l L 1 N v d X J j Z S 5 7 a W 5 2 b 2 l j Z V 9 k Y X R l L D I 3 f S Z x d W 9 0 O y w m c X V v d D t T Z W N 0 a W 9 u M S 9 N Z X J n Z S 9 T b 3 V y Y 2 U u e 2 d s b 2 J h b F 9 h d H R l b m R l Z X M s M j h 9 J n F 1 b 3 Q 7 L C Z x d W 9 0 O 1 N l Y 3 R p b 2 4 x L 0 1 l c m d l L 1 N v d X J j Z S 5 7 b W V l d G l u Z 1 9 k Y X R l L D I 5 f S Z x d W 9 0 O y w m c X V v d D t T Z W N 0 a W 9 u M S 9 N Z X J n Z S 9 T b 3 V y Y 2 U u e 2 9 w c G 9 y d H V u a X R 5 X 2 5 h b W U s M z B 9 J n F 1 b 3 Q 7 L C Z x d W 9 0 O 1 N l Y 3 R p b 2 4 x L 0 1 l c m d l L 1 N v d X J j Z S 5 7 b 3 B w b 3 J 0 d W 5 p d H l f a W Q s M z F 9 J n F 1 b 3 Q 7 L C Z x d W 9 0 O 1 N l Y 3 R p b 2 4 x L 0 1 l c m d l L 1 N v d X J j Z S 5 7 Q W N j b 3 V u d C B F e G U g S W Q s M z J 9 J n F 1 b 3 Q 7 L C Z x d W 9 0 O 1 N l Y 3 R p b 2 4 x L 0 1 l c m d l L 1 N v d X J j Z S 5 7 c H J l b W l 1 b V 9 h b W 9 1 b n Q s M z N 9 J n F 1 b 3 Q 7 L C Z x d W 9 0 O 1 N l Y 3 R p b 2 4 x L 0 1 l c m d l L 1 N v d X J j Z S 5 7 c m V 2 Z W 5 1 Z V 9 h b W 9 1 b n Q s M z R 9 J n F 1 b 3 Q 7 L C Z x d W 9 0 O 1 N l Y 3 R p b 2 4 x L 0 1 l c m d l L 1 N v d X J j Z S 5 7 Y 2 x v c 2 l u Z 1 9 k Y X R l L D M 1 f S Z x d W 9 0 O y w m c X V v d D t T Z W N 0 a W 9 u M S 9 N Z X J n Z S 9 T b 3 V y Y 2 U u e 3 N 0 Y W d l L D M 2 f S Z x d W 9 0 O y w m c X V v d D t T Z W N 0 a W 9 u M S 9 N Z X J n Z S 9 T b 3 V y Y 2 U u e 2 J y Y W 5 j a C w z N 3 0 m c X V v d D s s J n F 1 b 3 Q 7 U 2 V j d G l v b j E v T W V y Z 2 U v U 2 9 1 c m N l L n t z c G V j a W F s d H k s M z h 9 J n F 1 b 3 Q 7 L C Z x d W 9 0 O 1 N l Y 3 R p b 2 4 x L 0 1 l c m d l L 1 N v d X J j Z S 5 7 c H J v Z H V j d F 9 z d W J f Z 3 J v d X A s M z l 9 J n F 1 b 3 Q 7 L C Z x d W 9 0 O 1 N l Y 3 R p b 2 4 x L 0 1 l c m d l L 1 N v d X J j Z S 5 7 c m l z a 1 9 k Z X R h a W x z L D Q w f S Z x d W 9 0 O 1 0 s J n F 1 b 3 Q 7 Q 2 9 s d W 1 u Q 2 9 1 b n Q m c X V v d D s 6 N D E s J n F 1 b 3 Q 7 S 2 V 5 Q 2 9 s d W 1 u T m F t Z X M m c X V v d D s 6 W 1 0 s J n F 1 b 3 Q 7 Q 2 9 s d W 1 u S W R l b n R p d G l l c y Z x d W 9 0 O z p b J n F 1 b 3 Q 7 U 2 V j d G l v b j E v T W V y Z 2 U v U 2 9 1 c m N l L n t j b G l l b n R f b m F t Z S w w f S Z x d W 9 0 O y w m c X V v d D t T Z W N 0 a W 9 u M S 9 N Z X J n Z S 9 T b 3 V y Y 2 U u e 3 B v b G l j e V 9 u d W 1 i Z X I s M X 0 m c X V v d D s s J n F 1 b 3 Q 7 U 2 V j d G l v b j E v T W V y Z 2 U v U 2 9 1 c m N l L n t w b 2 x p Y 3 l f c 3 R h d H V z L D J 9 J n F 1 b 3 Q 7 L C Z x d W 9 0 O 1 N l Y 3 R p b 2 4 x L 0 1 l c m d l L 1 N v d X J j Z S 5 7 c G 9 s a W N 5 X 3 N 0 Y X J 0 X 2 R h d G U s M 3 0 m c X V v d D s s J n F 1 b 3 Q 7 U 2 V j d G l v b j E v T W V y Z 2 U v U 2 9 1 c m N l L n t w b 2 x p Y 3 l f Z W 5 k X 2 R h d G U s N H 0 m c X V v d D s s J n F 1 b 3 Q 7 U 2 V j d G l v b j E v T W V y Z 2 U v U 2 9 1 c m N l L n t w c m 9 k d W N 0 X 2 d y b 3 V w L D V 9 J n F 1 b 3 Q 7 L C Z x d W 9 0 O 1 N l Y 3 R p b 2 4 x L 0 1 l c m d l L 1 N v d X J j Z S 5 7 Q W N j b 3 V u d C B J Z C w 2 f S Z x d W 9 0 O y w m c X V v d D t T Z W N 0 a W 9 u M S 9 N Z X J n Z S 9 T b 3 V y Y 2 U u e 0 F j Y 2 9 1 b n Q g R X h l I E l E L D d 9 J n F 1 b 3 Q 7 L C Z x d W 9 0 O 1 N l Y 3 R p b 2 4 x L 0 1 l c m d l L 1 N v d X J j Z S 5 7 Y n J h b m N o X 2 5 h b W U s O H 0 m c X V v d D s s J n F 1 b 3 Q 7 U 2 V j d G l v b j E v T W V y Z 2 U v U 2 9 1 c m N l L n t z b 2 x 1 d G l v b l 9 n c m 9 1 c C w 5 f S Z x d W 9 0 O y w m c X V v d D t T Z W N 0 a W 9 u M S 9 N Z X J n Z S 9 T b 3 V y Y 2 U u e 2 l u Y 2 9 t Z V 9 j b G F z c y w x M H 0 m c X V v d D s s J n F 1 b 3 Q 7 U 2 V j d G l v b j E v T W V y Z 2 U v U 2 9 1 c m N l L n t B b W 9 1 b n Q s M T F 9 J n F 1 b 3 Q 7 L C Z x d W 9 0 O 1 N l Y 3 R p b 2 4 x L 0 1 l c m d l L 1 N v d X J j Z S 5 7 a W 5 j b 2 1 l X 2 R 1 Z V 9 k Y X R l L D E y f S Z x d W 9 0 O y w m c X V v d D t T Z W N 0 a W 9 u M S 9 N Z X J n Z S 9 T b 3 V y Y 2 U u e 3 J l d m V u d W V f d H J h b n N h Y 3 R p b 2 5 f d H l w Z S w x M 3 0 m c X V v d D s s J n F 1 b 3 Q 7 U 2 V j d G l v b j E v T W V y Z 2 U v U 2 9 1 c m N l L n t y Z W 5 l d 2 F s X 3 N 0 Y X R 1 c y w x N H 0 m c X V v d D s s J n F 1 b 3 Q 7 U 2 V j d G l v b j E v T W V y Z 2 U v U 2 9 1 c m N l L n t s Y X B z Z V 9 y Z W F z b 2 4 s M T V 9 J n F 1 b 3 Q 7 L C Z x d W 9 0 O 1 N l Y 3 R p b 2 4 x L 0 1 l c m d l L 1 N v d X J j Z S 5 7 b G F z d F 9 1 c G R h d G V k X 2 R h d G U s M T Z 9 J n F 1 b 3 Q 7 L C Z x d W 9 0 O 1 N l Y 3 R p b 2 4 x L 0 1 l c m d l L 1 N v d X J j Z S 5 7 U 2 F s Z X N w Z X J z b 2 4 g S U Q s M T d 9 J n F 1 b 3 Q 7 L C Z x d W 9 0 O 1 N l Y 3 R p b 2 4 x L 0 1 l c m d l L 1 N v d X J j Z S 5 7 Q W N j b 3 V u d C B F e G V j d X R p d m U s M T h 9 J n F 1 b 3 Q 7 L C Z x d W 9 0 O 1 N l Y 3 R p b 2 4 x L 0 1 l c m d l L 1 N v d X J j Z S 5 7 Q n J h b m N o L D E 5 f S Z x d W 9 0 O y w m c X V v d D t T Z W N 0 a W 9 u M S 9 N Z X J n Z S 9 T b 3 V y Y 2 U u e 1 N h b G V z I H B l c n N v b i B J R C w y M H 0 m c X V v d D s s J n F 1 b 3 Q 7 U 2 V j d G l v b j E v T W V y Z 2 U v U 2 9 1 c m N l L n t F b X B s b 3 l l Z S B O Y W 1 l L D I x f S Z x d W 9 0 O y w m c X V v d D t T Z W N 0 a W 9 u M S 9 N Z X J n Z S 9 T b 3 V y Y 2 U u e 0 5 l d y B S b 2 x l M i w y M n 0 m c X V v d D s s J n F 1 b 3 Q 7 U 2 V j d G l v b j E v T W V y Z 2 U v U 2 9 1 c m N l L n t O Z X c g Q n V k Z 2 V 0 L D I z f S Z x d W 9 0 O y w m c X V v d D t T Z W N 0 a W 9 u M S 9 N Z X J n Z S 9 T b 3 V y Y 2 U u e 0 N y b 3 N z I H N l b G w g Y n V n Z G V 0 L D I 0 f S Z x d W 9 0 O y w m c X V v d D t T Z W N 0 a W 9 u M S 9 N Z X J n Z S 9 T b 3 V y Y 2 U u e 1 J l b m V 3 Y W w g Q n V k Z 2 V 0 L D I 1 f S Z x d W 9 0 O y w m c X V v d D t T Z W N 0 a W 9 u M S 9 N Z X J n Z S 9 T b 3 V y Y 2 U u e 2 l u d m 9 p Y 2 V f b n V t Y m V y L D I 2 f S Z x d W 9 0 O y w m c X V v d D t T Z W N 0 a W 9 u M S 9 N Z X J n Z S 9 T b 3 V y Y 2 U u e 2 l u d m 9 p Y 2 V f Z G F 0 Z S w y N 3 0 m c X V v d D s s J n F 1 b 3 Q 7 U 2 V j d G l v b j E v T W V y Z 2 U v U 2 9 1 c m N l L n t n b G 9 i Y W x f Y X R 0 Z W 5 k Z W V z L D I 4 f S Z x d W 9 0 O y w m c X V v d D t T Z W N 0 a W 9 u M S 9 N Z X J n Z S 9 T b 3 V y Y 2 U u e 2 1 l Z X R p b m d f Z G F 0 Z S w y O X 0 m c X V v d D s s J n F 1 b 3 Q 7 U 2 V j d G l v b j E v T W V y Z 2 U v U 2 9 1 c m N l L n t v c H B v c n R 1 b m l 0 e V 9 u Y W 1 l L D M w f S Z x d W 9 0 O y w m c X V v d D t T Z W N 0 a W 9 u M S 9 N Z X J n Z S 9 T b 3 V y Y 2 U u e 2 9 w c G 9 y d H V u a X R 5 X 2 l k L D M x f S Z x d W 9 0 O y w m c X V v d D t T Z W N 0 a W 9 u M S 9 N Z X J n Z S 9 T b 3 V y Y 2 U u e 0 F j Y 2 9 1 b n Q g R X h l I E l k L D M y f S Z x d W 9 0 O y w m c X V v d D t T Z W N 0 a W 9 u M S 9 N Z X J n Z S 9 T b 3 V y Y 2 U u e 3 B y Z W 1 p d W 1 f Y W 1 v d W 5 0 L D M z f S Z x d W 9 0 O y w m c X V v d D t T Z W N 0 a W 9 u M S 9 N Z X J n Z S 9 T b 3 V y Y 2 U u e 3 J l d m V u d W V f Y W 1 v d W 5 0 L D M 0 f S Z x d W 9 0 O y w m c X V v d D t T Z W N 0 a W 9 u M S 9 N Z X J n Z S 9 T b 3 V y Y 2 U u e 2 N s b 3 N p b m d f Z G F 0 Z S w z N X 0 m c X V v d D s s J n F 1 b 3 Q 7 U 2 V j d G l v b j E v T W V y Z 2 U v U 2 9 1 c m N l L n t z d G F n Z S w z N n 0 m c X V v d D s s J n F 1 b 3 Q 7 U 2 V j d G l v b j E v T W V y Z 2 U v U 2 9 1 c m N l L n t i c m F u Y 2 g s M z d 9 J n F 1 b 3 Q 7 L C Z x d W 9 0 O 1 N l Y 3 R p b 2 4 x L 0 1 l c m d l L 1 N v d X J j Z S 5 7 c 3 B l Y 2 l h b H R 5 L D M 4 f S Z x d W 9 0 O y w m c X V v d D t T Z W N 0 a W 9 u M S 9 N Z X J n Z S 9 T b 3 V y Y 2 U u e 3 B y b 2 R 1 Y 3 R f c 3 V i X 2 d y b 3 V w L D M 5 f S Z x d W 9 0 O y w m c X V v d D t T Z W N 0 a W 9 u M S 9 N Z X J n Z S 9 T b 3 V y Y 2 U u e 3 J p c 2 t f Z G V 0 Y W l s c y w 0 M H 0 m c X V v d D t d L C Z x d W 9 0 O 1 J l b G F 0 a W 9 u c 2 h p c E l u Z m 8 m c X V v d D s 6 W 1 1 9 I i A v P j w v U 3 R h Y m x l R W 5 0 c m l l c z 4 8 L 0 l 0 Z W 0 + P E l 0 Z W 0 + P E l 0 Z W 1 M b 2 N h d G l v b j 4 8 S X R l b V R 5 c G U + R m 9 y b X V s Y T w v S X R l b V R 5 c G U + P E l 0 Z W 1 Q Y X R o P l N l Y 3 R p b 2 4 x L 0 1 l c m d l L 1 N v d X J j Z T w v S X R l b V B h d G g + P C 9 J d G V t T G 9 j Y X R p b 2 4 + P F N 0 Y W J s Z U V u d H J p Z X M g L z 4 8 L 0 l 0 Z W 0 + P E l 0 Z W 0 + P E l 0 Z W 1 M b 2 N h d G l v b j 4 8 S X R l b V R 5 c G U + R m 9 y b X V s Y T w v S X R l b V R 5 c G U + P E l 0 Z W 1 Q Y X R o P l N l Y 3 R p b 2 4 x L 2 9 w c G 9 y d H V u a X R 5 L 1 J l b m F t Z W Q l M j B D b 2 x 1 b W 5 z P C 9 J d G V t U G F 0 a D 4 8 L 0 l 0 Z W 1 M b 2 N h d G l v b j 4 8 U 3 R h Y m x l R W 5 0 c m l l c y A v P j w v S X R l b T 4 8 S X R l b T 4 8 S X R l b U x v Y 2 F 0 a W 9 u P j x J d G V t V H l w Z T 5 G b 3 J t d W x h P C 9 J d G V t V H l w Z T 4 8 S X R l b V B h d G g + U 2 V j d G l v b j E v b W V l d G l u Z y 9 S Z W 5 h b W V k J T I w Q 2 9 s d W 1 u c z w v S X R l b V B h d G g + P C 9 J d G V t T G 9 j Y X R p b 2 4 + P F N 0 Y W J s Z U V u d H J p Z X M g L z 4 8 L 0 l 0 Z W 0 + P E l 0 Z W 0 + P E l 0 Z W 1 M b 2 N h d G l v b j 4 8 S X R l b V R 5 c G U + R m 9 y b X V s Y T w v S X R l b V R 5 c G U + P E l 0 Z W 1 Q Y X R o P l N l Y 3 R p b 2 4 x L 2 l u d m 9 p Y 2 U v U m V u Y W 1 l Z C U y M E N v b H V t b n M 8 L 0 l 0 Z W 1 Q Y X R o P j w v S X R l b U x v Y 2 F 0 a W 9 u P j x T d G F i b G V F b n R y a W V z I C 8 + P C 9 J d G V t P j x J d G V t P j x J d G V t T G 9 j Y X R p b 2 4 + P E l 0 Z W 1 U e X B l P k Z v c m 1 1 b G E 8 L 0 l 0 Z W 1 U e X B l P j x J d G V t U G F 0 a D 5 T Z W N 0 a W 9 u M S 9 m Z W V z L 1 J l b m F t Z W Q l M j B D b 2 x 1 b W 5 z P C 9 J d G V t U G F 0 a D 4 8 L 0 l 0 Z W 1 M b 2 N h d G l v b j 4 8 U 3 R h Y m x l R W 5 0 c m l l c y A v P j w v S X R l b T 4 8 S X R l b T 4 8 S X R l b U x v Y 2 F 0 a W 9 u P j x J d G V t V H l w Z T 5 G b 3 J t d W x h P C 9 J d G V t V H l w Z T 4 8 S X R l b V B h d G g + U 2 V j d G l v b j E v Y n J v a 2 V y Y W d l L 1 J l b m F t Z W Q l M j B D b 2 x 1 b W 5 z P C 9 J d G V t U G F 0 a D 4 8 L 0 l 0 Z W 1 M b 2 N h d G l v b j 4 8 U 3 R h Y m x l R W 5 0 c m l l c y A v P j w v S X R l b T 4 8 S X R l b T 4 8 S X R l b U x v Y 2 F 0 a W 9 u P j x J d G V t V H l w Z T 5 G b 3 J t d W x h P C 9 J d G V t V H l w Z T 4 8 S X R l b V B h d G g + U 2 V j d G l v b j E v Q n V k Z 2 V 0 L 1 J l b W 9 2 Z W Q l M j B C b 3 R 0 b 2 0 l M j B S b 3 d z P C 9 J d G V t U G F 0 a D 4 8 L 0 l 0 Z W 1 M b 2 N h d G l v b j 4 8 U 3 R h Y m x l R W 5 0 c m l l c y A v P j w v S X R l b T 4 8 L 0 l 0 Z W 1 z P j w v T G 9 j Y W x Q Y W N r Y W d l T W V 0 Y W R h d G F G a W x l P h Y A A A B Q S w U G A A A A A A A A A A A A A A A A A A A A A A A A J g E A A A E A A A D Q j J 3 f A R X R E Y x 6 A M B P w p f r A Q A A A J g 7 9 6 7 g Y Z t N s T L V + 8 K H N Z o A A A A A A g A A A A A A E G Y A A A A B A A A g A A A A 8 4 L 1 F G j U S Q g e L x f Y c I w 0 I f E P 4 y 4 Q z k m N B T 4 z n q z w l V 0 A A A A A D o A A A A A C A A A g A A A A U K M x 9 U f / 9 4 / Q L X P Z / 1 g A Y 7 Q y i t X o Q M T w R c Z W c 1 X 1 4 p 1 Q A A A A 4 9 U 1 L k f B i 5 i W h s G 6 A z Y / A R p / r Y H z a 8 P 1 Y W e O 7 Y V w 8 U 5 z M S T 7 n L i N B V d Z z + h s L k m I C q k i h s T s g v s V j Y / 0 s 9 u f m R 6 L 0 P + u 8 G Q V d 1 9 y U W o d r B t A A A A A r E 9 B j d r 2 C P c f 9 5 L Y x F w Z 0 O Q A R v t s l P O H Y Z w R w H y i c F c A G d u u / a b R y Y N I V H + m E 6 v V u B A v L V F 8 L X K 5 f o I y O q w 9 Q g = = < / D a t a M a s h u p > 
</file>

<file path=customXml/itemProps1.xml><?xml version="1.0" encoding="utf-8"?>
<ds:datastoreItem xmlns:ds="http://schemas.openxmlformats.org/officeDocument/2006/customXml" ds:itemID="{18DEE92B-4287-4BB3-B342-6ED32A97D2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opportunity</vt:lpstr>
      <vt:lpstr>meeting</vt:lpstr>
      <vt:lpstr>invoice</vt:lpstr>
      <vt:lpstr>Budget</vt:lpstr>
      <vt:lpstr>fees</vt:lpstr>
      <vt:lpstr>brokerage</vt:lpstr>
      <vt:lpstr>New-Cross sales-Renewal</vt:lpstr>
      <vt:lpstr>Achievement</vt:lpstr>
      <vt:lpstr>No of invoice by Ace Exec</vt:lpstr>
      <vt:lpstr>TOP 4 OPPORTUNITY BY REVENUE</vt:lpstr>
      <vt:lpstr>Stage Funnel By Revenue</vt:lpstr>
      <vt:lpstr>No of Meeting Dates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yogesh jadhav</dc:creator>
  <cp:lastModifiedBy>Kiran Mane</cp:lastModifiedBy>
  <dcterms:created xsi:type="dcterms:W3CDTF">2025-01-21T09:16:46Z</dcterms:created>
  <dcterms:modified xsi:type="dcterms:W3CDTF">2025-01-30T04:41:59Z</dcterms:modified>
</cp:coreProperties>
</file>