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66925"/>
  <mc:AlternateContent xmlns:mc="http://schemas.openxmlformats.org/markup-compatibility/2006">
    <mc:Choice Requires="x15">
      <x15ac:absPath xmlns:x15ac="http://schemas.microsoft.com/office/spreadsheetml/2010/11/ac" url="https://wsib-my.sharepoint.com/personal/kiran_kangula_wsib_on_ca/Documents/Project_Docs/PROJECTS/Customer Experience Scrum/2025/09 September/"/>
    </mc:Choice>
  </mc:AlternateContent>
  <xr:revisionPtr revIDLastSave="0" documentId="8_{89942287-3CD9-41F8-ACFB-CE6833CDE1B2}" xr6:coauthVersionLast="47" xr6:coauthVersionMax="47" xr10:uidLastSave="{00000000-0000-0000-0000-000000000000}"/>
  <bookViews>
    <workbookView xWindow="-28920" yWindow="-120" windowWidth="29040" windowHeight="15720" tabRatio="722" xr2:uid="{50CC83D1-5A5D-45F8-AA5A-679DDB39AEBC}"/>
  </bookViews>
  <sheets>
    <sheet name="search_jql=filter=11824" sheetId="4" r:id="rId1"/>
    <sheet name="Detail1" sheetId="18" state="hidden" r:id="rId2"/>
    <sheet name="Summary" sheetId="5" r:id="rId3"/>
    <sheet name="Activities" sheetId="17" state="hidden" r:id="rId4"/>
    <sheet name="Automation Execution" sheetId="10" r:id="rId5"/>
    <sheet name="Actual Effort" sheetId="2" r:id="rId6"/>
    <sheet name="QA Estimates" sheetId="1" r:id="rId7"/>
    <sheet name="search_jql=filter=11958&amp;maxResu" sheetId="13" state="hidden" r:id="rId8"/>
    <sheet name="Holidays" sheetId="9" r:id="rId9"/>
    <sheet name="Capacity Planning" sheetId="8" r:id="rId10"/>
    <sheet name="Automation Maintenance" sheetId="11" r:id="rId11"/>
    <sheet name="Overall Open Defects" sheetId="14" r:id="rId12"/>
    <sheet name="Current Month Defects" sheetId="15" r:id="rId13"/>
    <sheet name="Automation Tracebility" sheetId="16" r:id="rId14"/>
    <sheet name="NextMonth" sheetId="12" state="hidden" r:id="rId15"/>
    <sheet name="Legend" sheetId="7" state="hidden" r:id="rId16"/>
  </sheets>
  <definedNames>
    <definedName name="_xlnm._FilterDatabase" localSheetId="5" hidden="1">'Actual Effort'!$A$1:$I$1</definedName>
    <definedName name="_xlnm._FilterDatabase" localSheetId="4" hidden="1">'Automation Execution'!$A$1:$M$1</definedName>
    <definedName name="_xlnm._FilterDatabase" localSheetId="10" hidden="1">'Automation Maintenance'!$A$1:$N$170</definedName>
    <definedName name="_xlnm._FilterDatabase" localSheetId="14" hidden="1">NextMonth!$A$1:$I$29</definedName>
    <definedName name="_xlnm._FilterDatabase" localSheetId="6" hidden="1">'QA Estimates'!$A$1:$P$8</definedName>
    <definedName name="BaseUrl">Holidays!$F$2</definedName>
    <definedName name="DefectUrl">Holidays!$F$3</definedName>
    <definedName name="ExternalData_1" localSheetId="12" hidden="1">'Current Month Defects'!$A$1:$Q$2</definedName>
    <definedName name="ExternalData_1" localSheetId="11" hidden="1">'Overall Open Defects'!$A$1:$Q$34</definedName>
    <definedName name="ExternalData_1" localSheetId="0" hidden="1">'search_jql=filter=11824'!$A$1:$I$977</definedName>
    <definedName name="ExternalData_1" localSheetId="7">'search_jql=filter=11958&amp;maxResu'!$A$1</definedName>
    <definedName name="OverallDefects">Holidays!$F$4</definedName>
  </definedNames>
  <calcPr calcId="191028"/>
  <pivotCaches>
    <pivotCache cacheId="574" r:id="rId17"/>
    <pivotCache cacheId="575" r:id="rId18"/>
    <pivotCache cacheId="576" r:id="rId19"/>
    <pivotCache cacheId="577" r:id="rId20"/>
    <pivotCache cacheId="578" r:id="rId21"/>
    <pivotCache cacheId="579" r:id="rId22"/>
    <pivotCache cacheId="580"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2" l="1" a="1"/>
  <c r="D47" i="2"/>
  <c r="D48" i="2" a="1"/>
  <c r="D48" i="2"/>
  <c r="D43" i="2" a="1"/>
  <c r="D43" i="2" s="1"/>
  <c r="D49" i="2" a="1"/>
  <c r="D49" i="2" s="1"/>
  <c r="D44" i="2" a="1"/>
  <c r="D44" i="2" s="1"/>
  <c r="D18" i="2" a="1"/>
  <c r="D18"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c r="D37" i="2" a="1"/>
  <c r="D37" i="2" s="1"/>
  <c r="D38" i="2" a="1"/>
  <c r="D38" i="2" s="1"/>
  <c r="D39" i="2" a="1"/>
  <c r="D39" i="2" s="1"/>
  <c r="D40" i="2" a="1"/>
  <c r="D40" i="2" s="1"/>
  <c r="D41" i="2" a="1"/>
  <c r="D41" i="2" s="1"/>
  <c r="D42" i="2" a="1"/>
  <c r="D42" i="2" s="1"/>
  <c r="D45" i="2" a="1"/>
  <c r="D45" i="2" s="1"/>
  <c r="D46" i="2" a="1"/>
  <c r="D46" i="2" s="1"/>
  <c r="D50" i="2" a="1"/>
  <c r="D50" i="2"/>
  <c r="D51" i="2" a="1"/>
  <c r="D51" i="2" s="1"/>
  <c r="D52" i="2" a="1"/>
  <c r="D52" i="2" s="1"/>
  <c r="D53" i="2" a="1"/>
  <c r="D53" i="2" s="1"/>
  <c r="D54" i="2" a="1"/>
  <c r="D54" i="2"/>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c r="D66" i="2" a="1"/>
  <c r="D66" i="2" s="1"/>
  <c r="D67" i="2" a="1"/>
  <c r="D67" i="2" s="1"/>
  <c r="D68" i="2" a="1"/>
  <c r="D68" i="2" s="1"/>
  <c r="D69" i="2" a="1"/>
  <c r="D69" i="2"/>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c r="D107" i="2" a="1"/>
  <c r="D107" i="2" s="1"/>
  <c r="D108" i="2" a="1"/>
  <c r="D108" i="2" s="1"/>
  <c r="D109" i="2" a="1"/>
  <c r="D109" i="2" s="1"/>
  <c r="D110" i="2" a="1"/>
  <c r="D110" i="2" s="1"/>
  <c r="D111" i="2" a="1"/>
  <c r="D111" i="2" s="1"/>
  <c r="D112" i="2" a="1"/>
  <c r="D112" i="2" s="1"/>
  <c r="D113" i="2" a="1"/>
  <c r="D113" i="2"/>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c r="D134" i="2" a="1"/>
  <c r="D134" i="2" s="1"/>
  <c r="D135" i="2" a="1"/>
  <c r="D135" i="2" s="1"/>
  <c r="D136" i="2" a="1"/>
  <c r="D136" i="2" s="1"/>
  <c r="D137" i="2" a="1"/>
  <c r="D137" i="2" s="1"/>
  <c r="D138" i="2" a="1"/>
  <c r="D138" i="2"/>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c r="D163" i="2" a="1"/>
  <c r="D163" i="2" s="1"/>
  <c r="D164" i="2" a="1"/>
  <c r="D164" i="2" s="1"/>
  <c r="D165" i="2" a="1"/>
  <c r="D165" i="2" s="1"/>
  <c r="D166" i="2" a="1"/>
  <c r="D166" i="2"/>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c r="D187" i="2" a="1"/>
  <c r="D187" i="2" s="1"/>
  <c r="D188" i="2" a="1"/>
  <c r="D188" i="2" s="1"/>
  <c r="D189" i="2" a="1"/>
  <c r="D189" i="2" s="1"/>
  <c r="D190" i="2" a="1"/>
  <c r="D190" i="2" s="1"/>
  <c r="D191" i="2" a="1"/>
  <c r="D191" i="2" s="1"/>
  <c r="D192" i="2" a="1"/>
  <c r="D192" i="2" s="1"/>
  <c r="D193" i="2" a="1"/>
  <c r="D193" i="2" s="1"/>
  <c r="D194" i="2" a="1"/>
  <c r="D194" i="2"/>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c r="D214" i="2" a="1"/>
  <c r="D214" i="2" s="1"/>
  <c r="D215" i="2" a="1"/>
  <c r="D215" i="2" s="1"/>
  <c r="D216" i="2" a="1"/>
  <c r="D216" i="2" s="1"/>
  <c r="D217" i="2" a="1"/>
  <c r="D217" i="2" s="1"/>
  <c r="D218" i="2" a="1"/>
  <c r="D218" i="2" s="1"/>
  <c r="D219" i="2" a="1"/>
  <c r="D219" i="2" s="1"/>
  <c r="D220" i="2" a="1"/>
  <c r="D220" i="2" s="1"/>
  <c r="D221" i="2" a="1"/>
  <c r="D221" i="2"/>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c r="D242" i="2" a="1"/>
  <c r="D242" i="2" s="1"/>
  <c r="D243" i="2" a="1"/>
  <c r="D243" i="2" s="1"/>
  <c r="D244" i="2" a="1"/>
  <c r="D244" i="2" s="1"/>
  <c r="D245" i="2" a="1"/>
  <c r="D245" i="2"/>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c r="D270" i="2" a="1"/>
  <c r="D270" i="2" s="1"/>
  <c r="D271" i="2" a="1"/>
  <c r="D271" i="2" s="1"/>
  <c r="D272" i="2" a="1"/>
  <c r="D272" i="2" s="1"/>
  <c r="D273" i="2" a="1"/>
  <c r="D273" i="2" s="1"/>
  <c r="D274" i="2" a="1"/>
  <c r="D274" i="2"/>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c r="D311" i="2" a="1"/>
  <c r="D311" i="2" s="1"/>
  <c r="D312" i="2" a="1"/>
  <c r="D312" i="2" s="1"/>
  <c r="D313" i="2" a="1"/>
  <c r="D313" i="2" s="1"/>
  <c r="D314" i="2" a="1"/>
  <c r="D314" i="2" s="1"/>
  <c r="D315" i="2" a="1"/>
  <c r="D315" i="2" s="1"/>
  <c r="D316" i="2" a="1"/>
  <c r="D316" i="2" s="1"/>
  <c r="D317" i="2" a="1"/>
  <c r="D317" i="2" s="1"/>
  <c r="D318" i="2" a="1"/>
  <c r="D318" i="2"/>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c r="D332" i="2" a="1"/>
  <c r="D332" i="2" s="1"/>
  <c r="D333" i="2" a="1"/>
  <c r="D333" i="2"/>
  <c r="D334" i="2" a="1"/>
  <c r="D334" i="2" s="1"/>
  <c r="D335" i="2" a="1"/>
  <c r="D335" i="2"/>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c r="D365" i="2" a="1"/>
  <c r="D365" i="2" s="1"/>
  <c r="D366" i="2" a="1"/>
  <c r="D366" i="2" s="1"/>
  <c r="D367" i="2" a="1"/>
  <c r="D367" i="2" s="1"/>
  <c r="D368" i="2" a="1"/>
  <c r="D368" i="2" s="1"/>
  <c r="D369" i="2" a="1"/>
  <c r="D369" i="2" s="1"/>
  <c r="D370" i="2" a="1"/>
  <c r="D370" i="2" s="1"/>
  <c r="D371" i="2" a="1"/>
  <c r="D371" i="2" s="1"/>
  <c r="D372" i="2" a="1"/>
  <c r="D372" i="2" s="1"/>
  <c r="D373" i="2" a="1"/>
  <c r="D373" i="2"/>
  <c r="D374" i="2" a="1"/>
  <c r="D374" i="2" s="1"/>
  <c r="D375" i="2" a="1"/>
  <c r="D375" i="2"/>
  <c r="D376" i="2" a="1"/>
  <c r="D376" i="2" s="1"/>
  <c r="D377" i="2" a="1"/>
  <c r="D377" i="2"/>
  <c r="D378" i="2" a="1"/>
  <c r="D378" i="2" s="1"/>
  <c r="D379" i="2" a="1"/>
  <c r="D379" i="2"/>
  <c r="D380" i="2" a="1"/>
  <c r="D380" i="2" s="1"/>
  <c r="D381" i="2" a="1"/>
  <c r="D381" i="2" s="1"/>
  <c r="D382" i="2" a="1"/>
  <c r="D382" i="2" s="1"/>
  <c r="D383" i="2" a="1"/>
  <c r="D383" i="2" s="1"/>
  <c r="D384" i="2" a="1"/>
  <c r="D384" i="2" s="1"/>
  <c r="D385" i="2" a="1"/>
  <c r="D385" i="2" s="1"/>
  <c r="D386" i="2" a="1"/>
  <c r="D386" i="2" s="1"/>
  <c r="D387" i="2" a="1"/>
  <c r="D387" i="2" s="1"/>
  <c r="D388" i="2" a="1"/>
  <c r="D388" i="2"/>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c r="D421" i="2" a="1"/>
  <c r="D421" i="2" s="1"/>
  <c r="D422" i="2" a="1"/>
  <c r="D422" i="2" s="1"/>
  <c r="D423" i="2" a="1"/>
  <c r="D423" i="2" s="1"/>
  <c r="D424" i="2" a="1"/>
  <c r="D424" i="2" s="1"/>
  <c r="D425" i="2" a="1"/>
  <c r="D425" i="2" s="1"/>
  <c r="D426" i="2" a="1"/>
  <c r="D426" i="2" s="1"/>
  <c r="D427" i="2" a="1"/>
  <c r="D427" i="2" s="1"/>
  <c r="D428" i="2" a="1"/>
  <c r="D428" i="2"/>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c r="D461" i="2" a="1"/>
  <c r="D461" i="2" s="1"/>
  <c r="D462" i="2" a="1"/>
  <c r="D462" i="2" s="1"/>
  <c r="D463" i="2" a="1"/>
  <c r="D463" i="2" s="1"/>
  <c r="D464" i="2" a="1"/>
  <c r="D464" i="2" s="1"/>
  <c r="D465" i="2" a="1"/>
  <c r="D465" i="2" s="1"/>
  <c r="D466" i="2" a="1"/>
  <c r="D466" i="2" s="1"/>
  <c r="D467" i="2" a="1"/>
  <c r="D467" i="2" s="1"/>
  <c r="D468" i="2" a="1"/>
  <c r="D468" i="2" s="1"/>
  <c r="D469" i="2" a="1"/>
  <c r="D469" i="2"/>
  <c r="D470" i="2" a="1"/>
  <c r="D470" i="2" s="1"/>
  <c r="D471" i="2" a="1"/>
  <c r="D471" i="2"/>
  <c r="D472" i="2" a="1"/>
  <c r="D472" i="2" s="1"/>
  <c r="D473" i="2" a="1"/>
  <c r="D473" i="2"/>
  <c r="D474" i="2" a="1"/>
  <c r="D474" i="2" s="1"/>
  <c r="D475" i="2" a="1"/>
  <c r="D475" i="2"/>
  <c r="D476" i="2" a="1"/>
  <c r="D476" i="2" s="1"/>
  <c r="D477" i="2" a="1"/>
  <c r="D477" i="2" s="1"/>
  <c r="D478" i="2" a="1"/>
  <c r="D478" i="2" s="1"/>
  <c r="D479" i="2" a="1"/>
  <c r="D479" i="2" s="1"/>
  <c r="D480" i="2" a="1"/>
  <c r="D480" i="2" s="1"/>
  <c r="D481" i="2" a="1"/>
  <c r="D481" i="2" s="1"/>
  <c r="D482" i="2" a="1"/>
  <c r="D482" i="2" s="1"/>
  <c r="D483" i="2" a="1"/>
  <c r="D483" i="2" s="1"/>
  <c r="D484" i="2" a="1"/>
  <c r="D484" i="2"/>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c r="D517" i="2" a="1"/>
  <c r="D517" i="2" s="1"/>
  <c r="D518" i="2" a="1"/>
  <c r="D518" i="2" s="1"/>
  <c r="D519" i="2" a="1"/>
  <c r="D519" i="2" s="1"/>
  <c r="D520" i="2" a="1"/>
  <c r="D520" i="2" s="1"/>
  <c r="K98" i="10"/>
  <c r="L98" i="10" s="1"/>
  <c r="B98" i="10"/>
  <c r="B28" i="1" l="1" a="1"/>
  <c r="B28" i="1" s="1"/>
  <c r="B29" i="1" a="1"/>
  <c r="B29" i="1" s="1"/>
  <c r="B30" i="1" a="1"/>
  <c r="B30" i="1" s="1"/>
  <c r="H30" i="1" a="1"/>
  <c r="H30" i="1" s="1"/>
  <c r="H29" i="1" a="1"/>
  <c r="H29" i="1" s="1"/>
  <c r="H28" i="1" a="1"/>
  <c r="H28" i="1" s="1"/>
  <c r="B26" i="1" a="1"/>
  <c r="B26" i="1" s="1"/>
  <c r="B27" i="1" a="1"/>
  <c r="B27" i="1" s="1"/>
  <c r="H27" i="1" a="1"/>
  <c r="H27" i="1" s="1"/>
  <c r="H26" i="1" a="1"/>
  <c r="H26" i="1" s="1"/>
  <c r="K97" i="10"/>
  <c r="L97" i="10"/>
  <c r="B97" i="10"/>
  <c r="B25" i="1" a="1"/>
  <c r="H25" i="1" a="1"/>
  <c r="H25" i="1" s="1"/>
  <c r="H12" i="1" a="1"/>
  <c r="H12" i="1" s="1"/>
  <c r="H3" i="1" a="1"/>
  <c r="H3" i="1" s="1"/>
  <c r="H4" i="1" a="1"/>
  <c r="H4" i="1" s="1"/>
  <c r="H13" i="1" a="1"/>
  <c r="H13" i="1" s="1"/>
  <c r="H17" i="1" a="1"/>
  <c r="H17" i="1" s="1"/>
  <c r="H18" i="1" a="1"/>
  <c r="H18" i="1" s="1"/>
  <c r="H19" i="1" a="1"/>
  <c r="H19" i="1" s="1"/>
  <c r="H20" i="1" a="1"/>
  <c r="H20" i="1" s="1"/>
  <c r="H21" i="1" a="1"/>
  <c r="H21" i="1" s="1"/>
  <c r="H22" i="1" a="1"/>
  <c r="H22" i="1" s="1"/>
  <c r="H23" i="1" a="1"/>
  <c r="H23" i="1" s="1"/>
  <c r="H24" i="1" a="1"/>
  <c r="H24" i="1" s="1"/>
  <c r="B17" i="1" a="1"/>
  <c r="B17" i="1" s="1"/>
  <c r="B18" i="1" a="1"/>
  <c r="B18" i="1" s="1"/>
  <c r="B19" i="1" a="1"/>
  <c r="B19" i="1" s="1"/>
  <c r="B20" i="1" a="1"/>
  <c r="B20" i="1" s="1"/>
  <c r="B21" i="1" a="1"/>
  <c r="B21" i="1" s="1"/>
  <c r="B22" i="1" a="1"/>
  <c r="B22" i="1" s="1"/>
  <c r="B23" i="1" a="1"/>
  <c r="B23" i="1" s="1"/>
  <c r="B24" i="1" a="1"/>
  <c r="B24" i="1" s="1"/>
  <c r="B16" i="1" a="1"/>
  <c r="B16" i="1" s="1"/>
  <c r="I34" i="1"/>
  <c r="C3" i="8"/>
  <c r="E7" i="8"/>
  <c r="E5" i="8"/>
  <c r="F5" i="8" s="1"/>
  <c r="E6" i="8"/>
  <c r="B12" i="1" a="1"/>
  <c r="B12" i="1" s="1"/>
  <c r="B13" i="1" a="1"/>
  <c r="B13" i="1" s="1"/>
  <c r="B14" i="1" a="1"/>
  <c r="B14" i="1" s="1"/>
  <c r="B15" i="1" a="1"/>
  <c r="B15" i="1" s="1"/>
  <c r="B10" i="1" a="1"/>
  <c r="B10" i="1" s="1"/>
  <c r="B11" i="1" a="1"/>
  <c r="B11" i="1" s="1"/>
  <c r="H5" i="1" a="1"/>
  <c r="H5" i="1" s="1"/>
  <c r="H6" i="1" a="1"/>
  <c r="H6" i="1" s="1"/>
  <c r="H7" i="1" a="1"/>
  <c r="H7" i="1" s="1"/>
  <c r="H8" i="1" a="1"/>
  <c r="H8" i="1" s="1"/>
  <c r="H9" i="1" a="1"/>
  <c r="H9" i="1" s="1"/>
  <c r="H10" i="1" a="1"/>
  <c r="H10" i="1" s="1"/>
  <c r="H11" i="1" a="1"/>
  <c r="H11" i="1" s="1"/>
  <c r="H14" i="1" a="1"/>
  <c r="H14" i="1" s="1"/>
  <c r="H15" i="1" a="1"/>
  <c r="H15" i="1" s="1"/>
  <c r="H16" i="1" a="1"/>
  <c r="H16" i="1" s="1"/>
  <c r="H32" i="1" a="1"/>
  <c r="H32" i="1" s="1"/>
  <c r="H33" i="1" a="1"/>
  <c r="H33" i="1" s="1"/>
  <c r="B9" i="1" a="1"/>
  <c r="B9" i="1" s="1"/>
  <c r="B25" i="1" l="1"/>
  <c r="B93" i="10"/>
  <c r="K93" i="10"/>
  <c r="L93" i="10" s="1"/>
  <c r="B94" i="10"/>
  <c r="K94" i="10"/>
  <c r="L94" i="10"/>
  <c r="B8" i="1" a="1"/>
  <c r="K91" i="10"/>
  <c r="L91" i="10" s="1"/>
  <c r="B91" i="10"/>
  <c r="K90" i="10"/>
  <c r="L90" i="10" s="1"/>
  <c r="B90" i="10"/>
  <c r="K89" i="10"/>
  <c r="L89" i="10" s="1"/>
  <c r="B89" i="10"/>
  <c r="K88" i="10"/>
  <c r="L88" i="10" s="1"/>
  <c r="B88" i="10"/>
  <c r="K87" i="10"/>
  <c r="L87" i="10" s="1"/>
  <c r="K86" i="10"/>
  <c r="L86" i="10" s="1"/>
  <c r="K85" i="10"/>
  <c r="L85" i="10" s="1"/>
  <c r="B85" i="10"/>
  <c r="K84" i="10"/>
  <c r="L84" i="10" s="1"/>
  <c r="B84" i="10"/>
  <c r="K83" i="10"/>
  <c r="L83" i="10" s="1"/>
  <c r="B83" i="10"/>
  <c r="K82" i="10"/>
  <c r="L82" i="10" s="1"/>
  <c r="B82" i="10"/>
  <c r="K81" i="10"/>
  <c r="L81" i="10" s="1"/>
  <c r="B81" i="10"/>
  <c r="K80" i="10"/>
  <c r="L80" i="10" s="1"/>
  <c r="B80" i="10"/>
  <c r="K79" i="10"/>
  <c r="L79" i="10" s="1"/>
  <c r="B79" i="10"/>
  <c r="K78" i="10"/>
  <c r="L78" i="10" s="1"/>
  <c r="B78" i="10"/>
  <c r="K77" i="10"/>
  <c r="L77" i="10" s="1"/>
  <c r="B77" i="10"/>
  <c r="K76" i="10"/>
  <c r="L76" i="10" s="1"/>
  <c r="B76" i="10"/>
  <c r="K75" i="10"/>
  <c r="L75" i="10" s="1"/>
  <c r="B75" i="10"/>
  <c r="K74" i="10"/>
  <c r="L74" i="10" s="1"/>
  <c r="B74" i="10"/>
  <c r="K73" i="10"/>
  <c r="L73" i="10" s="1"/>
  <c r="B73" i="10"/>
  <c r="K72" i="10"/>
  <c r="L72" i="10" s="1"/>
  <c r="B72" i="10"/>
  <c r="K71" i="10"/>
  <c r="L71" i="10" s="1"/>
  <c r="B71" i="10"/>
  <c r="K70" i="10"/>
  <c r="L70" i="10" s="1"/>
  <c r="B70" i="10"/>
  <c r="K69" i="10"/>
  <c r="L69" i="10" s="1"/>
  <c r="B69" i="10"/>
  <c r="K68" i="10"/>
  <c r="L68" i="10" s="1"/>
  <c r="B68" i="10"/>
  <c r="K67" i="10"/>
  <c r="L67" i="10" s="1"/>
  <c r="B67" i="10"/>
  <c r="K66" i="10"/>
  <c r="L66" i="10" s="1"/>
  <c r="B66" i="10"/>
  <c r="K65" i="10"/>
  <c r="L65" i="10" s="1"/>
  <c r="B65" i="10"/>
  <c r="K64" i="10"/>
  <c r="L64" i="10" s="1"/>
  <c r="B64" i="10"/>
  <c r="K63" i="10"/>
  <c r="L63" i="10" s="1"/>
  <c r="B63" i="10"/>
  <c r="B6" i="1" a="1"/>
  <c r="B6" i="1" s="1"/>
  <c r="B7" i="1" a="1"/>
  <c r="B3" i="1" a="1"/>
  <c r="B3" i="1" s="1"/>
  <c r="B5" i="1" a="1"/>
  <c r="B4" i="1" a="1"/>
  <c r="B4" i="1" s="1"/>
  <c r="B2" i="1" a="1"/>
  <c r="B2" i="1" s="1"/>
  <c r="C12" i="8"/>
  <c r="B8" i="1" l="1"/>
  <c r="B5" i="1"/>
  <c r="B7" i="1"/>
  <c r="N5" i="8"/>
  <c r="N6" i="8"/>
  <c r="N7" i="8"/>
  <c r="B82" i="16"/>
  <c r="B83" i="16"/>
  <c r="B84" i="16"/>
  <c r="B85" i="16"/>
  <c r="B86" i="16"/>
  <c r="B87" i="16"/>
  <c r="B88" i="16"/>
  <c r="B89" i="16"/>
  <c r="B90" i="16"/>
  <c r="B91" i="16"/>
  <c r="B92" i="16"/>
  <c r="B93" i="16"/>
  <c r="B94" i="16"/>
  <c r="B95" i="16"/>
  <c r="B96" i="16"/>
  <c r="B97" i="16"/>
  <c r="B98" i="16"/>
  <c r="B99" i="16"/>
  <c r="B100" i="16"/>
  <c r="B101" i="16"/>
  <c r="B102" i="16"/>
  <c r="B103" i="16"/>
  <c r="B74" i="16"/>
  <c r="B75" i="16"/>
  <c r="B76" i="16"/>
  <c r="B77" i="16"/>
  <c r="B78" i="16"/>
  <c r="B79" i="16"/>
  <c r="B80" i="16"/>
  <c r="I5" i="8"/>
  <c r="B81" i="16" l="1"/>
  <c r="B61" i="16"/>
  <c r="B62" i="16"/>
  <c r="B63" i="16"/>
  <c r="B64" i="16"/>
  <c r="B65" i="16"/>
  <c r="B66" i="16"/>
  <c r="B67" i="16"/>
  <c r="B68" i="16"/>
  <c r="B69" i="16"/>
  <c r="B70" i="16"/>
  <c r="B71" i="16"/>
  <c r="B72" i="16"/>
  <c r="B73" i="16"/>
  <c r="F7" i="8" l="1"/>
  <c r="K62" i="10"/>
  <c r="L62" i="10" s="1"/>
  <c r="B62" i="10"/>
  <c r="K61" i="10"/>
  <c r="L61" i="10" s="1"/>
  <c r="B61" i="10"/>
  <c r="B25" i="16"/>
  <c r="B26" i="16"/>
  <c r="B24" i="16"/>
  <c r="B27" i="16"/>
  <c r="B28" i="16"/>
  <c r="B29" i="16"/>
  <c r="B30" i="16"/>
  <c r="B11" i="16"/>
  <c r="J56" i="11"/>
  <c r="B59" i="10"/>
  <c r="K59" i="10"/>
  <c r="L59" i="10" s="1"/>
  <c r="B60" i="10"/>
  <c r="K60" i="10"/>
  <c r="L60" i="10" s="1"/>
  <c r="B57" i="10"/>
  <c r="B56" i="10"/>
  <c r="K56" i="10"/>
  <c r="L56" i="10" s="1"/>
  <c r="B55" i="10"/>
  <c r="K55" i="10"/>
  <c r="L55" i="10"/>
  <c r="B45" i="16" l="1"/>
  <c r="B46" i="16"/>
  <c r="B47" i="16"/>
  <c r="B48" i="16"/>
  <c r="B49" i="16"/>
  <c r="B50" i="16"/>
  <c r="B51" i="16"/>
  <c r="B52" i="16"/>
  <c r="B53" i="16"/>
  <c r="B54" i="16"/>
  <c r="B55" i="16"/>
  <c r="B56" i="16"/>
  <c r="B57" i="16"/>
  <c r="B58" i="16"/>
  <c r="B59" i="16"/>
  <c r="B60" i="16"/>
  <c r="B31" i="16"/>
  <c r="B32" i="16"/>
  <c r="B33" i="16"/>
  <c r="B34" i="16"/>
  <c r="B35" i="16"/>
  <c r="B36" i="16"/>
  <c r="B37" i="16"/>
  <c r="B38" i="16"/>
  <c r="B39" i="16"/>
  <c r="B40" i="16"/>
  <c r="B41" i="16"/>
  <c r="B42" i="16"/>
  <c r="B43" i="16"/>
  <c r="B44" i="16"/>
  <c r="B15" i="16"/>
  <c r="B16" i="16"/>
  <c r="B17" i="16"/>
  <c r="B18" i="16"/>
  <c r="B19" i="16"/>
  <c r="B20" i="16"/>
  <c r="B21" i="16"/>
  <c r="B22" i="16"/>
  <c r="B23" i="16"/>
  <c r="B3" i="16"/>
  <c r="B4" i="16"/>
  <c r="B5" i="16"/>
  <c r="B6" i="16"/>
  <c r="B7" i="16"/>
  <c r="B8" i="16"/>
  <c r="B9" i="16"/>
  <c r="B10" i="16"/>
  <c r="B12" i="16"/>
  <c r="B13" i="16"/>
  <c r="B14" i="16"/>
  <c r="B2" i="16"/>
  <c r="B54" i="10" l="1"/>
  <c r="K54" i="10"/>
  <c r="L54" i="10"/>
  <c r="B53" i="10" l="1"/>
  <c r="K53" i="10"/>
  <c r="L53" i="10" s="1"/>
  <c r="H2" i="1" a="1"/>
  <c r="H2" i="1" s="1"/>
  <c r="B52" i="10" l="1"/>
  <c r="K52" i="10"/>
  <c r="L52" i="10" s="1"/>
  <c r="K50" i="10" l="1"/>
  <c r="L50" i="10" s="1"/>
  <c r="B50" i="10"/>
  <c r="I13" i="11"/>
  <c r="B46" i="10"/>
  <c r="K46" i="10"/>
  <c r="L46" i="10" s="1"/>
  <c r="K49" i="10"/>
  <c r="L49" i="10" s="1"/>
  <c r="B49" i="10"/>
  <c r="K48" i="10"/>
  <c r="L48" i="10" s="1"/>
  <c r="B48" i="10"/>
  <c r="K47" i="10"/>
  <c r="L47" i="10" s="1"/>
  <c r="B47" i="10"/>
  <c r="K45" i="10"/>
  <c r="L45" i="10" s="1"/>
  <c r="B45" i="10"/>
  <c r="K44" i="10"/>
  <c r="L44" i="10" s="1"/>
  <c r="B44" i="10"/>
  <c r="K43" i="10"/>
  <c r="L43" i="10" s="1"/>
  <c r="B43" i="10"/>
  <c r="K42" i="10"/>
  <c r="L42" i="10" s="1"/>
  <c r="B42" i="10"/>
  <c r="I42" i="11" l="1"/>
  <c r="K39" i="10"/>
  <c r="L39" i="10" s="1"/>
  <c r="D2" i="2" l="1" a="1"/>
  <c r="D2" i="2" s="1"/>
  <c r="K38" i="10"/>
  <c r="L38" i="10" s="1"/>
  <c r="B38" i="10"/>
  <c r="K37" i="10"/>
  <c r="L37" i="10" s="1"/>
  <c r="B37" i="10"/>
  <c r="K36" i="10"/>
  <c r="L36" i="10" s="1"/>
  <c r="B36" i="10"/>
  <c r="K35" i="10"/>
  <c r="L35" i="10" s="1"/>
  <c r="B35" i="10"/>
  <c r="K34" i="10"/>
  <c r="L34" i="10" s="1"/>
  <c r="B34" i="10"/>
  <c r="K33" i="10"/>
  <c r="L33" i="10" s="1"/>
  <c r="B33" i="10"/>
  <c r="K32" i="10"/>
  <c r="L32" i="10" s="1"/>
  <c r="B32" i="10"/>
  <c r="L34" i="1"/>
  <c r="K34" i="1"/>
  <c r="B31" i="10"/>
  <c r="K31" i="10"/>
  <c r="L31" i="10" s="1"/>
  <c r="K30" i="10"/>
  <c r="L30" i="10" s="1"/>
  <c r="B30" i="10"/>
  <c r="M34" i="1"/>
  <c r="K29" i="10"/>
  <c r="L29" i="10" s="1"/>
  <c r="B29" i="10"/>
  <c r="K28" i="10"/>
  <c r="L28" i="10" s="1"/>
  <c r="B28" i="10"/>
  <c r="I31" i="11"/>
  <c r="I30" i="11"/>
  <c r="I29" i="11"/>
  <c r="D5" i="8" l="1"/>
  <c r="G30" i="12"/>
  <c r="K27" i="10" l="1"/>
  <c r="L27" i="10" s="1"/>
  <c r="B27" i="10"/>
  <c r="K26" i="10"/>
  <c r="L26" i="10" s="1"/>
  <c r="B26" i="10"/>
  <c r="K25" i="10"/>
  <c r="L25" i="10" s="1"/>
  <c r="B25" i="10"/>
  <c r="K24" i="10"/>
  <c r="L24" i="10" s="1"/>
  <c r="B24" i="10"/>
  <c r="K23" i="10"/>
  <c r="L23" i="10" s="1"/>
  <c r="B23" i="10"/>
  <c r="K22" i="10"/>
  <c r="L22" i="10" s="1"/>
  <c r="B22" i="10"/>
  <c r="B20" i="10"/>
  <c r="K20" i="10"/>
  <c r="L20" i="10" s="1"/>
  <c r="B21" i="10"/>
  <c r="K21" i="10"/>
  <c r="L21" i="10" s="1"/>
  <c r="K19" i="10"/>
  <c r="L19" i="10" s="1"/>
  <c r="B19" i="10"/>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33" i="11"/>
  <c r="I34" i="11"/>
  <c r="I35" i="11"/>
  <c r="I36" i="11"/>
  <c r="I37" i="11"/>
  <c r="I38" i="11"/>
  <c r="I39" i="11"/>
  <c r="I40" i="11"/>
  <c r="I41" i="11"/>
  <c r="I43" i="11"/>
  <c r="I44" i="11"/>
  <c r="I45" i="11"/>
  <c r="I46" i="11"/>
  <c r="I47" i="11"/>
  <c r="I49" i="11"/>
  <c r="I26" i="11"/>
  <c r="I27" i="11"/>
  <c r="I32" i="11"/>
  <c r="I25" i="11"/>
  <c r="I24" i="11"/>
  <c r="I22" i="11"/>
  <c r="I23" i="11"/>
  <c r="I18" i="11"/>
  <c r="I19" i="11"/>
  <c r="I20" i="11"/>
  <c r="I21" i="11"/>
  <c r="I15" i="11"/>
  <c r="I16" i="11"/>
  <c r="I17" i="11"/>
  <c r="I6" i="11"/>
  <c r="I7" i="11"/>
  <c r="I8" i="11"/>
  <c r="I9" i="11"/>
  <c r="I10" i="11"/>
  <c r="I11" i="11"/>
  <c r="I12" i="11"/>
  <c r="I14" i="11"/>
  <c r="I3" i="11"/>
  <c r="I4" i="11"/>
  <c r="I5" i="11"/>
  <c r="J10" i="10" l="1"/>
  <c r="H10" i="10"/>
  <c r="B3" i="8"/>
  <c r="K7" i="10"/>
  <c r="L7" i="10" s="1"/>
  <c r="K8" i="10"/>
  <c r="L8" i="10" s="1"/>
  <c r="K9" i="10"/>
  <c r="L9" i="10" s="1"/>
  <c r="B8" i="10"/>
  <c r="B7" i="10"/>
  <c r="B6" i="10"/>
  <c r="B5" i="10"/>
  <c r="B40" i="10"/>
  <c r="B41" i="10"/>
  <c r="B51" i="10"/>
  <c r="B58" i="10"/>
  <c r="B86" i="10"/>
  <c r="B87" i="10"/>
  <c r="B92" i="10"/>
  <c r="B95" i="10"/>
  <c r="B96"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16" i="10"/>
  <c r="B17" i="10"/>
  <c r="B18" i="10"/>
  <c r="B4" i="10"/>
  <c r="B9" i="10"/>
  <c r="B10" i="10"/>
  <c r="B11" i="10"/>
  <c r="B12" i="10"/>
  <c r="B13" i="10"/>
  <c r="B14" i="10"/>
  <c r="B15" i="10"/>
  <c r="B3" i="10"/>
  <c r="B2" i="10"/>
  <c r="K2" i="10" l="1"/>
  <c r="L2" i="10" s="1"/>
  <c r="K41" i="10"/>
  <c r="L41" i="10" s="1"/>
  <c r="K51" i="10"/>
  <c r="L51" i="10" s="1"/>
  <c r="K57" i="10"/>
  <c r="L57" i="10" s="1"/>
  <c r="K58" i="10"/>
  <c r="L58" i="10" s="1"/>
  <c r="K92" i="10"/>
  <c r="L92" i="10" s="1"/>
  <c r="K95" i="10"/>
  <c r="L95" i="10" s="1"/>
  <c r="K96" i="10"/>
  <c r="L96" i="10" s="1"/>
  <c r="K99" i="10"/>
  <c r="L99" i="10" s="1"/>
  <c r="K100" i="10"/>
  <c r="L100" i="10" s="1"/>
  <c r="K101" i="10"/>
  <c r="L101" i="10" s="1"/>
  <c r="K102" i="10"/>
  <c r="L102" i="10" s="1"/>
  <c r="K103" i="10"/>
  <c r="L103" i="10" s="1"/>
  <c r="K104" i="10"/>
  <c r="L104" i="10" s="1"/>
  <c r="K105" i="10"/>
  <c r="L105" i="10" s="1"/>
  <c r="K106" i="10"/>
  <c r="L106" i="10" s="1"/>
  <c r="K107" i="10"/>
  <c r="L107" i="10" s="1"/>
  <c r="K108" i="10"/>
  <c r="L108" i="10" s="1"/>
  <c r="K109" i="10"/>
  <c r="L109" i="10" s="1"/>
  <c r="K110" i="10"/>
  <c r="L110" i="10" s="1"/>
  <c r="K111" i="10"/>
  <c r="L111" i="10" s="1"/>
  <c r="K112" i="10"/>
  <c r="L112" i="10" s="1"/>
  <c r="K113" i="10"/>
  <c r="L113" i="10" s="1"/>
  <c r="K114" i="10"/>
  <c r="L114" i="10" s="1"/>
  <c r="K115" i="10"/>
  <c r="L115" i="10" s="1"/>
  <c r="K116" i="10"/>
  <c r="L116" i="10" s="1"/>
  <c r="K117" i="10"/>
  <c r="L117" i="10" s="1"/>
  <c r="K118" i="10"/>
  <c r="L118" i="10" s="1"/>
  <c r="K119" i="10"/>
  <c r="L119" i="10" s="1"/>
  <c r="K120" i="10"/>
  <c r="L120" i="10" s="1"/>
  <c r="K121" i="10"/>
  <c r="L121" i="10" s="1"/>
  <c r="K122" i="10"/>
  <c r="L122" i="10" s="1"/>
  <c r="K123" i="10"/>
  <c r="L123" i="10" s="1"/>
  <c r="K124" i="10"/>
  <c r="L124" i="10" s="1"/>
  <c r="K125" i="10"/>
  <c r="L125" i="10" s="1"/>
  <c r="K126" i="10"/>
  <c r="L126" i="10" s="1"/>
  <c r="K127" i="10"/>
  <c r="L127" i="10" s="1"/>
  <c r="K128" i="10"/>
  <c r="L128" i="10" s="1"/>
  <c r="K129" i="10"/>
  <c r="L129" i="10" s="1"/>
  <c r="K130" i="10"/>
  <c r="L130" i="10" s="1"/>
  <c r="K131" i="10"/>
  <c r="L131" i="10" s="1"/>
  <c r="K132" i="10"/>
  <c r="L132" i="10" s="1"/>
  <c r="K133" i="10"/>
  <c r="L133" i="10" s="1"/>
  <c r="K134" i="10"/>
  <c r="L134" i="10" s="1"/>
  <c r="K135" i="10"/>
  <c r="L135" i="10" s="1"/>
  <c r="K136" i="10"/>
  <c r="L136" i="10" s="1"/>
  <c r="K137" i="10"/>
  <c r="L137" i="10" s="1"/>
  <c r="K138" i="10"/>
  <c r="L138" i="10" s="1"/>
  <c r="K139" i="10"/>
  <c r="L139" i="10" s="1"/>
  <c r="K140" i="10"/>
  <c r="L140" i="10" s="1"/>
  <c r="K141" i="10"/>
  <c r="L141" i="10" s="1"/>
  <c r="K142" i="10"/>
  <c r="L142" i="10" s="1"/>
  <c r="K143" i="10"/>
  <c r="L143" i="10" s="1"/>
  <c r="K144" i="10"/>
  <c r="L144" i="10" s="1"/>
  <c r="K145" i="10"/>
  <c r="L145" i="10" s="1"/>
  <c r="K146" i="10"/>
  <c r="L146" i="10" s="1"/>
  <c r="K147" i="10"/>
  <c r="L147" i="10" s="1"/>
  <c r="K148" i="10"/>
  <c r="L148" i="10" s="1"/>
  <c r="K149" i="10"/>
  <c r="L149" i="10" s="1"/>
  <c r="K150" i="10"/>
  <c r="L150" i="10" s="1"/>
  <c r="K151" i="10"/>
  <c r="L151" i="10" s="1"/>
  <c r="K152" i="10"/>
  <c r="L152" i="10" s="1"/>
  <c r="K153" i="10"/>
  <c r="L153" i="10" s="1"/>
  <c r="K154" i="10"/>
  <c r="L154" i="10" s="1"/>
  <c r="K155" i="10"/>
  <c r="L155" i="10" s="1"/>
  <c r="K156" i="10"/>
  <c r="L156" i="10" s="1"/>
  <c r="K157" i="10"/>
  <c r="L157" i="10" s="1"/>
  <c r="K158" i="10"/>
  <c r="L158" i="10" s="1"/>
  <c r="K159" i="10"/>
  <c r="L159" i="10" s="1"/>
  <c r="K160" i="10"/>
  <c r="L160" i="10" s="1"/>
  <c r="K161" i="10"/>
  <c r="L161" i="10" s="1"/>
  <c r="K162" i="10"/>
  <c r="L162" i="10" s="1"/>
  <c r="K163" i="10"/>
  <c r="L163" i="10" s="1"/>
  <c r="K164" i="10"/>
  <c r="L164" i="10" s="1"/>
  <c r="K165" i="10"/>
  <c r="L165" i="10" s="1"/>
  <c r="K166" i="10"/>
  <c r="L166" i="10" s="1"/>
  <c r="K167" i="10"/>
  <c r="L167" i="10" s="1"/>
  <c r="K168" i="10"/>
  <c r="L168" i="10" s="1"/>
  <c r="K169" i="10"/>
  <c r="L169" i="10" s="1"/>
  <c r="K170" i="10"/>
  <c r="L170" i="10" s="1"/>
  <c r="K171" i="10"/>
  <c r="L171" i="10" s="1"/>
  <c r="K172" i="10"/>
  <c r="L172" i="10" s="1"/>
  <c r="K173" i="10"/>
  <c r="L173" i="10" s="1"/>
  <c r="K174" i="10"/>
  <c r="L174" i="10" s="1"/>
  <c r="K175" i="10"/>
  <c r="L175" i="10" s="1"/>
  <c r="K176" i="10"/>
  <c r="L176" i="10" s="1"/>
  <c r="K177" i="10"/>
  <c r="L177" i="10" s="1"/>
  <c r="K178" i="10"/>
  <c r="L178" i="10" s="1"/>
  <c r="K179" i="10"/>
  <c r="L179" i="10" s="1"/>
  <c r="K180" i="10"/>
  <c r="L180" i="10" s="1"/>
  <c r="K181" i="10"/>
  <c r="L181" i="10" s="1"/>
  <c r="K182" i="10"/>
  <c r="L182" i="10" s="1"/>
  <c r="K183" i="10"/>
  <c r="L183" i="10" s="1"/>
  <c r="K184" i="10"/>
  <c r="L184" i="10" s="1"/>
  <c r="K185" i="10"/>
  <c r="L185" i="10" s="1"/>
  <c r="K186" i="10"/>
  <c r="L186" i="10" s="1"/>
  <c r="K187" i="10"/>
  <c r="L187" i="10" s="1"/>
  <c r="K188" i="10"/>
  <c r="L188" i="10" s="1"/>
  <c r="K189" i="10"/>
  <c r="L189" i="10" s="1"/>
  <c r="K190" i="10"/>
  <c r="L190" i="10" s="1"/>
  <c r="K191" i="10"/>
  <c r="L191" i="10" s="1"/>
  <c r="K192" i="10"/>
  <c r="L192" i="10" s="1"/>
  <c r="K193" i="10"/>
  <c r="L193" i="10" s="1"/>
  <c r="K194" i="10"/>
  <c r="L194" i="10" s="1"/>
  <c r="K195" i="10"/>
  <c r="L195" i="10" s="1"/>
  <c r="K196" i="10"/>
  <c r="L196" i="10" s="1"/>
  <c r="K197" i="10"/>
  <c r="L197" i="10" s="1"/>
  <c r="K198" i="10"/>
  <c r="L198" i="10" s="1"/>
  <c r="K199" i="10"/>
  <c r="L199" i="10" s="1"/>
  <c r="K200" i="10"/>
  <c r="L200" i="10" s="1"/>
  <c r="K201" i="10"/>
  <c r="L201" i="10" s="1"/>
  <c r="K202" i="10"/>
  <c r="L202" i="10" s="1"/>
  <c r="K203" i="10"/>
  <c r="L203" i="10" s="1"/>
  <c r="K204" i="10"/>
  <c r="L204" i="10" s="1"/>
  <c r="K205" i="10"/>
  <c r="L205" i="10" s="1"/>
  <c r="K206" i="10"/>
  <c r="L206" i="10" s="1"/>
  <c r="K207" i="10"/>
  <c r="L207" i="10" s="1"/>
  <c r="K208" i="10"/>
  <c r="L208" i="10" s="1"/>
  <c r="K209" i="10"/>
  <c r="L209" i="10" s="1"/>
  <c r="K210" i="10"/>
  <c r="L210" i="10" s="1"/>
  <c r="K211" i="10"/>
  <c r="L211" i="10" s="1"/>
  <c r="K212" i="10"/>
  <c r="L212" i="10" s="1"/>
  <c r="K213" i="10"/>
  <c r="L213" i="10" s="1"/>
  <c r="K214" i="10"/>
  <c r="L214" i="10" s="1"/>
  <c r="K215" i="10"/>
  <c r="L215" i="10" s="1"/>
  <c r="K216" i="10"/>
  <c r="L216" i="10" s="1"/>
  <c r="K217" i="10"/>
  <c r="L217" i="10" s="1"/>
  <c r="K218" i="10"/>
  <c r="L218" i="10" s="1"/>
  <c r="K219" i="10"/>
  <c r="L219" i="10" s="1"/>
  <c r="K220" i="10"/>
  <c r="L220" i="10" s="1"/>
  <c r="K221" i="10"/>
  <c r="L221" i="10" s="1"/>
  <c r="K222" i="10"/>
  <c r="L222" i="10" s="1"/>
  <c r="K223" i="10"/>
  <c r="L223" i="10" s="1"/>
  <c r="K224" i="10"/>
  <c r="L224" i="10" s="1"/>
  <c r="K225" i="10"/>
  <c r="L225" i="10" s="1"/>
  <c r="K226" i="10"/>
  <c r="L226" i="10" s="1"/>
  <c r="K227" i="10"/>
  <c r="L227" i="10" s="1"/>
  <c r="K228" i="10"/>
  <c r="L228" i="10" s="1"/>
  <c r="K229" i="10"/>
  <c r="L229" i="10" s="1"/>
  <c r="K230" i="10"/>
  <c r="L230" i="10" s="1"/>
  <c r="K231" i="10"/>
  <c r="L231" i="10" s="1"/>
  <c r="K232" i="10"/>
  <c r="L232" i="10" s="1"/>
  <c r="K233" i="10"/>
  <c r="L233" i="10" s="1"/>
  <c r="K234" i="10"/>
  <c r="L234" i="10" s="1"/>
  <c r="K235" i="10"/>
  <c r="L235" i="10" s="1"/>
  <c r="K236" i="10"/>
  <c r="L236" i="10" s="1"/>
  <c r="K237" i="10"/>
  <c r="L237" i="10" s="1"/>
  <c r="K238" i="10"/>
  <c r="L238" i="10" s="1"/>
  <c r="K239" i="10"/>
  <c r="L239" i="10" s="1"/>
  <c r="K240" i="10"/>
  <c r="L240" i="10" s="1"/>
  <c r="K241" i="10"/>
  <c r="L241" i="10" s="1"/>
  <c r="K242" i="10"/>
  <c r="L242" i="10" s="1"/>
  <c r="K243" i="10"/>
  <c r="L243" i="10" s="1"/>
  <c r="K244" i="10"/>
  <c r="L244" i="10" s="1"/>
  <c r="K245" i="10"/>
  <c r="L245" i="10" s="1"/>
  <c r="K246" i="10"/>
  <c r="L246" i="10" s="1"/>
  <c r="K247" i="10"/>
  <c r="L247" i="10" s="1"/>
  <c r="K248" i="10"/>
  <c r="L248" i="10" s="1"/>
  <c r="K249" i="10"/>
  <c r="L249" i="10" s="1"/>
  <c r="K250" i="10"/>
  <c r="L250" i="10" s="1"/>
  <c r="K251" i="10"/>
  <c r="L251" i="10" s="1"/>
  <c r="K252" i="10"/>
  <c r="L252" i="10" s="1"/>
  <c r="K253" i="10"/>
  <c r="L253" i="10" s="1"/>
  <c r="K254" i="10"/>
  <c r="L254" i="10" s="1"/>
  <c r="K255" i="10"/>
  <c r="L255" i="10" s="1"/>
  <c r="K256" i="10"/>
  <c r="L256" i="10" s="1"/>
  <c r="K257" i="10"/>
  <c r="L257" i="10" s="1"/>
  <c r="K258" i="10"/>
  <c r="L258" i="10" s="1"/>
  <c r="K259" i="10"/>
  <c r="L259" i="10" s="1"/>
  <c r="K260" i="10"/>
  <c r="L260" i="10" s="1"/>
  <c r="K261" i="10"/>
  <c r="L261" i="10" s="1"/>
  <c r="K262" i="10"/>
  <c r="L262" i="10" s="1"/>
  <c r="K263" i="10"/>
  <c r="L263" i="10" s="1"/>
  <c r="K264" i="10"/>
  <c r="L264" i="10" s="1"/>
  <c r="K265" i="10"/>
  <c r="L265" i="10" s="1"/>
  <c r="K266" i="10"/>
  <c r="L266" i="10" s="1"/>
  <c r="K267" i="10"/>
  <c r="L267" i="10" s="1"/>
  <c r="K268" i="10"/>
  <c r="L268" i="10" s="1"/>
  <c r="K269" i="10"/>
  <c r="L269" i="10" s="1"/>
  <c r="K270" i="10"/>
  <c r="L270" i="10" s="1"/>
  <c r="K271" i="10"/>
  <c r="L271" i="10" s="1"/>
  <c r="K272" i="10"/>
  <c r="L272" i="10" s="1"/>
  <c r="K273" i="10"/>
  <c r="L273" i="10" s="1"/>
  <c r="K274" i="10"/>
  <c r="L274" i="10" s="1"/>
  <c r="K275" i="10"/>
  <c r="L275" i="10" s="1"/>
  <c r="K276" i="10"/>
  <c r="L276" i="10" s="1"/>
  <c r="K277" i="10"/>
  <c r="L277" i="10" s="1"/>
  <c r="K278" i="10"/>
  <c r="L278" i="10" s="1"/>
  <c r="K279" i="10"/>
  <c r="L279" i="10" s="1"/>
  <c r="K280" i="10"/>
  <c r="L280" i="10" s="1"/>
  <c r="K281" i="10"/>
  <c r="L281" i="10" s="1"/>
  <c r="K282" i="10"/>
  <c r="L282" i="10" s="1"/>
  <c r="K283" i="10"/>
  <c r="L283" i="10" s="1"/>
  <c r="K284" i="10"/>
  <c r="L284" i="10" s="1"/>
  <c r="K285" i="10"/>
  <c r="L285" i="10" s="1"/>
  <c r="K286" i="10"/>
  <c r="L286" i="10" s="1"/>
  <c r="K287" i="10"/>
  <c r="L287" i="10" s="1"/>
  <c r="K288" i="10"/>
  <c r="L288" i="10" s="1"/>
  <c r="K289" i="10"/>
  <c r="L289" i="10" s="1"/>
  <c r="K290" i="10"/>
  <c r="L290" i="10" s="1"/>
  <c r="K291" i="10"/>
  <c r="L291" i="10" s="1"/>
  <c r="K292" i="10"/>
  <c r="L292" i="10" s="1"/>
  <c r="K293" i="10"/>
  <c r="L293" i="10" s="1"/>
  <c r="K294" i="10"/>
  <c r="L294" i="10" s="1"/>
  <c r="K295" i="10"/>
  <c r="L295" i="10" s="1"/>
  <c r="K296" i="10"/>
  <c r="L296" i="10" s="1"/>
  <c r="K297" i="10"/>
  <c r="L297" i="10" s="1"/>
  <c r="K298" i="10"/>
  <c r="L298" i="10" s="1"/>
  <c r="K299" i="10"/>
  <c r="L299" i="10" s="1"/>
  <c r="K300" i="10"/>
  <c r="L300" i="10" s="1"/>
  <c r="K301" i="10"/>
  <c r="L301" i="10" s="1"/>
  <c r="K302" i="10"/>
  <c r="L302" i="10" s="1"/>
  <c r="K303" i="10"/>
  <c r="L303" i="10" s="1"/>
  <c r="K304" i="10"/>
  <c r="L304" i="10" s="1"/>
  <c r="K305" i="10"/>
  <c r="L305" i="10" s="1"/>
  <c r="K306" i="10"/>
  <c r="L306" i="10" s="1"/>
  <c r="K307" i="10"/>
  <c r="L307" i="10" s="1"/>
  <c r="K308" i="10"/>
  <c r="L308" i="10" s="1"/>
  <c r="K309" i="10"/>
  <c r="L309" i="10" s="1"/>
  <c r="K310" i="10"/>
  <c r="L310" i="10" s="1"/>
  <c r="K311" i="10"/>
  <c r="L311" i="10" s="1"/>
  <c r="K312" i="10"/>
  <c r="L312" i="10" s="1"/>
  <c r="K313" i="10"/>
  <c r="L313" i="10" s="1"/>
  <c r="K314" i="10"/>
  <c r="L314" i="10" s="1"/>
  <c r="K18" i="10"/>
  <c r="L18" i="10" s="1"/>
  <c r="K40" i="10"/>
  <c r="L40" i="10" s="1"/>
  <c r="K3" i="10"/>
  <c r="L3" i="10" s="1"/>
  <c r="K4" i="10"/>
  <c r="L4" i="10" s="1"/>
  <c r="K5" i="10"/>
  <c r="L5" i="10" s="1"/>
  <c r="K6" i="10"/>
  <c r="L6" i="10" s="1"/>
  <c r="K10" i="10"/>
  <c r="L10" i="10" s="1"/>
  <c r="K11" i="10"/>
  <c r="L11" i="10" s="1"/>
  <c r="K12" i="10"/>
  <c r="L12" i="10" s="1"/>
  <c r="K13" i="10"/>
  <c r="L13" i="10" s="1"/>
  <c r="K14" i="10"/>
  <c r="L14" i="10" s="1"/>
  <c r="K15" i="10"/>
  <c r="L15" i="10" s="1"/>
  <c r="K16" i="10"/>
  <c r="L16" i="10" s="1"/>
  <c r="K17" i="10"/>
  <c r="L17" i="10" s="1"/>
  <c r="H7" i="8" l="1"/>
  <c r="F6" i="8"/>
  <c r="D6" i="8"/>
  <c r="D7" i="8"/>
  <c r="H6" i="8" l="1"/>
  <c r="I8" i="8" l="1"/>
  <c r="C15" i="8" s="1"/>
  <c r="N8" i="8"/>
  <c r="H5" i="8"/>
  <c r="H8" i="8" l="1"/>
  <c r="C13" i="8" l="1"/>
  <c r="C14" i="8" s="1"/>
  <c r="C16" i="8" s="1"/>
  <c r="J28" i="1"/>
  <c r="J18" i="1"/>
  <c r="J3" i="1"/>
  <c r="J6" i="1"/>
  <c r="J29" i="1"/>
  <c r="J19" i="1"/>
  <c r="J4" i="1"/>
  <c r="J14" i="1"/>
  <c r="J16" i="1"/>
  <c r="J7" i="1"/>
  <c r="J2" i="1"/>
  <c r="J30" i="1"/>
  <c r="J20" i="1"/>
  <c r="J12" i="1"/>
  <c r="J10" i="1"/>
  <c r="J31" i="1"/>
  <c r="J21" i="1"/>
  <c r="J8" i="1"/>
  <c r="J25" i="1"/>
  <c r="J22" i="1"/>
  <c r="J5" i="1"/>
  <c r="J9" i="1"/>
  <c r="J32" i="1"/>
  <c r="J26" i="1"/>
  <c r="J23" i="1"/>
  <c r="J13" i="1"/>
  <c r="J27" i="1"/>
  <c r="J24" i="1"/>
  <c r="J15" i="1"/>
  <c r="J33" i="1"/>
  <c r="J17" i="1"/>
  <c r="J11" i="1"/>
  <c r="K7" i="8"/>
  <c r="K6" i="8"/>
  <c r="K5" i="8"/>
  <c r="J34" i="1" l="1"/>
  <c r="P5" i="8"/>
  <c r="L5" i="8"/>
  <c r="M5" i="8"/>
  <c r="K8" i="8"/>
  <c r="P6" i="8"/>
  <c r="M6" i="8"/>
  <c r="L6" i="8"/>
  <c r="P7" i="8"/>
  <c r="M7" i="8"/>
  <c r="L7" i="8"/>
  <c r="Q7" i="8" l="1"/>
  <c r="O7" i="8"/>
  <c r="J7" i="8" s="1"/>
  <c r="L8" i="8"/>
  <c r="M8" i="8"/>
  <c r="C19" i="8" s="1"/>
  <c r="Q6" i="8"/>
  <c r="O6" i="8"/>
  <c r="J6" i="8" s="1"/>
  <c r="Q5" i="8"/>
  <c r="O5" i="8"/>
  <c r="J5" i="8" l="1"/>
  <c r="J8" i="8" s="1"/>
  <c r="O8"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FD0CDB-AA86-4FE5-B627-0614BE9F350D}" keepAlive="1" interval="10" name="Query - Current Month Defects" description="Connection to the 'Current Month Defects' query in the workbook." type="5" refreshedVersion="8" saveData="1">
    <dbPr connection="Provider=Microsoft.Mashup.OleDb.1;Data Source=$Workbook$;Location=&quot;Current Month Defects&quot;;Extended Properties=&quot;&quot;" command="SELECT * FROM [Current Month Defects]"/>
  </connection>
  <connection id="2" xr16:uid="{4D520F7B-6AA0-4E14-9CFD-CC6B2EC17CC6}" keepAlive="1" interval="1" name="Query - Jira Data" description="Connection to the 'Jira Data' query in the workbook." type="5" refreshedVersion="8" background="1" saveData="1">
    <dbPr connection="Provider=Microsoft.Mashup.OleDb.1;Data Source=$Workbook$;Location=&quot;Jira Data&quot;;Extended Properties=&quot;&quot;" command="SELECT * FROM [Jira Data]"/>
  </connection>
  <connection id="3" xr16:uid="{7363599C-A412-45AD-B282-152D6A365A29}" keepAlive="1" interval="10" name="Query - Overall Open Defects" description="Connection to the 'Overall Open Defects' query in the workbook." type="5" refreshedVersion="8" saveData="1">
    <dbPr connection="Provider=Microsoft.Mashup.OleDb.1;Data Source=$Workbook$;Location=&quot;Overall Open Defects&quot;;Extended Properties=&quot;&quot;" command="SELECT * FROM [Overall Open Defects]"/>
  </connection>
  <connection id="4" xr16:uid="{7418C427-B05E-4934-A96F-5E123DE074CA}" keepAlive="1" interval="10" name="Query - Overall Open Defects (2)" description="Connection to the 'Overall Open Defects (2)' query in the workbook." type="5" refreshedVersion="8" saveData="1">
    <dbPr connection="Provider=Microsoft.Mashup.OleDb.1;Data Source=$Workbook$;Location=&quot;Overall Open Defects (2)&quot;;Extended Properties=&quot;&quot;" command="SELECT * FROM [Overall Open Defects (2)]"/>
  </connection>
  <connection id="5" xr16:uid="{01809054-0E7A-4DA3-B917-D05A371D7BD8}" keepAlive="1" name="Query - search?jql=filter=11958&amp;maxResults=100" type="5" refreshedVersion="0" deleted="1" background="1" saveData="1">
    <dbPr connection="" comman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<sst xmlns="http://schemas.openxmlformats.org/spreadsheetml/2006/main" count="10903" uniqueCount="3688">
  <si>
    <t>Jira Id</t>
  </si>
  <si>
    <t>Issue Type</t>
  </si>
  <si>
    <t>Summary</t>
  </si>
  <si>
    <t>Priority</t>
  </si>
  <si>
    <t>Status</t>
  </si>
  <si>
    <t>Release Date</t>
  </si>
  <si>
    <t>Assignee</t>
  </si>
  <si>
    <t>CreatedDate</t>
  </si>
  <si>
    <t>Sprint</t>
  </si>
  <si>
    <t>SE-3936</t>
  </si>
  <si>
    <t>Story</t>
  </si>
  <si>
    <t>DI7: Base File Name length 50 characters limit to exclude period and extension</t>
  </si>
  <si>
    <t>Medium</t>
  </si>
  <si>
    <t>Backlog</t>
  </si>
  <si>
    <t>2025-09-28</t>
  </si>
  <si>
    <t>Riyaz Bardai</t>
  </si>
  <si>
    <t>2025-09-12T17:12:27.431-0400</t>
  </si>
  <si>
    <t>BAUSprint 10 - Sep 01 - Sep 19</t>
  </si>
  <si>
    <t>SE-3935</t>
  </si>
  <si>
    <t>Task</t>
  </si>
  <si>
    <t>Implement Audit Trail - Last Updated Timestamp for Name, Address and Phone number</t>
  </si>
  <si>
    <t>High</t>
  </si>
  <si>
    <t>2025-09-12T11:35:24.027-0400</t>
  </si>
  <si>
    <t/>
  </si>
  <si>
    <t>SE-3934</t>
  </si>
  <si>
    <t>Tombstone - Implement Address Standardization for OSPC Mailing Address updates</t>
  </si>
  <si>
    <t>2025-09-12T11:09:50.387-0400</t>
  </si>
  <si>
    <t>SE-3931</t>
  </si>
  <si>
    <t>Release Planning task for Sept 19 2025 BAU deployment</t>
  </si>
  <si>
    <t>To Do</t>
  </si>
  <si>
    <t>2025-09-10T15:45:03.212-0400</t>
  </si>
  <si>
    <t>SE-3929</t>
  </si>
  <si>
    <t>OSPC back up server support</t>
  </si>
  <si>
    <t>In Progress</t>
  </si>
  <si>
    <t>Shobha Jayaprakash</t>
  </si>
  <si>
    <t>2025-09-10T09:13:27.284-0400</t>
  </si>
  <si>
    <t>SE-3928</t>
  </si>
  <si>
    <t>Track frontend error information using Application Insight for UNCD (PROD and PPD)</t>
  </si>
  <si>
    <t>Ready for Development</t>
  </si>
  <si>
    <t>Jonathan Li</t>
  </si>
  <si>
    <t>2025-09-09T16:10:24.133-0400</t>
  </si>
  <si>
    <t>SE-3927</t>
  </si>
  <si>
    <t>Track frontend error information using Application Insight for OSPC (PROD and BAT)</t>
  </si>
  <si>
    <t>2025-09-09T16:08:01.866-0400</t>
  </si>
  <si>
    <t>SE-3923</t>
  </si>
  <si>
    <t>OSBC/DUE: Base File Name length 50 characters limit to exclude period and extension</t>
  </si>
  <si>
    <t>2025-09-08T18:11:25.259-0400</t>
  </si>
  <si>
    <t>SE-3921</t>
  </si>
  <si>
    <t xml:space="preserve">OS1 Perf Data refresh support </t>
  </si>
  <si>
    <t>2025-09-08T15:37:12.264-0400</t>
  </si>
  <si>
    <t>SE-3920</t>
  </si>
  <si>
    <t>Google Invoice Issue</t>
  </si>
  <si>
    <t>2025-09-08T15:36:07.305-0400</t>
  </si>
  <si>
    <t>SE-3918</t>
  </si>
  <si>
    <t>Bug</t>
  </si>
  <si>
    <t>DI-6 accessibility aria live tag for doc upload error messages</t>
  </si>
  <si>
    <t>2025-10-03</t>
  </si>
  <si>
    <t>Sung-Min Sim</t>
  </si>
  <si>
    <t>2025-09-05T10:50:51.795-0400</t>
  </si>
  <si>
    <t>SE-3916</t>
  </si>
  <si>
    <t>Apache HTTPD vulnerability UAA PRD servers</t>
  </si>
  <si>
    <t>Done</t>
  </si>
  <si>
    <t>Olesia Loniuk</t>
  </si>
  <si>
    <t>2025-09-04T13:11:23.882-0400</t>
  </si>
  <si>
    <t>SE-3915</t>
  </si>
  <si>
    <t>View Documents (OSPC/OSBC/DUE Claims) - Wireframe verbiage Content update in confluence</t>
  </si>
  <si>
    <t>Shanmuga-Priya Gunasekaran</t>
  </si>
  <si>
    <t>2025-09-04T08:37:20.201-0400</t>
  </si>
  <si>
    <t>SE-3914</t>
  </si>
  <si>
    <t>OS1 BAT2 UAA support</t>
  </si>
  <si>
    <t>2025-09-03T09:07:10.583-0400</t>
  </si>
  <si>
    <t>SE-3910</t>
  </si>
  <si>
    <t>Digital Claims Regression - Release September 2025</t>
  </si>
  <si>
    <t>Kiran Kangula</t>
  </si>
  <si>
    <t>2025-09-02T10:59:03.194-0400</t>
  </si>
  <si>
    <t>SE-3907</t>
  </si>
  <si>
    <t>Digital Claims Automation - Maintenance (September 2025)</t>
  </si>
  <si>
    <t>2025-09-02T10:57:14.124-0400</t>
  </si>
  <si>
    <t>SE-3906</t>
  </si>
  <si>
    <t>Digital Claims Weekly Sanity - September 2025</t>
  </si>
  <si>
    <t>2025-09-02T10:54:15.036-0400</t>
  </si>
  <si>
    <t>SE-3904</t>
  </si>
  <si>
    <t>Set-up UI_ Backend Integration in DIT Environment</t>
  </si>
  <si>
    <t>2025-08-29T15:06:23.697-0400</t>
  </si>
  <si>
    <t>SE-3903</t>
  </si>
  <si>
    <t>Define Solution Design for Contact Information Editing Personal Details (Tombstone - Backend)</t>
  </si>
  <si>
    <t>2025-08-29T14:13:45.745-0400</t>
  </si>
  <si>
    <t>SE-3902</t>
  </si>
  <si>
    <t>ospc perf env support and creation process</t>
  </si>
  <si>
    <t>Harish Challa</t>
  </si>
  <si>
    <t>2025-08-29T12:41:51.868-0400</t>
  </si>
  <si>
    <t>BAU Sprint 9 - Aug 11 - Aug 29</t>
  </si>
  <si>
    <t>SE-3901</t>
  </si>
  <si>
    <t>dit env for tombstone allocation process</t>
  </si>
  <si>
    <t>2025-08-29T12:28:42.719-0400</t>
  </si>
  <si>
    <t>SE-3900</t>
  </si>
  <si>
    <t>bat2 rabbitmq ingress set up</t>
  </si>
  <si>
    <t>2025-08-29T12:26:43.441-0400</t>
  </si>
  <si>
    <t>SE-3899</t>
  </si>
  <si>
    <t>Bat2 build and deploy set up for all microservices</t>
  </si>
  <si>
    <t>2025-08-29T12:25:18.166-0400</t>
  </si>
  <si>
    <t>SE-3897</t>
  </si>
  <si>
    <t>Witnesses contact information - Add contact section is broken unable to see the edit or delete options under Witness page_OSPC in DI6</t>
  </si>
  <si>
    <t>2025-09-19</t>
  </si>
  <si>
    <t>Swetha Seetkal-Prasanna-Kumar</t>
  </si>
  <si>
    <t>2025-08-29T11:05:17.108-0400</t>
  </si>
  <si>
    <t>BAUSprint 10 - Sep 01 - Sep 19, BAU Sprint 8 - July 21 - Aug 8, BAU Sprint 9 - Aug 11 - Aug 29</t>
  </si>
  <si>
    <t>SE-3896</t>
  </si>
  <si>
    <t>Other than Special characters are accepted in Optional fields for DI6 Physical injury or illness details in OSPC</t>
  </si>
  <si>
    <t>Analysis</t>
  </si>
  <si>
    <t>2025-08-29T11:03:00.180-0400</t>
  </si>
  <si>
    <t>SE-3886</t>
  </si>
  <si>
    <t>Prepare and document requirements for Tombstone</t>
  </si>
  <si>
    <t>Highest</t>
  </si>
  <si>
    <t>Sandeep Kanniganti</t>
  </si>
  <si>
    <t>2025-08-28T13:46:51.583-0400</t>
  </si>
  <si>
    <t>BAUSprint 10 - Sep 01 - Sep 19, BAU Sprint 9 - Aug 11 - Aug 29</t>
  </si>
  <si>
    <t>SE-3885</t>
  </si>
  <si>
    <t>OSPC: DI-6 Forum snippet update</t>
  </si>
  <si>
    <t>Jingze Ma</t>
  </si>
  <si>
    <t>2025-08-28T08:56:05.727-0400</t>
  </si>
  <si>
    <t>SE-3884</t>
  </si>
  <si>
    <t>Production support - September 2025</t>
  </si>
  <si>
    <t>Under Development</t>
  </si>
  <si>
    <t>2025-08-28T08:48:04.724-0400</t>
  </si>
  <si>
    <t>SE-3881</t>
  </si>
  <si>
    <t>Tombstone Audit Trail (Name change)</t>
  </si>
  <si>
    <t>2025-08-27T12:45:59.737-0400</t>
  </si>
  <si>
    <t>SE-3880</t>
  </si>
  <si>
    <t>Tombstone Session timeout (Name change)</t>
  </si>
  <si>
    <t>2025-08-27T12:42:53.829-0400</t>
  </si>
  <si>
    <t>SE-3879</t>
  </si>
  <si>
    <t>Tombstone Email Notification (Name change)</t>
  </si>
  <si>
    <t>2025-08-27T12:40:00.654-0400</t>
  </si>
  <si>
    <t>SE-3877</t>
  </si>
  <si>
    <t>Tombstone Audit Trail (Phone number)</t>
  </si>
  <si>
    <t>2025-08-27T12:20:50.579-0400</t>
  </si>
  <si>
    <t>SE-3876</t>
  </si>
  <si>
    <t>Tombstone Session timeout (Phone number)</t>
  </si>
  <si>
    <t>2025-08-27T12:15:38.881-0400</t>
  </si>
  <si>
    <t>SE-3875</t>
  </si>
  <si>
    <t>Tombstone Email Notification (Phone number)</t>
  </si>
  <si>
    <t>2025-08-27T12:08:36.381-0400</t>
  </si>
  <si>
    <t>SE-3874</t>
  </si>
  <si>
    <t>DI-7 Defects Grouping</t>
  </si>
  <si>
    <t>2025-08-27T08:32:23.087-0400</t>
  </si>
  <si>
    <t>SE-3873</t>
  </si>
  <si>
    <t>Auto-Reg SIP Claims Enhancement</t>
  </si>
  <si>
    <t>Noopur Sharma</t>
  </si>
  <si>
    <t>2025-08-27T07:16:17.167-0400</t>
  </si>
  <si>
    <t>SE-3871</t>
  </si>
  <si>
    <t xml:space="preserve">Reproduce PRD incident in BAT </t>
  </si>
  <si>
    <t>2025-08-26T16:54:37.262-0400</t>
  </si>
  <si>
    <t>SE-3867</t>
  </si>
  <si>
    <t>Tombstone Audit Trail (Mailing Address)</t>
  </si>
  <si>
    <t>2025-08-26T11:13:34.293-0400</t>
  </si>
  <si>
    <t>SE-3866</t>
  </si>
  <si>
    <t>Tombstone Session Timeout (Mailing Address)</t>
  </si>
  <si>
    <t>2025-08-26T11:03:10.007-0400</t>
  </si>
  <si>
    <t>SE-3865</t>
  </si>
  <si>
    <t>Tombstone Email Notification (Mailing Address)</t>
  </si>
  <si>
    <t>2025-08-26T10:51:02.904-0400</t>
  </si>
  <si>
    <t>SE-3864</t>
  </si>
  <si>
    <t>Apache HTTPD vulnerability UAA servers BAT2</t>
  </si>
  <si>
    <t>2025-08-26T09:09:24.560-0400</t>
  </si>
  <si>
    <t>SE-3863</t>
  </si>
  <si>
    <t>Test eform7 to reproduce prd incident INC0761774</t>
  </si>
  <si>
    <t>2025-08-25T17:03:56.322-0400</t>
  </si>
  <si>
    <t>SE-3857</t>
  </si>
  <si>
    <t>OSPC: Removing the limitation for submit documents</t>
  </si>
  <si>
    <t>2025-08-22T11:17:18.765-0400</t>
  </si>
  <si>
    <t>SE-3856</t>
  </si>
  <si>
    <t>Set up eform7 application with new UAA</t>
  </si>
  <si>
    <t>2025-08-22T10:46:07.914-0400</t>
  </si>
  <si>
    <t>SE-3855</t>
  </si>
  <si>
    <t>2025-08-22T10:45:18.665-0400</t>
  </si>
  <si>
    <t>SE-3854</t>
  </si>
  <si>
    <t>Daria Plakhotna</t>
  </si>
  <si>
    <t>2025-08-22T10:44:12.492-0400</t>
  </si>
  <si>
    <t>SE-3853</t>
  </si>
  <si>
    <t>Moinuddin Khaja</t>
  </si>
  <si>
    <t>2025-08-22T10:43:20.075-0400</t>
  </si>
  <si>
    <t>SE-3852</t>
  </si>
  <si>
    <t>Spring boot and maven upgrade for service-wtexpenses</t>
  </si>
  <si>
    <t>2025-08-22T08:59:11.239-0400</t>
  </si>
  <si>
    <t>SE-3851</t>
  </si>
  <si>
    <t>Spring boot and maven upgrade for service-submit-caa-form</t>
  </si>
  <si>
    <t>2025-08-22T08:57:19.921-0400</t>
  </si>
  <si>
    <t>SE-3850</t>
  </si>
  <si>
    <t>Spring boot and maven upgrade for service-render-document</t>
  </si>
  <si>
    <t>2025-08-22T08:55:54.093-0400</t>
  </si>
  <si>
    <t>SE-3849</t>
  </si>
  <si>
    <t>Spring boot and maven upgrade for service-email</t>
  </si>
  <si>
    <t>2025-08-22T08:54:33.018-0400</t>
  </si>
  <si>
    <t>SE-3848</t>
  </si>
  <si>
    <t>Spring boot and maven upgrade for service-create-caa-db-record</t>
  </si>
  <si>
    <t>2025-08-22T08:47:03.957-0400</t>
  </si>
  <si>
    <t>SE-3847</t>
  </si>
  <si>
    <t>Spring boot and maven upgrade for service-claims-fileupload-confirmsubmit</t>
  </si>
  <si>
    <t>2025-08-22T08:45:27.043-0400</t>
  </si>
  <si>
    <t>SE-3846</t>
  </si>
  <si>
    <t>Spring boot and maven upgrade for service-claims-fileupload</t>
  </si>
  <si>
    <t>2025-08-22T08:43:23.719-0400</t>
  </si>
  <si>
    <t>SE-3845</t>
  </si>
  <si>
    <t>Spring boot and maven upgrade for service-claims-authentication</t>
  </si>
  <si>
    <t>2025-08-22T08:41:08.883-0400</t>
  </si>
  <si>
    <t>SE-3843</t>
  </si>
  <si>
    <t>eServices Businesses - eform7 - error we're experiencing technical issue</t>
  </si>
  <si>
    <t>2025-08-21T15:52:51.221-0400</t>
  </si>
  <si>
    <t>SE-3841</t>
  </si>
  <si>
    <t>Doc upload: CMHP new forms for Mental Health programs</t>
  </si>
  <si>
    <t>2025-08-21T14:20:02.776-0400</t>
  </si>
  <si>
    <t>SE-3840</t>
  </si>
  <si>
    <t>Define Solution Design for Contact Information Editing Mailing Address (Tombstone - Frontend)</t>
  </si>
  <si>
    <t>2025-08-21T13:54:27.414-0400</t>
  </si>
  <si>
    <t>SE-3839</t>
  </si>
  <si>
    <t>Define Solution Design for Contact Information Editing Mailing Address (Tombstone - Backend)</t>
  </si>
  <si>
    <t>2025-08-21T13:48:39.695-0400</t>
  </si>
  <si>
    <t>SE-3838</t>
  </si>
  <si>
    <t>Integrate UI and Backend Services for Editing Mailing Address</t>
  </si>
  <si>
    <t>Pradeep P</t>
  </si>
  <si>
    <t>2025-08-21T13:35:58.389-0400</t>
  </si>
  <si>
    <t>SE-3837</t>
  </si>
  <si>
    <t>Develop Backend Services for Editing Mailing Address in OSPC</t>
  </si>
  <si>
    <t>2025-08-21T13:32:36.742-0400</t>
  </si>
  <si>
    <t>SE-3836</t>
  </si>
  <si>
    <t>Error occurred during CC to CM Sync. The Contact manager entry you are trying to update was changed by another user - due to this auto reg got failed</t>
  </si>
  <si>
    <t>Omkar Khot</t>
  </si>
  <si>
    <t>2025-08-20T16:57:53.500-0400</t>
  </si>
  <si>
    <t>SE-3835</t>
  </si>
  <si>
    <t xml:space="preserve">Incorporate Error/System messages for the Tombstone Edit (Name change) Functionality </t>
  </si>
  <si>
    <t>2025-08-20T15:10:30.513-0400</t>
  </si>
  <si>
    <t>SE-3834</t>
  </si>
  <si>
    <t xml:space="preserve">Incorporate Error/System messages for the Tombstone Edit (Address and Phone number) Functionality </t>
  </si>
  <si>
    <t>2025-08-20T14:27:04.442-0400</t>
  </si>
  <si>
    <t>SE-3833</t>
  </si>
  <si>
    <t xml:space="preserve">Incorporate Error/System messages for the Tombstone View Functionality </t>
  </si>
  <si>
    <t>2025-08-20T14:23:37.110-0400</t>
  </si>
  <si>
    <t>SE-3832</t>
  </si>
  <si>
    <t>Prod defect: UI misspelled word "then" instead of "than"</t>
  </si>
  <si>
    <t>2025-08-20T12:03:18.683-0400</t>
  </si>
  <si>
    <t>SE-3831</t>
  </si>
  <si>
    <t xml:space="preserve">DI-7: Analyse UI for the search filter </t>
  </si>
  <si>
    <t>2025-08-20T11:59:30.811-0400</t>
  </si>
  <si>
    <t>SE-3830</t>
  </si>
  <si>
    <t>Review incidents and categorize</t>
  </si>
  <si>
    <t>2025-08-20T09:24:02.552-0400</t>
  </si>
  <si>
    <t>SE-3829</t>
  </si>
  <si>
    <t>Apache HTTPD vulnerability UAA servers</t>
  </si>
  <si>
    <t>2025-09-05</t>
  </si>
  <si>
    <t>2025-08-19T16:50:26.400-0400</t>
  </si>
  <si>
    <t>SE-3828</t>
  </si>
  <si>
    <t>Release Planning task for Sept 5 2025 BAU deployment</t>
  </si>
  <si>
    <t>2025-08-19T16:33:19.504-0400</t>
  </si>
  <si>
    <t>SE-3827</t>
  </si>
  <si>
    <t>PROD defect: Something went wrong error in DI-7 submission</t>
  </si>
  <si>
    <t>2025-08-19T15:49:19.125-0400</t>
  </si>
  <si>
    <t>SE-3824</t>
  </si>
  <si>
    <t>Unable to view the Employer's Report Cover Letter and report of injury or illness in GWCC</t>
  </si>
  <si>
    <t>Aravind Sasikumaran-Nair</t>
  </si>
  <si>
    <t>2025-08-18T17:17:01.896-0400</t>
  </si>
  <si>
    <t>SE-3823</t>
  </si>
  <si>
    <t>OS1 Perf UAA support</t>
  </si>
  <si>
    <t>2025-08-18T10:09:26.154-0400</t>
  </si>
  <si>
    <t>SE-3822</t>
  </si>
  <si>
    <t>Set up eform7 application</t>
  </si>
  <si>
    <t>2025-08-14T12:30:42.077-0400</t>
  </si>
  <si>
    <t>SE-3815</t>
  </si>
  <si>
    <t>DI-eform7 Auto-reg testing</t>
  </si>
  <si>
    <t>Testing</t>
  </si>
  <si>
    <t>2025-08-12T09:22:51.144-0400</t>
  </si>
  <si>
    <t>SE-3813</t>
  </si>
  <si>
    <t>Integrate UI and Backend Services for Mailing Address Editing (Tombstone)</t>
  </si>
  <si>
    <t>2025-08-11T09:58:03.311-0400</t>
  </si>
  <si>
    <t>SE-3812</t>
  </si>
  <si>
    <t>something went wrong" when trying to create form 7</t>
  </si>
  <si>
    <t>2025-08-11T08:48:43.931-0400</t>
  </si>
  <si>
    <t>SE-3809</t>
  </si>
  <si>
    <t>Apache HTTPD vulnerability UAA perf servers</t>
  </si>
  <si>
    <t>2025-08-08T09:18:51.558-0400</t>
  </si>
  <si>
    <t>BAU Sprint 8 - July 21 - Aug 8, BAU Sprint 9 - Aug 11 - Aug 29</t>
  </si>
  <si>
    <t>SE-3808</t>
  </si>
  <si>
    <t xml:space="preserve">CR for UAA CHG0043566 </t>
  </si>
  <si>
    <t>2025-08-08T09:08:47.758-0400</t>
  </si>
  <si>
    <t>SE-3807</t>
  </si>
  <si>
    <t>Production Support - August 2025</t>
  </si>
  <si>
    <t>2025-08-06T16:26:47.074-0400</t>
  </si>
  <si>
    <t>SE-3805</t>
  </si>
  <si>
    <t>Support CR CHG0043571 UAA server patching</t>
  </si>
  <si>
    <t>2025-08-06T12:28:29.018-0400</t>
  </si>
  <si>
    <t>SE-3804</t>
  </si>
  <si>
    <t>Content change for efrom7 legacy web as part of eform7 go live.</t>
  </si>
  <si>
    <t>Saurabh Sharma</t>
  </si>
  <si>
    <t>2025-08-06T08:50:56.831-0400</t>
  </si>
  <si>
    <t>BAU Sprint 8 - July 21 - Aug 8</t>
  </si>
  <si>
    <t>SE-3803</t>
  </si>
  <si>
    <t>eform7 - CR for UAA unused folder removal</t>
  </si>
  <si>
    <t>2025-08-05T13:41:26.689-0400</t>
  </si>
  <si>
    <t>SE-3802</t>
  </si>
  <si>
    <t>eform7 - CR for ADF deployment</t>
  </si>
  <si>
    <t>2025-08-05T13:39:05.221-0400</t>
  </si>
  <si>
    <t>SE-3801</t>
  </si>
  <si>
    <t>Apache HTTPD vulnerability UAA servers in SIT1</t>
  </si>
  <si>
    <t>2025-08-05T11:56:50.225-0400</t>
  </si>
  <si>
    <t>SE-3800</t>
  </si>
  <si>
    <t>Remove co-Browse widget in OSPC B2C</t>
  </si>
  <si>
    <t>2025-08-15</t>
  </si>
  <si>
    <t>2025-08-01T10:48:21.021-0400</t>
  </si>
  <si>
    <t>SE-3799</t>
  </si>
  <si>
    <t>Remove co-Browse widget in OSPC</t>
  </si>
  <si>
    <t>2025-08-01T10:45:30.654-0400</t>
  </si>
  <si>
    <t>SE-3798</t>
  </si>
  <si>
    <t>Co-Browse Banner update (Remove Screenshare option)</t>
  </si>
  <si>
    <t>2025-08-01T10:42:29.064-0400</t>
  </si>
  <si>
    <t>SE-3795</t>
  </si>
  <si>
    <t>Digital Claims Regression - Release August 2025</t>
  </si>
  <si>
    <t>2025-07-31T16:39:15.194-0400</t>
  </si>
  <si>
    <t>SE-3792</t>
  </si>
  <si>
    <t>Digital Claims Automation - Maintenance (August 2025)</t>
  </si>
  <si>
    <t>2025-07-31T16:36:03.132-0400</t>
  </si>
  <si>
    <t>SE-3787</t>
  </si>
  <si>
    <t>Digital Claims Weekly Sanity - August 2025</t>
  </si>
  <si>
    <t>2025-07-31T15:46:46.319-0400</t>
  </si>
  <si>
    <t>SE-3786</t>
  </si>
  <si>
    <t>NIHL ppd cert upgrade</t>
  </si>
  <si>
    <t>2025-07-31T14:04:29.233-0400</t>
  </si>
  <si>
    <t>SE-3785</t>
  </si>
  <si>
    <t xml:space="preserve">edrs cert upgrade issue in ppd </t>
  </si>
  <si>
    <t>2025-07-31T13:56:52.218-0400</t>
  </si>
  <si>
    <t>SE-3784</t>
  </si>
  <si>
    <t>edrs cert upgrade issue in prod</t>
  </si>
  <si>
    <t>2025-07-31T13:56:09.665-0400</t>
  </si>
  <si>
    <t>SE-3783</t>
  </si>
  <si>
    <t>INC0757360: OSPC - Claim Report showing questions in French and answers in English</t>
  </si>
  <si>
    <t>2025-07-31T10:21:09.759-0400</t>
  </si>
  <si>
    <t>SE-3806</t>
  </si>
  <si>
    <t>eForm 7: INC0755011 Something went wrong errors</t>
  </si>
  <si>
    <t>2025-07-31T10:15:28.508-0400</t>
  </si>
  <si>
    <t>SE-3782</t>
  </si>
  <si>
    <t>Develop Test cases for Tombstone - Personal Details &amp; Contact Info in GW CC/CM via OSPC</t>
  </si>
  <si>
    <t>2025-07-31T09:03:52.292-0400</t>
  </si>
  <si>
    <t>SE-3781</t>
  </si>
  <si>
    <t>2025-07-30T16:12:45.567-0400</t>
  </si>
  <si>
    <t>SE-3780</t>
  </si>
  <si>
    <t>NBRS PPD - create new Google MAPS API key</t>
  </si>
  <si>
    <t>2025-07-30T16:11:35.190-0400</t>
  </si>
  <si>
    <t>SE-3887</t>
  </si>
  <si>
    <t>eForm 7 Accessibility: Other Earnings Status message - Entry form: SR doesn't detect all error messages</t>
  </si>
  <si>
    <t>2025-07-29T21:16:48.946-0400</t>
  </si>
  <si>
    <t>SE-3888</t>
  </si>
  <si>
    <t>eForm 7 Accessibility: Screen reader reads the global error message one time only</t>
  </si>
  <si>
    <t>2025-07-29T20:47:03.219-0400</t>
  </si>
  <si>
    <t>SE-3889</t>
  </si>
  <si>
    <t>eForm 7 Accessibility: Other Earnings - Info link ⓘ: inappropriate markup is used</t>
  </si>
  <si>
    <t>2025-07-29T20:32:27.487-0400</t>
  </si>
  <si>
    <t>SE-3890</t>
  </si>
  <si>
    <t>eForm 7 Accessibility: Review and Submit  status message - Error messages are not read properly by SR</t>
  </si>
  <si>
    <t>2025-07-29T20:11:32.641-0400</t>
  </si>
  <si>
    <t>SE-3891</t>
  </si>
  <si>
    <t>eForm 7 Accessibility: 2.4.3 Focus Order - NAICS selection: the focus should be set on the new content</t>
  </si>
  <si>
    <t>2025-07-29T19:54:06.199-0400</t>
  </si>
  <si>
    <t>SE-3892</t>
  </si>
  <si>
    <t>eForm 7 Accessibility: Status message - Edit contact: screen reader reads the feedback one time only</t>
  </si>
  <si>
    <t>2025-07-29T19:41:23.371-0400</t>
  </si>
  <si>
    <t>SE-3893</t>
  </si>
  <si>
    <t>eForm 7 Accessibility: Focus Order - When the "Add contact"" is activated or canceled, the focus should be set on the appropriate element</t>
  </si>
  <si>
    <t>2025-07-29T15:42:35.477-0400</t>
  </si>
  <si>
    <t>SE-3778</t>
  </si>
  <si>
    <t xml:space="preserve">500 errors in the OSPC logs </t>
  </si>
  <si>
    <t>2025-07-29T14:56:34.435-0400</t>
  </si>
  <si>
    <t>SE-3776</t>
  </si>
  <si>
    <t>OS1 DIT2 OSPC UAA retrofit support</t>
  </si>
  <si>
    <t>2025-07-29T10:46:22.009-0400</t>
  </si>
  <si>
    <t>SE-3894</t>
  </si>
  <si>
    <t>eForm 7 Accessibility: Error displayed when optional document uploaded is removed and Next selected</t>
  </si>
  <si>
    <t>2025-07-28T18:10:26.512-0400</t>
  </si>
  <si>
    <t>SE-3775</t>
  </si>
  <si>
    <t>Certificate soon to expire ppd, dit, SIT (UNCD)</t>
  </si>
  <si>
    <t>2025-07-28T16:49:04.810-0400</t>
  </si>
  <si>
    <t>SE-3774</t>
  </si>
  <si>
    <t>OS1 Perf - Create new perf instance doc upload cloud service</t>
  </si>
  <si>
    <t>2025-07-28T12:48:06.984-0400</t>
  </si>
  <si>
    <t>SE-3773</t>
  </si>
  <si>
    <t>Update certs and expiry in confluence</t>
  </si>
  <si>
    <t>2025-07-28T10:55:17.515-0400</t>
  </si>
  <si>
    <t>SE-3772</t>
  </si>
  <si>
    <t>Email notification subject line for WT application is generic</t>
  </si>
  <si>
    <t>2025-07-25T16:34:15.872-0400</t>
  </si>
  <si>
    <t>SE-3770</t>
  </si>
  <si>
    <t>Emergency CR for Cert expiry and OSBC UI</t>
  </si>
  <si>
    <t>2025-07-25T10:13:18.797-0400</t>
  </si>
  <si>
    <t>SE-3769</t>
  </si>
  <si>
    <t>Update DI6 documentation - Special character validation</t>
  </si>
  <si>
    <t>2025-07-22T14:29:36.141-0400</t>
  </si>
  <si>
    <t>SE-3768</t>
  </si>
  <si>
    <t>Investigate DI6 Special character validation rule</t>
  </si>
  <si>
    <t>2025-07-22T14:28:52.980-0400</t>
  </si>
  <si>
    <t>SE-3767</t>
  </si>
  <si>
    <t>835 (July 22): Update document name to prevent duplicate docs</t>
  </si>
  <si>
    <t>Deferred</t>
  </si>
  <si>
    <t>2025-07-22T11:13:53.516-0400</t>
  </si>
  <si>
    <t>SE-3766</t>
  </si>
  <si>
    <t>Fix sonar scanner errors</t>
  </si>
  <si>
    <t>2025-07-22T10:23:07.468-0400</t>
  </si>
  <si>
    <t>BAUSprint 10 - Sep 01 - Sep 19, BAU Sprint 8 - July 21 - Aug 8</t>
  </si>
  <si>
    <t>SE-3765</t>
  </si>
  <si>
    <t>OSPC: Enable 2-way messaging feature and Banner update</t>
  </si>
  <si>
    <t>2025-07-23</t>
  </si>
  <si>
    <t>2025-07-21T10:44:12.767-0400</t>
  </si>
  <si>
    <t>SE-3764</t>
  </si>
  <si>
    <t>CR for SLFB CHG0043317</t>
  </si>
  <si>
    <t>2025-07-21T10:33:51.943-0400</t>
  </si>
  <si>
    <t>SE-3761</t>
  </si>
  <si>
    <t>CR for eform7 legacy CHG0043317</t>
  </si>
  <si>
    <t>2025-07-18T15:41:35.644-0400</t>
  </si>
  <si>
    <t>BAU Sprint 8 - July 21 - Aug 8, BAU Sprint 7 - May 19 - Jun 06</t>
  </si>
  <si>
    <t>SE-3760</t>
  </si>
  <si>
    <t>Add API restriction for Google Maps API OSPC</t>
  </si>
  <si>
    <t>2025-07-18T11:54:23.534-0400</t>
  </si>
  <si>
    <t>SE-3759</t>
  </si>
  <si>
    <t>DIT E2E testing</t>
  </si>
  <si>
    <t>2025-07-18T09:18:52.247-0400</t>
  </si>
  <si>
    <t>BAU Sprint 8 - July 21 - Aug 8, BAU Sprint 9 - Aug 11 - Aug 29, BAU Sprint 7 - May 19 - Jun 06</t>
  </si>
  <si>
    <t>SE-3758</t>
  </si>
  <si>
    <t>API Restriction for OSPC</t>
  </si>
  <si>
    <t>2025-07-17T20:47:16.549-0400</t>
  </si>
  <si>
    <t>BAU Sprint 7 - May 19 - Jun 06</t>
  </si>
  <si>
    <t>SE-3756</t>
  </si>
  <si>
    <t>FAQ Link which is present under left nav menu is not working for both English and French in Desktop and mobile view</t>
  </si>
  <si>
    <t>2025-07-17T09:06:38.370-0400</t>
  </si>
  <si>
    <t>SE-3755</t>
  </si>
  <si>
    <t>Troubleshoot DIT updated UAA servers (ila5dp02)</t>
  </si>
  <si>
    <t>2025-07-16T22:48:57.779-0400</t>
  </si>
  <si>
    <t>SE-3754</t>
  </si>
  <si>
    <t>Decommission Old SIT UAA servers sla5dp02 and sla5dp03</t>
  </si>
  <si>
    <t>2025-07-16T22:43:51.568-0400</t>
  </si>
  <si>
    <t>SE-3752</t>
  </si>
  <si>
    <t>Banner Update</t>
  </si>
  <si>
    <t>2025-07-17</t>
  </si>
  <si>
    <t>2025-07-15T13:21:20.307-0400</t>
  </si>
  <si>
    <t>SE-3748</t>
  </si>
  <si>
    <t>APIM 429 error 2-way messaging functionality in OSPC</t>
  </si>
  <si>
    <t>2025-07-11T17:08:54.936-0400</t>
  </si>
  <si>
    <t>SE-3747</t>
  </si>
  <si>
    <t xml:space="preserve">PLNXWB31 / 33 Apache HTTP security patching </t>
  </si>
  <si>
    <t>2025-07-11T14:34:28.208-0400</t>
  </si>
  <si>
    <t>SE-3746</t>
  </si>
  <si>
    <t>NLNXWB31 / 33 Apache HTTP security patching</t>
  </si>
  <si>
    <t>2025-07-11T14:34:07.105-0400</t>
  </si>
  <si>
    <t>SE-3745</t>
  </si>
  <si>
    <t>SLNXWB31 Apache HTTP security patching</t>
  </si>
  <si>
    <t>2025-07-11T14:33:40.092-0400</t>
  </si>
  <si>
    <t>SE-3743</t>
  </si>
  <si>
    <t>eform7 PRD ticket (DMDIF-2117) error in APIM logs</t>
  </si>
  <si>
    <t>2025-07-11T09:20:44.843-0400</t>
  </si>
  <si>
    <t>SE-3742</t>
  </si>
  <si>
    <t>Production Support - July 2025</t>
  </si>
  <si>
    <t>2025-07-11T08:55:44.368-0400</t>
  </si>
  <si>
    <t>SE-3739</t>
  </si>
  <si>
    <t>Set up new UAA with OSPC in local</t>
  </si>
  <si>
    <t>2025-07-10T09:26:08.223-0400</t>
  </si>
  <si>
    <t>SE-3738</t>
  </si>
  <si>
    <t>2025-07-10T09:25:02.280-0400</t>
  </si>
  <si>
    <t>BAUSprint 10 - Sep 01 - Sep 19, BAU Sprint 8 - July 21 - Aug 8, BAU Sprint 9 - Aug 11 - Aug 29, BAU Sprint 7 - May 19 - Jun 06</t>
  </si>
  <si>
    <t>SE-3737</t>
  </si>
  <si>
    <t>OS1 Perf environment set up for OSPC</t>
  </si>
  <si>
    <t>2025-07-10T09:22:30.456-0400</t>
  </si>
  <si>
    <t>SE-3736</t>
  </si>
  <si>
    <t>NBRS Google MAPS API restriction</t>
  </si>
  <si>
    <t>2025-07-10T09:21:10.173-0400</t>
  </si>
  <si>
    <t>SE-3735</t>
  </si>
  <si>
    <t>DLNXWB31 Apache HTTP security patching</t>
  </si>
  <si>
    <t>2025-07-10T09:16:20.146-0400</t>
  </si>
  <si>
    <t>SE-3734</t>
  </si>
  <si>
    <t>Renewal of expiring SSL cert of dev.ospc2.wsib.ca</t>
  </si>
  <si>
    <t>2025-07-10T09:15:30.497-0400</t>
  </si>
  <si>
    <t>SE-3733</t>
  </si>
  <si>
    <t>upgrade log4j to log4j2 for service-claims-authentication</t>
  </si>
  <si>
    <t>2025-08-01</t>
  </si>
  <si>
    <t>2025-07-09T10:14:25.515-0400</t>
  </si>
  <si>
    <t>SE-3727</t>
  </si>
  <si>
    <t>Digital Claims Automation - Maintenance (July 2025)</t>
  </si>
  <si>
    <t>2025-07-02T17:37:13.973-0400</t>
  </si>
  <si>
    <t>SE-3726</t>
  </si>
  <si>
    <t>Digital Claims Weekly Sanity - July 2025</t>
  </si>
  <si>
    <t>2025-07-02T17:31:56.090-0400</t>
  </si>
  <si>
    <t>BAU Sprint 5 - Apr 7 - Apr 25, BAU Sprint 6 - Apr 28 - May 16, BAU Sprint 4 - Mar 17 - Apr 04, BAU Sprint 3 - Feb 24 - Mar 14, BAU Sprint 8 - July 21 - Aug 8, BAU Sprint 9 - Aug 11 - Aug 29, BAU Sprint 7 - May 19 - Jun 06</t>
  </si>
  <si>
    <t>SE-3725</t>
  </si>
  <si>
    <t>F5 CERT expiry June 29, 2025- kongdici.batapp.csm.wsib.ca and kongohs.batapp.csm.wsib.ca</t>
  </si>
  <si>
    <t>2025-06-27T09:26:46.873-0400</t>
  </si>
  <si>
    <t>SE-3724</t>
  </si>
  <si>
    <t>ITS:AD Upgrade - Azure VNet Change - Applications Testing | Baseline Validation | June 26-27 - Pre and Post Validation</t>
  </si>
  <si>
    <t>2025-06-26T13:05:40.956-0400</t>
  </si>
  <si>
    <t>SE-3723</t>
  </si>
  <si>
    <t xml:space="preserve">bat2 uaa upgrade and setup </t>
  </si>
  <si>
    <t>2025-06-25T09:00:36.668-0400</t>
  </si>
  <si>
    <t>SE-3722</t>
  </si>
  <si>
    <t>Google Address autofill occasionally picks wrong city</t>
  </si>
  <si>
    <t>Sam Lionetti</t>
  </si>
  <si>
    <t>2025-06-24T13:37:07.118-0400</t>
  </si>
  <si>
    <t>SE-3721</t>
  </si>
  <si>
    <t>Observation- Vertical scroll is missing after draft reference number for DI6</t>
  </si>
  <si>
    <t>2025-06-19T11:19:48.163-0400</t>
  </si>
  <si>
    <t>BAUSprint 10 - Sep 01 - Sep 19, BAU Sprint 8 - July 21 - Aug 8, BAU Sprint 7 - May 19 - Jun 06</t>
  </si>
  <si>
    <t>SE-3720</t>
  </si>
  <si>
    <t>Observation- PIN letter pop up does not show vertical scroll as it does in Chrome</t>
  </si>
  <si>
    <t>2025-06-18T12:59:06.802-0400</t>
  </si>
  <si>
    <t>SE-3719</t>
  </si>
  <si>
    <t>Streamline Date Selection for Injury Reporting in DI6 Form</t>
  </si>
  <si>
    <t>2025-06-17T10:58:06.346-0400</t>
  </si>
  <si>
    <t>SE-3718</t>
  </si>
  <si>
    <t>Ensure Address Standardization between OSPC Frontend and GWCC Backend</t>
  </si>
  <si>
    <t>2025-06-17T10:16:43.424-0400</t>
  </si>
  <si>
    <t>SE-3717</t>
  </si>
  <si>
    <t>Add Frequently asked questions link to OSPC My Claim Overview Page</t>
  </si>
  <si>
    <t>2025-06-13T10:53:47.593-0400</t>
  </si>
  <si>
    <t>SE-3716</t>
  </si>
  <si>
    <t>OSPC Login page not toggling to French</t>
  </si>
  <si>
    <t>2025-06-12T11:48:15.548-0400</t>
  </si>
  <si>
    <t>SE-3713</t>
  </si>
  <si>
    <t>DI7 Warranty Support</t>
  </si>
  <si>
    <t>2025-06-12T09:38:28.673-0400</t>
  </si>
  <si>
    <t>SE-3712</t>
  </si>
  <si>
    <t>Observation - IOS Safari/Mobile - After session expiry, User is able to see Options(My claims, My profile, etc) and when clicked navigates to something went wrong</t>
  </si>
  <si>
    <t>Ashley Flores</t>
  </si>
  <si>
    <t>2025-06-05T17:29:35.365-0400</t>
  </si>
  <si>
    <t>SE-3711</t>
  </si>
  <si>
    <t>Observation - OSPC - Common across all Devices - User cannot go back to My claims screen from Mail screen</t>
  </si>
  <si>
    <t>2025-06-05T16:30:05.386-0400</t>
  </si>
  <si>
    <t>SE-3709</t>
  </si>
  <si>
    <t>GWCC Temporary eAdjucation Rule Changes</t>
  </si>
  <si>
    <t>2025-06-04T17:04:49.591-0400</t>
  </si>
  <si>
    <t>SE-3708</t>
  </si>
  <si>
    <t>bat uaa upgrade</t>
  </si>
  <si>
    <t>2025-06-03T16:21:22.124-0400</t>
  </si>
  <si>
    <t>SE-3707</t>
  </si>
  <si>
    <t>sit uaa upgrade</t>
  </si>
  <si>
    <t>2025-06-03T16:21:03.384-0400</t>
  </si>
  <si>
    <t>SE-3697</t>
  </si>
  <si>
    <t>Digital Claims Automation - Maintenance (June 2025)</t>
  </si>
  <si>
    <t>2025-05-30T17:18:38.431-0400</t>
  </si>
  <si>
    <t>BAU Sprint 2 - Feb 3 - Feb 21, BAU Sprint 6 - Apr 28 - May 16, BAU Sprint 7 - May 19 - Jun 06, BAU Sprint 3 - Feb 24 - Mar 14, BAU Sprint 4 - Mar 17 - Apr 04, BAU Sprint 5 - Apr 7 - Apr 25, BAU Sprint 1 - Jan 13 - Jan 31</t>
  </si>
  <si>
    <t>SE-3696</t>
  </si>
  <si>
    <t>Digital Claims Weekly Sanity - June 2025</t>
  </si>
  <si>
    <t>2025-05-30T17:17:17.497-0400</t>
  </si>
  <si>
    <t>BAU Sprint 6 - Apr 28 - May 16, BAU Sprint 7 - May 19 - Jun 06, BAU Sprint 3 - Feb 24 - Mar 14, BAU Sprint 4 - Mar 17 - Apr 04, BAU Sprint 5 - Apr 7 - Apr 25</t>
  </si>
  <si>
    <t>SE-3695</t>
  </si>
  <si>
    <t xml:space="preserve">IOS Safari Tablet - Tab key is not working as expected </t>
  </si>
  <si>
    <t>Lowest</t>
  </si>
  <si>
    <t>2025-05-30T10:07:13.899-0400</t>
  </si>
  <si>
    <t>SE-3694</t>
  </si>
  <si>
    <t>Observation- IOS Safari Tablet- when filling the Claim information error occurs enter a valid dat/year when clicked Next</t>
  </si>
  <si>
    <t>2025-05-30T09:48:44.987-0400</t>
  </si>
  <si>
    <t>SE-3692</t>
  </si>
  <si>
    <t>Observation - MacOS safari Desktop: “What document is this?” is not coming after selecting non-WSIB form option</t>
  </si>
  <si>
    <t>2025-05-30T09:30:59.792-0400</t>
  </si>
  <si>
    <t>SE-3691</t>
  </si>
  <si>
    <t>Observation - MacOS safari Desktop: Have to re-select the dropdown option to select WSIB form type after clicking Next</t>
  </si>
  <si>
    <t>2025-05-30T09:30:38.532-0400</t>
  </si>
  <si>
    <t>SE-3690</t>
  </si>
  <si>
    <t>Observation - IOS Safari Mobile / Tablet - when user clicks on Soumettre un autre document. link after Submitting the document, nothing happens</t>
  </si>
  <si>
    <t>2025-05-29T12:57:26.214-0400</t>
  </si>
  <si>
    <t>SE-3689</t>
  </si>
  <si>
    <t>Observation - File length is not fitting on the window/grey area in Review your Submission Screen</t>
  </si>
  <si>
    <t>2025-05-29T12:17:49.639-0400</t>
  </si>
  <si>
    <t>SE-3684</t>
  </si>
  <si>
    <t>End-to-end testing for IOS safari browser for UNCD</t>
  </si>
  <si>
    <t>2025-05-27T09:15:20.027-0400</t>
  </si>
  <si>
    <t>SE-3683</t>
  </si>
  <si>
    <t>End-to-end testing for IOS safari browser for OSPC</t>
  </si>
  <si>
    <t>2025-05-27T09:14:52.491-0400</t>
  </si>
  <si>
    <t>SE-3681</t>
  </si>
  <si>
    <t>OSPC: DI-6 layout update for Supporting documents</t>
  </si>
  <si>
    <t>2025-05-16T16:15:34.416-0400</t>
  </si>
  <si>
    <t>SE-3680</t>
  </si>
  <si>
    <t>OSPC: Doc uploader layout update for Submit Documents</t>
  </si>
  <si>
    <t>2025-05-16T10:33:19.808-0400</t>
  </si>
  <si>
    <t>SE-3679</t>
  </si>
  <si>
    <t>OSPC: No documents attached Error message layout update for Submit Documents</t>
  </si>
  <si>
    <t>2025-05-15T16:10:57.095-0400</t>
  </si>
  <si>
    <t>SE-3678</t>
  </si>
  <si>
    <t>OSPC: File size exceed limit error message layout update for Submit Documents</t>
  </si>
  <si>
    <t>2025-05-15T14:06:53.256-0400</t>
  </si>
  <si>
    <t>SE-3677</t>
  </si>
  <si>
    <t>OSPC: Invalid file type Error message layout update for Submit Documents</t>
  </si>
  <si>
    <t>2025-05-15T13:57:24.697-0400</t>
  </si>
  <si>
    <t>SE-3675</t>
  </si>
  <si>
    <t>Upgrade Apache HTTP Server to 2.4.63 on Pre-PROD servers</t>
  </si>
  <si>
    <t>2025-05-15T09:27:18.934-0400</t>
  </si>
  <si>
    <t>BAU Sprint 6 - Apr 28 - May 16, BAU Sprint 7 - May 19 - Jun 06</t>
  </si>
  <si>
    <t>SE-3674</t>
  </si>
  <si>
    <t>Upgrade Apache HTTP Server to 2.4.63 on SIT servers</t>
  </si>
  <si>
    <t>2025-05-15T09:26:57.842-0400</t>
  </si>
  <si>
    <t>BAU Sprint 6 - Apr 28 - May 16, BAU Sprint 8 - July 21 - Aug 8, BAU Sprint 7 - May 19 - Jun 06</t>
  </si>
  <si>
    <t>SE-3673</t>
  </si>
  <si>
    <t>Upgrade Apache HTTP Server to 2.4.63 on Production servers</t>
  </si>
  <si>
    <t>2025-05-15T09:26:26.037-0400</t>
  </si>
  <si>
    <t>SE-3672</t>
  </si>
  <si>
    <t>Upgrade Apache HTTP Server to 2.4.63 on BAT servers</t>
  </si>
  <si>
    <t>2025-05-15T09:25:06.631-0400</t>
  </si>
  <si>
    <t>SE-3671</t>
  </si>
  <si>
    <t xml:space="preserve">NBRS SIT UAA upgrade </t>
  </si>
  <si>
    <t>2025-05-15T09:12:52.972-0400</t>
  </si>
  <si>
    <t>SE-3670</t>
  </si>
  <si>
    <t>SIT2 Apache httpd vulnerability</t>
  </si>
  <si>
    <t>2025-05-15T09:09:44.763-0400</t>
  </si>
  <si>
    <t>SE-3669</t>
  </si>
  <si>
    <t>Update SSL certificates on sla5wb03 server</t>
  </si>
  <si>
    <t>2025-05-14T17:01:06.883-0400</t>
  </si>
  <si>
    <t>SE-3665</t>
  </si>
  <si>
    <t>DMND0003919 - Doc Upload Tool Activities to HCPR’s – Manual Reviews &amp; Backlogs</t>
  </si>
  <si>
    <t>Rachel Cheung</t>
  </si>
  <si>
    <t>2025-05-12T13:30:35.152-0400</t>
  </si>
  <si>
    <t>SE-3664</t>
  </si>
  <si>
    <t>Upcoming WAFs - SSL Certs expiry</t>
  </si>
  <si>
    <t>2025-05-12T12:35:56.676-0400</t>
  </si>
  <si>
    <t>SE-3663</t>
  </si>
  <si>
    <t xml:space="preserve">BAT/PPD httpd update - OSPC regression/e2e testing </t>
  </si>
  <si>
    <t>2025-05-12T09:17:14.677-0400</t>
  </si>
  <si>
    <t>BAU Sprint 6 - Apr 28 - May 16</t>
  </si>
  <si>
    <t>SE-3662</t>
  </si>
  <si>
    <t>WT is failing to validate the existing data in CC in PPD</t>
  </si>
  <si>
    <t>2025-05-09T09:38:51.486-0400</t>
  </si>
  <si>
    <t>SE-3661</t>
  </si>
  <si>
    <t>PRD CR creation Hotfix, Emergency CR</t>
  </si>
  <si>
    <t>2025-05-09T09:06:14.272-0400</t>
  </si>
  <si>
    <t>SE-3660</t>
  </si>
  <si>
    <t>PROD Support KT</t>
  </si>
  <si>
    <t>2025-05-09T08:59:26.764-0400</t>
  </si>
  <si>
    <t>BAU Sprint 6 - Apr 28 - May 16, BAU Sprint 8 - July 21 - Aug 8, BAU Sprint 9 - Aug 11 - Aug 29, BAU Sprint 7 - May 19 - Jun 06</t>
  </si>
  <si>
    <t>SE-3659</t>
  </si>
  <si>
    <t>eform7 code merge OSPC/UAA</t>
  </si>
  <si>
    <t>2025-05-07T11:26:41.978-0400</t>
  </si>
  <si>
    <t>SE-3658</t>
  </si>
  <si>
    <t>Prod incident support eform7</t>
  </si>
  <si>
    <t>2025-05-07T09:09:59.403-0400</t>
  </si>
  <si>
    <t>SE-3656</t>
  </si>
  <si>
    <t>Certificate expiration process in serviceNow</t>
  </si>
  <si>
    <t>2025-05-06T08:33:43.577-0400</t>
  </si>
  <si>
    <t>SE-3655</t>
  </si>
  <si>
    <t>Adding Program of Care directory link in OSPC</t>
  </si>
  <si>
    <t>2025-05-05T14:18:51.298-0400</t>
  </si>
  <si>
    <t>SE-3654</t>
  </si>
  <si>
    <t>Tab is not working as expected in IOS mobile for UNCD</t>
  </si>
  <si>
    <t>2025-05-05T11:59:05.090-0400</t>
  </si>
  <si>
    <t>SE-3647</t>
  </si>
  <si>
    <t>Production Support - May 2025</t>
  </si>
  <si>
    <t>2025-05-02T08:53:47.947-0400</t>
  </si>
  <si>
    <t>SE-3645</t>
  </si>
  <si>
    <t>End-to-End Regression testing for Legacy Eform 7 (GW CC SOAP WS Call change to APIM)</t>
  </si>
  <si>
    <t>2025-05-01T13:55:58.148-0400</t>
  </si>
  <si>
    <t>SE-3644</t>
  </si>
  <si>
    <t>CAA GW doc landing is intermittent</t>
  </si>
  <si>
    <t>2025-05-01T08:59:23.777-0400</t>
  </si>
  <si>
    <t>BAUSprint 10 - Sep 01 - Sep 19, BAU Sprint 6 - Apr 28 - May 16, BAU Sprint 8 - July 21 - Aug 8, BAU Sprint 9 - Aug 11 - Aug 29, BAU Sprint 7 - May 19 - Jun 06</t>
  </si>
  <si>
    <t>SE-3643</t>
  </si>
  <si>
    <t>Digital Claims Weekly Sanity - May 2025</t>
  </si>
  <si>
    <t>2025-04-30T19:14:37.544-0400</t>
  </si>
  <si>
    <t>BAU Sprint 5 - Apr 7 - Apr 25, BAU Sprint 6 - Apr 28 - May 16, BAU Sprint 4 - Mar 17 - Apr 04, BAU Sprint 3 - Feb 24 - Mar 14, BAU Sprint 7 - May 19 - Jun 06</t>
  </si>
  <si>
    <t>SE-3642</t>
  </si>
  <si>
    <t>Digital Claims Regression - Release July 2025</t>
  </si>
  <si>
    <t>2025-04-30T19:12:55.595-0400</t>
  </si>
  <si>
    <t>BAU Sprint 5 - Apr 7 - Apr 25, BAU Sprint 6 - Apr 28 - May 16, BAU Sprint 4 - Mar 17 - Apr 04, BAU Sprint 3 - Feb 24 - Mar 14, BAU Sprint 8 - July 21 - Aug 8, BAU Sprint 2 - Feb 3 - Feb 21, BAU Sprint 7 - May 19 - Jun 06</t>
  </si>
  <si>
    <t>SE-3639</t>
  </si>
  <si>
    <t>Digital Claims Automation - Maintenance (May 2025)</t>
  </si>
  <si>
    <t>2025-04-30T18:56:04.279-0400</t>
  </si>
  <si>
    <t>BAU Sprint 5 - Apr 7 - Apr 25, BAU Sprint 6 - Apr 28 - May 16, BAU Sprint 4 - Mar 17 - Apr 04, BAU Sprint 3 - Feb 24 - Mar 14, BAU Sprint 1 - Jan 13 - Jan 31, BAU Sprint 2 - Feb 3 - Feb 21, BAU Sprint 7 - May 19 - Jun 06</t>
  </si>
  <si>
    <t>SE-3636</t>
  </si>
  <si>
    <t>UNCD: Doc upload/hearing forms not routing to the expected queue</t>
  </si>
  <si>
    <t>2025-04-30T08:48:09.750-0400</t>
  </si>
  <si>
    <t>SE-3635</t>
  </si>
  <si>
    <t xml:space="preserve">eform7 UAA upgrade PRD servers </t>
  </si>
  <si>
    <t>2025-04-29T09:13:43.937-0400</t>
  </si>
  <si>
    <t>SE-3634</t>
  </si>
  <si>
    <t>PRD CR for eform7 go live</t>
  </si>
  <si>
    <t>2025-04-29T09:11:25.722-0400</t>
  </si>
  <si>
    <t>SE-3633</t>
  </si>
  <si>
    <t xml:space="preserve">eform7 Production CR </t>
  </si>
  <si>
    <t>2025-04-28T09:45:46.528-0400</t>
  </si>
  <si>
    <t>SE-3632</t>
  </si>
  <si>
    <t>INC0712275 - Discuss DI6 duplicate activities for MSIP issue</t>
  </si>
  <si>
    <t>2025-04-28T08:09:42.709-0400</t>
  </si>
  <si>
    <t>SE-3631</t>
  </si>
  <si>
    <t>Clean up JIRA Time line</t>
  </si>
  <si>
    <t>2025-04-25T08:52:21.626-0400</t>
  </si>
  <si>
    <t>BAU Sprint 6 - Apr 28 - May 16, BAU Sprint 5 - Apr 7 - Apr 25</t>
  </si>
  <si>
    <t>SE-3630</t>
  </si>
  <si>
    <t>Define Solution Design for Contact Information (Phone Number) Editing (Tombstone - Backend)</t>
  </si>
  <si>
    <t>2025-04-24T12:20:37.561-0400</t>
  </si>
  <si>
    <t>SE-3629</t>
  </si>
  <si>
    <t>NBRS - provide captcha keys and details</t>
  </si>
  <si>
    <t>2025-04-24T09:27:35.473-0400</t>
  </si>
  <si>
    <t>SE-3626</t>
  </si>
  <si>
    <t>Integrate UI and Backend Services for Phone Number Editing (Tombstone)</t>
  </si>
  <si>
    <t>2025-04-22T15:55:19.548-0400</t>
  </si>
  <si>
    <t>SE-3625</t>
  </si>
  <si>
    <t>Develop Backend Services for Phone Number Editing</t>
  </si>
  <si>
    <t>2025-04-22T15:50:44.966-0400</t>
  </si>
  <si>
    <t>SE-3624</t>
  </si>
  <si>
    <t>Develop UI for Phone Number Editing in OSPC Portal</t>
  </si>
  <si>
    <t>2025-04-22T15:45:20.141-0400</t>
  </si>
  <si>
    <t>SE-3623</t>
  </si>
  <si>
    <t xml:space="preserve"> Define Solution Design for Contact Information (Phone Number) Editing (Tombstone - Frontend)</t>
  </si>
  <si>
    <t>2025-04-22T15:39:32.351-0400</t>
  </si>
  <si>
    <t>SE-3622</t>
  </si>
  <si>
    <t>Finalize End-to-End contact info Process Flow and Wireframes</t>
  </si>
  <si>
    <t>2025-04-22T15:32:22.627-0400</t>
  </si>
  <si>
    <t>SE-3620</t>
  </si>
  <si>
    <t>Prepare Detail Design Document for 'Editing PWI Contact Information on OSPC'</t>
  </si>
  <si>
    <t>2025-04-17T15:41:30.716-0400</t>
  </si>
  <si>
    <t>SE-3619</t>
  </si>
  <si>
    <t>Tombstone Content and ARIA Labels</t>
  </si>
  <si>
    <t>2025-04-17T15:35:15.234-0400</t>
  </si>
  <si>
    <t>SE-3618</t>
  </si>
  <si>
    <t>Set Up Guidewire Development Environment</t>
  </si>
  <si>
    <t>2025-04-17T15:20:10.993-0400</t>
  </si>
  <si>
    <t>SE-3617</t>
  </si>
  <si>
    <t>Set-up UI-Backend Integration in Dev Environment</t>
  </si>
  <si>
    <t>2025-04-17T14:53:56.410-0400</t>
  </si>
  <si>
    <t>SE-3616</t>
  </si>
  <si>
    <t>Set-up the UI Development Environment (View Only)</t>
  </si>
  <si>
    <t>2025-04-17T14:51:29.648-0400</t>
  </si>
  <si>
    <t>SE-3615</t>
  </si>
  <si>
    <t>PRD CR UAA upgrade</t>
  </si>
  <si>
    <t>2025-04-25</t>
  </si>
  <si>
    <t>2025-04-17T11:31:29.857-0400</t>
  </si>
  <si>
    <t>SE-3614</t>
  </si>
  <si>
    <t>INC0735779 - PRD incident for Doc deletion in PRD</t>
  </si>
  <si>
    <t>2025-04-17T09:07:09.192-0400</t>
  </si>
  <si>
    <t>BAU Sprint 5 - Apr 7 - Apr 25</t>
  </si>
  <si>
    <t>SE-3612</t>
  </si>
  <si>
    <t>OS1 BAT2 Shakedown testing</t>
  </si>
  <si>
    <t>2025-04-15T16:54:18.553-0400</t>
  </si>
  <si>
    <t>SE-3609</t>
  </si>
  <si>
    <t xml:space="preserve">eform7- PPD regression support </t>
  </si>
  <si>
    <t>2025-04-14T14:43:33.396-0400</t>
  </si>
  <si>
    <t>SE-3608</t>
  </si>
  <si>
    <t>Java, Spring boot and maven upgrade for service-wtexpenses for WT</t>
  </si>
  <si>
    <t>2025-04-14T10:12:48.923-0400</t>
  </si>
  <si>
    <t>BAU Sprint 5 - Apr 7 - Apr 25, BAUSprint 10 - Sep 01 - Sep 19, BAU Sprint 6 - Apr 28 - May 16, BAU Sprint 8 - July 21 - Aug 8, BAU Sprint 9 - Aug 11 - Aug 29, BAU Sprint 7 - May 19 - Jun 06</t>
  </si>
  <si>
    <t>SE-3607</t>
  </si>
  <si>
    <t>Java, Spring boot and maven upgrade for on-prem service-email for CAA</t>
  </si>
  <si>
    <t>2025-04-14T10:07:11.208-0400</t>
  </si>
  <si>
    <t>BAU Sprint 5 - Apr 7 - Apr 25, BAU Sprint 6 - Apr 28 - May 16, BAU Sprint 8 - July 21 - Aug 8, BAU Sprint 9 - Aug 11 - Aug 29, BAU Sprint 7 - May 19 - Jun 06</t>
  </si>
  <si>
    <t>SE-3606</t>
  </si>
  <si>
    <t>NBRS UAA perf set up</t>
  </si>
  <si>
    <t>2025-04-14T09:20:29.069-0400</t>
  </si>
  <si>
    <t>BAU Sprint 5 - Apr 7 - Apr 25, BAU Sprint 6 - Apr 28 - May 16, BAU Sprint 8 - July 21 - Aug 8, BAU Sprint 7 - May 19 - Jun 06</t>
  </si>
  <si>
    <t>SE-3605</t>
  </si>
  <si>
    <t>Support for Form submission for Tombstone</t>
  </si>
  <si>
    <t>2025-04-10T10:20:35.331-0400</t>
  </si>
  <si>
    <t>SE-3603</t>
  </si>
  <si>
    <t>bat certs creation and apply for certs renewel</t>
  </si>
  <si>
    <t>2025-04-09T09:24:30.523-0400</t>
  </si>
  <si>
    <t>SE-3602</t>
  </si>
  <si>
    <t xml:space="preserve">bat2 env support uaa </t>
  </si>
  <si>
    <t>2025-04-09T09:23:27.978-0400</t>
  </si>
  <si>
    <t>SE-3601</t>
  </si>
  <si>
    <t>bat2 env set up</t>
  </si>
  <si>
    <t>2025-04-09T09:21:52.205-0400</t>
  </si>
  <si>
    <t>SE-3599</t>
  </si>
  <si>
    <t xml:space="preserve">Local DEV environment set up for Eform 7 </t>
  </si>
  <si>
    <t>2025-04-08T09:51:33.921-0400</t>
  </si>
  <si>
    <t>SE-3593</t>
  </si>
  <si>
    <t>UAA cert renewal PROD</t>
  </si>
  <si>
    <t>2025-04-11 (ad-hoc)</t>
  </si>
  <si>
    <t>2025-04-07T10:08:46.616-0400</t>
  </si>
  <si>
    <t>SE-3591</t>
  </si>
  <si>
    <t>test defect</t>
  </si>
  <si>
    <t>2025-04-04T09:47:05.020-0400</t>
  </si>
  <si>
    <t>SE-3590</t>
  </si>
  <si>
    <t>OS1- Shakedown testing for BAT2 OSPC</t>
  </si>
  <si>
    <t>2025-04-04T09:09:55.907-0400</t>
  </si>
  <si>
    <t>BAU Sprint 4 - Mar 17 - Apr 04</t>
  </si>
  <si>
    <t>SE-3589</t>
  </si>
  <si>
    <t>Spring boot and maven upgrade for service-digital-intake-integration for ospc and uncd</t>
  </si>
  <si>
    <t>2025-04-03T14:43:15.506-0400</t>
  </si>
  <si>
    <t>SE-3588</t>
  </si>
  <si>
    <t>Spring boot and maven upgrade for service-validate-docupload for uncd</t>
  </si>
  <si>
    <t>2025-04-03T14:41:37.801-0400</t>
  </si>
  <si>
    <t>SE-3587</t>
  </si>
  <si>
    <t>Spring boot and maven upgrade for service-nihl-docprocessor for nihl</t>
  </si>
  <si>
    <t>2025-04-03T14:38:49.066-0400</t>
  </si>
  <si>
    <t>SE-3586</t>
  </si>
  <si>
    <t>Spring boot and maven upgrade for service-digital-intake-virus-scan for ospc and uncd</t>
  </si>
  <si>
    <t>2025-04-03T14:36:31.859-0400</t>
  </si>
  <si>
    <t>SE-3585</t>
  </si>
  <si>
    <t>Spring boot and maven upgrade for service-uncd-email-api for uncd</t>
  </si>
  <si>
    <t>2025-04-03T14:34:20.342-0400</t>
  </si>
  <si>
    <t>SE-3583</t>
  </si>
  <si>
    <t>test</t>
  </si>
  <si>
    <t>2025-04-03T10:02:25.481-0400</t>
  </si>
  <si>
    <t>SE-3581</t>
  </si>
  <si>
    <t>Production Support - April 2025</t>
  </si>
  <si>
    <t>Allan Shao</t>
  </si>
  <si>
    <t>2025-04-03T09:12:52.746-0400</t>
  </si>
  <si>
    <t>BAU Sprint 6 - Apr 28 - May 16, BAU Sprint 4 - Mar 17 - Apr 04, BAU Sprint 5 - Apr 7 - Apr 25</t>
  </si>
  <si>
    <t>SE-3579</t>
  </si>
  <si>
    <t>eform7 - Create certificate for SIT LB server to resolve the SIT outage</t>
  </si>
  <si>
    <t>2025-04-02T14:01:48.249-0400</t>
  </si>
  <si>
    <t>SE-3578</t>
  </si>
  <si>
    <t>Sanity test_eForm7 &amp; NIHL Issues</t>
  </si>
  <si>
    <t>Yugandhar Madhu</t>
  </si>
  <si>
    <t>2025-04-02T11:52:45.538-0400</t>
  </si>
  <si>
    <t>SE-3577</t>
  </si>
  <si>
    <t>Deployment Tasks for Sprint 4</t>
  </si>
  <si>
    <t>2025-04-02T09:19:22.493-0400</t>
  </si>
  <si>
    <t>SE-3576</t>
  </si>
  <si>
    <t>eform7 PPD Firstname Lastname update B2C policy</t>
  </si>
  <si>
    <t>2025-04-02T09:06:36.278-0400</t>
  </si>
  <si>
    <t>BAU Sprint 4 - Mar 17 - Apr 04, BAU Sprint 5 - Apr 7 - Apr 25</t>
  </si>
  <si>
    <t>SE-3575</t>
  </si>
  <si>
    <t>Setting up new UAA instance for BAT2</t>
  </si>
  <si>
    <t>2025-04-01T12:00:25.080-0400</t>
  </si>
  <si>
    <t>SE-3574</t>
  </si>
  <si>
    <t>eform7 CR creation for cutover 1</t>
  </si>
  <si>
    <t>2025-04-01T09:48:07.242-0400</t>
  </si>
  <si>
    <t>SE-3570</t>
  </si>
  <si>
    <t>Digital Claims Regression - Release April/May</t>
  </si>
  <si>
    <t>2025-04-01T09:45:33.274-0400</t>
  </si>
  <si>
    <t>BAU Sprint 2 - Feb 3 - Feb 21, BAU Sprint 6 - Apr 28 - May 16, BAU Sprint 3 - Feb 24 - Mar 14, BAU Sprint 4 - Mar 17 - Apr 04, BAU Sprint 5 - Apr 7 - Apr 25</t>
  </si>
  <si>
    <t>SE-3566</t>
  </si>
  <si>
    <t>Digital Claims Automation - Maintenance (April 2025)</t>
  </si>
  <si>
    <t>2025-04-01T09:40:09.801-0400</t>
  </si>
  <si>
    <t>BAU Sprint 2 - Feb 3 - Feb 21, BAU Sprint 6 - Apr 28 - May 16, BAU Sprint 3 - Feb 24 - Mar 14, BAU Sprint 4 - Mar 17 - Apr 04, BAU Sprint 5 - Apr 7 - Apr 25, BAU Sprint 1 - Jan 13 - Jan 31</t>
  </si>
  <si>
    <t>SE-3560</t>
  </si>
  <si>
    <t>Digital Claims weekly sanity test (April 2025)</t>
  </si>
  <si>
    <t>2025-04-01T09:36:51.544-0400</t>
  </si>
  <si>
    <t>BAU Sprint 6 - Apr 28 - May 16, BAU Sprint 3 - Feb 24 - Mar 14, BAU Sprint 4 - Mar 17 - Apr 04, BAU Sprint 5 - Apr 7 - Apr 25</t>
  </si>
  <si>
    <t>SE-3559</t>
  </si>
  <si>
    <t>OS1 DIT2 UAA support</t>
  </si>
  <si>
    <t>2025-04-01T09:27:30.618-0400</t>
  </si>
  <si>
    <t>SE-3558</t>
  </si>
  <si>
    <t>eform7 UAA Sync Failure - SIT Team Queries</t>
  </si>
  <si>
    <t>2025-04-01T09:25:01.441-0400</t>
  </si>
  <si>
    <t>SE-3557</t>
  </si>
  <si>
    <t>eForm7 Error #3: The Form 7 version which the board receives does NOT include the claim number on the form…. It is erased.</t>
  </si>
  <si>
    <t>Refinement</t>
  </si>
  <si>
    <t>2025-03-31T13:11:04.762-0400</t>
  </si>
  <si>
    <t>BAU Sprint 5 - Apr 7 - Apr 25, BAUSprint 10 - Sep 01 - Sep 19, BAU Sprint 6 - Apr 28 - May 16, BAU Sprint 4 - Mar 17 - Apr 04, BAU Sprint 8 - July 21 - Aug 8, BAU Sprint 9 - Aug 11 - Aug 29, BAU Sprint 7 - May 19 - Jun 06</t>
  </si>
  <si>
    <t>SE-3556</t>
  </si>
  <si>
    <t>eForm7 Error #2: When answering NO to Health Care… we are being forced to enter default dummy dates… which changes the NO to a YES.</t>
  </si>
  <si>
    <t>2025-03-31T13:09:40.784-0400</t>
  </si>
  <si>
    <t>SE-3555</t>
  </si>
  <si>
    <t>eForm7 Error #1: WSIB e-filing will NOT accept a 0.00 entry</t>
  </si>
  <si>
    <t>2025-03-31T13:07:55.480-0400</t>
  </si>
  <si>
    <t>SE-3554</t>
  </si>
  <si>
    <t>WT: The km text field is not throwing error after a value is entered and then removed</t>
  </si>
  <si>
    <t>2025-04-11</t>
  </si>
  <si>
    <t>2025-03-28T16:24:14.660-0400</t>
  </si>
  <si>
    <t>SE-3552</t>
  </si>
  <si>
    <t>TestBug</t>
  </si>
  <si>
    <t>2025-03-28T13:34:24.675-0400</t>
  </si>
  <si>
    <t>SE-3544</t>
  </si>
  <si>
    <t>Test bug</t>
  </si>
  <si>
    <t>2025-03-28T12:15:37.606-0400</t>
  </si>
  <si>
    <t>SE-3543</t>
  </si>
  <si>
    <t>OS1 BAT2 UAA set up</t>
  </si>
  <si>
    <t>2025-03-27T16:37:47.687-0400</t>
  </si>
  <si>
    <t>SE-3542</t>
  </si>
  <si>
    <t>Spring boot and maven upgrade for service-dici-upload for ospc and uncd</t>
  </si>
  <si>
    <t>2025-03-21T11:22:13.653-0400</t>
  </si>
  <si>
    <t>SE-3541</t>
  </si>
  <si>
    <t>Spring boot and maven upgrade for service-digital-intake-history for ospc</t>
  </si>
  <si>
    <t>2025-03-21T11:19:57.429-0400</t>
  </si>
  <si>
    <t>SE-3539</t>
  </si>
  <si>
    <t xml:space="preserve"> INC0730413 - Critical Vulnerability in Apache Tomcat Actively Exploited In The Wild</t>
  </si>
  <si>
    <t>2025-03-21T10:55:01.073-0400</t>
  </si>
  <si>
    <t>SE-3537</t>
  </si>
  <si>
    <t>When customer is  performing a hard refresh like clear cache , co-browsing session gets disconnected</t>
  </si>
  <si>
    <t>2025-03-19T11:31:00.191-0400</t>
  </si>
  <si>
    <t>SE-3536</t>
  </si>
  <si>
    <t xml:space="preserve">User is facing difficulty to navigate when Co-browsing widget covers the section for mobile testing with IOS and Android. </t>
  </si>
  <si>
    <t>2025-03-18T16:09:05.042-0400</t>
  </si>
  <si>
    <t>SE-3535</t>
  </si>
  <si>
    <t>Connection getting lost for both Agent an Customer when page navigates from MFA-Sign-up page to OSPC during co-browsing is enabled.</t>
  </si>
  <si>
    <t>2025-03-18T15:21:48.241-0400</t>
  </si>
  <si>
    <t>SE-3534</t>
  </si>
  <si>
    <t>Co-Browse Project Jutro upgrade investigation</t>
  </si>
  <si>
    <t>2025-03-18T09:38:18.046-0400</t>
  </si>
  <si>
    <t>SE-3533</t>
  </si>
  <si>
    <t xml:space="preserve">DI6 - Pop up button order, font hierarchy and top margin are not consistent at different breakpoints. </t>
  </si>
  <si>
    <t>Daniela Cifuentes</t>
  </si>
  <si>
    <t>2025-03-17T09:14:17.876-0400</t>
  </si>
  <si>
    <t>SE-3532</t>
  </si>
  <si>
    <t>Spring boot and maven upgrade for service-digital-intake-forms-list for ospc and uncd</t>
  </si>
  <si>
    <t>2025-03-14T15:45:07.704-0400</t>
  </si>
  <si>
    <t>SE-3531</t>
  </si>
  <si>
    <t>Spring boot and maven upgrade for service-formlist-bff (OSPC)</t>
  </si>
  <si>
    <t>2025-03-14T15:43:15.423-0400</t>
  </si>
  <si>
    <t>SE-3530</t>
  </si>
  <si>
    <t>Production mobile K8s clean-up</t>
  </si>
  <si>
    <t>2025-03-14T15:28:59.768-0400</t>
  </si>
  <si>
    <t>SE-3529</t>
  </si>
  <si>
    <t>Production OSPC Mobile Application Gateway decommission</t>
  </si>
  <si>
    <t>2025-03-14T15:28:10.786-0400</t>
  </si>
  <si>
    <t>SE-3528</t>
  </si>
  <si>
    <t xml:space="preserve">nihl ppd issue </t>
  </si>
  <si>
    <t>2025-03-14T13:23:56.727-0400</t>
  </si>
  <si>
    <t>BAU Sprint 3 - Feb 24 - Mar 14</t>
  </si>
  <si>
    <t>SE-3527</t>
  </si>
  <si>
    <t>Bat2 build and deploy set up for docupload cloud</t>
  </si>
  <si>
    <t>2025-03-14T13:22:23.794-0400</t>
  </si>
  <si>
    <t>SE-3526</t>
  </si>
  <si>
    <t>Bat2 build and deploy set up for OSPC</t>
  </si>
  <si>
    <t>2025-03-14T13:21:51.930-0400</t>
  </si>
  <si>
    <t>SE-3525</t>
  </si>
  <si>
    <t>co browser docker entry point issue</t>
  </si>
  <si>
    <t>2025-03-14T13:20:44.560-0400</t>
  </si>
  <si>
    <t>SE-3524</t>
  </si>
  <si>
    <t xml:space="preserve">When the Agent tries entering the text in text fields, text gets fades away within seconds both in English and French when co-browsing in OSPC BAT </t>
  </si>
  <si>
    <t>2025-03-12T19:47:03.257-0400</t>
  </si>
  <si>
    <t>SE-3523</t>
  </si>
  <si>
    <t xml:space="preserve">when the User clicks logout , page is navigated to B2C LFB page. there Co-browser widget is missing in BAT OSPC </t>
  </si>
  <si>
    <t>2025-03-12T19:29:54.953-0400</t>
  </si>
  <si>
    <t>SE-3522</t>
  </si>
  <si>
    <t>User was able to select all the radio buttons which are present in the page when Co-browsing for OSPC</t>
  </si>
  <si>
    <t>2025-03-12T16:26:56.045-0400</t>
  </si>
  <si>
    <t>SE-3521</t>
  </si>
  <si>
    <t>Agent was not able to click on Dropdown menu when Co-browsing for OSPC</t>
  </si>
  <si>
    <t>2025-03-12T15:58:56.131-0400</t>
  </si>
  <si>
    <t>SE-3520</t>
  </si>
  <si>
    <t>UNCD: Update Feedback Survey Popup accessibility label</t>
  </si>
  <si>
    <t>2025-03-21</t>
  </si>
  <si>
    <t>2025-03-11T10:23:20.072-0400</t>
  </si>
  <si>
    <t>SE-3519</t>
  </si>
  <si>
    <t xml:space="preserve">OS1 - New OSPC BAT2 instance set up </t>
  </si>
  <si>
    <t>2025-03-10T10:08:47.587-0400</t>
  </si>
  <si>
    <t>SE-3517</t>
  </si>
  <si>
    <t>PPD OSPC Mobile K8s clean-up</t>
  </si>
  <si>
    <t>2025-03-06T08:54:19.226-0500</t>
  </si>
  <si>
    <t>SE-3516</t>
  </si>
  <si>
    <t>PPD OSPC Mobile Application Gateway decommission</t>
  </si>
  <si>
    <t>2025-03-06T08:53:36.275-0500</t>
  </si>
  <si>
    <t>SE-3515</t>
  </si>
  <si>
    <t>SIT2 eform7 UAA Upgrade: OSPC session timeout- blank page issue</t>
  </si>
  <si>
    <t>2025-03-05T17:15:07.774-0500</t>
  </si>
  <si>
    <t>BAU Sprint 3 - Feb 24 - Mar 14, BAU Sprint 4 - Mar 17 - Apr 04, BAU Sprint 5 - Apr 7 - Apr 25</t>
  </si>
  <si>
    <t>SE-3514</t>
  </si>
  <si>
    <t>Azure DEV/DIT VM OS and Security Patching Friday, March 7th - CHG0041375</t>
  </si>
  <si>
    <t>2025-03-05T16:39:43.328-0500</t>
  </si>
  <si>
    <t>SE-3513</t>
  </si>
  <si>
    <t>Visio diagram for Co-Browse</t>
  </si>
  <si>
    <t>2025-03-05T09:49:40.242-0500</t>
  </si>
  <si>
    <t>SE-3512</t>
  </si>
  <si>
    <t>OSPC :Update Feedback Survey Popup accessibility label</t>
  </si>
  <si>
    <t>2025-03-30</t>
  </si>
  <si>
    <t>2025-03-04T16:52:48.030-0500</t>
  </si>
  <si>
    <t>SE-3507</t>
  </si>
  <si>
    <t>Digital Claims Regression - Release March</t>
  </si>
  <si>
    <t>2025-03-03T10:30:35.074-0500</t>
  </si>
  <si>
    <t>BAU Sprint 2 - Feb 3 - Feb 21, BAU Sprint 3 - Feb 24 - Mar 14, BAU Sprint 4 - Mar 17 - Apr 04</t>
  </si>
  <si>
    <t>SE-3503</t>
  </si>
  <si>
    <t>Digital Claims Automation - Maintenance (March 2025)</t>
  </si>
  <si>
    <t>2025-03-03T10:13:09.524-0500</t>
  </si>
  <si>
    <t>BAU Sprint 2 - Feb 3 - Feb 21, BAU Sprint 3 - Feb 24 - Mar 14, BAU Sprint 4 - Mar 17 - Apr 04, BAU Sprint 1 - Jan 13 - Jan 31</t>
  </si>
  <si>
    <t>SE-3498</t>
  </si>
  <si>
    <t>Digital Claims weekly sanity test (March 2025)</t>
  </si>
  <si>
    <t>2025-03-03T10:08:23.840-0500</t>
  </si>
  <si>
    <t>BAU Sprint 3 - Feb 24 - Mar 14, BAU Sprint 4 - Mar 17 - Apr 04</t>
  </si>
  <si>
    <t>SE-3497</t>
  </si>
  <si>
    <t>Regression testing for EDGE API user role permissions</t>
  </si>
  <si>
    <t>2025-02-28T13:22:21.095-0500</t>
  </si>
  <si>
    <t>SE-3496</t>
  </si>
  <si>
    <t>Production Support - March 2025</t>
  </si>
  <si>
    <t>2025-02-28T10:44:49.045-0500</t>
  </si>
  <si>
    <t>SE-3495</t>
  </si>
  <si>
    <t>BAT OSPC Mobile K8s clean-up</t>
  </si>
  <si>
    <t>2025-02-28T10:43:22.924-0500</t>
  </si>
  <si>
    <t>SE-3494</t>
  </si>
  <si>
    <t>BAT OSPC Mobile Application Gateway decommission</t>
  </si>
  <si>
    <t>2025-02-28T10:42:38.677-0500</t>
  </si>
  <si>
    <t>SE-3491</t>
  </si>
  <si>
    <t>Co-browse support in UNCD</t>
  </si>
  <si>
    <t>2025-02-27T11:16:10.711-0500</t>
  </si>
  <si>
    <t>SE-3490</t>
  </si>
  <si>
    <t>Co-browser support in OSPC</t>
  </si>
  <si>
    <t>2025-02-27T11:14:53.809-0500</t>
  </si>
  <si>
    <t>SE-3489</t>
  </si>
  <si>
    <t>Azure PROD VM O/S and Security Patching Saturday March 1st - CHG0041269</t>
  </si>
  <si>
    <t>2025-02-26T16:45:11.467-0500</t>
  </si>
  <si>
    <t>SE-3488</t>
  </si>
  <si>
    <t>update docker image from 1.18 to 1.26</t>
  </si>
  <si>
    <t>2025-02-26T15:32:36.199-0500</t>
  </si>
  <si>
    <t>SE-3487</t>
  </si>
  <si>
    <t>“Easier navigation to the forms hyperlink” from within OSPC Home Page</t>
  </si>
  <si>
    <t>2025-02-26T12:19:44.839-0500</t>
  </si>
  <si>
    <t>SE-3486</t>
  </si>
  <si>
    <t>“Easier navigation to the forms link” from within My claims Overview page on OSPC</t>
  </si>
  <si>
    <t>2025-02-26T12:02:22.959-0500</t>
  </si>
  <si>
    <t>SE-3485</t>
  </si>
  <si>
    <t>PRD WT/CAA F5 SSL renewal</t>
  </si>
  <si>
    <t>2025-02-26T09:43:42.599-0500</t>
  </si>
  <si>
    <t>SE-3482</t>
  </si>
  <si>
    <t>SIT - eform7 UAA Upgrade- Firstname last name issue in OSPC</t>
  </si>
  <si>
    <t>2025-02-24T14:45:46.302-0500</t>
  </si>
  <si>
    <t>SE-3481</t>
  </si>
  <si>
    <t>Spring boot and maven upgrade for History Bff (Document Upload)</t>
  </si>
  <si>
    <t>2025-02-24T11:22:53.018-0500</t>
  </si>
  <si>
    <t>SE-3480</t>
  </si>
  <si>
    <t>Spring boot and maven upgrade for Service File upload Bff (Document Upload)</t>
  </si>
  <si>
    <t>2025-02-24T11:13:48.625-0500</t>
  </si>
  <si>
    <t>SE-3479</t>
  </si>
  <si>
    <t>Co-Browse requirements in Confluence</t>
  </si>
  <si>
    <t>2025-02-24T11:05:52.199-0500</t>
  </si>
  <si>
    <t>SE-3475</t>
  </si>
  <si>
    <t>Digital Claims Regression - Release 28/02/2025</t>
  </si>
  <si>
    <t>2025-02-21T12:26:25.299-0500</t>
  </si>
  <si>
    <t>BAU Sprint 2 - Feb 3 - Feb 21, BAU Sprint 3 - Feb 24 - Mar 14</t>
  </si>
  <si>
    <t>SE-3474</t>
  </si>
  <si>
    <t>OSPC: Update muli font in Feedback Survey Popup and button</t>
  </si>
  <si>
    <t>2025-02-21T11:31:07.311-0500</t>
  </si>
  <si>
    <t>SE-3473</t>
  </si>
  <si>
    <t>uaa support for eform7 project</t>
  </si>
  <si>
    <t>2025-02-21T10:17:29.147-0500</t>
  </si>
  <si>
    <t>BAU Sprint 5 - Apr 7 - Apr 25, BAU Sprint 6 - Apr 28 - May 16, BAU Sprint 4 - Mar 17 - Apr 04, BAU Sprint 3 - Feb 24 - Mar 14, BAU Sprint 8 - July 21 - Aug 8, BAU Sprint 9 - Aug 11 - Aug 29, BAU Sprint 2 - Feb 3 - Feb 21, BAU Sprint 7 - May 19 - Jun 06</t>
  </si>
  <si>
    <t>SE-3472</t>
  </si>
  <si>
    <t>os1 dit env support</t>
  </si>
  <si>
    <t>2025-02-21T10:16:58.275-0500</t>
  </si>
  <si>
    <t>BAU Sprint 2 - Feb 3 - Feb 21, BAU Sprint 3 - Feb 24 - Mar 14, BAU Sprint 4 - Mar 17 - Apr 04, BAU Sprint 5 - Apr 7 - Apr 25</t>
  </si>
  <si>
    <t>SE-3471</t>
  </si>
  <si>
    <t>CAA &amp; WT: Update Feedback Survey Popup accessibility label</t>
  </si>
  <si>
    <t>2025-02-20T10:18:01.196-0500</t>
  </si>
  <si>
    <t>SE-3470</t>
  </si>
  <si>
    <t>Production Support - February 2025</t>
  </si>
  <si>
    <t>2025-02-19T15:14:07.046-0500</t>
  </si>
  <si>
    <t>SE-3469</t>
  </si>
  <si>
    <t>“Easier navigation to the forms Node” from within My claims Overview page on OSPC</t>
  </si>
  <si>
    <t>2025-02-19T14:17:02.739-0500</t>
  </si>
  <si>
    <t>SE-3468</t>
  </si>
  <si>
    <t>WT: Add expense and update expense behavior is inconsistent on Travel Expense and Other Expense</t>
  </si>
  <si>
    <t>2025-02-19T12:31:51.586-0500</t>
  </si>
  <si>
    <t>SE-3467</t>
  </si>
  <si>
    <t>WT: When user click previous only previously entered information should only display on screen</t>
  </si>
  <si>
    <t>2025-02-19T12:29:26.076-0500</t>
  </si>
  <si>
    <t>SE-3466</t>
  </si>
  <si>
    <t>WT: alphanumeric value is allowed in numeric field</t>
  </si>
  <si>
    <t>2025-02-19T12:13:07.566-0500</t>
  </si>
  <si>
    <t>SE-3465</t>
  </si>
  <si>
    <t>WT: Default value of kilometer field should be zero</t>
  </si>
  <si>
    <t>2025-02-19T12:08:00.540-0500</t>
  </si>
  <si>
    <t>SE-3464</t>
  </si>
  <si>
    <t>WT: Comma between the selections is inconsistent</t>
  </si>
  <si>
    <t>2025-02-19T12:01:20.268-0500</t>
  </si>
  <si>
    <t>SE-3463</t>
  </si>
  <si>
    <t>Regression - Di Submission - Pop up is not aligned correctly when screen size is reduced to less than 1024px</t>
  </si>
  <si>
    <t>2025-02-18T12:30:31.170-0500</t>
  </si>
  <si>
    <t>SE-3462</t>
  </si>
  <si>
    <t>SIT OSPC Mobile K8s clean-up</t>
  </si>
  <si>
    <t>2025-02-18T10:30:11.731-0500</t>
  </si>
  <si>
    <t>BAU Sprint 2 - Feb 3 - Feb 21</t>
  </si>
  <si>
    <t>SE-3461</t>
  </si>
  <si>
    <t>SIT OSPC Mobile Application Gateway decommission</t>
  </si>
  <si>
    <t>2025-02-18T10:26:53.775-0500</t>
  </si>
  <si>
    <t>SE-3460</t>
  </si>
  <si>
    <t>RTW - Remove bootstrap package to avoid conflict with material UI package</t>
  </si>
  <si>
    <t>2025-02-18T09:46:10.159-0500</t>
  </si>
  <si>
    <t>SE-3458</t>
  </si>
  <si>
    <t xml:space="preserve">Update Font Muli in UNCD application </t>
  </si>
  <si>
    <t>2025-02-28</t>
  </si>
  <si>
    <t>2025-02-12T14:29:42.926-0500</t>
  </si>
  <si>
    <t>SE-3457</t>
  </si>
  <si>
    <t>Footer links are in English when toggled to French while submitting the documents in WT</t>
  </si>
  <si>
    <t>2025-02-12T14:05:53.024-0500</t>
  </si>
  <si>
    <t>SE-3456</t>
  </si>
  <si>
    <t>Validate UAA - Azure SIT/BAT/PPD VMs OS and Security patching Thursday February 13th - CHG0041108</t>
  </si>
  <si>
    <t>2025-02-12T10:12:20.887-0500</t>
  </si>
  <si>
    <t>SE-3455</t>
  </si>
  <si>
    <t>RTW angular upgrade</t>
  </si>
  <si>
    <t>2025-02-26</t>
  </si>
  <si>
    <t>2025-02-11T11:31:30.166-0500</t>
  </si>
  <si>
    <t>SE-3454</t>
  </si>
  <si>
    <t>AUTH: Popup alignment issue</t>
  </si>
  <si>
    <t>2025-02-10T12:37:44.124-0500</t>
  </si>
  <si>
    <t>SE-3453</t>
  </si>
  <si>
    <t>CAA: Popup alignment issue</t>
  </si>
  <si>
    <t>2025-02-10T12:35:56.965-0500</t>
  </si>
  <si>
    <t>SE-3452</t>
  </si>
  <si>
    <t xml:space="preserve">Issue with the mailing address search within Online Services - Report an Injury or Illness bat environment. </t>
  </si>
  <si>
    <t>2025-02-07T15:59:11.741-0500</t>
  </si>
  <si>
    <t>SE-3451</t>
  </si>
  <si>
    <t>Validate OSPC- Migrate ePremium frontend and backend components to Azure Cloud (CHG0040809</t>
  </si>
  <si>
    <t>2025-02-07T13:10:50.265-0500</t>
  </si>
  <si>
    <t>SE-3450</t>
  </si>
  <si>
    <t>Validate UAA - Azure DEV/DIT VM OS and Security Patching Friday, January 7th,8th - CHG0041002</t>
  </si>
  <si>
    <t>2025-02-07T13:06:48.876-0500</t>
  </si>
  <si>
    <t>SE-3449</t>
  </si>
  <si>
    <t>Issue found when we are sending the message getting "Something went wrong" related to WCB ID in OSPC</t>
  </si>
  <si>
    <t>2025-02-06T10:09:11.739-0500</t>
  </si>
  <si>
    <t>SE-3448</t>
  </si>
  <si>
    <t>Regression Defect: OSPC send message Popup screen not aligned after zoom</t>
  </si>
  <si>
    <t>2025-02-04T13:22:58.707-0500</t>
  </si>
  <si>
    <t>SE-3447</t>
  </si>
  <si>
    <t xml:space="preserve"> DEV/DIT OSPC Mobile Application Gateway decommission</t>
  </si>
  <si>
    <t>2025-02-04T09:30:51.251-0500</t>
  </si>
  <si>
    <t>SE-3446</t>
  </si>
  <si>
    <t>Vulnerability for form 6 document deletion</t>
  </si>
  <si>
    <t>2025-02-04T09:14:34.071-0500</t>
  </si>
  <si>
    <t>SE-3445</t>
  </si>
  <si>
    <t>CHG0038652 - NS Migration - Wave 7a - Cutover - Jan 31-Feb 2</t>
  </si>
  <si>
    <t>2025-02-03T17:02:51.620-0500</t>
  </si>
  <si>
    <t>SE-3443</t>
  </si>
  <si>
    <t>OSPC mobile clean up Kubernetes DEV &amp; DIT</t>
  </si>
  <si>
    <t>2025-02-03T09:48:11.724-0500</t>
  </si>
  <si>
    <t>SE-3442</t>
  </si>
  <si>
    <t>Configure genesys co browser for DIT deployment</t>
  </si>
  <si>
    <t>2025-02-03T09:43:11.700-0500</t>
  </si>
  <si>
    <t>SE-3438</t>
  </si>
  <si>
    <t>Digital Claims Regression - Release 07/02/2025</t>
  </si>
  <si>
    <t>2025-02-03T09:10:29.525-0500</t>
  </si>
  <si>
    <t>SE-3434</t>
  </si>
  <si>
    <t>Digital Claims Automation - Maintenance (February 2025)</t>
  </si>
  <si>
    <t>2025-02-02T17:24:31.936-0500</t>
  </si>
  <si>
    <t>BAU Sprint 2 - Feb 3 - Feb 21, BAU Sprint 3 - Feb 24 - Mar 14, BAU Sprint 1 - Jan 13 - Jan 31</t>
  </si>
  <si>
    <t>SE-3429</t>
  </si>
  <si>
    <t>Digital Claims weekly sanity test (February 2025)</t>
  </si>
  <si>
    <t>2025-02-02T17:18:44.738-0500</t>
  </si>
  <si>
    <t>BAU Sprint 2 - Feb 3 - Feb 21, BAU Sprint 3 - Feb 24 - Mar 14, BAU Sprint - Dec 23 - Jan 10, BAU Sprint 1 - Jan 13 - Jan 31</t>
  </si>
  <si>
    <t>SE-3428</t>
  </si>
  <si>
    <t>Release Deployment Tasks - 3/21/25</t>
  </si>
  <si>
    <t>2025-01-31T14:09:02.761-0500</t>
  </si>
  <si>
    <t>SE-3427</t>
  </si>
  <si>
    <t>Pilot Co-browse with snippit in OSPC</t>
  </si>
  <si>
    <t>2025-01-31T13:32:58.220-0500</t>
  </si>
  <si>
    <t>SE-3426</t>
  </si>
  <si>
    <t xml:space="preserve">Genesys co browser POC </t>
  </si>
  <si>
    <t>2025-01-31T13:31:09.013-0500</t>
  </si>
  <si>
    <t>SE-3424</t>
  </si>
  <si>
    <t>2025-01-31T13:27:33.570-0500</t>
  </si>
  <si>
    <t>SE-3422</t>
  </si>
  <si>
    <t>OSPC: Mail date displayed as N/A</t>
  </si>
  <si>
    <t>2025-02-07</t>
  </si>
  <si>
    <t>2025-01-31T10:07:39.655-0500</t>
  </si>
  <si>
    <t>BAU Sprint 1 - Jan 13 - Jan 31</t>
  </si>
  <si>
    <t>SE-3421</t>
  </si>
  <si>
    <t>Regression Defect: The date format is not in DD-MM-YYYY format in WT Passes: Transit/parking</t>
  </si>
  <si>
    <t>2025-01-30T16:26:22.008-0500</t>
  </si>
  <si>
    <t>BAU Sprint 2 - Feb 3 - Feb 21, BAU Sprint ending 20 Dec 2024, BAU Sprint 3 - Feb 24 - Mar 14, BAU Sprint ending 29 Nov 2024, BAU Sprint - Dec 23 - Jan 10, BAU Sprint 1 - Jan 13 - Jan 31</t>
  </si>
  <si>
    <t>SE-3420</t>
  </si>
  <si>
    <t>Accessibility bug – While zoom to more then 110 the “Valid to: ” value is moving to next line in WT.</t>
  </si>
  <si>
    <t>Low (migrated)</t>
  </si>
  <si>
    <t>Manas Tripathy</t>
  </si>
  <si>
    <t>2025-01-30T09:43:54.703-0500</t>
  </si>
  <si>
    <t>SE-3419</t>
  </si>
  <si>
    <t xml:space="preserve">Footer links are in English when toggled to French while submitting the documents in CAA  </t>
  </si>
  <si>
    <t>2025-01-29T17:27:51.470-0500</t>
  </si>
  <si>
    <t>SE-3418</t>
  </si>
  <si>
    <t xml:space="preserve">ppd uaa upgrade </t>
  </si>
  <si>
    <t>2025-01-29T12:01:05.536-0500</t>
  </si>
  <si>
    <t>BAU Sprint 2 - Feb 3 - Feb 21, BAU Sprint 3 - Feb 24 - Mar 14, BAU Sprint 4 - Mar 17 - Apr 04, BAU Sprint 5 - Apr 7 - Apr 25, BAU Sprint 1 - Jan 13 - Jan 31</t>
  </si>
  <si>
    <t>SE-3417</t>
  </si>
  <si>
    <t>eform7 -PPD UAA upgrade testing and support</t>
  </si>
  <si>
    <t>2025-01-29T11:56:41.026-0500</t>
  </si>
  <si>
    <t>SE-3416</t>
  </si>
  <si>
    <t>OS1-DIT2 Shakedown testing OSPC</t>
  </si>
  <si>
    <t>2025-01-29T11:54:56.745-0500</t>
  </si>
  <si>
    <t>SE-3415</t>
  </si>
  <si>
    <t>OS1- DIT2 instance for OSPC,Doc upload cloud and UAA</t>
  </si>
  <si>
    <t>2025-01-27T11:28:53.396-0500</t>
  </si>
  <si>
    <t>SE-3414</t>
  </si>
  <si>
    <t>Modify Feedback snippet button's horizontal padding for OSPC (Popup)</t>
  </si>
  <si>
    <t>2025-01-27T11:21:15.199-0500</t>
  </si>
  <si>
    <t>SE-3413</t>
  </si>
  <si>
    <t>eform7- PPD UAA upgrade OSBC</t>
  </si>
  <si>
    <t>2025-01-27T09:04:15.890-0500</t>
  </si>
  <si>
    <t>SE-3412</t>
  </si>
  <si>
    <t>Regression Defect_After toggling to French when you reach the submission screen and refresh the screen you will be navigated to  Page1 Get started (Step 1 of 5) in English in UNCD</t>
  </si>
  <si>
    <t>2025-01-23T15:44:23.352-0500</t>
  </si>
  <si>
    <t>BAU Sprint 2 - Feb 3 - Feb 21, BAU Sprint 1 - Jan 13 - Jan 31</t>
  </si>
  <si>
    <t>SE-3411</t>
  </si>
  <si>
    <t xml:space="preserve">Regression Defect_when clicked on "general expense form" link Getting 404 error in UNCD </t>
  </si>
  <si>
    <t>2025-01-23T14:51:50.594-0500</t>
  </si>
  <si>
    <t>SE-3409</t>
  </si>
  <si>
    <t>CHG0040779 Azure PROD VM O/S and Security Patching Saturday January 25th</t>
  </si>
  <si>
    <t>2025-01-21T10:01:07.585-0500</t>
  </si>
  <si>
    <t>SE-3408</t>
  </si>
  <si>
    <t>OSPC Sanity Tests for UAA Upgrade - SIT Environment</t>
  </si>
  <si>
    <t>2025-01-21T09:37:23.958-0500</t>
  </si>
  <si>
    <t>SE-3407</t>
  </si>
  <si>
    <t>eform7- Securtiy code review for OSPC</t>
  </si>
  <si>
    <t>2025-01-20T09:04:47.761-0500</t>
  </si>
  <si>
    <t>SE-3406</t>
  </si>
  <si>
    <t>Modify Feedback snippet button's horizontal padding for WT</t>
  </si>
  <si>
    <t>2025-01-15T09:29:04.436-0500</t>
  </si>
  <si>
    <t>SE-3405</t>
  </si>
  <si>
    <t>Modify Feedback snippet button's horizontal padding for CAA</t>
  </si>
  <si>
    <t>2025-01-15T09:25:51.481-0500</t>
  </si>
  <si>
    <t>SE-3404</t>
  </si>
  <si>
    <t>Modify Feedback snippet button's horizontal padding for UNCD</t>
  </si>
  <si>
    <t>2025-01-15T09:23:53.690-0500</t>
  </si>
  <si>
    <t>SE-3403</t>
  </si>
  <si>
    <t>CHG0040710 Azure SIT/BAT/PPD VMs OS and Security patching Friday January 17th,18th</t>
  </si>
  <si>
    <t>2025-01-14T13:55:04.142-0500</t>
  </si>
  <si>
    <t>SE-3399</t>
  </si>
  <si>
    <t>Digital Claims Regression - Release 17/01/2025</t>
  </si>
  <si>
    <t>2025-01-14T10:53:47.154-0500</t>
  </si>
  <si>
    <t>SE-3398</t>
  </si>
  <si>
    <t>Investigate Issue while testing eform 7 submission in B2B test environment</t>
  </si>
  <si>
    <t>2025-01-14T10:11:45.337-0500</t>
  </si>
  <si>
    <t>SE-3394</t>
  </si>
  <si>
    <t>eform7 - SIT UAA upgrade for OSBC</t>
  </si>
  <si>
    <t>2025-01-09T09:17:01.006-0500</t>
  </si>
  <si>
    <t>BAU Sprint - Dec 23 - Jan 10, BAU Sprint 1 - Jan 13 - Jan 31</t>
  </si>
  <si>
    <t>SE-3393</t>
  </si>
  <si>
    <t>Investigate SSL error for CAA,WT and auth</t>
  </si>
  <si>
    <t>2025-01-08T13:31:07.392-0500</t>
  </si>
  <si>
    <t>SE-3392</t>
  </si>
  <si>
    <t>Investigate NIHL upgrade</t>
  </si>
  <si>
    <t>2025-01-08T13:28:01.435-0500</t>
  </si>
  <si>
    <t>BAU Sprint - Dec 23 - Jan 10</t>
  </si>
  <si>
    <t>SE-3391</t>
  </si>
  <si>
    <t>Increase the number of allowable document accepted in a single session in Doc upload</t>
  </si>
  <si>
    <t>2025-01-07T16:25:18.599-0500</t>
  </si>
  <si>
    <t>SE-3390</t>
  </si>
  <si>
    <t>Increase the number of allowable document accepted in a single session in ospc</t>
  </si>
  <si>
    <t>2025-01-07T16:21:29.906-0500</t>
  </si>
  <si>
    <t>SE-3388</t>
  </si>
  <si>
    <t>OS1- new DIT UAA instance set up</t>
  </si>
  <si>
    <t>2025-01-07T13:46:24.727-0500</t>
  </si>
  <si>
    <t>SE-3387</t>
  </si>
  <si>
    <t>Release Deployment Tasks</t>
  </si>
  <si>
    <t>2025-01-17</t>
  </si>
  <si>
    <t>2025-01-07T13:41:00.901-0500</t>
  </si>
  <si>
    <t>SE-3386</t>
  </si>
  <si>
    <t xml:space="preserve">OS1- Support DIT2 OSPC setup </t>
  </si>
  <si>
    <t>2025-01-07T13:19:13.122-0500</t>
  </si>
  <si>
    <t>SE-3385</t>
  </si>
  <si>
    <t>CHG0040617 - Support Azure DEV/DIT VM OS Security Partching</t>
  </si>
  <si>
    <t>2025-01-07T13:12:21.205-0500</t>
  </si>
  <si>
    <t>SE-3384</t>
  </si>
  <si>
    <t>SanityTesting:  Submissions in Work Travel is taking long time to reflect in GWCC .</t>
  </si>
  <si>
    <t>2025-01-07T11:35:58.132-0500</t>
  </si>
  <si>
    <t>SE-3383</t>
  </si>
  <si>
    <t xml:space="preserve">create os1 dev environment </t>
  </si>
  <si>
    <t>2025-01-07T09:07:37.704-0500</t>
  </si>
  <si>
    <t>SE-3382</t>
  </si>
  <si>
    <t xml:space="preserve">support of uaa upgrade </t>
  </si>
  <si>
    <t>2025-01-07T09:06:46.540-0500</t>
  </si>
  <si>
    <t>SE-3381</t>
  </si>
  <si>
    <t>OS1 - UAA support for OSBC Dev testing</t>
  </si>
  <si>
    <t>2025-01-07T09:06:22.486-0500</t>
  </si>
  <si>
    <t>SE-3380</t>
  </si>
  <si>
    <t>Getting error when clicking on Download report- OSPC</t>
  </si>
  <si>
    <t>2025-01-06T17:44:09.033-0500</t>
  </si>
  <si>
    <t>SE-3375</t>
  </si>
  <si>
    <t>Digital Claims weekly sanity test (January 2025)</t>
  </si>
  <si>
    <t>2025-01-06T09:21:46.544-0500</t>
  </si>
  <si>
    <t>SE-3372</t>
  </si>
  <si>
    <t>Digital Claims Automation - Maintenance (January 2025)</t>
  </si>
  <si>
    <t>2025-01-03T16:43:10.849-0500</t>
  </si>
  <si>
    <t>SE-3371</t>
  </si>
  <si>
    <t>OS1- Repoint OSPC DEV2 to LFB DEV2</t>
  </si>
  <si>
    <t>2025-01-03T09:08:44.080-0500</t>
  </si>
  <si>
    <t>SE-3369</t>
  </si>
  <si>
    <t>UNCD powerBI report showing no data in PROD</t>
  </si>
  <si>
    <t>2024-12-24T08:48:52.080-0500</t>
  </si>
  <si>
    <t>SE-3368</t>
  </si>
  <si>
    <t>Remove white space from the footer</t>
  </si>
  <si>
    <t>2024-12-23T09:36:55.495-0500</t>
  </si>
  <si>
    <t>SE-3367</t>
  </si>
  <si>
    <t>follow up expiry related cert  Expires On: Jan 05 2025 (scs.eservices.wsib.on.ca_2023) and verify</t>
  </si>
  <si>
    <t>2024-12-19T09:07:45.147-0500</t>
  </si>
  <si>
    <t>BAU Sprint ending 20 Dec 2024</t>
  </si>
  <si>
    <t>SE-3366</t>
  </si>
  <si>
    <t>UNCD : Footer margin to be removed</t>
  </si>
  <si>
    <t>2024-12-17T08:51:07.790-0500</t>
  </si>
  <si>
    <t>BAU Sprint ending 20 Dec 2024, BAU Sprint - Dec 23 - Jan 10</t>
  </si>
  <si>
    <t>SE-3365</t>
  </si>
  <si>
    <t>OSPC : document upload warning message spacing issue</t>
  </si>
  <si>
    <t>2024-12-17T08:22:04.083-0500</t>
  </si>
  <si>
    <t>SE-3364</t>
  </si>
  <si>
    <t>Azure SIT/BAT/PPD VMs OS and Security patching Sunday December 15th - CHG0040443</t>
  </si>
  <si>
    <t>2024-12-10T19:05:01.158-0500</t>
  </si>
  <si>
    <t>SE-3363</t>
  </si>
  <si>
    <t>Support Azure DEV/DIT VM OS and Security Patching  - CHG0040344</t>
  </si>
  <si>
    <t>2024-12-10T19:02:04.831-0500</t>
  </si>
  <si>
    <t>SE-3360</t>
  </si>
  <si>
    <t>OS1 - Dev OSPC2 integration testing - doc upload cloud</t>
  </si>
  <si>
    <t>2024-12-09T15:21:19.149-0500</t>
  </si>
  <si>
    <t>SE-3355</t>
  </si>
  <si>
    <t>Digital Claims Sanity- December 2024</t>
  </si>
  <si>
    <t>2024-12-09T09:18:10.176-0500</t>
  </si>
  <si>
    <t>BAU Sprint ending 20 Dec 2024, BAU Sprint - Dec 23 - Jan 10, BAU Sprint 1 - Jan 13 - Jan 31</t>
  </si>
  <si>
    <t>SE-3354</t>
  </si>
  <si>
    <t>Update UNCD ngnix from 1.18 to 1.27</t>
  </si>
  <si>
    <t>2024-12-06T16:41:08.776-0500</t>
  </si>
  <si>
    <t>SE-3353</t>
  </si>
  <si>
    <t>Update UNCD React from 17.0.2 to 18.2.0</t>
  </si>
  <si>
    <t>2024-12-06T16:41:02.052-0500</t>
  </si>
  <si>
    <t>SE-3351</t>
  </si>
  <si>
    <t>Reviewing viewing documents project documents in sharepoint</t>
  </si>
  <si>
    <t>2024-12-06T08:54:22.299-0500</t>
  </si>
  <si>
    <t>SE-3349</t>
  </si>
  <si>
    <t>OSPC: 2-way SLA message French Message</t>
  </si>
  <si>
    <t>2024-12-06</t>
  </si>
  <si>
    <t>2024-12-05T14:02:35.759-0500</t>
  </si>
  <si>
    <t>SE-3348</t>
  </si>
  <si>
    <t>Regression Defect_ documents are not getting removed in DIeform6</t>
  </si>
  <si>
    <t>2024-12-04T13:29:39.316-0500</t>
  </si>
  <si>
    <t>SE-3347</t>
  </si>
  <si>
    <t>Create a Claim Information page</t>
  </si>
  <si>
    <t>2024-12-04T10:21:11.972-0500</t>
  </si>
  <si>
    <t>SE-3346</t>
  </si>
  <si>
    <t>OSPC DEV2 shakedown testing and trouble shooting for OS1</t>
  </si>
  <si>
    <t>2024-12-04T08:59:31.032-0500</t>
  </si>
  <si>
    <t>SE-3344</t>
  </si>
  <si>
    <t>Regression Defect_ when zoomed to 400% ,Submit and Previous buttons are not aligned for UNCD_French_accessibility issue</t>
  </si>
  <si>
    <t>2024-12-02T16:02:23.001-0500</t>
  </si>
  <si>
    <t>SE-3343</t>
  </si>
  <si>
    <t>Yug - Regression testing</t>
  </si>
  <si>
    <t>2024-12-02T11:56:16.991-0500</t>
  </si>
  <si>
    <t>SE-3342</t>
  </si>
  <si>
    <t>Regression Defect_ when zoomed to 400% ,Submit and Previous buttons are not aligned in UNCD_French_accessibility issue</t>
  </si>
  <si>
    <t>2024-12-02T11:51:49.101-0500</t>
  </si>
  <si>
    <t>SE-3339</t>
  </si>
  <si>
    <t>Digital Claims Automation - Maintenance (December 2024)</t>
  </si>
  <si>
    <t>2024-12-02T10:46:03.216-0500</t>
  </si>
  <si>
    <t>SE-3338</t>
  </si>
  <si>
    <t>NIHL B2C error message refinement from the Demo</t>
  </si>
  <si>
    <t>2024-12-02T08:30:46.269-0500</t>
  </si>
  <si>
    <t>SE-3337</t>
  </si>
  <si>
    <t>WT: 404 not found error after the exit button</t>
  </si>
  <si>
    <t>2024-12-02T08:24:56.142-0500</t>
  </si>
  <si>
    <t>SE-3333</t>
  </si>
  <si>
    <t>AIX Assessment - Form 7 Questionnaire</t>
  </si>
  <si>
    <t>2024-11-28T09:18:39.228-0500</t>
  </si>
  <si>
    <t>BAU Sprint ending 20 Dec 2024, BAU Sprint ending 29 Nov 2024</t>
  </si>
  <si>
    <t>SE-3332</t>
  </si>
  <si>
    <t>WT: KM Rate change starting 2025</t>
  </si>
  <si>
    <t>2024-11-26T17:06:12.370-0500</t>
  </si>
  <si>
    <t>BAU Sprint ending 29 Nov 2024</t>
  </si>
  <si>
    <t>SE-3327</t>
  </si>
  <si>
    <t>Create a new Book a ride page on OSPC</t>
  </si>
  <si>
    <t>2024-11-25T15:26:26.715-0500</t>
  </si>
  <si>
    <t>SE-3326</t>
  </si>
  <si>
    <t>Develop a new Direct deposit page on OSPC</t>
  </si>
  <si>
    <t>2024-11-25T14:57:29.002-0500</t>
  </si>
  <si>
    <t>SE-3325</t>
  </si>
  <si>
    <t>Develop a New Page on OSPC for Reporting Injuries, Illnesses, and Exposure</t>
  </si>
  <si>
    <t>2024-11-25T14:47:12.771-0500</t>
  </si>
  <si>
    <t>SE-3324</t>
  </si>
  <si>
    <t>Develop a new OSPC dashboard</t>
  </si>
  <si>
    <t>2024-11-25T14:18:51.128-0500</t>
  </si>
  <si>
    <t>SE-3322</t>
  </si>
  <si>
    <t>Implement new survey snippet with Re-branding color and font changes for WT</t>
  </si>
  <si>
    <t>2024-11-21T12:59:38.545-0500</t>
  </si>
  <si>
    <t>SE-3321</t>
  </si>
  <si>
    <t>Implement new survey snippet with Re-branding color and font changes for CAA</t>
  </si>
  <si>
    <t>2024-11-21T12:57:03.680-0500</t>
  </si>
  <si>
    <t>SE-3320</t>
  </si>
  <si>
    <t>Implement new survey snippet with Re-branding color and font changes for UNCD</t>
  </si>
  <si>
    <t>2024-11-21T12:52:05.041-0500</t>
  </si>
  <si>
    <t>SE-3319</t>
  </si>
  <si>
    <t>Implement new survey snippet with Re-branding color and font changes for OSPC (Popup)</t>
  </si>
  <si>
    <t>2024-11-21T12:45:13.513-0500</t>
  </si>
  <si>
    <t>SE-3318</t>
  </si>
  <si>
    <t>PROD Defect: Appeals Submit Online redirect page shows old Logo</t>
  </si>
  <si>
    <t>2024-11-21T10:46:16.149-0500</t>
  </si>
  <si>
    <t>SE-3317</t>
  </si>
  <si>
    <t>Create CR for Mobile Decommission on 10/29</t>
  </si>
  <si>
    <t>2024-11-29</t>
  </si>
  <si>
    <t>2024-11-21T08:46:20.286-0500</t>
  </si>
  <si>
    <t>SE-3316</t>
  </si>
  <si>
    <t>OSPC document upload not working</t>
  </si>
  <si>
    <t>2024-11-20T11:48:39.262-0500</t>
  </si>
  <si>
    <t>SE-3312</t>
  </si>
  <si>
    <t>Digital Claims - Regression Testing - 2024-12-06 Release</t>
  </si>
  <si>
    <t>2024-11-19T15:50:17.411-0500</t>
  </si>
  <si>
    <t>SE-3311</t>
  </si>
  <si>
    <t>Prod Defect: Frequently asked question section in OSPC</t>
  </si>
  <si>
    <t>2024-11-19T14:11:36.390-0500</t>
  </si>
  <si>
    <t>SE-3310</t>
  </si>
  <si>
    <t>Issue found in Appeals page ,  "intent to object form" link is broken getting 404 Error</t>
  </si>
  <si>
    <t>2024-11-19T14:04:34.345-0500</t>
  </si>
  <si>
    <t>SE-3309</t>
  </si>
  <si>
    <t xml:space="preserve">ePremium Security Flaw </t>
  </si>
  <si>
    <t>2024-11-19T12:59:21.364-0500</t>
  </si>
  <si>
    <t>SE-3308</t>
  </si>
  <si>
    <t>Color update: breadcrumb component for WT</t>
  </si>
  <si>
    <t>2024-11-19T10:57:28.838-0500</t>
  </si>
  <si>
    <t>SE-3307</t>
  </si>
  <si>
    <t>Color update: breadcrumb component for CAA</t>
  </si>
  <si>
    <t>2024-11-19T10:56:02.181-0500</t>
  </si>
  <si>
    <t>SE-3306</t>
  </si>
  <si>
    <t>Color update: breadcrumb component for auth</t>
  </si>
  <si>
    <t>2024-11-19T10:14:14.384-0500</t>
  </si>
  <si>
    <t>SE-3305</t>
  </si>
  <si>
    <t>Unable to remove the document  after uploading the documents in DIform6</t>
  </si>
  <si>
    <t>2024-11-18T23:00:35.971-0500</t>
  </si>
  <si>
    <t>SE-3304</t>
  </si>
  <si>
    <t>Update contact details card - Phone Number including area code</t>
  </si>
  <si>
    <t>2024-11-18T14:36:53.580-0500</t>
  </si>
  <si>
    <t>SE-3303</t>
  </si>
  <si>
    <t>Update contact details card - Email address</t>
  </si>
  <si>
    <t>2024-11-18T14:21:20.434-0500</t>
  </si>
  <si>
    <t>SE-3302</t>
  </si>
  <si>
    <t>Update personal details card on OSPC</t>
  </si>
  <si>
    <t>2024-11-18T14:06:48.678-0500</t>
  </si>
  <si>
    <t>SE-3300</t>
  </si>
  <si>
    <t>Update Angular Version upgrade for Auth</t>
  </si>
  <si>
    <t>2024-11-15T08:56:00.904-0500</t>
  </si>
  <si>
    <t>BAU Sprint ending 20 Dec 2024, BAU Sprint ending 29 Nov 2024, BAU Sprint - Dec 23 - Jan 10, BAU Sprint 1 - Jan 13 - Jan 31</t>
  </si>
  <si>
    <t>SE-3299</t>
  </si>
  <si>
    <t>Update Angular Version upgrade for WT</t>
  </si>
  <si>
    <t>2024-11-15T08:55:00.351-0500</t>
  </si>
  <si>
    <t>SE-3298</t>
  </si>
  <si>
    <t>Update Angular Version upgrade for CAA</t>
  </si>
  <si>
    <t>2024-11-15T08:53:36.631-0500</t>
  </si>
  <si>
    <t>SE-3297</t>
  </si>
  <si>
    <t>Update Angular Version upgrade for NIHL</t>
  </si>
  <si>
    <t>2024-11-14T15:00:50.684-0500</t>
  </si>
  <si>
    <t>BAU Sprint 5 - Apr 7 - Apr 25, BAUSprint 10 - Sep 01 - Sep 19, BAU Sprint 6 - Apr 28 - May 16, BAU Sprint ending 29 Nov 2024, BAU Sprint 4 - Mar 17 - Apr 04, BAU Sprint 3 - Feb 24 - Mar 14, BAU Sprint 1 - Jan 13 - Jan 31, BAU Sprint 9 - Aug 11 - Aug 29, BAU Sprint - Dec 23 - Jan 10, BAU Sprint 2 - Feb 3 - Feb 21, BAU Sprint ending 20 Dec 2024, BAU Sprint 7 - May 19 - Jun 06</t>
  </si>
  <si>
    <t>SE-3295</t>
  </si>
  <si>
    <t>eform7-UAA upgrade for OSPC</t>
  </si>
  <si>
    <t>2024-11-14T09:04:08.144-0500</t>
  </si>
  <si>
    <t>SE-3294</t>
  </si>
  <si>
    <t>Implement Feedback button for WT</t>
  </si>
  <si>
    <t>2024-11-14T08:19:27.293-0500</t>
  </si>
  <si>
    <t>SE-3293</t>
  </si>
  <si>
    <t>Implement Feedback button for CAA</t>
  </si>
  <si>
    <t>2024-11-14T08:16:49.415-0500</t>
  </si>
  <si>
    <t>SE-3292</t>
  </si>
  <si>
    <t>Implement Feedback button for UNCD</t>
  </si>
  <si>
    <t>2024-11-14T08:14:03.493-0500</t>
  </si>
  <si>
    <t>SE-3291</t>
  </si>
  <si>
    <t>Implement Feedback button for OSPC</t>
  </si>
  <si>
    <t>2024-11-14T08:09:50.198-0500</t>
  </si>
  <si>
    <t>SE-3290</t>
  </si>
  <si>
    <t>Update mailing address card on OSPC</t>
  </si>
  <si>
    <t>2024-11-13T15:00:43.125-0500</t>
  </si>
  <si>
    <t>SE-3289</t>
  </si>
  <si>
    <t xml:space="preserve">Set up WT,CAA in local </t>
  </si>
  <si>
    <t>Priyabrata Panda</t>
  </si>
  <si>
    <t>2024-11-13T09:29:43.402-0500</t>
  </si>
  <si>
    <t>SE-3288</t>
  </si>
  <si>
    <t>Implement Font Updates, Regular Text Colour, Link Text Colour, Button Colour, Error Text Colour For NIHL B2C</t>
  </si>
  <si>
    <t>2024-11-13T08:52:17.679-0500</t>
  </si>
  <si>
    <t>SE-3287</t>
  </si>
  <si>
    <t>OSPC 2way messaging content change</t>
  </si>
  <si>
    <t>2024-11-12T15:47:56.274-0500</t>
  </si>
  <si>
    <t>SE-3284</t>
  </si>
  <si>
    <t xml:space="preserve">CHG0039875 -Azure SIT/BAT/PPD VMs OS and Security patching Friday November 8th - </t>
  </si>
  <si>
    <t>2024-11-12T09:11:21.660-0500</t>
  </si>
  <si>
    <t>BAU Sprint ending 8 Nov 2024</t>
  </si>
  <si>
    <t>SE-3280</t>
  </si>
  <si>
    <t>Print Page is getting truncated when there are 5 Supporting documents attached</t>
  </si>
  <si>
    <t>2024-11-07T14:43:28.096-0500</t>
  </si>
  <si>
    <t>BAU Sprint ending 20 Dec 2024, BAU Sprint Ending 16 Augu 2024, BAU Sprint Ending 6 Sep 2024, BAU Sprint ending 27 Sep 2024, BAU Sprint ending 8 Nov 2024, BAU Sprint ending 18 Oct 2024</t>
  </si>
  <si>
    <t>SE-3278</t>
  </si>
  <si>
    <t>Accessibility Requirement for Survey Snippet (OSPC, CAA, WT &amp; UNCD)</t>
  </si>
  <si>
    <t>2024-11-15</t>
  </si>
  <si>
    <t>2024-11-06T17:03:07.327-0500</t>
  </si>
  <si>
    <t>BAU Sprint ending 8 Nov 2024, BAU Sprint ending 29 Nov 2024</t>
  </si>
  <si>
    <t>SE-3277</t>
  </si>
  <si>
    <t>OSPC - repoint Dev to accomodate eform7 development</t>
  </si>
  <si>
    <t>2024-11-06T14:15:26.549-0500</t>
  </si>
  <si>
    <t>SE-3276</t>
  </si>
  <si>
    <t>Mobile app decommission check list</t>
  </si>
  <si>
    <t>2024-11-06T13:42:35.794-0500</t>
  </si>
  <si>
    <t>SE-3275</t>
  </si>
  <si>
    <t>Implementing Maze snippet for OSPC</t>
  </si>
  <si>
    <t>Adi Prakash</t>
  </si>
  <si>
    <t>2024-11-05T14:38:14.714-0500</t>
  </si>
  <si>
    <t>SE-3273</t>
  </si>
  <si>
    <t>eform7 Landing Page Footer is not getting translated to French when toggled to French and refreshed the screen</t>
  </si>
  <si>
    <t>2024-11-05T09:51:52.441-0500</t>
  </si>
  <si>
    <t>SE-3272</t>
  </si>
  <si>
    <t>Create wireframes for Feedback Survey Forum Snippet</t>
  </si>
  <si>
    <t>2024-11-05T09:15:07.425-0500</t>
  </si>
  <si>
    <t>SE-3265</t>
  </si>
  <si>
    <t>Digital Claims App - Sanity Testing - November</t>
  </si>
  <si>
    <t>2024-11-04T13:44:36.085-0500</t>
  </si>
  <si>
    <t>SE-3264</t>
  </si>
  <si>
    <t xml:space="preserve">PWI Contact Information Updates - Email notifications </t>
  </si>
  <si>
    <t>2024-11-04T12:12:04.401-0500</t>
  </si>
  <si>
    <t>SE-3263</t>
  </si>
  <si>
    <t>Develop a NEW GET Method for an existing EDGE API</t>
  </si>
  <si>
    <t>2024-11-04T11:54:53.500-0500</t>
  </si>
  <si>
    <t>BAUSprint 10 - Sep 01 - Sep 19, BAU Sprint 6 - Apr 28 - May 16, BAU Sprint ending 29 Nov 2024, BAU Sprint 8 - July 21 - Aug 8, BAU Sprint 9 - Aug 11 - Aug 29, BAU Sprint - Dec 23 - Jan 10, BAU Sprint ending 20 Dec 2024, BAU Sprint 7 - May 19 - Jun 06</t>
  </si>
  <si>
    <t>SE-3259</t>
  </si>
  <si>
    <t>Regression - Release Nov 15, 2024</t>
  </si>
  <si>
    <t>2024-11-04T10:18:04.826-0500</t>
  </si>
  <si>
    <t>SE-3258</t>
  </si>
  <si>
    <t>Add sonarqube to OSPC</t>
  </si>
  <si>
    <t>2024-11-01T14:49:01.088-0400</t>
  </si>
  <si>
    <t>SE-3257</t>
  </si>
  <si>
    <t>CHG0039773 -Azure DEV/DIT VM OS and Security Patching</t>
  </si>
  <si>
    <t>2024-11-01T12:59:04.357-0400</t>
  </si>
  <si>
    <t>SE-3256</t>
  </si>
  <si>
    <t>Create a banner message to display on my contact information page</t>
  </si>
  <si>
    <t>2024-11-01T12:58:37.907-0400</t>
  </si>
  <si>
    <t>SE-3252</t>
  </si>
  <si>
    <t>Implement Font Updates, Regular Text Colour, Link Text Colour, Button Colour, Error Text Colour For Auth</t>
  </si>
  <si>
    <t>2024-10-29T16:56:31.890-0400</t>
  </si>
  <si>
    <t>SE-3250</t>
  </si>
  <si>
    <t>Sanity testing for Customer experience apps- Oct 28 2024</t>
  </si>
  <si>
    <t>2024-10-28T09:56:19.176-0400</t>
  </si>
  <si>
    <t>SE-3249</t>
  </si>
  <si>
    <t>Forms 1801A and 0201B - 2397A &amp; 2397B : Forms Upload via BAT OSPC are not landing in BAT2 GWCC</t>
  </si>
  <si>
    <t>2024-10-28T09:35:44.982-0400</t>
  </si>
  <si>
    <t>BAU Sprint ending 20 Dec 2024, BAU Sprint ending 8 Nov 2024, BAU Sprint ending 18 Oct 2024, BAU Sprint - Dec 23 - Jan 10</t>
  </si>
  <si>
    <t>SE-3248</t>
  </si>
  <si>
    <t>Automation test scripts maintenance</t>
  </si>
  <si>
    <t>2024-10-27T22:03:27.066-0400</t>
  </si>
  <si>
    <t>BAU Sprint ending 20 Dec 2024, BAU Sprint ending 8 Nov 2024, BAU Sprint ending 29 Nov 2024</t>
  </si>
  <si>
    <t>SE-3246</t>
  </si>
  <si>
    <t>Accessibility Defect in DI6</t>
  </si>
  <si>
    <t>2024-10-25T08:22:01.344-0400</t>
  </si>
  <si>
    <t>SE-3245</t>
  </si>
  <si>
    <t>UNCD Maze snippet implementation</t>
  </si>
  <si>
    <t>2024-10-24T14:41:16.355-0400</t>
  </si>
  <si>
    <t>SE-3244</t>
  </si>
  <si>
    <t>Eform7 French flow is displaying English dropdown option</t>
  </si>
  <si>
    <t>2024-10-24T11:02:17.213-0400</t>
  </si>
  <si>
    <t>SE-3243</t>
  </si>
  <si>
    <t>OSPC Remediation - Accessibility - Multiple navigation methods</t>
  </si>
  <si>
    <t>2024-10-22T09:39:39.261-0400</t>
  </si>
  <si>
    <t>SE-3242</t>
  </si>
  <si>
    <t xml:space="preserve">CHG0039641 - Support Azure PROD VM O/S and Security Patching Saturday </t>
  </si>
  <si>
    <t>2024-10-22T09:09:22.353-0400</t>
  </si>
  <si>
    <t>SE-3241</t>
  </si>
  <si>
    <t>Sanity: DD information getting edited with incorrect DOB</t>
  </si>
  <si>
    <t>2024-10-21T14:34:29.096-0400</t>
  </si>
  <si>
    <t>SE-3240</t>
  </si>
  <si>
    <t>Recaptcha version upgrade</t>
  </si>
  <si>
    <t>2024-10-21T10:38:29.240-0400</t>
  </si>
  <si>
    <t>SE-3239</t>
  </si>
  <si>
    <t>Sanity testing for Customer experience apps- Oct 21 2024</t>
  </si>
  <si>
    <t>2024-10-21T09:22:48.058-0400</t>
  </si>
  <si>
    <t>SE-3238</t>
  </si>
  <si>
    <t>Footer Link not loading in My claims Overview Page</t>
  </si>
  <si>
    <t>2024-10-21T08:59:52.826-0400</t>
  </si>
  <si>
    <t>SE-3237</t>
  </si>
  <si>
    <t>Implement Font Updates, Regular Text Colour, Link Text Colour, Button Colour, Error Text Colour For WT</t>
  </si>
  <si>
    <t>2024-10-21T08:56:36.319-0400</t>
  </si>
  <si>
    <t>SE-3236</t>
  </si>
  <si>
    <t>Implement Font Updates, Regular Text Colour, Link Text Colour, Button Colour, Error Text Colour For CAA</t>
  </si>
  <si>
    <t>2024-10-21T08:54:43.698-0400</t>
  </si>
  <si>
    <t>SE-3235</t>
  </si>
  <si>
    <t>Implement Font Updates, Regular Text Colour, Link Text Colour, Button Colour, Error Text Colour For Eform7</t>
  </si>
  <si>
    <t>2024-10-21T08:53:05.598-0400</t>
  </si>
  <si>
    <t>SE-3234</t>
  </si>
  <si>
    <t>Implement Font Updates, Regular Text Colour, Link Text Colour, Button Colour, Error Text Colour For NIHL</t>
  </si>
  <si>
    <t>2024-10-21T08:50:46.972-0400</t>
  </si>
  <si>
    <t>SE-3233</t>
  </si>
  <si>
    <t>Implement Font Updates, Regular Text Colour, Link Text Colour, Button Colour, Error Text Colour For UNCD</t>
  </si>
  <si>
    <t>2024-10-21T08:48:28.577-0400</t>
  </si>
  <si>
    <t>SE-3232</t>
  </si>
  <si>
    <t>Implement Font Updates, Regular Text Colour, Link Text Colour, Button Colour, Error Text Colour For OSPC</t>
  </si>
  <si>
    <t>2024-10-21T08:44:53.636-0400</t>
  </si>
  <si>
    <t>SE-3230</t>
  </si>
  <si>
    <t>REGRESSION: The Font is too big for Dropdown Values for Date Fields(Day, Month, Year) in DI Eform6 Submission via Mobile(IOS)</t>
  </si>
  <si>
    <t>2024-10-18T17:17:18.122-0400</t>
  </si>
  <si>
    <t>BAU Sprint ending 8 Nov 2024, BAU Sprint ending 18 Oct 2024, BAU Sprint ending 29 Nov 2024</t>
  </si>
  <si>
    <t>SE-3229</t>
  </si>
  <si>
    <t>REGRESSION: PPD UNCD app is throwing error</t>
  </si>
  <si>
    <t>2024-10-18T10:08:52.959-0400</t>
  </si>
  <si>
    <t>BAU Sprint ending 18 Oct 2024</t>
  </si>
  <si>
    <t>SE-3228</t>
  </si>
  <si>
    <t>REGRESSION: Work Travel submission throwing error at Review page</t>
  </si>
  <si>
    <t>2024-10-18T10:06:44.217-0400</t>
  </si>
  <si>
    <t>SE-3227</t>
  </si>
  <si>
    <t>REGRESSION: NIHL submission not reflecting in GW CC</t>
  </si>
  <si>
    <t>2024-10-18T10:04:51.098-0400</t>
  </si>
  <si>
    <t>BAU Sprint ending 8 Nov 2024, BAU Sprint ending 18 Oct 2024</t>
  </si>
  <si>
    <t>SE-3226</t>
  </si>
  <si>
    <t>REGRESSION: Something Went Wrong Error while DI Eform6 Submission</t>
  </si>
  <si>
    <t>2024-10-17T21:43:29.971-0400</t>
  </si>
  <si>
    <t>SE-3225</t>
  </si>
  <si>
    <t xml:space="preserve">Footer links are missing when refreshed in OSPC </t>
  </si>
  <si>
    <t>2024-10-17T18:36:43.480-0400</t>
  </si>
  <si>
    <t>SE-3224</t>
  </si>
  <si>
    <t>REGRESSION:  Pop-up message layout is not correct for claim enrollment after completing the sign-up flow</t>
  </si>
  <si>
    <t>2024-10-17T16:46:00.648-0400</t>
  </si>
  <si>
    <t>SE-3223</t>
  </si>
  <si>
    <t>Create wireframes for end to end flow to 'View PWI Contact Information on OSPC’ (edit address option)</t>
  </si>
  <si>
    <t>2024-10-17T16:04:55.749-0400</t>
  </si>
  <si>
    <t>SE-3222</t>
  </si>
  <si>
    <t xml:space="preserve">Create wireframes for end to end flow to 'View PWI Contact Information on OSPC’ from My Claims page </t>
  </si>
  <si>
    <t>2024-10-17T16:03:04.577-0400</t>
  </si>
  <si>
    <t>SE-3221</t>
  </si>
  <si>
    <t>Finalize Tombstone project scope</t>
  </si>
  <si>
    <t>2024-10-17T15:59:07.680-0400</t>
  </si>
  <si>
    <t>SE-3220</t>
  </si>
  <si>
    <t>Work on completing the Detail design document for 'Tombstone project'</t>
  </si>
  <si>
    <t>2024-10-17T15:39:29.423-0400</t>
  </si>
  <si>
    <t>SE-3219</t>
  </si>
  <si>
    <t>eForm7: mobile view is not displayed as per specification provided for footer link</t>
  </si>
  <si>
    <t>2024-10-17T10:11:50.687-0400</t>
  </si>
  <si>
    <t>BAU Sprint ending 27 Sep 2024, BAU Sprint ending 8 Nov 2024, BAU Sprint ending 18 Oct 2024</t>
  </si>
  <si>
    <t>SE-3218</t>
  </si>
  <si>
    <t>Brand Re-fresh: Form Issue</t>
  </si>
  <si>
    <t>2024-10-16T15:45:13.676-0400</t>
  </si>
  <si>
    <t>SE-3216</t>
  </si>
  <si>
    <t>Footer overlapping issue in Work Travel</t>
  </si>
  <si>
    <t>2024-10-16T12:01:12.007-0400</t>
  </si>
  <si>
    <t>SE-3215</t>
  </si>
  <si>
    <t>REGRESSION: NIHL_Session Expiry popping up within a few seconds after the user Start a claim</t>
  </si>
  <si>
    <t>2024-10-15T17:22:40.222-0400</t>
  </si>
  <si>
    <t>SE-3212</t>
  </si>
  <si>
    <t>Recaptcha Error message is not retained when the Language is toggled b/w English and french</t>
  </si>
  <si>
    <t>2024-10-09T13:58:47.000-0400</t>
  </si>
  <si>
    <t>BAU Sprint Ending 5 July 2024, BAU Sprint Ending 26 July 2024, BAU Sprint Ending 16 Augu 2024, BAU Sprint Ending 6 Sep 2024, BAU Sprint ending 27 Sep 2024, BAU Sprint ending 8 Nov 2024, BAU Sprint ending 18 Oct 2024, BAU Sprint ending 29 Nov 2024</t>
  </si>
  <si>
    <t>SE-3211</t>
  </si>
  <si>
    <t>Pending task tracking For Footer link</t>
  </si>
  <si>
    <t>2024-10-08T09:43:45.000-0400</t>
  </si>
  <si>
    <t>SE-3210</t>
  </si>
  <si>
    <t>Release Deployment Tasks - 12/6</t>
  </si>
  <si>
    <t>2024-10-08T09:08:52.000-0400</t>
  </si>
  <si>
    <t>BAU Sprint ending 20 Dec 2024, BAU Sprint ending 8 Nov 2024, BAU Sprint ending 18 Oct 2024, BAU Sprint ending 29 Nov 2024</t>
  </si>
  <si>
    <t>SE-3208</t>
  </si>
  <si>
    <t>Sanity testing for Customer experience apps- Oct 7 2024</t>
  </si>
  <si>
    <t>2024-10-07T13:12:24.000-0400</t>
  </si>
  <si>
    <t>SE-3207</t>
  </si>
  <si>
    <t>ERR (ITE 2 Retrofitting) Smoke Testing OSPC</t>
  </si>
  <si>
    <t>2024-10-07T10:04:09.000-0400</t>
  </si>
  <si>
    <t>SE-3206</t>
  </si>
  <si>
    <t>Implement new Footer Link for NIHL - Login/Sign up</t>
  </si>
  <si>
    <t>2024-10-18</t>
  </si>
  <si>
    <t>2024-10-07T08:56:51.000-0400</t>
  </si>
  <si>
    <t>SE-3205</t>
  </si>
  <si>
    <t>Implement new Footer Link for OSPC- LOGIN/Sign up</t>
  </si>
  <si>
    <t>2024-10-07T08:55:19.000-0400</t>
  </si>
  <si>
    <t>SE-3204</t>
  </si>
  <si>
    <t>Regression Defect_ when zoomed into 150% not able to view the hamburger menu_accessibility issue</t>
  </si>
  <si>
    <t>2024-10-05T21:44:28.000-0400</t>
  </si>
  <si>
    <t>SE-3203</t>
  </si>
  <si>
    <t>Prepare Detail Design Document for 'Viewing PWI Contact Information on OSPC'</t>
  </si>
  <si>
    <t>2024-10-03T16:56:48.000-0400</t>
  </si>
  <si>
    <t>SE-3202</t>
  </si>
  <si>
    <t>Nitin Singhvi</t>
  </si>
  <si>
    <t>2024-10-03T16:52:22.000-0400</t>
  </si>
  <si>
    <t>SE-3201</t>
  </si>
  <si>
    <t>Review Article For IPP accomplishments</t>
  </si>
  <si>
    <t>2024-10-03T08:50:17.000-0400</t>
  </si>
  <si>
    <t>SE-3200</t>
  </si>
  <si>
    <t>Analyse Form ID mapping Issue in UNCD</t>
  </si>
  <si>
    <t>2024-10-03T08:46:38.000-0400</t>
  </si>
  <si>
    <t>SE-3199</t>
  </si>
  <si>
    <t xml:space="preserve">Unable to view the links under Resources menu in IOS </t>
  </si>
  <si>
    <t>2024-10-02T12:26:16.000-0400</t>
  </si>
  <si>
    <t>SE-3198</t>
  </si>
  <si>
    <t>2024-10-02T09:23:45.000-0400</t>
  </si>
  <si>
    <t>SE-3197</t>
  </si>
  <si>
    <t>Implement new Footer Link for auth</t>
  </si>
  <si>
    <t>2024-10-01T17:26:57.000-0400</t>
  </si>
  <si>
    <t>SE-3196</t>
  </si>
  <si>
    <t>OSPC doc upload not landing in GW</t>
  </si>
  <si>
    <t>2024-10-01T17:18:41.000-0400</t>
  </si>
  <si>
    <t>SE-3195</t>
  </si>
  <si>
    <t>Sanity testing for Customer experience apps- Oct 1 2024</t>
  </si>
  <si>
    <t>2024-10-01T09:37:10.000-0400</t>
  </si>
  <si>
    <t>SE-3194</t>
  </si>
  <si>
    <t>eform7-dev support</t>
  </si>
  <si>
    <t>2024-09-27T09:08:54.000-0400</t>
  </si>
  <si>
    <t>BAU Sprint ending 27 Sep 2024, BAU Sprint ending 18 Oct 2024</t>
  </si>
  <si>
    <t>SE-3193</t>
  </si>
  <si>
    <t>Tombstone Analystics CBIA Ideation</t>
  </si>
  <si>
    <t>2024-09-25T16:34:40.000-0400</t>
  </si>
  <si>
    <t>SE-3192</t>
  </si>
  <si>
    <t>Integrate My Claims Contact Information page</t>
  </si>
  <si>
    <t>2024-09-25T15:13:50.000-0400</t>
  </si>
  <si>
    <t>SE-3191</t>
  </si>
  <si>
    <t>Define a new URL for My Claims Contact Details page</t>
  </si>
  <si>
    <t>2024-09-25T14:58:11.000-0400</t>
  </si>
  <si>
    <t>SE-3190</t>
  </si>
  <si>
    <t>Address Update Ideation</t>
  </si>
  <si>
    <t>2024-09-25T14:54:58.000-0400</t>
  </si>
  <si>
    <t>SE-3188</t>
  </si>
  <si>
    <t>Capture complete user flows for Address Change on OSPC</t>
  </si>
  <si>
    <t>2024-09-25T11:58:52.000-0400</t>
  </si>
  <si>
    <t>SE-3187</t>
  </si>
  <si>
    <t>Add Frequently asked questions link to OSPC My Claims Page</t>
  </si>
  <si>
    <t>2024-09-25T11:24:45.000-0400</t>
  </si>
  <si>
    <t>SE-3186</t>
  </si>
  <si>
    <t xml:space="preserve">A message from the WSIB/Un message de la WSIB - spelling error </t>
  </si>
  <si>
    <t>2024-10-27</t>
  </si>
  <si>
    <t>2024-09-25T08:57:03.000-0400</t>
  </si>
  <si>
    <t>SE-3185</t>
  </si>
  <si>
    <t>Prepare PPT presentation for demo</t>
  </si>
  <si>
    <t>2024-09-25T08:11:30.000-0400</t>
  </si>
  <si>
    <t>BAU Sprint ending 27 Sep 2024</t>
  </si>
  <si>
    <t>SE-3184</t>
  </si>
  <si>
    <t>Regression Testing - Automation</t>
  </si>
  <si>
    <t>2024-09-24T09:20:31.000-0400</t>
  </si>
  <si>
    <t>SE-3183</t>
  </si>
  <si>
    <t>Regression Testing - DI 6 - Manual</t>
  </si>
  <si>
    <t>2024-09-24T09:19:48.000-0400</t>
  </si>
  <si>
    <t>SE-3181</t>
  </si>
  <si>
    <t>Unable to Submit Documents in UNCD PPD - Something went wrong and the ones submitted were not landing in GWCC</t>
  </si>
  <si>
    <t>2024-09-23T16:50:29.000-0400</t>
  </si>
  <si>
    <t>SE-3180</t>
  </si>
  <si>
    <t xml:space="preserve">pop-up for Name Change information </t>
  </si>
  <si>
    <t>2024-09-23T16:49:23.000-0400</t>
  </si>
  <si>
    <t>BAU Sprint ending 20 Dec 2024, BAU Sprint ending 29 Nov 2024, BAU Sprint - Dec 23 - Jan 10</t>
  </si>
  <si>
    <t>SE-3179</t>
  </si>
  <si>
    <t xml:space="preserve">Add a revised message to the My profile page </t>
  </si>
  <si>
    <t>2024-09-23T14:34:27.000-0400</t>
  </si>
  <si>
    <t>SE-3177</t>
  </si>
  <si>
    <t>Getting error in DocUpload UNCD SIT</t>
  </si>
  <si>
    <t>2024-09-23T11:51:22.000-0400</t>
  </si>
  <si>
    <t>SE-3172</t>
  </si>
  <si>
    <t>Google account verification</t>
  </si>
  <si>
    <t>2024-09-23T10:08:39.000-0400</t>
  </si>
  <si>
    <t>BAU Sprint 2 - Feb 3 - Feb 21, BAU Sprint ending 27 Sep 2024, BAU Sprint ending 8 Nov 2024, BAU Sprint ending 18 Oct 2024, BAU Sprint ending 29 Nov 2024</t>
  </si>
  <si>
    <t>SE-3171</t>
  </si>
  <si>
    <t>Provide accessibility status update</t>
  </si>
  <si>
    <t>2024-09-23T10:07:25.000-0400</t>
  </si>
  <si>
    <t>SE-3170</t>
  </si>
  <si>
    <t>Re-Branding - Forms to be Tested through Anti-Virus</t>
  </si>
  <si>
    <t>2024-09-27</t>
  </si>
  <si>
    <t>2024-09-23T10:01:20.000-0400</t>
  </si>
  <si>
    <t>SE-3169</t>
  </si>
  <si>
    <t>Sanity testing for Customer experience apps- Sep 23 2024</t>
  </si>
  <si>
    <t>2024-09-23T09:53:57.000-0400</t>
  </si>
  <si>
    <t>SE-3168</t>
  </si>
  <si>
    <t>Re-Branding: Feedback from Demo for CAA &amp; WT applications</t>
  </si>
  <si>
    <t>2024-09-23T09:40:14.000-0400</t>
  </si>
  <si>
    <t>SE-3167</t>
  </si>
  <si>
    <t>Implement New Logo for email in Dark mode (UNCD)</t>
  </si>
  <si>
    <t>2024-09-23T09:06:03.000-0400</t>
  </si>
  <si>
    <t>SE-3166</t>
  </si>
  <si>
    <t>Implement New Logo for email (NIHL)</t>
  </si>
  <si>
    <t>2024-09-23T09:04:04.000-0400</t>
  </si>
  <si>
    <t>SE-3165</t>
  </si>
  <si>
    <t>Implement New Logo for email in Dark mode (WT)</t>
  </si>
  <si>
    <t>2024-09-23T09:02:21.000-0400</t>
  </si>
  <si>
    <t>SE-3164</t>
  </si>
  <si>
    <t>Implement New Logo for email in Dark mode (CAA)</t>
  </si>
  <si>
    <t>2024-09-23T09:00:34.000-0400</t>
  </si>
  <si>
    <t>SE-3163</t>
  </si>
  <si>
    <t>Implement New Logo for email in Dark mode (OSPC)</t>
  </si>
  <si>
    <t>2024-09-23T08:58:54.000-0400</t>
  </si>
  <si>
    <t>SE-3162</t>
  </si>
  <si>
    <t>Support ERR team</t>
  </si>
  <si>
    <t>2024-09-19T16:23:49.000-0400</t>
  </si>
  <si>
    <t>SE-3161</t>
  </si>
  <si>
    <t>Add Update your contact Information section to My Claims Dashboard</t>
  </si>
  <si>
    <t>2024-09-19T13:18:00.000-0400</t>
  </si>
  <si>
    <t>BAU Sprint 5 - Apr 7 - Apr 25, BAUSprint 10 - Sep 01 - Sep 19, BAU Sprint 6 - Apr 28 - May 16, BAU Sprint 8 - July 21 - Aug 8, BAU Sprint 9 - Aug 11 - Aug 29, BAU Sprint - Dec 23 - Jan 10, BAU Sprint ending 20 Dec 2024, BAU Sprint 7 - May 19 - Jun 06</t>
  </si>
  <si>
    <t>SE-3160</t>
  </si>
  <si>
    <t>Error text message in English for French flow</t>
  </si>
  <si>
    <t>2024-09-19T12:36:05.000-0400</t>
  </si>
  <si>
    <t>SE-3159</t>
  </si>
  <si>
    <t>Title is not visible in CAA app in French</t>
  </si>
  <si>
    <t>2024-09-19T10:54:31.000-0400</t>
  </si>
  <si>
    <t>SE-3158</t>
  </si>
  <si>
    <t>WSIB logo change not reflecting in French for WT</t>
  </si>
  <si>
    <t>2024-09-19T10:40:08.000-0400</t>
  </si>
  <si>
    <t>SE-3157</t>
  </si>
  <si>
    <t>Implement Feedback Survey Forum Snippet for WT</t>
  </si>
  <si>
    <t>2024-09-19T10:19:41.000-0400</t>
  </si>
  <si>
    <t>SE-3156</t>
  </si>
  <si>
    <t>Implement Feedback Survey Forum Snippet for CAA</t>
  </si>
  <si>
    <t>2024-09-19T10:18:33.000-0400</t>
  </si>
  <si>
    <t>SE-3155</t>
  </si>
  <si>
    <t>Implement Feedback Survey Forum Snippet for Eform7</t>
  </si>
  <si>
    <t>2024-09-19T10:16:47.000-0400</t>
  </si>
  <si>
    <t>SE-3154</t>
  </si>
  <si>
    <t>Implement Feedback Modal Pop-up for OSPC</t>
  </si>
  <si>
    <t>2024-09-19T10:15:26.000-0400</t>
  </si>
  <si>
    <t>SE-3153</t>
  </si>
  <si>
    <t>update subscription key in sit and dev2 ospc</t>
  </si>
  <si>
    <t>2024-09-19T09:13:20.000-0400</t>
  </si>
  <si>
    <t>SE-3152</t>
  </si>
  <si>
    <t>support ui-claims-auth deployment</t>
  </si>
  <si>
    <t>2024-09-19T09:05:07.000-0400</t>
  </si>
  <si>
    <t>SE-3151</t>
  </si>
  <si>
    <t>NIHL build issue</t>
  </si>
  <si>
    <t>2024-09-19T09:04:16.000-0400</t>
  </si>
  <si>
    <t>SE-3150</t>
  </si>
  <si>
    <t>build and deploy service email</t>
  </si>
  <si>
    <t>2024-09-19T09:03:17.000-0400</t>
  </si>
  <si>
    <t>SE-3149</t>
  </si>
  <si>
    <t>Remove old survey code from OSPC to avoid sending failed requests</t>
  </si>
  <si>
    <t>2024-09-18T15:50:28.000-0400</t>
  </si>
  <si>
    <t>SE-3148</t>
  </si>
  <si>
    <t>Implement Feedback Survey Forum Snippet for NIHL B2C</t>
  </si>
  <si>
    <t>Ajit Kumar</t>
  </si>
  <si>
    <t>2024-09-18T11:17:50.000-0400</t>
  </si>
  <si>
    <t>SE-3147</t>
  </si>
  <si>
    <t>Implement Feedback Survey Forum Snippet for UNCD</t>
  </si>
  <si>
    <t>2024-09-18T11:14:57.000-0400</t>
  </si>
  <si>
    <t>SE-3146</t>
  </si>
  <si>
    <t>Implement Feedback Survey Forum Snippet for Successful submission - Return to My Reports</t>
  </si>
  <si>
    <t>2024-09-18T11:12:28.000-0400</t>
  </si>
  <si>
    <t>SE-3145</t>
  </si>
  <si>
    <t>Implement new Footer Link for WT</t>
  </si>
  <si>
    <t>2024-09-18T11:07:31.000-0400</t>
  </si>
  <si>
    <t>SE-3144</t>
  </si>
  <si>
    <t>Implement new Footer Link for CAA</t>
  </si>
  <si>
    <t>2024-09-18T11:06:27.000-0400</t>
  </si>
  <si>
    <t>SE-3143</t>
  </si>
  <si>
    <t>Implement new Footer Link for Eform7</t>
  </si>
  <si>
    <t>2024-09-18T11:05:19.000-0400</t>
  </si>
  <si>
    <t>SE-3142</t>
  </si>
  <si>
    <t>Implement new Footer Link for NIHL</t>
  </si>
  <si>
    <t>2024-09-18T11:03:10.000-0400</t>
  </si>
  <si>
    <t>SE-3141</t>
  </si>
  <si>
    <t>Implement new Footer Link for UNCD</t>
  </si>
  <si>
    <t>2024-09-18T11:00:01.000-0400</t>
  </si>
  <si>
    <t>SE-3140</t>
  </si>
  <si>
    <t>Implement new Footer Link for OSPC</t>
  </si>
  <si>
    <t>2024-09-18T10:54:51.000-0400</t>
  </si>
  <si>
    <t>SE-3138</t>
  </si>
  <si>
    <t>CHG0038990 - Validate UAA server SIT/BAT/PPD patching</t>
  </si>
  <si>
    <t>2024-09-17T12:10:11.000-0400</t>
  </si>
  <si>
    <t>SE-3137</t>
  </si>
  <si>
    <t>WSIB logo for NIHL B2C Page_line between the header and the content is missing</t>
  </si>
  <si>
    <t>2024-09-17T10:01:58.000-0400</t>
  </si>
  <si>
    <t>SE-3136</t>
  </si>
  <si>
    <t>Implement new WSIB logo for NIHL B2C Page_Footer showing wrong year 2020</t>
  </si>
  <si>
    <t>2024-09-17T09:57:45.000-0400</t>
  </si>
  <si>
    <t>SE-3135</t>
  </si>
  <si>
    <t>Sep 16- Customer Experience Sanity Testing</t>
  </si>
  <si>
    <t>2024-09-17T09:14:12.000-0400</t>
  </si>
  <si>
    <t>SE-3134</t>
  </si>
  <si>
    <t>Update the Logo -Rebranding Status tracker</t>
  </si>
  <si>
    <t>2024-09-17T08:51:09.000-0400</t>
  </si>
  <si>
    <t>SE-3133</t>
  </si>
  <si>
    <t>OSBC/Submit Documents- The Favicon is still showing the old logo instead of new one for OSBC and Submit Documents application</t>
  </si>
  <si>
    <t>2024-09-12T10:41:31.000-0400</t>
  </si>
  <si>
    <t>SE-3132</t>
  </si>
  <si>
    <t>Old favicon icon present in B2C page for UNCD</t>
  </si>
  <si>
    <t>2024-09-12T10:33:40.000-0400</t>
  </si>
  <si>
    <t>SE-3131</t>
  </si>
  <si>
    <t>"One more step!" and "Sign In" labels under new WSIB logo on loading page are displaying blank</t>
  </si>
  <si>
    <t>2024-09-11T17:03:28.000-0400</t>
  </si>
  <si>
    <t>SE-3130</t>
  </si>
  <si>
    <t>Dimesion of favicon is incorrect - Displaying 48*48 instead of 180*180</t>
  </si>
  <si>
    <t>2024-09-11T16:32:37.000-0400</t>
  </si>
  <si>
    <t>SE-3129</t>
  </si>
  <si>
    <t>Text overlapping in UNCD in iOS</t>
  </si>
  <si>
    <t>2024-09-11T11:21:02.000-0400</t>
  </si>
  <si>
    <t>SE-3128</t>
  </si>
  <si>
    <t>Impacted forms prioritized for Sept27th Release</t>
  </si>
  <si>
    <t>2024-09-10T17:32:06.000-0400</t>
  </si>
  <si>
    <t>SE-3127</t>
  </si>
  <si>
    <t>Logo width is not displayed with exact pixels as per the Requirement</t>
  </si>
  <si>
    <t>2024-09-10T16:27:43.000-0400</t>
  </si>
  <si>
    <t>SE-3126</t>
  </si>
  <si>
    <t>OSPC Enhancement - Forgot PIN</t>
  </si>
  <si>
    <t>2024-09-10T15:46:20.000-0400</t>
  </si>
  <si>
    <t>SE-3125</t>
  </si>
  <si>
    <t>UNCD logo change issues</t>
  </si>
  <si>
    <t>2024-09-10T15:09:05.000-0400</t>
  </si>
  <si>
    <t>SE-3124</t>
  </si>
  <si>
    <t>Create page designs for data load failure</t>
  </si>
  <si>
    <t>2024-09-10T10:30:17.000-0400</t>
  </si>
  <si>
    <t>SE-3123</t>
  </si>
  <si>
    <t>Revise single page design to remove My Profile fields</t>
  </si>
  <si>
    <t>Dimos Zarkadas</t>
  </si>
  <si>
    <t>2024-09-10T10:23:20.000-0400</t>
  </si>
  <si>
    <t>SE-3122</t>
  </si>
  <si>
    <t>Add Frequently asked questions link to OSPC - code review</t>
  </si>
  <si>
    <t>2024-09-10T10:14:24.000-0400</t>
  </si>
  <si>
    <t>DE- Sprint 1 (Sep 9 - Sep 27)</t>
  </si>
  <si>
    <t>SE-3121</t>
  </si>
  <si>
    <t>Customer Experience apps Sanity test- 9th Sep 2024</t>
  </si>
  <si>
    <t>2024-09-10T09:39:41.000-0400</t>
  </si>
  <si>
    <t>SE-3120</t>
  </si>
  <si>
    <t>Release Deployment Tasks - 9/27</t>
  </si>
  <si>
    <t>2024-09-10T09:25:36.000-0400</t>
  </si>
  <si>
    <t>SE-3119</t>
  </si>
  <si>
    <t>Confirm PWI Fields</t>
  </si>
  <si>
    <t>Tyrone Simon</t>
  </si>
  <si>
    <t>2024-09-06T10:47:18.000-0400</t>
  </si>
  <si>
    <t>SE-3118</t>
  </si>
  <si>
    <t>Business Requirements - Tombstone</t>
  </si>
  <si>
    <t>2024-09-06T10:42:36.000-0400</t>
  </si>
  <si>
    <t>SE-3117</t>
  </si>
  <si>
    <t>2 way message to update contact details</t>
  </si>
  <si>
    <t>2024-09-06T10:36:57.000-0400</t>
  </si>
  <si>
    <t>SE-3116</t>
  </si>
  <si>
    <t>CHG0038915 - Validate DEV/DIT UAA servers</t>
  </si>
  <si>
    <t>2024-09-06T09:07:24.000-0400</t>
  </si>
  <si>
    <t>BAU Sprint Ending 6 Sep 2024, BAU Sprint ending 27 Sep 2024</t>
  </si>
  <si>
    <t>SE-3115</t>
  </si>
  <si>
    <t>Implement new logo to add in ospc confirmation email</t>
  </si>
  <si>
    <t>2024-09-06T08:56:51.000-0400</t>
  </si>
  <si>
    <t>SE-3114</t>
  </si>
  <si>
    <t>Regression defect- grid misplacement for Supervisor's details on review page</t>
  </si>
  <si>
    <t>2024-09-05T13:23:02.000-0400</t>
  </si>
  <si>
    <t>SE-3113</t>
  </si>
  <si>
    <t>Enable Google Analytics events on new pages in view Guidewire contact details user flow</t>
  </si>
  <si>
    <t>2024-09-05T12:23:20.000-0400</t>
  </si>
  <si>
    <t>SE-3112</t>
  </si>
  <si>
    <t>Implement new WSIB logo for NIHL print header</t>
  </si>
  <si>
    <t>2024-09-04T08:31:43.000-0400</t>
  </si>
  <si>
    <t>SE-3111</t>
  </si>
  <si>
    <t>Implement new WSIB logo For NIHL header</t>
  </si>
  <si>
    <t>2024-09-03T10:29:34.000-0400</t>
  </si>
  <si>
    <t>SE-3110</t>
  </si>
  <si>
    <t>Customer Experience apps Sanity test- 3rd Sep 2024</t>
  </si>
  <si>
    <t>2024-09-03T09:35:59.000-0400</t>
  </si>
  <si>
    <t>BAU Sprint Ending 6 Sep 2024</t>
  </si>
  <si>
    <t>SE-3109</t>
  </si>
  <si>
    <t>WSIB Re-Branding OSPC Email Logo Change - Testing</t>
  </si>
  <si>
    <t>2024-08-29T09:32:57.000-0400</t>
  </si>
  <si>
    <t>SE-3108</t>
  </si>
  <si>
    <t>Standard page naming and expose page attributes in data layer</t>
  </si>
  <si>
    <t>2024-08-29T09:18:45.000-0400</t>
  </si>
  <si>
    <t>SE-3107</t>
  </si>
  <si>
    <t>August 26- Customer Experience Sanity Testing</t>
  </si>
  <si>
    <t>2024-08-26T15:12:48.000-0400</t>
  </si>
  <si>
    <t>SE-3106</t>
  </si>
  <si>
    <t>Release Deployment Tasks - 9/6 Rel</t>
  </si>
  <si>
    <t>2024-08-26T08:56:28.000-0400</t>
  </si>
  <si>
    <t>SE-3105</t>
  </si>
  <si>
    <t xml:space="preserve">CHG0038705 - OSPC PRD validation </t>
  </si>
  <si>
    <t>2024-08-23T12:08:50.000-0400</t>
  </si>
  <si>
    <t>SE-3104</t>
  </si>
  <si>
    <t>UAA support DUE change for EAU team</t>
  </si>
  <si>
    <t>2024-08-23T09:12:46.000-0400</t>
  </si>
  <si>
    <t>BAU Sprint Ending 6 Sep 2024, BAU Sprint ending 18 Oct 2024</t>
  </si>
  <si>
    <t>SE-3103</t>
  </si>
  <si>
    <t>French translation missing for screen readers</t>
  </si>
  <si>
    <t>2024-08-22T16:15:51.000-0400</t>
  </si>
  <si>
    <t>SE-3102</t>
  </si>
  <si>
    <t xml:space="preserve">OSPC validation ITS VM WAVE - CHG0038463 </t>
  </si>
  <si>
    <t>2024-08-22T13:48:25.000-0400</t>
  </si>
  <si>
    <t>SE-3101</t>
  </si>
  <si>
    <t>Implement new WSIB logo in UAA</t>
  </si>
  <si>
    <t>2024-08-22T13:15:47.000-0400</t>
  </si>
  <si>
    <t>SE-3100</t>
  </si>
  <si>
    <t>UAA support OSBC team</t>
  </si>
  <si>
    <t>2024-08-21T15:44:34.000-0400</t>
  </si>
  <si>
    <t>SE-3099</t>
  </si>
  <si>
    <t>Add FAQ link to My Claims page</t>
  </si>
  <si>
    <t>2024-08-21T15:11:58.000-0400</t>
  </si>
  <si>
    <t>SE-3098</t>
  </si>
  <si>
    <t>​​Document upload – Additional file types​ (DMND0003057)</t>
  </si>
  <si>
    <t>2024-08-21T15:00:39.000-0400</t>
  </si>
  <si>
    <t>SE-3097</t>
  </si>
  <si>
    <t>Provide DI6 extract to Ashley</t>
  </si>
  <si>
    <t>2024-08-21T09:47:04.000-0400</t>
  </si>
  <si>
    <t>SE-3096</t>
  </si>
  <si>
    <t>Update form list in UNCD</t>
  </si>
  <si>
    <t>2024-08-21T09:23:22.000-0400</t>
  </si>
  <si>
    <t>BAU Sprint Ending 6 Sep 2024, BAU Sprint ending 8 Nov 2024, BAU Sprint ending 18 Oct 2024</t>
  </si>
  <si>
    <t>SE-3095</t>
  </si>
  <si>
    <t>Clean up to do items in old releases and create clone tickets</t>
  </si>
  <si>
    <t>2024-08-21T09:21:31.000-0400</t>
  </si>
  <si>
    <t>SE-3094</t>
  </si>
  <si>
    <t>NIHL PRD certificate expiration</t>
  </si>
  <si>
    <t>2024-08-21T09:02:44.000-0400</t>
  </si>
  <si>
    <t>SE-3093</t>
  </si>
  <si>
    <t>Impacted task list for WSIB logo Re-Branding</t>
  </si>
  <si>
    <t>2024-08-21T08:58:15.000-0400</t>
  </si>
  <si>
    <t>SE-3092</t>
  </si>
  <si>
    <t xml:space="preserve">Supporting the Ideation of IOA for View &amp; Updating PWI Profile via OSPC </t>
  </si>
  <si>
    <t>2024-08-21T08:32:13.000-0400</t>
  </si>
  <si>
    <t>SE-3091</t>
  </si>
  <si>
    <t>Implement new WSIB logo for NIHL Email</t>
  </si>
  <si>
    <t>2024-08-21T08:14:42.000-0400</t>
  </si>
  <si>
    <t>SE-3090</t>
  </si>
  <si>
    <t>Implement new WSIB logo for NIHL B2C Page</t>
  </si>
  <si>
    <t>2024-08-21T08:09:05.000-0400</t>
  </si>
  <si>
    <t>SE-3089</t>
  </si>
  <si>
    <t>Implement new WSIB logo for Eform 7 Email from SLB</t>
  </si>
  <si>
    <t>2024-08-21T08:00:56.000-0400</t>
  </si>
  <si>
    <t>SE-3088</t>
  </si>
  <si>
    <t xml:space="preserve">Implement new WSIB logo for Eform7 </t>
  </si>
  <si>
    <t>2024-08-21T07:56:09.000-0400</t>
  </si>
  <si>
    <t>SE-3087</t>
  </si>
  <si>
    <t>Implement new WSIB logo for WT email</t>
  </si>
  <si>
    <t>2024-08-21T07:52:16.000-0400</t>
  </si>
  <si>
    <t>SE-3086</t>
  </si>
  <si>
    <t xml:space="preserve">Implement new WSIB logo for WT </t>
  </si>
  <si>
    <t>2024-08-21T07:51:00.000-0400</t>
  </si>
  <si>
    <t>SE-3085</t>
  </si>
  <si>
    <t>OSPC_ submit claim documents online link is not opening in UNCD when a secured claim added</t>
  </si>
  <si>
    <t>2024-08-20T16:04:27.000-0400</t>
  </si>
  <si>
    <t>SE-3084</t>
  </si>
  <si>
    <t>Requirement: Error message for Recaptcha</t>
  </si>
  <si>
    <t>2024-08-20T16:00:56.000-0400</t>
  </si>
  <si>
    <t>SE-3083</t>
  </si>
  <si>
    <t>Additional file types to include IOS supported file formats</t>
  </si>
  <si>
    <t>2024-08-20T15:46:20.000-0400</t>
  </si>
  <si>
    <t>SE-3082</t>
  </si>
  <si>
    <t>"Book a Ride" - link to Rapid City on the OSPC</t>
  </si>
  <si>
    <t>2024-08-20T15:27:16.000-0400</t>
  </si>
  <si>
    <t>SE-3081</t>
  </si>
  <si>
    <t>CLONE - 4.1.2 Name, Role, Value - &lt;label&gt; tag should NOT be used for regular text</t>
  </si>
  <si>
    <t>2024-09-06</t>
  </si>
  <si>
    <t>Paul Awede</t>
  </si>
  <si>
    <t>2024-08-20T15:02:55.000-0400</t>
  </si>
  <si>
    <t>BAU Sprint Ending 5 July 2024, BAU Sprint Ending 6 Sep 2024</t>
  </si>
  <si>
    <t>SE-3080</t>
  </si>
  <si>
    <t>CLONE - 1.4.10 Reflow - Reflow the table cell when narrowing the viewport</t>
  </si>
  <si>
    <t>2024-08-20T15:00:27.000-0400</t>
  </si>
  <si>
    <t>BAU Sprint Ending 5 July 2024, BAU Sprint Ending 6 Sep 2024, BAU Sprint ending 27 Sep 2024</t>
  </si>
  <si>
    <t>SE-3079</t>
  </si>
  <si>
    <t>CLONE - 2.4.4 Link Purpose (In Context) - Link text is not descriptive</t>
  </si>
  <si>
    <t>2024-08-20T14:58:47.000-0400</t>
  </si>
  <si>
    <t>BAU Sprint Ending 5 July 2024, BAU Sprint Ending 6 Sep 2024, BAU Sprint Ending 14 June 2024</t>
  </si>
  <si>
    <t>SE-3078</t>
  </si>
  <si>
    <t>Implement new Logo WSIB logo for CAA and WT auth header</t>
  </si>
  <si>
    <t>2024-08-20T09:25:18.000-0400</t>
  </si>
  <si>
    <t>SE-3077</t>
  </si>
  <si>
    <t>Implement new WSIB logo issue for CAA confirmation email</t>
  </si>
  <si>
    <t>2024-08-20T09:11:39.000-0400</t>
  </si>
  <si>
    <t>SE-3076</t>
  </si>
  <si>
    <t>Implement new WSIB logo CAA header</t>
  </si>
  <si>
    <t>2024-08-20T09:07:24.000-0400</t>
  </si>
  <si>
    <t>SE-3075</t>
  </si>
  <si>
    <t>Implement New WSIB logo to add in uncd email template</t>
  </si>
  <si>
    <t>2024-08-20T09:01:07.000-0400</t>
  </si>
  <si>
    <t>SE-3074</t>
  </si>
  <si>
    <t>Implement new WSIB logo for UNCD application</t>
  </si>
  <si>
    <t>2024-08-20T08:59:08.000-0400</t>
  </si>
  <si>
    <t>SE-3073</t>
  </si>
  <si>
    <t>Review DAC documentation</t>
  </si>
  <si>
    <t>2024-08-20T08:58:38.000-0400</t>
  </si>
  <si>
    <t>SE-3072</t>
  </si>
  <si>
    <t>Implement new WSIB logo for UNCD B2c page</t>
  </si>
  <si>
    <t>2024-08-20T08:57:15.000-0400</t>
  </si>
  <si>
    <t>SE-3071</t>
  </si>
  <si>
    <t>Implement new WSIB logo for OSPC B2C header</t>
  </si>
  <si>
    <t>2024-08-20T08:49:25.000-0400</t>
  </si>
  <si>
    <t>BAU Sprint Ending 16 Augu 2024, BAU Sprint Ending 6 Sep 2024, BAU Sprint ending 27 Sep 2024</t>
  </si>
  <si>
    <t>SE-3070</t>
  </si>
  <si>
    <t>Implement new WSIB logo in OSPC</t>
  </si>
  <si>
    <t>2024-08-19T15:23:08.000-0400</t>
  </si>
  <si>
    <t>SE-3069</t>
  </si>
  <si>
    <t>French translation for the Alt-Text</t>
  </si>
  <si>
    <t>2024-08-19T08:43:35.000-0400</t>
  </si>
  <si>
    <t>BAU Sprint Ending 16 Augu 2024</t>
  </si>
  <si>
    <t>SE-3068</t>
  </si>
  <si>
    <t>DOB is empty in the GW CC for the deceased worker</t>
  </si>
  <si>
    <t>2024-08-19T08:39:35.000-0400</t>
  </si>
  <si>
    <t>SE-3067</t>
  </si>
  <si>
    <t>Create Figma for Left Nav with "Claims FAQs" link</t>
  </si>
  <si>
    <t>Toni Daramola</t>
  </si>
  <si>
    <t>2024-08-16T09:54:43.000-0400</t>
  </si>
  <si>
    <t>SE-3066</t>
  </si>
  <si>
    <t>Add Frequently asked questions link to OSPC</t>
  </si>
  <si>
    <t>2024-08-16T09:25:57.000-0400</t>
  </si>
  <si>
    <t>SE-3064</t>
  </si>
  <si>
    <t>Remove old survey code from document upload project to avoid sending failed requests</t>
  </si>
  <si>
    <t>2024-08-15T15:17:32.000-0400</t>
  </si>
  <si>
    <t>BAU Sprint Ending 6 Sep 2024, BAU Sprint ending 27 Sep 2024, BAU Sprint ending 18 Oct 2024</t>
  </si>
  <si>
    <t>SE-3063</t>
  </si>
  <si>
    <t>Agree on the project documentation</t>
  </si>
  <si>
    <t>2024-08-15T14:17:36.000-0400</t>
  </si>
  <si>
    <t>DE- Sprint 0 (Aug 19-Sep 6)</t>
  </si>
  <si>
    <t>SE-3062</t>
  </si>
  <si>
    <t>Regression Testing</t>
  </si>
  <si>
    <t>2024-08-15T14:13:18.000-0400</t>
  </si>
  <si>
    <t>SE-3061</t>
  </si>
  <si>
    <t>Code Setup</t>
  </si>
  <si>
    <t>2024-08-15T14:08:13.000-0400</t>
  </si>
  <si>
    <t>DE- Sprint 1 (Sep 9 - Sep 27), DE- Sprint 0 (Aug 19-Sep 6)</t>
  </si>
  <si>
    <t>SE-3060</t>
  </si>
  <si>
    <t>French text inconsistent for SE-1503</t>
  </si>
  <si>
    <t>2024-08-15T11:44:22.000-0400</t>
  </si>
  <si>
    <t>SE-3059</t>
  </si>
  <si>
    <t>Reporting Teams progress</t>
  </si>
  <si>
    <t>Olga Shelan</t>
  </si>
  <si>
    <t>2024-08-15T10:27:14.000-0400</t>
  </si>
  <si>
    <t>SE-3058</t>
  </si>
  <si>
    <t>Regression: Underlined and bold headings appearing on Left panel of Claim overview page</t>
  </si>
  <si>
    <t>2024-08-23</t>
  </si>
  <si>
    <t>2024-08-15T10:09:30.000-0400</t>
  </si>
  <si>
    <t>BAU Sprint Ending 16 Augu 2024, BAU Sprint Ending 6 Sep 2024</t>
  </si>
  <si>
    <t>SE-3057</t>
  </si>
  <si>
    <t>Team Training: Business Analysis and Best Practices</t>
  </si>
  <si>
    <t>2024-08-15T09:28:49.000-0400</t>
  </si>
  <si>
    <t>SE-3056</t>
  </si>
  <si>
    <t>Define Definition of Done (DOD)</t>
  </si>
  <si>
    <t>2024-08-15T09:06:00.000-0400</t>
  </si>
  <si>
    <t>SE-3055</t>
  </si>
  <si>
    <t>Define Definition of Ready (DOR)</t>
  </si>
  <si>
    <t>2024-08-15T09:03:53.000-0400</t>
  </si>
  <si>
    <t>SE-3054</t>
  </si>
  <si>
    <t>OSPC: Enhancements : L&amp;D Add a claim Edits</t>
  </si>
  <si>
    <t>2024-08-14T17:03:36.000-0400</t>
  </si>
  <si>
    <t>SE-3053</t>
  </si>
  <si>
    <t>Team Training: QA Testing and Best Practices</t>
  </si>
  <si>
    <t>2024-08-14T15:40:22.000-0400</t>
  </si>
  <si>
    <t>SE-3052</t>
  </si>
  <si>
    <t>QA Analysis - Deceased Worker behavior in UNCD and OSPC</t>
  </si>
  <si>
    <t>2024-08-14T14:51:16.000-0400</t>
  </si>
  <si>
    <t>SE-3051</t>
  </si>
  <si>
    <t>Team Training: Code Development Standards and Best Practices</t>
  </si>
  <si>
    <t>2024-08-14T14:40:13.000-0400</t>
  </si>
  <si>
    <t>SE-3050</t>
  </si>
  <si>
    <t>Design user flow for Guidewire self-serve contact details updates on OSPC</t>
  </si>
  <si>
    <t>2024-08-14T11:00:43.000-0400</t>
  </si>
  <si>
    <t>SE-3049</t>
  </si>
  <si>
    <t>Create My claim contact Information page on OSPC</t>
  </si>
  <si>
    <t>2024-08-14T10:57:46.000-0400</t>
  </si>
  <si>
    <t>BAU Sprint 5 - Apr 7 - Apr 25, BAUSprint 10 - Sep 01 - Sep 19, BAU Sprint 6 - Apr 28 - May 16, BAU Sprint ending 29 Nov 2024, BAU Sprint 8 - July 21 - Aug 8, BAU Sprint 9 - Aug 11 - Aug 29, BAU Sprint - Dec 23 - Jan 10, BAU Sprint ending 20 Dec 2024, BAU Sprint 7 - May 19 - Jun 06</t>
  </si>
  <si>
    <t>SE-3047</t>
  </si>
  <si>
    <t xml:space="preserve">Regression Testing for security deck flag </t>
  </si>
  <si>
    <t>2024-08-13T17:13:21.000-0400</t>
  </si>
  <si>
    <t>SE-3046</t>
  </si>
  <si>
    <t>Add claims attribute to data layer object on all claims pages</t>
  </si>
  <si>
    <t>2024-08-13T16:44:53.000-0400</t>
  </si>
  <si>
    <t>SE-3044</t>
  </si>
  <si>
    <t>Identify MMR and SIEF status fields to display online</t>
  </si>
  <si>
    <t>2024-08-13T16:38:24.000-0400</t>
  </si>
  <si>
    <t>SE-3043</t>
  </si>
  <si>
    <t>Update design of My Claims Overview page to display MMR/SIEF status</t>
  </si>
  <si>
    <t>2024-08-13T16:36:16.000-0400</t>
  </si>
  <si>
    <t>SE-3042</t>
  </si>
  <si>
    <t>View MMR/SIEF status on My Claim Overview page</t>
  </si>
  <si>
    <t>2024-08-13T16:35:02.000-0400</t>
  </si>
  <si>
    <t>SE-3039</t>
  </si>
  <si>
    <t>Regression defect- grid misplacement for Supervisor's details</t>
  </si>
  <si>
    <t>2024-08-13T16:20:38.000-0400</t>
  </si>
  <si>
    <t>SE-3038</t>
  </si>
  <si>
    <t>Period(.) is missing at the end of the statement in Pop up</t>
  </si>
  <si>
    <t>2024-08-13T15:15:07.000-0400</t>
  </si>
  <si>
    <t>SE-3037</t>
  </si>
  <si>
    <t>2024-08-13T15:01:54.000-0400</t>
  </si>
  <si>
    <t>SE-3036</t>
  </si>
  <si>
    <t>OSPC Enhancement - Test Execution</t>
  </si>
  <si>
    <t>2024-08-13T14:16:32.000-0400</t>
  </si>
  <si>
    <t>SE-3034</t>
  </si>
  <si>
    <t>OSPC Enhancements: Review User Reference Guide</t>
  </si>
  <si>
    <t>2024-08-13T08:56:17.000-0400</t>
  </si>
  <si>
    <t>SE-3033</t>
  </si>
  <si>
    <t>Understand the testing lifecycle of a story</t>
  </si>
  <si>
    <t>2024-08-12T17:29:41.000-0400</t>
  </si>
  <si>
    <t>SE-3032</t>
  </si>
  <si>
    <t>Alignment on dev environments</t>
  </si>
  <si>
    <t>2024-08-12T17:26:03.000-0400</t>
  </si>
  <si>
    <t>SE-3031</t>
  </si>
  <si>
    <t>Validate OSPC PPD and Prod CHG0038302</t>
  </si>
  <si>
    <t>2024-08-12T14:07:51.000-0400</t>
  </si>
  <si>
    <t>SE-3030</t>
  </si>
  <si>
    <t>August 12- Customer Experience Sanity Testing</t>
  </si>
  <si>
    <t>2024-08-12T09:04:17.000-0400</t>
  </si>
  <si>
    <t>SE-3029</t>
  </si>
  <si>
    <t>OSPC - Enhancements: Hide Add a claim button</t>
  </si>
  <si>
    <t>2024-08-09T15:57:27.000-0400</t>
  </si>
  <si>
    <t>SE-3028</t>
  </si>
  <si>
    <t>OSPC Enhancements: Content Portal Updates</t>
  </si>
  <si>
    <t>2024-08-09T12:56:54.000-0400</t>
  </si>
  <si>
    <t>SE-3025</t>
  </si>
  <si>
    <t>Regression - OSPC Doc upload Confirmation Screen UI is not as expected</t>
  </si>
  <si>
    <t>2024-08-08T10:28:56.000-0400</t>
  </si>
  <si>
    <t>SE-3024</t>
  </si>
  <si>
    <t>Security application requirement OSPC</t>
  </si>
  <si>
    <t>2024-08-07T10:42:59.000-0400</t>
  </si>
  <si>
    <t>SE-3023</t>
  </si>
  <si>
    <t xml:space="preserve">UAA server validation DEV, DIT CHG0038410 </t>
  </si>
  <si>
    <t>2024-08-07T10:29:35.000-0400</t>
  </si>
  <si>
    <t>SE-3022</t>
  </si>
  <si>
    <t xml:space="preserve">UAA server validation SIT,BAT,PPD CHG0038525 </t>
  </si>
  <si>
    <t>2024-08-07T10:20:13.000-0400</t>
  </si>
  <si>
    <t>SE-3021</t>
  </si>
  <si>
    <t>Regression - Aug 09 Release</t>
  </si>
  <si>
    <t>2024-08-07T09:31:14.000-0400</t>
  </si>
  <si>
    <t>SE-3020</t>
  </si>
  <si>
    <t>SANITY: Document uploaded through DocuploadUNCD is not reflecting in GW CC</t>
  </si>
  <si>
    <t>2024-08-06T15:55:40.000-0400</t>
  </si>
  <si>
    <t>SE-3019</t>
  </si>
  <si>
    <t>OSPC support work for communications</t>
  </si>
  <si>
    <t>2024-08-06T15:12:53.000-0400</t>
  </si>
  <si>
    <t>SE-3018</t>
  </si>
  <si>
    <t>OSPC Enhancements support work for CSR content portal</t>
  </si>
  <si>
    <t>2024-08-06T15:10:17.000-0400</t>
  </si>
  <si>
    <t>SE-3017</t>
  </si>
  <si>
    <t>Sanity testing for Customer experience apps- Aug 6 2024</t>
  </si>
  <si>
    <t>2024-08-06T10:15:58.000-0400</t>
  </si>
  <si>
    <t>SE-3016</t>
  </si>
  <si>
    <t>August 9th deployment plan</t>
  </si>
  <si>
    <t>2024-07-30T15:47:58.000-0400</t>
  </si>
  <si>
    <t>SE-3015</t>
  </si>
  <si>
    <t>ssl cert expiry for b2b</t>
  </si>
  <si>
    <t>2024-07-30T12:18:10.000-0400</t>
  </si>
  <si>
    <t>SE-3014</t>
  </si>
  <si>
    <t xml:space="preserve">ssl cert expiry for ppd document </t>
  </si>
  <si>
    <t>2024-07-30T12:16:41.000-0400</t>
  </si>
  <si>
    <t>SE-3013</t>
  </si>
  <si>
    <t>Support work for WSIB-Logo Rebranding</t>
  </si>
  <si>
    <t>2024-07-30T08:57:24.000-0400</t>
  </si>
  <si>
    <t>SE-3012</t>
  </si>
  <si>
    <t>Automation Maintenance</t>
  </si>
  <si>
    <t>2024-07-30T08:56:33.000-0400</t>
  </si>
  <si>
    <t>SE-3011</t>
  </si>
  <si>
    <t>DEV OSPC - Send us a message is not working</t>
  </si>
  <si>
    <t>2024-07-29T16:10:26.000-0400</t>
  </si>
  <si>
    <t>BAU Sprint Ending 16 Augu 2024, BAU Sprint Ending 6 Sep 2024, BAU Sprint ending 18 Oct 2024</t>
  </si>
  <si>
    <t>SE-3010</t>
  </si>
  <si>
    <t>Feedback from CSR for OSPC landing page</t>
  </si>
  <si>
    <t>2024-07-29T14:18:13.000-0400</t>
  </si>
  <si>
    <t>SE-3009</t>
  </si>
  <si>
    <t>Kofax KIC component issue_Test eform 7 &amp; OSPC in BAT</t>
  </si>
  <si>
    <t>2024-07-29T11:26:12.000-0400</t>
  </si>
  <si>
    <t>SE-3008</t>
  </si>
  <si>
    <t>List of certificates along with expiration dates</t>
  </si>
  <si>
    <t>2024-07-29T09:14:24.000-0400</t>
  </si>
  <si>
    <t>DE- Sprint 1 (Sep 9 - Sep 27), BAU Sprint Ending 16 Augu 2024, BAU Sprint Ending 6 Sep 2024, BAU Sprint ending 8 Nov 2024, BAU Sprint ending 29 Nov 2024</t>
  </si>
  <si>
    <t>SE-3007</t>
  </si>
  <si>
    <t>CLONE - July 26th deployment plan</t>
  </si>
  <si>
    <t>2024-07-26T12:02:51.000-0400</t>
  </si>
  <si>
    <t>BAU Sprint Ending 26 July 2024, BAU Sprint Ending 16 Augu 2024</t>
  </si>
  <si>
    <t>SE-3006</t>
  </si>
  <si>
    <t>AUTOMATION - maintenance</t>
  </si>
  <si>
    <t>2024-07-26T09:11:29.000-0400</t>
  </si>
  <si>
    <t>SE-3005</t>
  </si>
  <si>
    <t xml:space="preserve">ssl cert for eform7 </t>
  </si>
  <si>
    <t>2024-07-26T08:53:46.000-0400</t>
  </si>
  <si>
    <t>SE-3004</t>
  </si>
  <si>
    <t>July 22- Customer Experience Applications Sanity testing</t>
  </si>
  <si>
    <t>2024-07-24T09:21:10.000-0400</t>
  </si>
  <si>
    <t>BAU Sprint Ending 26 July 2024</t>
  </si>
  <si>
    <t>SE-3003</t>
  </si>
  <si>
    <t>Consolidated the WSIB-Logo changes</t>
  </si>
  <si>
    <t>2024-07-23T09:40:52.000-0400</t>
  </si>
  <si>
    <t>SE-3002</t>
  </si>
  <si>
    <t>French Translation Request for OSPC -  Submit Documents</t>
  </si>
  <si>
    <t>2024-07-23T09:27:56.000-0400</t>
  </si>
  <si>
    <t>SE-3001</t>
  </si>
  <si>
    <t>JULY 29 - Customer Experience Sanity Testing</t>
  </si>
  <si>
    <t>2024-07-23T09:19:15.000-0400</t>
  </si>
  <si>
    <t>SE-2999</t>
  </si>
  <si>
    <t>OSPC PIN Regeneration (any front end changes/updates)</t>
  </si>
  <si>
    <t>2024-07-22T09:03:58.000-0400</t>
  </si>
  <si>
    <t>BAU Sprint Ending 26 July 2024, BAU Sprint Ending 16 Augu 2024, BAU Sprint Ending 6 Sep 2024, BAU Sprint ending 27 Sep 2024, BAU Sprint ending 8 Nov 2024, BAU Sprint ending 18 Oct 2024</t>
  </si>
  <si>
    <t>SE-2996</t>
  </si>
  <si>
    <t xml:space="preserve">Regression - BAT OSPC - Error message is not getting displayed when user try to Send message without body </t>
  </si>
  <si>
    <t>2024-08-09</t>
  </si>
  <si>
    <t>2024-07-18T13:53:58.000-0400</t>
  </si>
  <si>
    <t>SE-2995</t>
  </si>
  <si>
    <t>Regression - DI6- PEIR and CIER Report - Address is not matching b/w app and the report</t>
  </si>
  <si>
    <t>2024-07-17T17:19:24.000-0400</t>
  </si>
  <si>
    <t>SE-2994</t>
  </si>
  <si>
    <t>Regression - NIHL link is not present in DI Flow when use selected Noise induced hearing loss report type</t>
  </si>
  <si>
    <t>2024-07-17T09:22:12.000-0400</t>
  </si>
  <si>
    <t>SE-2993</t>
  </si>
  <si>
    <t xml:space="preserve">Intent to object form link on appeals screen is not working.  </t>
  </si>
  <si>
    <t>2024-07-16T12:27:05.000-0400</t>
  </si>
  <si>
    <t>SE-2992</t>
  </si>
  <si>
    <t xml:space="preserve">After the AKS upgrade , managed identity is getting deleted </t>
  </si>
  <si>
    <t>2024-07-16T11:46:46.000-0400</t>
  </si>
  <si>
    <t>SE-2991</t>
  </si>
  <si>
    <t>"intent to object form" link is broken in BAT OSPC Appeals section</t>
  </si>
  <si>
    <t>2024-07-26</t>
  </si>
  <si>
    <t>2024-07-15T17:58:18.000-0400</t>
  </si>
  <si>
    <t>SE-2976</t>
  </si>
  <si>
    <t xml:space="preserve">Support UAA SIT BAT,PPD validation-CHG0038162 </t>
  </si>
  <si>
    <t>2024-07-12T16:29:32.000-0400</t>
  </si>
  <si>
    <t>SE-2975</t>
  </si>
  <si>
    <t xml:space="preserve">Support UAA Dev validation- CHG0038055 </t>
  </si>
  <si>
    <t>2024-07-12T16:28:47.000-0400</t>
  </si>
  <si>
    <t>SE-2973</t>
  </si>
  <si>
    <t>July 26th deployment plan</t>
  </si>
  <si>
    <t>2024-07-12T09:02:57.000-0400</t>
  </si>
  <si>
    <t>SE-2972</t>
  </si>
  <si>
    <t>UAA support for OSBC dev</t>
  </si>
  <si>
    <t>2024-07-11T16:44:50.000-0400</t>
  </si>
  <si>
    <t>SE-2971</t>
  </si>
  <si>
    <t xml:space="preserve">sit2 token generation </t>
  </si>
  <si>
    <t>2024-07-11T14:19:19.000-0400</t>
  </si>
  <si>
    <t>SE-2970</t>
  </si>
  <si>
    <t xml:space="preserve">dev7 support </t>
  </si>
  <si>
    <t>2024-07-11T14:18:33.000-0400</t>
  </si>
  <si>
    <t>SE-2968</t>
  </si>
  <si>
    <t>NIHL create claim causes stack overflow exception</t>
  </si>
  <si>
    <t>2024-07-11T13:40:43.000-0400</t>
  </si>
  <si>
    <t>SE-2967</t>
  </si>
  <si>
    <t>Disable WAF rule for address of "5 Union Street" for ospc and nihl</t>
  </si>
  <si>
    <t>2024-07-11T10:16:19.000-0400</t>
  </si>
  <si>
    <t>SE-2966</t>
  </si>
  <si>
    <t>Update the JIRA “Component/s” field</t>
  </si>
  <si>
    <t>2024-07-10T14:10:49.000-0400</t>
  </si>
  <si>
    <t>SE-2965</t>
  </si>
  <si>
    <t>eform7 portal page load errors for connection reset</t>
  </si>
  <si>
    <t>2024-07-10T13:41:02.000-0400</t>
  </si>
  <si>
    <t>SE-2964</t>
  </si>
  <si>
    <t>INC0667997 - something wrong error when uploading document in OSPC and UNCD</t>
  </si>
  <si>
    <t>2024-07-10T10:11:10.000-0400</t>
  </si>
  <si>
    <t>SE-2963</t>
  </si>
  <si>
    <t>Create Confluence page for POC List</t>
  </si>
  <si>
    <t>2024-07-10T08:53:41.000-0400</t>
  </si>
  <si>
    <t>SE-2962</t>
  </si>
  <si>
    <t>Creation of integration connection points</t>
  </si>
  <si>
    <t>2024-07-10T08:44:18.000-0400</t>
  </si>
  <si>
    <t>SE-2961</t>
  </si>
  <si>
    <t>Creation of NIHL reference number in GW</t>
  </si>
  <si>
    <t>2024-07-10T00:43:36.000-0400</t>
  </si>
  <si>
    <t>SE-2960</t>
  </si>
  <si>
    <t>Submission of supporting documents for an NIHL incident</t>
  </si>
  <si>
    <t>2024-07-10T00:40:24.000-0400</t>
  </si>
  <si>
    <t>BAU Sprint Ending 16 Augu 2024, BAU Sprint Ending 6 Sep 2024, BAU Sprint ending 27 Sep 2024, BAU Sprint ending 8 Nov 2024, BAU Sprint ending 18 Oct 2024</t>
  </si>
  <si>
    <t>SE-2959</t>
  </si>
  <si>
    <t>Selection of NIHL form in UNCD</t>
  </si>
  <si>
    <t>2024-07-10T00:37:27.000-0400</t>
  </si>
  <si>
    <t>SE-2958</t>
  </si>
  <si>
    <t>Discussion regarding mobile app update</t>
  </si>
  <si>
    <t>2024-07-09T16:37:08.000-0400</t>
  </si>
  <si>
    <t>SE-2957</t>
  </si>
  <si>
    <t xml:space="preserve">Implement the navigation Bar for Add a Claim Page </t>
  </si>
  <si>
    <t>2024-07-09T12:02:14.000-0400</t>
  </si>
  <si>
    <t>SE-2950</t>
  </si>
  <si>
    <t>Eform7 jenkins build error after adding recaptcha package</t>
  </si>
  <si>
    <t>2024-07-08T09:42:17.000-0400</t>
  </si>
  <si>
    <t>SE-2949</t>
  </si>
  <si>
    <t xml:space="preserve">OSPC Doc upload onprem service repeatedly gets errors on virus scan failure for claim 31476519 </t>
  </si>
  <si>
    <t>2024-07-05T15:08:02.000-0400</t>
  </si>
  <si>
    <t>BAU Sprint Ending 5 July 2024, BAU Sprint Ending 26 July 2024, BAU Sprint Ending 16 Augu 2024, BAU Sprint Ending 6 Sep 2024, BAU Sprint ending 18 Oct 2024</t>
  </si>
  <si>
    <t>SE-2947</t>
  </si>
  <si>
    <t>Tombstone Ideation</t>
  </si>
  <si>
    <t>2024-07-05T13:20:33.000-0400</t>
  </si>
  <si>
    <t>SE-2946</t>
  </si>
  <si>
    <t>Review enhancement backlog and set prioritization</t>
  </si>
  <si>
    <t>2024-07-05T13:17:04.000-0400</t>
  </si>
  <si>
    <t>SE-2945</t>
  </si>
  <si>
    <t>Google reCaptcha scores</t>
  </si>
  <si>
    <t>2024-07-05T10:27:50.000-0400</t>
  </si>
  <si>
    <t>BAU Sprint Ending 5 July 2024, BAU Sprint Ending 26 July 2024, BAU Sprint Ending 16 Augu 2024, BAU Sprint Ending 6 Sep 2024, BAU Sprint ending 27 Sep 2024, BAU Sprint ending 18 Oct 2024</t>
  </si>
  <si>
    <t>SE-2944</t>
  </si>
  <si>
    <t>French Translation Request for OSPC -  Add a Claim Page Title</t>
  </si>
  <si>
    <t>2024-07-04T17:23:34.000-0400</t>
  </si>
  <si>
    <t>BAU Sprint Ending 5 July 2024</t>
  </si>
  <si>
    <t>SE-2943</t>
  </si>
  <si>
    <t>English/French Translation Request for Changes for Accessibility - Direct Deposit</t>
  </si>
  <si>
    <t>2024-07-04T17:16:49.000-0400</t>
  </si>
  <si>
    <t>BAU Sprint Ending 5 July 2024, BAU Sprint Ending 26 July 2024</t>
  </si>
  <si>
    <t>SE-2942</t>
  </si>
  <si>
    <t>Create Confluence Page for OSPC Enhancements</t>
  </si>
  <si>
    <t>2024-07-04T17:08:06.000-0400</t>
  </si>
  <si>
    <t>SE-2941</t>
  </si>
  <si>
    <t>PPD - Document Upload - Something went wrong is displayed in Step 2</t>
  </si>
  <si>
    <t>2024-07-04T14:05:56.000-0400</t>
  </si>
  <si>
    <t>SE-2940</t>
  </si>
  <si>
    <t>Regression test doc upload for DUE SIT</t>
  </si>
  <si>
    <t>2024-07-04T11:32:59.000-0400</t>
  </si>
  <si>
    <t>SE-2939</t>
  </si>
  <si>
    <t>User profile creation in OSPC</t>
  </si>
  <si>
    <t>2024-07-04T11:10:17.000-0400</t>
  </si>
  <si>
    <t>SE-2938</t>
  </si>
  <si>
    <t>OSPC SIT - Support Environment Remediation Project</t>
  </si>
  <si>
    <t>2024-07-04T08:54:26.000-0400</t>
  </si>
  <si>
    <t>SE-2937</t>
  </si>
  <si>
    <t>DI_‘contact us’ link not working on ‘Report overview’ page</t>
  </si>
  <si>
    <t>2024-07-03T13:51:33.000-0400</t>
  </si>
  <si>
    <t>SE-2936</t>
  </si>
  <si>
    <t xml:space="preserve">Regression test OSPC DI Doc upload </t>
  </si>
  <si>
    <t>2024-06-28</t>
  </si>
  <si>
    <t>2024-06-28T15:37:12.000-0400</t>
  </si>
  <si>
    <t>SE-2935</t>
  </si>
  <si>
    <t>WSIB logo rebranding - need plan by July 5</t>
  </si>
  <si>
    <t>2024-06-28T14:19:06.000-0400</t>
  </si>
  <si>
    <t>BAU Sprint Ending 5 July 2024, BAU Sprint Ending 26 July 2024, BAU Sprint Ending 16 Augu 2024, BAU Sprint Ending 6 Sep 2024, BAU Sprint ending 27 Sep 2024</t>
  </si>
  <si>
    <t>SE-2934</t>
  </si>
  <si>
    <t>Provide UAA logs to DUE team</t>
  </si>
  <si>
    <t>2024-06-28T09:07:25.000-0400</t>
  </si>
  <si>
    <t>SE-2933</t>
  </si>
  <si>
    <t xml:space="preserve">INC0668943 - downloaded eform7 PDF file has mismatched content </t>
  </si>
  <si>
    <t>2024-07-05</t>
  </si>
  <si>
    <t>2024-06-28T09:03:56.000-0400</t>
  </si>
  <si>
    <t>SE-2932</t>
  </si>
  <si>
    <t>Renew Apple Push Services Certificate Production</t>
  </si>
  <si>
    <t>2024-06-27T15:58:33.000-0400</t>
  </si>
  <si>
    <t>SE-2931</t>
  </si>
  <si>
    <t>Email update issue in PROD OSPC</t>
  </si>
  <si>
    <t>2024-06-25T10:28:13.000-0400</t>
  </si>
  <si>
    <t>SE-2930</t>
  </si>
  <si>
    <t>Create CR for UAA log rotation for June 28th</t>
  </si>
  <si>
    <t>2024-06-25T09:15:58.000-0400</t>
  </si>
  <si>
    <t>SE-2927</t>
  </si>
  <si>
    <t>July 5th deployment plan</t>
  </si>
  <si>
    <t>2024-06-24T09:07:22.000-0400</t>
  </si>
  <si>
    <t>SE-2926</t>
  </si>
  <si>
    <t>3.	Submission after 8PM document upload in OSPC, under submission documents table the date is future date</t>
  </si>
  <si>
    <t>2024-06-21T13:43:24.000-0400</t>
  </si>
  <si>
    <t>SE-2925</t>
  </si>
  <si>
    <t>End-End test for native mobile app (DI6)</t>
  </si>
  <si>
    <t>2024-06-21T13:40:49.000-0400</t>
  </si>
  <si>
    <t>SE-2924</t>
  </si>
  <si>
    <t>The information icon shows wrong position when the window width is narrow.</t>
  </si>
  <si>
    <t>2024-06-21T11:33:43.000-0400</t>
  </si>
  <si>
    <t>SE-2923</t>
  </si>
  <si>
    <t>Update XCode for mobile app</t>
  </si>
  <si>
    <t>James Young</t>
  </si>
  <si>
    <t>2024-06-20T12:07:24.000-0400</t>
  </si>
  <si>
    <t>SE-2922</t>
  </si>
  <si>
    <t>Update the WSIB office hours in DI-6 help box</t>
  </si>
  <si>
    <t>2024-06-19T15:05:40.000-0400</t>
  </si>
  <si>
    <t>SE-2921</t>
  </si>
  <si>
    <t>Add a Tip message for PIN in Add claim Page</t>
  </si>
  <si>
    <t>2024-06-19T14:37:54.000-0400</t>
  </si>
  <si>
    <t>BAU Sprint Ending 5 July 2024, BAU Sprint Ending 26 July 2024, BAU Sprint Ending 16 Augu 2024</t>
  </si>
  <si>
    <t>SE-2920</t>
  </si>
  <si>
    <t>NiHL uploading valid document always failed on first request, but will succeed in second request</t>
  </si>
  <si>
    <t>2024-06-18T15:03:08.000-0400</t>
  </si>
  <si>
    <t>SE-2919</t>
  </si>
  <si>
    <t>CLONE - Pen test observation for Updating ciphers- PPD</t>
  </si>
  <si>
    <t>2024-06-21</t>
  </si>
  <si>
    <t>2024-06-18T07:54:54.000-0400</t>
  </si>
  <si>
    <t>SE-2918</t>
  </si>
  <si>
    <t xml:space="preserve">profile and enrollment issue </t>
  </si>
  <si>
    <t>2024-06-17T08:56:03.000-0400</t>
  </si>
  <si>
    <t>BAU Sprint Ending 5 July 2024, BAU Sprint Ending 14 June 2024</t>
  </si>
  <si>
    <t>SE-2917</t>
  </si>
  <si>
    <t xml:space="preserve">uaa prod logs </t>
  </si>
  <si>
    <t>2024-06-17T08:55:10.000-0400</t>
  </si>
  <si>
    <t>BAU Sprint Ending 14 June 2024</t>
  </si>
  <si>
    <t>SE-2916</t>
  </si>
  <si>
    <t xml:space="preserve">NIHL document upload virus scan always fail in first upload attempt, </t>
  </si>
  <si>
    <t>2024-06-14T16:21:19.000-0400</t>
  </si>
  <si>
    <t>SE-2915</t>
  </si>
  <si>
    <t>NIHL confirm page shows as blank page even if submit is succeeded</t>
  </si>
  <si>
    <t>2024-06-14T16:02:46.000-0400</t>
  </si>
  <si>
    <t>SE-2914</t>
  </si>
  <si>
    <t>UAA changes in Mobile App discussion</t>
  </si>
  <si>
    <t>2024-06-14T09:34:48.000-0400</t>
  </si>
  <si>
    <t>SE-2913</t>
  </si>
  <si>
    <t>Enhance the My Claims Page</t>
  </si>
  <si>
    <t>2024-06-11T09:58:50.000-0400</t>
  </si>
  <si>
    <t>SE-2912</t>
  </si>
  <si>
    <t>Add a pop-up message for claim enrollment after completing the sign-up flow</t>
  </si>
  <si>
    <t>2024-06-11T09:58:12.000-0400</t>
  </si>
  <si>
    <t>SE-2911</t>
  </si>
  <si>
    <t>June 21st PROD deployment plan</t>
  </si>
  <si>
    <t>2024-06-10T11:20:00.000-0400</t>
  </si>
  <si>
    <t>SE-2910</t>
  </si>
  <si>
    <t>Create google keys for MAPS API and recpathca for eform7</t>
  </si>
  <si>
    <t>2024-06-10T09:52:04.000-0400</t>
  </si>
  <si>
    <t>SE-2909</t>
  </si>
  <si>
    <t>Disable submit button after user clicks submit button in NIHL web portal project</t>
  </si>
  <si>
    <t>2024-06-10T09:50:19.000-0400</t>
  </si>
  <si>
    <t>BAU Sprint Ending 14 June 2024, BAU Sprint Ending 26 July 2024, BAU Sprint Ending 5 July 2024, BAU Sprint 7 - May 19 - Jun 06</t>
  </si>
  <si>
    <t>SE-2908</t>
  </si>
  <si>
    <t>OSPC_PPD_Android Mobile_Chrome_The user's Remember me selection not remembering</t>
  </si>
  <si>
    <t>2024-06-07T10:31:53.000-0400</t>
  </si>
  <si>
    <t>SE-2907</t>
  </si>
  <si>
    <t>Avoid terminating nihl web portal instance when proxy error happens</t>
  </si>
  <si>
    <t>2024-06-07T10:29:01.000-0400</t>
  </si>
  <si>
    <t>SE-2906</t>
  </si>
  <si>
    <t>LFB Home page_PPD_Android &amp; iOS Mobile_Chrome_Under Menu dropdown_Business page not switching to Injured or ill page</t>
  </si>
  <si>
    <t>2024-06-07T10:16:00.000-0400</t>
  </si>
  <si>
    <t>SE-2905</t>
  </si>
  <si>
    <t>Fix bugs and issues in NIHL project</t>
  </si>
  <si>
    <t>2024-06-07T10:14:55.000-0400</t>
  </si>
  <si>
    <t>SE-2904</t>
  </si>
  <si>
    <t xml:space="preserve">NIHL concurrent submissions will cause submission failure </t>
  </si>
  <si>
    <t>2024-06-07T10:09:56.000-0400</t>
  </si>
  <si>
    <t>BAU Sprint Ending 5 July 2024, BAU Sprint Ending 26 July 2024, BAU Sprint Ending 16 Augu 2024, BAU Sprint Ending 14 June 2024</t>
  </si>
  <si>
    <t>SE-2903</t>
  </si>
  <si>
    <t>Nihl doc generation service reports success to user without waiting for async doc generation result</t>
  </si>
  <si>
    <t>2024-06-07T10:02:39.000-0400</t>
  </si>
  <si>
    <t>BAU Sprint Ending 5 July 2024, BAU Sprint Ending 26 July 2024, BAU Sprint Ending 14 June 2024, BAU Sprint ending 8 Nov 2024</t>
  </si>
  <si>
    <t>SE-2902</t>
  </si>
  <si>
    <t>OSPC_PPD_Android &amp; iOS Mobile_Chrome_Under Menu dropdown My Claims link is not working</t>
  </si>
  <si>
    <t>2024-06-07T09:48:16.000-0400</t>
  </si>
  <si>
    <t>SE-2901</t>
  </si>
  <si>
    <t>GW DEV7 - Baseline testing NS Wave2 - ITS</t>
  </si>
  <si>
    <t>2024-06-07T09:09:56.000-0400</t>
  </si>
  <si>
    <t>SE-2897</t>
  </si>
  <si>
    <t>Implement log correlation id for nihl doc generation service</t>
  </si>
  <si>
    <t>2024-06-04T13:49:03.000-0400</t>
  </si>
  <si>
    <t>BAU Sprint Ending 5 July 2024, BAU Sprint Ending 24 May 2024, BAU Sprint Ending 14 June 2024</t>
  </si>
  <si>
    <t>SE-2896</t>
  </si>
  <si>
    <t>OSPC SIT2 (ITE1) environment still pointing to old Kong gateway</t>
  </si>
  <si>
    <t>2024-06-04T09:23:22.000-0400</t>
  </si>
  <si>
    <t>BAU Sprint Ending 5 July 2024, BAU Sprint Ending 26 July 2024, BAU Sprint Ending 16 Augu 2024, BAU Sprint Ending 6 Sep 2024, BAU Sprint Ending 14 June 2024, BAU Sprint ending 8 Nov 2024, BAU Sprint ending 18 Oct 2024, BAU Sprint ending 29 Nov 2024</t>
  </si>
  <si>
    <t>SE-2895</t>
  </si>
  <si>
    <t>Increase log file auto rollover size to 100MB from 1MB</t>
  </si>
  <si>
    <t>2024-05-31T16:10:28.000-0400</t>
  </si>
  <si>
    <t>SE-2894</t>
  </si>
  <si>
    <t>This is a duplicated jira task and can be removed</t>
  </si>
  <si>
    <t>2024-05-31T16:05:07.000-0400</t>
  </si>
  <si>
    <t>SE-2893</t>
  </si>
  <si>
    <t>Truncate log file size for onprem doc upload services</t>
  </si>
  <si>
    <t>2024-05-30T16:41:18.000-0400</t>
  </si>
  <si>
    <t>SE-2892</t>
  </si>
  <si>
    <t>Validate eForm7/B2Bf7 SIT2 environment</t>
  </si>
  <si>
    <t>2024-05-29T13:14:53.000-0400</t>
  </si>
  <si>
    <t>BAU Sprint Ending 5 July 2024, BAU Sprint Ending 26 July 2024, BAU Sprint Ending 16 Augu 2024, BAU Sprint Ending 24 May 2024, BAU Sprint Ending 14 June 2024</t>
  </si>
  <si>
    <t>SE-2891</t>
  </si>
  <si>
    <t>eform7 dev support for report type design page</t>
  </si>
  <si>
    <t>2024-05-28T14:36:15.000-0400</t>
  </si>
  <si>
    <t>SE-2890</t>
  </si>
  <si>
    <t>DI-1008: Step Tracker</t>
  </si>
  <si>
    <t>Susan Conforti</t>
  </si>
  <si>
    <t>2024-05-28T14:24:46.000-0400</t>
  </si>
  <si>
    <t>SE-2889</t>
  </si>
  <si>
    <t>DI-1122: 2.4.6 Heading and Labels - Back button: provide more descriptive label (name)</t>
  </si>
  <si>
    <t>2024-05-28T14:18:11.000-0400</t>
  </si>
  <si>
    <t>SE-2888</t>
  </si>
  <si>
    <t>DI-989: 2.4.4 Link Purpose (In Context) - "Download Report" link in table: provide more descriptive names for AT users</t>
  </si>
  <si>
    <t>2024-05-28T14:16:36.000-0400</t>
  </si>
  <si>
    <t>SE-2887</t>
  </si>
  <si>
    <t>DI-983: 3.3.2 Labels or Instructions - "Delete Draft" element in table: provide more descriptive labels for AT users</t>
  </si>
  <si>
    <t>2024-05-28T14:14:19.000-0400</t>
  </si>
  <si>
    <t>SE-2886</t>
  </si>
  <si>
    <t>DI-913: 4.1.2 Name, Role, Value - "Delete Draft" links: inappropriate markup is used</t>
  </si>
  <si>
    <t>2024-05-28T14:13:06.000-0400</t>
  </si>
  <si>
    <t>SE-2885</t>
  </si>
  <si>
    <t>DI-781: 3.3.2 Labels or Instructions - Drop-down element must have label</t>
  </si>
  <si>
    <t>2024-05-28T14:10:20.000-0400</t>
  </si>
  <si>
    <t>SE-2884</t>
  </si>
  <si>
    <t>DI-222: 4.1.2 Name, Role, Value - Continue button: review markup and name</t>
  </si>
  <si>
    <t>2024-05-28T14:04:43.000-0400</t>
  </si>
  <si>
    <t>SE-2883</t>
  </si>
  <si>
    <t>DI-13 My Reports (Empty) -1.4.10 Reflow - "My claims" section: reflow content when narrowing the viewport</t>
  </si>
  <si>
    <t>2024-05-28T13:22:07.000-0400</t>
  </si>
  <si>
    <t>SE-2882</t>
  </si>
  <si>
    <t>Move the defects from accessibility sheet to JIRA</t>
  </si>
  <si>
    <t>2024-05-24T13:00:58.000-0400</t>
  </si>
  <si>
    <t>SE-2881</t>
  </si>
  <si>
    <t>NIHL create draft claim email shows incorrect format in mobile phone inbox</t>
  </si>
  <si>
    <t>2024-05-24T10:21:38.000-0400</t>
  </si>
  <si>
    <t>SE-2880</t>
  </si>
  <si>
    <t>Ospc signup EN page show error message in French for password mismatch error</t>
  </si>
  <si>
    <t>2024-05-24T10:17:17.000-0400</t>
  </si>
  <si>
    <t>SE-2879</t>
  </si>
  <si>
    <t>Customer incident (INC0658488) clicking create button in ospc B2C sign up page does not have any visual response</t>
  </si>
  <si>
    <t>2024-05-24T09:45:11.000-0400</t>
  </si>
  <si>
    <t>SE-2878</t>
  </si>
  <si>
    <t>Implement log correlation id for claim nihl service</t>
  </si>
  <si>
    <t>2024-05-23T15:48:44.000-0400</t>
  </si>
  <si>
    <t>SE-2877</t>
  </si>
  <si>
    <t>Android app - getting something went wrong error while submitting the any report. (intermittent issue)</t>
  </si>
  <si>
    <t>Pari Zalawadia</t>
  </si>
  <si>
    <t>2024-05-23T14:51:39.000-0400</t>
  </si>
  <si>
    <t>BAU Sprint Ending 24 May 2024, BAU Sprint Ending 14 June 2024</t>
  </si>
  <si>
    <t>SE-2876</t>
  </si>
  <si>
    <t>Android &amp; iOS app - NIHL link is not working in illness and injury report.</t>
  </si>
  <si>
    <t>2024-05-23T14:45:41.000-0400</t>
  </si>
  <si>
    <t>SE-2875</t>
  </si>
  <si>
    <t>NIHL - Incorrect Document Classification</t>
  </si>
  <si>
    <t>2024-05-23T09:29:42.000-0400</t>
  </si>
  <si>
    <t>SE-2874</t>
  </si>
  <si>
    <t>NIHL - Intake Channel field captured incorrectly</t>
  </si>
  <si>
    <t>2024-05-23T09:22:30.000-0400</t>
  </si>
  <si>
    <t>BAU Sprint 2 - Feb 3 - Feb 21, BAU Sprint ending 8 Nov 2024, BAU Sprint ending 29 Nov 2024, BAU Sprint ending 20 Dec 2024, BAU Sprint Ending 5 July 2024, BAU Sprint Ending 26 July 2024, BAU Sprint Ending 16 Augu 2024, BAU Sprint Ending 6 Sep 2024, BAU Sprint ending 27 Sep 2024, BAU Sprint Ending 14 June 2024, BAU Sprint ending 18 Oct 2024, BAU Sprint - Dec 23 - Jan 10, BAU Sprint 1 - Jan 13 - Jan 31</t>
  </si>
  <si>
    <t>SE-2873</t>
  </si>
  <si>
    <t>June 7th Prod Deployment Plan</t>
  </si>
  <si>
    <t>2024-05-22T14:26:46.000-0400</t>
  </si>
  <si>
    <t>SE-2872</t>
  </si>
  <si>
    <t>Kong still used in OSPC Dev environment</t>
  </si>
  <si>
    <t>2024-05-22T09:16:05.000-0400</t>
  </si>
  <si>
    <t>BAU Sprint Ending 5 July 2024, BAU Sprint Ending 26 July 2024, BAU Sprint Ending 24 May 2024, BAU Sprint Ending 14 June 2024</t>
  </si>
  <si>
    <t>SE-2871</t>
  </si>
  <si>
    <t>Links in NIHL page not working</t>
  </si>
  <si>
    <t>2024-06-07</t>
  </si>
  <si>
    <t>2024-05-15T16:07:25.000-0400</t>
  </si>
  <si>
    <t>BAU Sprint Ending 24 May 2024</t>
  </si>
  <si>
    <t>SE-2870</t>
  </si>
  <si>
    <t>Cordinate Secure login accessibility defect</t>
  </si>
  <si>
    <t>2024-05-15T15:11:34.000-0400</t>
  </si>
  <si>
    <t>SE-2869</t>
  </si>
  <si>
    <t>DocuploadAPI onprem service log file too big</t>
  </si>
  <si>
    <t>2024-05-15T10:40:28.000-0400</t>
  </si>
  <si>
    <t>SE-2868</t>
  </si>
  <si>
    <t>GW Jutro code review process</t>
  </si>
  <si>
    <t>2024-05-15T10:08:24.000-0400</t>
  </si>
  <si>
    <t>SE-2867</t>
  </si>
  <si>
    <t xml:space="preserve">Ethnographic research tool </t>
  </si>
  <si>
    <t>2024-05-14T10:56:52.000-0400</t>
  </si>
  <si>
    <t>SE-2866</t>
  </si>
  <si>
    <t>OSPC Submitted documents table defect</t>
  </si>
  <si>
    <t>2024-05-13T11:05:46.000-0400</t>
  </si>
  <si>
    <t>SE-2864</t>
  </si>
  <si>
    <t xml:space="preserve">Update nilh web portal project  and service project to apply unified log id </t>
  </si>
  <si>
    <t>2024-05-10T09:49:05.000-0400</t>
  </si>
  <si>
    <t>SE-2863</t>
  </si>
  <si>
    <t>SIT UNCD Submission is not landing in GW CC SIT2</t>
  </si>
  <si>
    <t>2024-05-08T09:41:25.000-0400</t>
  </si>
  <si>
    <t>SE-2862</t>
  </si>
  <si>
    <t>Mobile - Firebase Cloud Messaging API</t>
  </si>
  <si>
    <t>2024-05-07T11:19:06.000-0400</t>
  </si>
  <si>
    <t>SE-2861</t>
  </si>
  <si>
    <t>Pen test observation for Updating ciphers- BAT</t>
  </si>
  <si>
    <t>2024-06-30</t>
  </si>
  <si>
    <t>2024-05-07T09:48:04.000-0400</t>
  </si>
  <si>
    <t>SE-2860</t>
  </si>
  <si>
    <t>OSPC lower environment not working</t>
  </si>
  <si>
    <t>2024-05-07T09:15:27.000-0400</t>
  </si>
  <si>
    <t>SE-2859</t>
  </si>
  <si>
    <t>Support CGI Production Patching</t>
  </si>
  <si>
    <t>2024-05-05T17:22:47.000-0400</t>
  </si>
  <si>
    <t>BAU Sprint Ending 06 May 2024</t>
  </si>
  <si>
    <t>SE-2858</t>
  </si>
  <si>
    <t>Support EAU APIM change OSPC UNCD API Validation</t>
  </si>
  <si>
    <t>2024-05-05T17:19:14.000-0400</t>
  </si>
  <si>
    <t>SE-2857</t>
  </si>
  <si>
    <t>Customer Incident INC0652093 OSPC DI gets "Something went wrong." due to WAF validation</t>
  </si>
  <si>
    <t>2024-05-01T09:01:09.000-0400</t>
  </si>
  <si>
    <t>BAU Sprint Ending 5 July 2024, BAU Sprint Ending 06 May 2024, BAU Sprint Ending 24 May 2024, BAU Sprint Ending 14 June 2024</t>
  </si>
  <si>
    <t>SE-2856</t>
  </si>
  <si>
    <t>Add labels to OSPC remediation epic</t>
  </si>
  <si>
    <t>2024-04-29T10:21:42.000-0400</t>
  </si>
  <si>
    <t>SE-2855</t>
  </si>
  <si>
    <t>Support ACES Monthly release</t>
  </si>
  <si>
    <t>2024-04-27T12:57:34.000-0400</t>
  </si>
  <si>
    <t>SE-2854</t>
  </si>
  <si>
    <t>Support WSIB NS Migration Wave #2</t>
  </si>
  <si>
    <t>2024-04-27T12:55:57.000-0400</t>
  </si>
  <si>
    <t>SE-2853</t>
  </si>
  <si>
    <t>Review B2B form7 specification and schema document to match deployment</t>
  </si>
  <si>
    <t>2024-04-23T09:29:26.000-0400</t>
  </si>
  <si>
    <t>SE-2852</t>
  </si>
  <si>
    <t>DUE-Support decommissioning of on prem microservice BAT OSPC DI</t>
  </si>
  <si>
    <t>2024-04-22T15:58:00.000-0400</t>
  </si>
  <si>
    <t>BAU Sprint Ending 5 July 2024, BAU Sprint Ending 26 July 2024, BAU Sprint Ending 06 May 2024, BAU Sprint Ending 24 May 2024, BAU Sprint Ending 14 June 2024</t>
  </si>
  <si>
    <t>SE-2851</t>
  </si>
  <si>
    <t>Azure cloud VMs patching Support</t>
  </si>
  <si>
    <t>2024-04-20T08:25:06.000-0400</t>
  </si>
  <si>
    <t>SE-2850</t>
  </si>
  <si>
    <t xml:space="preserve">INC0641658 B2B - User is using a sandbox and it's not accepting the xml file </t>
  </si>
  <si>
    <t>2024-04-19T14:11:48.000-0400</t>
  </si>
  <si>
    <t>SE-2849</t>
  </si>
  <si>
    <t>Irregular Hours information icon is missing on Earnings Information screen</t>
  </si>
  <si>
    <t>2024-04-17T12:05:12.000-0400</t>
  </si>
  <si>
    <t>SE-2848</t>
  </si>
  <si>
    <t>new virus scan service tp create pipeline</t>
  </si>
  <si>
    <t>2024-04-15T13:37:48.000-0400</t>
  </si>
  <si>
    <t>SE-2847</t>
  </si>
  <si>
    <t xml:space="preserve">due merging activities support </t>
  </si>
  <si>
    <t>2024-04-15T13:36:40.000-0400</t>
  </si>
  <si>
    <t>SE-2846</t>
  </si>
  <si>
    <t xml:space="preserve">sit2 merging from due </t>
  </si>
  <si>
    <t>2024-04-15T13:31:48.000-0400</t>
  </si>
  <si>
    <t>SE-2845</t>
  </si>
  <si>
    <t>uaa sit and bat due support on April 12th</t>
  </si>
  <si>
    <t>2024-04-15T13:29:03.000-0400</t>
  </si>
  <si>
    <t>SE-2844</t>
  </si>
  <si>
    <t>Prepartion May 3rd PROD deployment</t>
  </si>
  <si>
    <t>2024-04-15T11:49:29.000-0400</t>
  </si>
  <si>
    <t>SE-2843</t>
  </si>
  <si>
    <t>EAU configure support</t>
  </si>
  <si>
    <t>2024-04-12T14:23:55.000-0400</t>
  </si>
  <si>
    <t>BAU Sprint Ending 12 Apr, 2024</t>
  </si>
  <si>
    <t>SE-2842</t>
  </si>
  <si>
    <t>Support WSIB NS Migration Wave #1</t>
  </si>
  <si>
    <t>2024-04-12T09:07:58.000-0400</t>
  </si>
  <si>
    <t>BAU Sprint Ending 12 Apr, 2024, BAU Sprint Ending 06 May 2024</t>
  </si>
  <si>
    <t>SE-2841</t>
  </si>
  <si>
    <t xml:space="preserve">Azure Application Insight no longer collects data from OSPC  </t>
  </si>
  <si>
    <t>2024-04-11T14:45:54.000-0400</t>
  </si>
  <si>
    <t>SE-2840</t>
  </si>
  <si>
    <t>Create CR for April 19th</t>
  </si>
  <si>
    <t>2024-04-10T13:02:56.000-0400</t>
  </si>
  <si>
    <t>SE-2839</t>
  </si>
  <si>
    <t>OSPC Security code review defects</t>
  </si>
  <si>
    <t>2024-04-19</t>
  </si>
  <si>
    <t>2024-04-10T09:23:36.000-0400</t>
  </si>
  <si>
    <t>SE-2838</t>
  </si>
  <si>
    <t>UNCD Security code review defects</t>
  </si>
  <si>
    <t>2024-04-10T09:23:31.000-0400</t>
  </si>
  <si>
    <t>BAU Sprint Ending 5 July 2024, BAU Sprint Ending 12 Apr, 2024, BAU Sprint Ending 06 May 2024, BAU Sprint Ending 24 May 2024, BAU Sprint Ending 14 June 2024</t>
  </si>
  <si>
    <t>SE-2837</t>
  </si>
  <si>
    <t>Mobile App Security code review defects</t>
  </si>
  <si>
    <t>2024-04-10T09:22:49.000-0400</t>
  </si>
  <si>
    <t>BAU Sprint Ending 12 Apr, 2024, BAU Sprint Ending 06 May 2024, BAU Sprint Ending 24 May 2024</t>
  </si>
  <si>
    <t>SE-2836</t>
  </si>
  <si>
    <t xml:space="preserve">Production Patching April 7th, 2024 </t>
  </si>
  <si>
    <t>2024-04-06T23:45:59.000-0400</t>
  </si>
  <si>
    <t>SE-2835</t>
  </si>
  <si>
    <t xml:space="preserve">Support MDC UTM Upgrade FortiOS </t>
  </si>
  <si>
    <t>2024-04-06T23:43:36.000-0400</t>
  </si>
  <si>
    <t>SE-2834</t>
  </si>
  <si>
    <t>BAT docupload not working for DI OSPC</t>
  </si>
  <si>
    <t>2024-04-05T10:21:47.000-0400</t>
  </si>
  <si>
    <t>SE-2833</t>
  </si>
  <si>
    <t>ACES CC Adhoc Release, support OSPC UNCD.</t>
  </si>
  <si>
    <t>2024-04-03T21:21:05.000-0400</t>
  </si>
  <si>
    <t>SE-2832</t>
  </si>
  <si>
    <t>Update mobile proxy project for supporting APIM v2</t>
  </si>
  <si>
    <t>2024-04-02T15:03:14.000-0400</t>
  </si>
  <si>
    <t>SE-2831</t>
  </si>
  <si>
    <t>Approval for April 19th</t>
  </si>
  <si>
    <t>2024-04-02T14:06:09.000-0400</t>
  </si>
  <si>
    <t>SE-2830</t>
  </si>
  <si>
    <t xml:space="preserve">support for ppd change in uaa configuration to support more load </t>
  </si>
  <si>
    <t>2024-04-02T13:21:04.000-0400</t>
  </si>
  <si>
    <t>SE-2829</t>
  </si>
  <si>
    <t>generate uaa token for sit2</t>
  </si>
  <si>
    <t>2024-04-02T13:18:27.000-0400</t>
  </si>
  <si>
    <t>SE-2828</t>
  </si>
  <si>
    <t>Mobile Prod INC0643413- sign up link not working</t>
  </si>
  <si>
    <t>2024-04-02T10:59:25.000-0400</t>
  </si>
  <si>
    <t>SE-2827</t>
  </si>
  <si>
    <t>PROD UNCD Broken link on a login page</t>
  </si>
  <si>
    <t>2024-04-05</t>
  </si>
  <si>
    <t>2024-03-28T10:18:55.000-0400</t>
  </si>
  <si>
    <t>SE-2826</t>
  </si>
  <si>
    <t>Integrate APIM with dev OSPC environment</t>
  </si>
  <si>
    <t>2024-03-27T14:28:38.000-0400</t>
  </si>
  <si>
    <t>SE-2825</t>
  </si>
  <si>
    <t>OSPC Regression - Document uploaded in not landing in GWCC BAT2</t>
  </si>
  <si>
    <t>2024-03-27T11:39:46.000-0400</t>
  </si>
  <si>
    <t>BAU Sprint Ending 5 July 2024, BAU Sprint Ending 26 July 2024, BAU Sprint Ending 12 Apr, 2024, BAU Sprint Ending 06 May 2024, BAU Sprint Ending 24 May 2024, BAU Sprint Ending 14 June 2024</t>
  </si>
  <si>
    <t>SE-2824</t>
  </si>
  <si>
    <t>OSPC - Regression - Virus file upload is not giving appropriate error message instead something went wrong is displayed</t>
  </si>
  <si>
    <t>2024-03-27T11:36:08.000-0400</t>
  </si>
  <si>
    <t>SE-2823</t>
  </si>
  <si>
    <t>Accessibility DI-210: 4.1.2 Name, Role, Value - Back/Next/Save and Exit elements: inappropriate markup is used</t>
  </si>
  <si>
    <t>2024-03-26T11:34:35.000-0400</t>
  </si>
  <si>
    <t>SE-2822</t>
  </si>
  <si>
    <t>Accessibility DI-1043 Name, Role, Value - Back/Next/Cancel elements: inappropriate markup is used</t>
  </si>
  <si>
    <t>2024-03-25T17:08:27.000-0400</t>
  </si>
  <si>
    <t>SE-2821</t>
  </si>
  <si>
    <t>Accessibility DI-822 Name, Role, Value - Back/Next/Cancel elements: inappropriate markup is used</t>
  </si>
  <si>
    <t>2024-03-25T17:08:03.000-0400</t>
  </si>
  <si>
    <t>SE-2820</t>
  </si>
  <si>
    <t>Accessibility DI-674 Name, Role, Value - Back/Next/Cancel elements: inappropriate markup is used</t>
  </si>
  <si>
    <t>2024-03-25T17:07:39.000-0400</t>
  </si>
  <si>
    <t>SE-2819</t>
  </si>
  <si>
    <t>Accessibility DI-662 Name, Role, Value - Back/Next/Cancel elements: inappropriate markup is used</t>
  </si>
  <si>
    <t>2024-03-25T17:07:06.000-0400</t>
  </si>
  <si>
    <t>SE-2818</t>
  </si>
  <si>
    <t>Accessibility DI-641 Name, Role, Value - Back/Next/Cancel elements: inappropriate markup is used</t>
  </si>
  <si>
    <t>2024-03-25T17:06:44.000-0400</t>
  </si>
  <si>
    <t>SE-2817</t>
  </si>
  <si>
    <t>Accessibility DI-621 Name, Role, Value - Back/Next/Cancel elements: inappropriate markup is used</t>
  </si>
  <si>
    <t>2024-03-25T17:06:18.000-0400</t>
  </si>
  <si>
    <t>SE-2816</t>
  </si>
  <si>
    <t>Accessibility DI-616 Name, Role, Value - Back/Next/Cancel elements: inappropriate markup is used</t>
  </si>
  <si>
    <t>2024-03-25T17:05:49.000-0400</t>
  </si>
  <si>
    <t>SE-2815</t>
  </si>
  <si>
    <t>Accessibility DI-605 Name, Role, Value - Back/Next/Cancel elements: inappropriate markup is used</t>
  </si>
  <si>
    <t>2024-03-25T17:05:27.000-0400</t>
  </si>
  <si>
    <t>SE-2814</t>
  </si>
  <si>
    <t xml:space="preserve"> Accessibility DI-591 Name, Role, Value - Back/Next/Cancel elements: inappropriate markup is used</t>
  </si>
  <si>
    <t>2024-03-25T17:04:52.000-0400</t>
  </si>
  <si>
    <t>SE-2813</t>
  </si>
  <si>
    <t xml:space="preserve"> Accessibility DI-470 Name, Role, Value - Back/Next/Cancel elements: inappropriate markup is used</t>
  </si>
  <si>
    <t>2024-03-25T17:04:23.000-0400</t>
  </si>
  <si>
    <t>SE-2812</t>
  </si>
  <si>
    <t xml:space="preserve"> Accessibility DI-468 Name, Role, Value - Back/Next/Cancel elements: inappropriate markup is used</t>
  </si>
  <si>
    <t>2024-03-25T17:03:58.000-0400</t>
  </si>
  <si>
    <t>SE-2811</t>
  </si>
  <si>
    <t xml:space="preserve"> Accessibility DI-453 Name, Role, Value - Back/Next/Cancel elements: inappropriate markup is used</t>
  </si>
  <si>
    <t>2024-03-25T17:00:51.000-0400</t>
  </si>
  <si>
    <t>SE-2810</t>
  </si>
  <si>
    <t xml:space="preserve"> Accessibility DI-409 Name, Role, Value - Back/Next/Cancel elements: inappropriate markup is used</t>
  </si>
  <si>
    <t>2024-03-25T17:00:27.000-0400</t>
  </si>
  <si>
    <t>SE-2809</t>
  </si>
  <si>
    <t xml:space="preserve"> Accessibility DI-386 Name, Role, Value - Back/Next/Cancel elements: inappropriate markup is used</t>
  </si>
  <si>
    <t>2024-03-25T17:00:05.000-0400</t>
  </si>
  <si>
    <t>SE-2808</t>
  </si>
  <si>
    <t xml:space="preserve"> Accessibility DI-342 Name, Role, Value - Back/Next/Cancel elements: inappropriate markup is used</t>
  </si>
  <si>
    <t>2024-03-25T16:59:34.000-0400</t>
  </si>
  <si>
    <t>SE-2807</t>
  </si>
  <si>
    <t xml:space="preserve"> Accessibility DI-325 Name, Role, Value - Back/Next/Cancel elements: inappropriate markup is used</t>
  </si>
  <si>
    <t>2024-03-25T16:57:56.000-0400</t>
  </si>
  <si>
    <t>SE-2806</t>
  </si>
  <si>
    <t xml:space="preserve"> Accessibility DI-314 Name, Role, Value - Back/Next/Cancel elements: inappropriate markup is used</t>
  </si>
  <si>
    <t>2024-03-25T16:57:31.000-0400</t>
  </si>
  <si>
    <t>SE-2805</t>
  </si>
  <si>
    <t xml:space="preserve"> Accessibility DI-308 Name, Role, Value - Back/Next/Cancel elements: inappropriate markup is used</t>
  </si>
  <si>
    <t>2024-03-25T16:57:01.000-0400</t>
  </si>
  <si>
    <t>SE-2804</t>
  </si>
  <si>
    <t xml:space="preserve"> Accessibility DI-298 Name, Role, Value - Back/Next/Cancel elements: inappropriate markup is used</t>
  </si>
  <si>
    <t>2024-03-25T16:56:35.000-0400</t>
  </si>
  <si>
    <t>SE-2803</t>
  </si>
  <si>
    <t xml:space="preserve"> Accessibility DI-272 Name, Role, Value - Back/Next/Cancel elements: inappropriate markup is used</t>
  </si>
  <si>
    <t>2024-03-25T16:56:04.000-0400</t>
  </si>
  <si>
    <t>SE-2802</t>
  </si>
  <si>
    <t xml:space="preserve"> Accessibility DI-260 Name, Role, Value - Back/Next/Cancel elements: inappropriate markup is used</t>
  </si>
  <si>
    <t>2024-03-25T16:55:23.000-0400</t>
  </si>
  <si>
    <t>SE-2801</t>
  </si>
  <si>
    <t xml:space="preserve"> Accessibility DI-228 Name, Role, Value - Back/Next/Cancel elements: inappropriate markup is used</t>
  </si>
  <si>
    <t>2024-03-25T16:55:00.000-0400</t>
  </si>
  <si>
    <t>SE-2800</t>
  </si>
  <si>
    <t>Accessibility DI-214 Name, Role, Value - Back/Next/Cancel elements: inappropriate markup is used</t>
  </si>
  <si>
    <t>2024-03-25T16:54:17.000-0400</t>
  </si>
  <si>
    <t>SE-2799</t>
  </si>
  <si>
    <t>Accessibility DI-208 Name, Role, Value - Back/Next/Cancel elements: inappropriate markup is used</t>
  </si>
  <si>
    <t>2024-03-25T16:53:49.000-0400</t>
  </si>
  <si>
    <t>SE-2798</t>
  </si>
  <si>
    <t>2024-03-25T16:50:46.000-0400</t>
  </si>
  <si>
    <t>SE-2797</t>
  </si>
  <si>
    <t>Accessibility DI-178 Name, Role, Value - Back/Next/Cancel elements: inappropriate markup is used</t>
  </si>
  <si>
    <t>2024-03-25T16:49:45.000-0400</t>
  </si>
  <si>
    <t>SE-2796</t>
  </si>
  <si>
    <t>Accessibility DI-139 Name, Role, Value - Back/Next/Cancel elements: inappropriate markup is used</t>
  </si>
  <si>
    <t>2024-03-25T16:48:42.000-0400</t>
  </si>
  <si>
    <t>SE-2795</t>
  </si>
  <si>
    <t>Accessibility DI-137  Name, Role, Value - Back/Next/Cancel elements: inappropriate markup is used</t>
  </si>
  <si>
    <t>2024-03-25T16:45:34.000-0400</t>
  </si>
  <si>
    <t>SE-2794</t>
  </si>
  <si>
    <t>Accessibility DI-136 4.1.2 Name, Role, Value - Back/Next/Cancel elements: inappropriate markup is used</t>
  </si>
  <si>
    <t>2024-03-25T16:43:22.000-0400</t>
  </si>
  <si>
    <t>SE-2793</t>
  </si>
  <si>
    <t>Accessibility DI-135  Name, Role, Value - Back/Next/Cancel elements: inappropriate markup is used</t>
  </si>
  <si>
    <t>2024-03-25T16:42:56.000-0400</t>
  </si>
  <si>
    <t>SE-2792</t>
  </si>
  <si>
    <t>Accessibility DI-133 4.1.2 Name, Role, Value - Back/Next/Cancel elements: inappropriate markup is used</t>
  </si>
  <si>
    <t>2024-03-25T16:42:26.000-0400</t>
  </si>
  <si>
    <t>SE-2791</t>
  </si>
  <si>
    <t>Accessibility DI-132 4.1.2 Name, Role, Value - Back/Next/Cancel elements: inappropriate markup is used</t>
  </si>
  <si>
    <t>2024-03-25T16:41:22.000-0400</t>
  </si>
  <si>
    <t>SE-2790</t>
  </si>
  <si>
    <t>Accessibility DI-131 4.1.2 Name, Role, Value - Back/Next/Cancel elements: inappropriate markup is used</t>
  </si>
  <si>
    <t>2024-03-25T16:40:54.000-0400</t>
  </si>
  <si>
    <t>SE-2789</t>
  </si>
  <si>
    <t>Accessibility DI-130 4.1.2 Name, Role, Value - Back/Next/Cancel elements: inappropriate markup is used</t>
  </si>
  <si>
    <t>2024-03-25T16:40:16.000-0400</t>
  </si>
  <si>
    <t>SE-2788</t>
  </si>
  <si>
    <t>Accessibility DI-129 Name, Role, Value - Back/Next/Cancel elements: inappropriate markup is used</t>
  </si>
  <si>
    <t>2024-03-25T16:39:41.000-0400</t>
  </si>
  <si>
    <t>SE-2787</t>
  </si>
  <si>
    <t>Accessibility DI-128 4.1.2 Name, Role, Value - Back/Next/Cancel elements: inappropriate markup is used</t>
  </si>
  <si>
    <t>2024-03-25T16:39:09.000-0400</t>
  </si>
  <si>
    <t>SE-2786</t>
  </si>
  <si>
    <t>Accessibility DI-113 4.1.2 Name, Role, Value - Back/Next/Cancel elements: inappropriate markup is used</t>
  </si>
  <si>
    <t>2024-03-25T16:38:25.000-0400</t>
  </si>
  <si>
    <t>SE-2785</t>
  </si>
  <si>
    <t>Accessibility DI-106 Name, Role, Value - Back/Next/Cancel elements: inappropriate markup is used</t>
  </si>
  <si>
    <t>2024-03-25T16:37:23.000-0400</t>
  </si>
  <si>
    <t>SE-2784</t>
  </si>
  <si>
    <t xml:space="preserve">Move accessibility defetcs from excel to JIRA </t>
  </si>
  <si>
    <t>2024-03-25T14:50:03.000-0400</t>
  </si>
  <si>
    <t>SE-2782</t>
  </si>
  <si>
    <t>Create CR for April 5th</t>
  </si>
  <si>
    <t>2024-03-24T23:01:11.000-0400</t>
  </si>
  <si>
    <t>SE-2781</t>
  </si>
  <si>
    <t>PRD DUE go live support</t>
  </si>
  <si>
    <t>2024-03-21T14:46:06.000-0400</t>
  </si>
  <si>
    <t>BAU Sprint Ending 22 Mar, 2024, BAU Sprint Ending 12 Apr, 2024</t>
  </si>
  <si>
    <t>SE-2780</t>
  </si>
  <si>
    <t>PRD GW CC Hotfix support</t>
  </si>
  <si>
    <t>2024-03-21T14:43:26.000-0400</t>
  </si>
  <si>
    <t>SE-2779</t>
  </si>
  <si>
    <t>the model dialog main texts are broken into a new line in middle by hardcoded “\n</t>
  </si>
  <si>
    <t>2024-03-21T13:55:26.000-0400</t>
  </si>
  <si>
    <t>SE-2778</t>
  </si>
  <si>
    <t>support for sit2 env for DUE OSPC March 11th week</t>
  </si>
  <si>
    <t>2024-03-20T09:04:04.000-0400</t>
  </si>
  <si>
    <t>BAU Sprint Ending 22 Mar, 2024</t>
  </si>
  <si>
    <t>SE-2777</t>
  </si>
  <si>
    <t>support for sit for DUE document upload march 15</t>
  </si>
  <si>
    <t>2024-03-20T09:01:49.000-0400</t>
  </si>
  <si>
    <t>SE-2776</t>
  </si>
  <si>
    <t>eNIHL - identify root cause of sudden drop in successful submissions in 09/2023</t>
  </si>
  <si>
    <t>2024-03-20T08:54:07.000-0400</t>
  </si>
  <si>
    <t>BAU Sprint Ending 22 Mar, 2024, BAU Sprint Ending 12 Apr, 2024, BAU Sprint Ending 06 May 2024, BAU Sprint Ending 24 May 2024</t>
  </si>
  <si>
    <t>SE-2775</t>
  </si>
  <si>
    <t>Accessibility DI-30 Consider providing at least one navigation landmark</t>
  </si>
  <si>
    <t>2024-03-19T16:53:47.000-0400</t>
  </si>
  <si>
    <t>SE-2774</t>
  </si>
  <si>
    <t>Accessibility DI-398  Save or Cancel button should return focus to the Pen button</t>
  </si>
  <si>
    <t>2024-03-19T16:52:21.000-0400</t>
  </si>
  <si>
    <t>SE-2773</t>
  </si>
  <si>
    <t>Accessibility DI-693 Save or Cancel button should return focus to the Pen button</t>
  </si>
  <si>
    <t>2024-03-19T16:47:26.000-0400</t>
  </si>
  <si>
    <t>SE-2772</t>
  </si>
  <si>
    <t>Accessibility DI-765 List contains invalid elements</t>
  </si>
  <si>
    <t>2024-03-19T16:44:18.000-0400</t>
  </si>
  <si>
    <t>SE-2771</t>
  </si>
  <si>
    <t>Accessibility DI-11 All content must be contained in landmarks</t>
  </si>
  <si>
    <t>2024-03-19T16:41:07.000-0400</t>
  </si>
  <si>
    <t>BAU Sprint Ending 12 Apr, 2024, BAU Sprint Ending 6 Sep 2024, BAU Sprint Ending 06 May 2024, BAU Sprint Ending 24 May 2024</t>
  </si>
  <si>
    <t>SE-2770</t>
  </si>
  <si>
    <t>Accessibility DI-5 3.2.4 Consistent Identification - Logo links should have identical names across pages</t>
  </si>
  <si>
    <t>2024-03-19T16:37:33.000-0400</t>
  </si>
  <si>
    <t>BAU Sprint Ending 12 Apr, 2024, BAU Sprint Ending 6 Sep 2024, BAU Sprint ending 27 Sep 2024, BAU Sprint Ending 06 May 2024, BAU Sprint Ending 24 May 2024</t>
  </si>
  <si>
    <t>SE-2760</t>
  </si>
  <si>
    <t>Azure Cloud VM patching support</t>
  </si>
  <si>
    <t>2024-03-14T09:01:16.000-0400</t>
  </si>
  <si>
    <t>SE-2759</t>
  </si>
  <si>
    <t>Accessibility DI-1139 Info and Relationships - Health care provider organization contact information - Grouping is not needed.png</t>
  </si>
  <si>
    <t>2024-05-03</t>
  </si>
  <si>
    <t>2024-03-14T00:50:04.000-0400</t>
  </si>
  <si>
    <t>SE-2758</t>
  </si>
  <si>
    <t>Accessibility DI 1141 - Labels or Instructions - Health care provider organization contact information - Street input does not have label.png</t>
  </si>
  <si>
    <t>2024-03-14T00:47:41.000-0400</t>
  </si>
  <si>
    <t>SE-2757</t>
  </si>
  <si>
    <t>Accessibility DI-11381.3.1 Info and Relationships - Health care provider organization contact information - Grouping is not needed.png</t>
  </si>
  <si>
    <t>2024-03-13T16:07:12.000-0400</t>
  </si>
  <si>
    <t>SE-2756</t>
  </si>
  <si>
    <t>Accessibility DI 1151  Info and Relationships - All region landmarks should be uniquely identified</t>
  </si>
  <si>
    <t>2024-03-13T16:05:29.000-0400</t>
  </si>
  <si>
    <t>SE-2755</t>
  </si>
  <si>
    <t>Accessibility DI- 1153 Focus Order - Health care provider organization contact information - Set focus on Edit button when organization is added.png</t>
  </si>
  <si>
    <t>2024-03-13T15:51:20.000-0400</t>
  </si>
  <si>
    <t>SE-2754</t>
  </si>
  <si>
    <t>Accessibility DI -1154 - Status Messages - Feedback: notify AT users that the organization was removed</t>
  </si>
  <si>
    <t>2024-03-13T15:48:44.000-0400</t>
  </si>
  <si>
    <t>SE-2753</t>
  </si>
  <si>
    <t>Support CGI on-prem VMs E1000 vNIC replacement</t>
  </si>
  <si>
    <t>2024-03-13T09:08:23.000-0400</t>
  </si>
  <si>
    <t>SE-2752</t>
  </si>
  <si>
    <t>Move Retest,open and retest failed defects to JIRA (first phase)</t>
  </si>
  <si>
    <t>2024-03-11T14:40:05.000-0400</t>
  </si>
  <si>
    <t>SE-2751</t>
  </si>
  <si>
    <t>Production APIM Implementation</t>
  </si>
  <si>
    <t>2024-03-09T15:03:07.000-0500</t>
  </si>
  <si>
    <t>SE-2750</t>
  </si>
  <si>
    <t>Investigate BAT application gateway access to remediate OSPC WAF rules</t>
  </si>
  <si>
    <t>2024-03-08T12:04:07.000-0500</t>
  </si>
  <si>
    <t>BAU Sprint Ending 22 Mar, 2024, BAU Sprint Ending 12 Apr, 2024, BAU Sprint Ending 06 May 2024</t>
  </si>
  <si>
    <t>SE-2749</t>
  </si>
  <si>
    <t>Preparation for April5 deployment</t>
  </si>
  <si>
    <t>2024-03-07T10:22:27.000-0500</t>
  </si>
  <si>
    <t>SE-2748</t>
  </si>
  <si>
    <t>Support DUE Golive - BAT2 Dress Rehearsal</t>
  </si>
  <si>
    <t>2024-03-07T09:08:07.000-0500</t>
  </si>
  <si>
    <t>SE-2747</t>
  </si>
  <si>
    <t>DUE - doc upload cloud service due changes for yaml</t>
  </si>
  <si>
    <t>2024-03-06T09:08:28.000-0500</t>
  </si>
  <si>
    <t>SE-2746</t>
  </si>
  <si>
    <t>2024-03-05T16:46:35.000-0500</t>
  </si>
  <si>
    <t>SE-2744</t>
  </si>
  <si>
    <t>Investigate account locking behaviour</t>
  </si>
  <si>
    <t>2024-03-05T09:38:29.000-0500</t>
  </si>
  <si>
    <t>SE-2743</t>
  </si>
  <si>
    <t>BAT UAA Env for DUE project feb 26th week</t>
  </si>
  <si>
    <t>2024-03-05T09:21:41.000-0500</t>
  </si>
  <si>
    <t>SE-2742</t>
  </si>
  <si>
    <t>2024-03-05T09:20:52.000-0500</t>
  </si>
  <si>
    <t>SE-2741</t>
  </si>
  <si>
    <t>support for sit2 env for DUE OSPC</t>
  </si>
  <si>
    <t>2024-03-05T09:13:17.000-0500</t>
  </si>
  <si>
    <t>SE-2740</t>
  </si>
  <si>
    <t>sit2 environment to move apim changes for EAU project</t>
  </si>
  <si>
    <t>2024-03-05T09:03:35.000-0500</t>
  </si>
  <si>
    <t>SE-2739</t>
  </si>
  <si>
    <t>swat support for osbc uaa sit2</t>
  </si>
  <si>
    <t>2024-03-05T09:02:35.000-0500</t>
  </si>
  <si>
    <t>SE-2738</t>
  </si>
  <si>
    <t>Direct deposit- Lock DD accounts in OSPC</t>
  </si>
  <si>
    <t>2024-03-04T15:15:12.000-0500</t>
  </si>
  <si>
    <t>SE-2737</t>
  </si>
  <si>
    <t>Production OSPC Public SSL to be expired</t>
  </si>
  <si>
    <t>2024-03-06</t>
  </si>
  <si>
    <t>2024-03-03T07:57:26.000-0500</t>
  </si>
  <si>
    <t>SE-2736</t>
  </si>
  <si>
    <t>eForm 6: Expected health care received date should not allow prior date</t>
  </si>
  <si>
    <t>2024-03-01T16:14:42.000-0500</t>
  </si>
  <si>
    <t>SE-2733</t>
  </si>
  <si>
    <t>ARC-ADA: Coordinate completion of required artifacts for CP1</t>
  </si>
  <si>
    <t>Sridhar Kethandapatti</t>
  </si>
  <si>
    <t>2024-02-28T10:38:14.000-0500</t>
  </si>
  <si>
    <t>SE-2732</t>
  </si>
  <si>
    <t>All witnesss are deleted when deleting a single witness after cancelling editing operation</t>
  </si>
  <si>
    <t>2024-02-27T15:06:08.000-0500</t>
  </si>
  <si>
    <t>SE-2731</t>
  </si>
  <si>
    <t>Migrate OSPC/UNCD antivirus from clamav/symantec to OSBC</t>
  </si>
  <si>
    <t>2024-02-27T13:44:31.000-0500</t>
  </si>
  <si>
    <t>BAU Sprint ending 8 Nov 2024, BAU Sprint ending 29 Nov 2024, BAU Sprint Ending 22 Mar, 2024, BAU Sprint Ending 5 July 2024, BAU Sprint Ending 26 July 2024, BAU Sprint Ending 16 Augu 2024, BAU Sprint Ending 12 Apr, 2024, BAU Sprint Ending 6 Sep 2024, BAU Sprint ending 27 Sep 2024, BAU Sprint Ending 06 May 2024, BAU Sprint Ending 24 May 2024, BAU Sprint Ending 14 June 2024, BAU Sprint ending 18 Oct 2024</t>
  </si>
  <si>
    <t>SE-2730</t>
  </si>
  <si>
    <t>generate uaa token in dit and support</t>
  </si>
  <si>
    <t>2024-02-27T08:25:40.000-0500</t>
  </si>
  <si>
    <t>BAU Sprint Ending 01 Mar, 2024</t>
  </si>
  <si>
    <t>SE-2723</t>
  </si>
  <si>
    <t>EAU - APIM version 2 changes for SIT</t>
  </si>
  <si>
    <t>2024-02-23T16:11:46.000-0500</t>
  </si>
  <si>
    <t>BAU Sprint Ending 22 Mar, 2024, BAU Sprint Ending 01 Mar, 2024</t>
  </si>
  <si>
    <t>SE-2722</t>
  </si>
  <si>
    <t xml:space="preserve">Investigate options on how to manage in GWCC any invalid address(es) entered on the report (based on backend Precisely address validation).  </t>
  </si>
  <si>
    <t>Ankit Gupta</t>
  </si>
  <si>
    <t>2024-02-22T09:59:23.000-0500</t>
  </si>
  <si>
    <t>SE-2721</t>
  </si>
  <si>
    <t>CR for March 1st</t>
  </si>
  <si>
    <t>2024-02-22T09:41:07.000-0500</t>
  </si>
  <si>
    <t>SE-2720</t>
  </si>
  <si>
    <t>Investigate eServices dependency on current legacy eForm 7 app</t>
  </si>
  <si>
    <t>2024-02-22T09:37:02.000-0500</t>
  </si>
  <si>
    <t>SE-2719</t>
  </si>
  <si>
    <t>bat deployment for ospc mobile</t>
  </si>
  <si>
    <t>2024-02-21T16:54:07.000-0500</t>
  </si>
  <si>
    <t>SE-2718</t>
  </si>
  <si>
    <t>Sit2 env support feb 11 week</t>
  </si>
  <si>
    <t>2024-02-21T16:53:30.000-0500</t>
  </si>
  <si>
    <t>SE-2717</t>
  </si>
  <si>
    <t>ppd feb15 and 13 support</t>
  </si>
  <si>
    <t>2024-02-21T16:50:43.000-0500</t>
  </si>
  <si>
    <t>SE-2716</t>
  </si>
  <si>
    <t>ppd ospc for feb 20th</t>
  </si>
  <si>
    <t>2024-02-21T16:50:05.000-0500</t>
  </si>
  <si>
    <t>SE-2715</t>
  </si>
  <si>
    <t>Support Azure OSPC VM Prod patching Feb</t>
  </si>
  <si>
    <t>2024-02-21T09:08:05.000-0500</t>
  </si>
  <si>
    <t>SE-2714</t>
  </si>
  <si>
    <t>Dynamic Intake Mobile Diona VPN DAP update</t>
  </si>
  <si>
    <t>2024-02-21T09:05:13.000-0500</t>
  </si>
  <si>
    <t>SE-2711</t>
  </si>
  <si>
    <t>Investigate impacts with real-time auto-claim matching</t>
  </si>
  <si>
    <t>Wei Zhang</t>
  </si>
  <si>
    <t>2024-02-20T11:35:40.000-0500</t>
  </si>
  <si>
    <t>SE-2710</t>
  </si>
  <si>
    <t>OSPC Mobile DIT SSL Expiring</t>
  </si>
  <si>
    <t>2024-02-20T09:06:43.000-0500</t>
  </si>
  <si>
    <t>SE-2709</t>
  </si>
  <si>
    <t>Support CGI DB patching for eServices Database</t>
  </si>
  <si>
    <t>2024-02-16T10:45:44.000-0500</t>
  </si>
  <si>
    <t>SE-2708</t>
  </si>
  <si>
    <t>Support VM Wave1</t>
  </si>
  <si>
    <t>2024-02-15T16:28:59.000-0500</t>
  </si>
  <si>
    <t>SE-2707</t>
  </si>
  <si>
    <t>Deploy Mobile app in BAT</t>
  </si>
  <si>
    <t>2024-02-15T08:55:23.000-0500</t>
  </si>
  <si>
    <t>SE-2706</t>
  </si>
  <si>
    <t>Support DUE perf testing before deployment</t>
  </si>
  <si>
    <t>2024-02-14T09:21:37.000-0500</t>
  </si>
  <si>
    <t>SE-2705</t>
  </si>
  <si>
    <t>Mobile PPD - SSL cert renewal</t>
  </si>
  <si>
    <t>2024-02-14T08:58:57.000-0500</t>
  </si>
  <si>
    <t>SE-2704</t>
  </si>
  <si>
    <t>Assess requested changes for payment details</t>
  </si>
  <si>
    <t>2024-02-14T08:32:15.000-0500</t>
  </si>
  <si>
    <t>SE-2703</t>
  </si>
  <si>
    <t>Accessibility DI-666 Irregular hours" modal: reflow content when narrowing the viewport</t>
  </si>
  <si>
    <t>2024-02-13T08:57:19.000-0500</t>
  </si>
  <si>
    <t>BAU Sprint Ending 22 Mar, 2024, BAU Sprint Ending 01 Mar, 2024, BAU Sprint Ending 12 Apr, 2024, BAU Sprint Ending 06 May 2024</t>
  </si>
  <si>
    <t>SE-2702</t>
  </si>
  <si>
    <t>Remove survey from NIHL</t>
  </si>
  <si>
    <t>2024-02-12T14:56:33.000-0500</t>
  </si>
  <si>
    <t>SE-2701</t>
  </si>
  <si>
    <t>Remove direct deposit survey from OSPC</t>
  </si>
  <si>
    <t>2024-02-12T14:52:48.000-0500</t>
  </si>
  <si>
    <t>SE-2700</t>
  </si>
  <si>
    <t>Google policy update issue</t>
  </si>
  <si>
    <t>2024-02-12T11:55:23.000-0500</t>
  </si>
  <si>
    <t>SE-2696</t>
  </si>
  <si>
    <t>Create Diona laptop access to terminal server</t>
  </si>
  <si>
    <t>2024-02-07T14:33:20.000-0500</t>
  </si>
  <si>
    <t>BAU Sprint 02/09/2024, BAU Sprint Ending 01 Mar, 2024</t>
  </si>
  <si>
    <t>SE-2695</t>
  </si>
  <si>
    <t>Investigate eStatements dependency on current legacy eForm 7 app</t>
  </si>
  <si>
    <t>2024-02-07T11:29:21.000-0500</t>
  </si>
  <si>
    <t>SE-2694</t>
  </si>
  <si>
    <t>Health Services - POC 2 - document upload changes</t>
  </si>
  <si>
    <t>2024-03-01</t>
  </si>
  <si>
    <t>2024-02-06T13:49:01.000-0500</t>
  </si>
  <si>
    <t>SE-2693</t>
  </si>
  <si>
    <t>DIT uaa server support</t>
  </si>
  <si>
    <t>2024-02-06T09:01:45.000-0500</t>
  </si>
  <si>
    <t>BAU Sprint 02/09/2024</t>
  </si>
  <si>
    <t>SE-2692</t>
  </si>
  <si>
    <t>Sit2 env support</t>
  </si>
  <si>
    <t>2024-02-06T09:00:30.000-0500</t>
  </si>
  <si>
    <t>SE-2691</t>
  </si>
  <si>
    <t>CHG0035833 Support to be expired eService SSL certificate renewal</t>
  </si>
  <si>
    <t>2024-02-02T11:27:36.000-0500</t>
  </si>
  <si>
    <t>SE-2690</t>
  </si>
  <si>
    <t>F7s missing when trying to submit using the "unnumbered document upload tool"</t>
  </si>
  <si>
    <t>2024-02-02T11:14:22.000-0500</t>
  </si>
  <si>
    <t>SE-2688</t>
  </si>
  <si>
    <t>Support CGI  and Diona access request coordination</t>
  </si>
  <si>
    <t>2024-01-31T12:36:29.000-0500</t>
  </si>
  <si>
    <t>SE-2687</t>
  </si>
  <si>
    <t xml:space="preserve">Employer with B2B userid / password testing </t>
  </si>
  <si>
    <t>2024-01-31T11:02:56.000-0500</t>
  </si>
  <si>
    <t>SE-2686</t>
  </si>
  <si>
    <t>Support OSPC troubleshooting</t>
  </si>
  <si>
    <t>2024-01-31T10:03:19.000-0500</t>
  </si>
  <si>
    <t>SE-2685</t>
  </si>
  <si>
    <t>eservices SSL cert renewal</t>
  </si>
  <si>
    <t>2024-01-31T09:18:49.000-0500</t>
  </si>
  <si>
    <t>SE-2684</t>
  </si>
  <si>
    <t>ACES GW CC Hotfix Support</t>
  </si>
  <si>
    <t>2024-01-31T09:14:11.000-0500</t>
  </si>
  <si>
    <t>SE-2682</t>
  </si>
  <si>
    <t xml:space="preserve">INC0629298 - production incident </t>
  </si>
  <si>
    <t>2024-01-30T09:12:32.000-0500</t>
  </si>
  <si>
    <t>SE-2681</t>
  </si>
  <si>
    <t>Explore how default entries on eForm 7 can be identified by CRR reps during registration</t>
  </si>
  <si>
    <t>2024-01-29T13:46:29.000-0500</t>
  </si>
  <si>
    <t>SE-2679</t>
  </si>
  <si>
    <t>INC0629041 - onpremise doc upload antivirus and IO issues</t>
  </si>
  <si>
    <t>2024-01-29T08:59:46.000-0500</t>
  </si>
  <si>
    <t>BAU Sprint Ending 22 Mar, 2024, BAU Sprint 02/09/2024, BAU Sprint Ending 01 Mar, 2024</t>
  </si>
  <si>
    <t>SE-2678</t>
  </si>
  <si>
    <t>Support CGI Patching PRD Jan</t>
  </si>
  <si>
    <t>2024-01-26T14:17:33.000-0500</t>
  </si>
  <si>
    <t>SE-2677</t>
  </si>
  <si>
    <t>Support Azure Cloud OSPC VMs patching Jan</t>
  </si>
  <si>
    <t>2024-01-26T14:13:57.000-0500</t>
  </si>
  <si>
    <t>SE-2675</t>
  </si>
  <si>
    <t>Support ACES Monthly release Jan</t>
  </si>
  <si>
    <t>2024-01-26T14:06:52.000-0500</t>
  </si>
  <si>
    <t>SE-2674</t>
  </si>
  <si>
    <t>DUE/APIM wsib-docupload-service-cloud changes</t>
  </si>
  <si>
    <t>2024-03-24</t>
  </si>
  <si>
    <t>2024-01-26T13:50:33.000-0500</t>
  </si>
  <si>
    <t>SE-2673</t>
  </si>
  <si>
    <t>DUE/APIM service-digital-intake-integration changes</t>
  </si>
  <si>
    <t>2024-01-26T13:49:42.000-0500</t>
  </si>
  <si>
    <t>SE-2672</t>
  </si>
  <si>
    <t>DUE/APIM service-validate-docupload changes</t>
  </si>
  <si>
    <t>2024-01-26T13:47:38.000-0500</t>
  </si>
  <si>
    <t>SE-2671</t>
  </si>
  <si>
    <t>DUE/APIM ui-ospc-mobile changes</t>
  </si>
  <si>
    <t>2024-01-26T13:46:17.000-0500</t>
  </si>
  <si>
    <t>SE-2670</t>
  </si>
  <si>
    <t>DUE/APIM ui-ospc-jutro changes</t>
  </si>
  <si>
    <t>2024-01-26T13:45:10.000-0500</t>
  </si>
  <si>
    <t>SE-2668</t>
  </si>
  <si>
    <t>Identify performance impacts with business activity/NAICS retrieval on new eForm7</t>
  </si>
  <si>
    <t>2024-01-24T10:26:43.000-0500</t>
  </si>
  <si>
    <t>SE-2666</t>
  </si>
  <si>
    <t>Production Support</t>
  </si>
  <si>
    <t>2024-01-22T21:56:24.000-0500</t>
  </si>
  <si>
    <t>BAU Sprint 2 - Feb 3 - Feb 21, BAU Sprint ending 8 Nov 2024, BAU Sprint ending 29 Nov 2024, BAU Sprint Ending 22 Mar, 2024, BAU Sprint ending 20 Dec 2024, BAU Sprint Ending 5 July 2024, BAU Sprint 02/09/2024, BAU Sprint Ending 26 July 2024, BAU Sprint Ending 01 Mar, 2024, BAU Sprint Ending 16 Augu 2024, BAU Sprint Ending 12 Apr, 2024, BAU Sprint Ending 6 Sep 2024, BAU Sprint ending 27 Sep 2024, BAU Sprint Ending 06 May 2024, BAU Sprint Ending 24 May 2024, BAU Sprint Ending 14 June 2024, BAU Sprint ending 18 Oct 2024, BAU Sprint - Dec 23 - Jan 10, BAU Sprint 1 - Jan 13 - Jan 31</t>
  </si>
  <si>
    <t>SE-2665</t>
  </si>
  <si>
    <t>Accessibility DI-440  Reflow - Calendar: arrange widget elements within the bounds of viewport at zoom 400%</t>
  </si>
  <si>
    <t>2024-01-22T16:21:17.000-0500</t>
  </si>
  <si>
    <t>SE-2664</t>
  </si>
  <si>
    <t>Accessibility DI-363  Calendar: arrange widget elements within the bounds of viewport at zoom 400%</t>
  </si>
  <si>
    <t>2024-01-22T16:16:50.000-0500</t>
  </si>
  <si>
    <t>SE-2663</t>
  </si>
  <si>
    <t>Accessibility DI-680  Status Messages - "#/X characters": text is not given appropriate role for status message</t>
  </si>
  <si>
    <t>2024-01-22T16:10:40.000-0500</t>
  </si>
  <si>
    <t>SE-2662</t>
  </si>
  <si>
    <t>Accessibility DI-1014 - Status Messages - No status message for adding/deleting body parts to/from "Selected areas" table</t>
  </si>
  <si>
    <t>2024-01-22T15:43:37.000-0500</t>
  </si>
  <si>
    <t>BAU Sprint Ending 5 July 2024, BAU Sprint Ending 26 July 2024, BAU Sprint Ending 01 Mar, 2024, BAU Sprint Ending 12 Apr, 2024, BAU Sprint Ending 06 May 2024, BAU Sprint Ending 24 May 2024, BAU Sprint Ending 14 June 2024</t>
  </si>
  <si>
    <t>SE-2661</t>
  </si>
  <si>
    <t>Prod- eForm 7: Wording change to align with the new policy</t>
  </si>
  <si>
    <t>2024-01-22T13:33:12.000-0500</t>
  </si>
  <si>
    <t>BAU Sprint Ending 22 Mar, 2024, BAU Sprint 02/09/2024, BAU Sprint Ending 01 Mar, 2024, BAU Sprint Ending 12 Apr, 2024, BAU Sprint Ending 06 May 2024, BAU Sprint Ending 24 May 2024</t>
  </si>
  <si>
    <t>SE-2657</t>
  </si>
  <si>
    <t>Support ASA Firewall Wave #12 (Jan 26th)</t>
  </si>
  <si>
    <t>2024-01-19T21:28:50.000-0500</t>
  </si>
  <si>
    <t>SE-2650</t>
  </si>
  <si>
    <t>Produce initial assessment of NIHL to share with CE managers</t>
  </si>
  <si>
    <t>2024-01-17T12:02:17.000-0500</t>
  </si>
  <si>
    <t>SE-2649</t>
  </si>
  <si>
    <t>PPD Sanity Report Issues - NIHL</t>
  </si>
  <si>
    <t>2024-01-16T14:50:25.000-0500</t>
  </si>
  <si>
    <t>BAU Sprint Ending 22 Mar, 2024, BAU Sprint Ending 01 Mar, 2024, BAU Sprint Ending 12 Apr, 2024, BAU Sprint Ending 06 May 2024, BAU Sprint Ending 24 May 2024, BAU Sprint 01/19/2024, BAU Sprint Ending 14 June 2024</t>
  </si>
  <si>
    <t>SE-2648</t>
  </si>
  <si>
    <t>eForm7 attachment confirmation 0</t>
  </si>
  <si>
    <t>2024-01-16T14:05:15.000-0500</t>
  </si>
  <si>
    <t>SE-2645</t>
  </si>
  <si>
    <t>Accessibility DI-1120: 1.1.1 Non-text Content - Informative image does not have text alternative</t>
  </si>
  <si>
    <t>2024-01-16T10:56:58.000-0500</t>
  </si>
  <si>
    <t>SE-2644</t>
  </si>
  <si>
    <t>Accessibility DI-1101: 4.1.2 Name, Role, Value - role=contentinfo is incorrectly used</t>
  </si>
  <si>
    <t>2024-01-16T10:52:54.000-0500</t>
  </si>
  <si>
    <t>BAU Sprint 02/09/2024, BAU Sprint Ending 06 May 2024</t>
  </si>
  <si>
    <t>SE-2643</t>
  </si>
  <si>
    <t>UNCD PPD &amp; SIT- getting something went wrong error.</t>
  </si>
  <si>
    <t>2024-01-15T17:46:49.000-0500</t>
  </si>
  <si>
    <t>BAU Sprint 01/19/2024</t>
  </si>
  <si>
    <t>SE-2642</t>
  </si>
  <si>
    <t xml:space="preserve"> Estimate ui-ospc-jutro upgrade jutro version for AST remediation</t>
  </si>
  <si>
    <t>2024-01-15T15:46:10.000-0500</t>
  </si>
  <si>
    <t>BAU Sprint -  9/15/23, BAU Sprint 10/20/23, BAU Sprint 02/09/2024, BAU Sprint -  10/6/23, BAU Sprint 11/17/23, BAU Sprint 12/01/2023, BAU Sprint 12/15/2023, BAU Sprint 01/05/2024, BAU Sprint 11/03/23, BAU Sprint 01/19/2024</t>
  </si>
  <si>
    <t>SE-2641</t>
  </si>
  <si>
    <t>DUE - Penetration testing Mobile proxy changes</t>
  </si>
  <si>
    <t>2024-01-15T13:58:07.000-0500</t>
  </si>
  <si>
    <t>BAU Sprint 02/09/2024, BAU Sprint 01/19/2024</t>
  </si>
  <si>
    <t>SE-2640</t>
  </si>
  <si>
    <t>DUE - Penetration testing OSPC changes</t>
  </si>
  <si>
    <t>2024-01-15T13:54:57.000-0500</t>
  </si>
  <si>
    <t>SE-2639</t>
  </si>
  <si>
    <t>Support CHG0035482 for UAA server validation</t>
  </si>
  <si>
    <t>2024-01-15T09:04:14.000-0500</t>
  </si>
  <si>
    <t>SE-2638</t>
  </si>
  <si>
    <t>Externalize recaptcha score threshold as environment variable</t>
  </si>
  <si>
    <t>2024-01-19</t>
  </si>
  <si>
    <t>2024-01-11T10:50:04.000-0500</t>
  </si>
  <si>
    <t>SE-2637</t>
  </si>
  <si>
    <t>CR for January 19th</t>
  </si>
  <si>
    <t>2024-01-10T10:26:40.000-0500</t>
  </si>
  <si>
    <t>SE-2636</t>
  </si>
  <si>
    <t>Apple developer certificate renewal</t>
  </si>
  <si>
    <t>2024-01-09T09:23:32.000-0500</t>
  </si>
  <si>
    <t>SE-2635</t>
  </si>
  <si>
    <t>Accessibility DI-375: 1.4.11 Non-text Contrast - Calendar: focus indicator has insufficient color contrast</t>
  </si>
  <si>
    <t>2024-01-08T08:55:18.000-0500</t>
  </si>
  <si>
    <t>SE-2634</t>
  </si>
  <si>
    <t xml:space="preserve">create secrets APIM subscription key service-validate upload and service digital integration tests </t>
  </si>
  <si>
    <t>2024-01-03T01:48:13.000-0500</t>
  </si>
  <si>
    <t>BAU Sprint 02/09/2024, BAU Sprint 01/05/2024, BAU Sprint 01/19/2024</t>
  </si>
  <si>
    <t>Details for Integration TCs executed (Unique) - Month: August (+)</t>
  </si>
  <si>
    <t>Date</t>
  </si>
  <si>
    <t>Month</t>
  </si>
  <si>
    <t>Env.</t>
  </si>
  <si>
    <t>Automation Execution Type</t>
  </si>
  <si>
    <t>Request Type</t>
  </si>
  <si>
    <t>Test Type</t>
  </si>
  <si>
    <t>No of Testcases Executed(Manual)</t>
  </si>
  <si>
    <t>No of Testcases Executed(Automated)</t>
  </si>
  <si>
    <t>Number of Integration TCs executed (Unique)</t>
  </si>
  <si>
    <t>Time Taken for Automation scripts(hrs)</t>
  </si>
  <si>
    <t>Manual Efforts(PD)</t>
  </si>
  <si>
    <t>Manual Efforts(hrs)</t>
  </si>
  <si>
    <t>Comments</t>
  </si>
  <si>
    <t>August</t>
  </si>
  <si>
    <t>BAT</t>
  </si>
  <si>
    <t>OSPC</t>
  </si>
  <si>
    <t>Weekly</t>
  </si>
  <si>
    <t>Regression</t>
  </si>
  <si>
    <t>Co-browser testing after MFA enabled</t>
  </si>
  <si>
    <t>Co-browser testing before MFA enabled</t>
  </si>
  <si>
    <t>PPD</t>
  </si>
  <si>
    <t>All Applications</t>
  </si>
  <si>
    <t>Sanity</t>
  </si>
  <si>
    <t>Sum of Time 
Spent(Hrs)</t>
  </si>
  <si>
    <t>Name</t>
  </si>
  <si>
    <t>Grand Total</t>
  </si>
  <si>
    <t>Swetha Seetkal Prasanna Kumar</t>
  </si>
  <si>
    <t>September</t>
  </si>
  <si>
    <t>June</t>
  </si>
  <si>
    <t>JIRA Filter</t>
  </si>
  <si>
    <t># of Testcases Executed(Automated)</t>
  </si>
  <si>
    <t>Sum of Manual Efforts Needed(PD)</t>
  </si>
  <si>
    <t>Sum of Manual Efforts Needed(hrs)</t>
  </si>
  <si>
    <t># of Testcases Executed(Manual)</t>
  </si>
  <si>
    <t># Time Taken for Automation scripts(hrs)</t>
  </si>
  <si>
    <t>Integration TCs executed (Unique)</t>
  </si>
  <si>
    <t>Resource</t>
  </si>
  <si>
    <t>Total # of Test 
Scripts Updated</t>
  </si>
  <si>
    <t># Efforts in Hrs</t>
  </si>
  <si>
    <t>Ready for Test</t>
  </si>
  <si>
    <t>NIHL</t>
  </si>
  <si>
    <t>OSPCDocIndexing</t>
  </si>
  <si>
    <t>Module</t>
  </si>
  <si>
    <t>Sum of # of Test Scripts Updated</t>
  </si>
  <si>
    <t>Sum of Efforts in Hrs</t>
  </si>
  <si>
    <t xml:space="preserve"> Q</t>
  </si>
  <si>
    <t>1```z</t>
  </si>
  <si>
    <t>BQ A</t>
  </si>
  <si>
    <t>(blank)</t>
  </si>
  <si>
    <t>QA Estimates Sheet</t>
  </si>
  <si>
    <t>Bug vs Priority</t>
  </si>
  <si>
    <t>Overall Open Defects</t>
  </si>
  <si>
    <t>S.No</t>
  </si>
  <si>
    <t xml:space="preserve">Activity </t>
  </si>
  <si>
    <t>Ownership</t>
  </si>
  <si>
    <t>Back up</t>
  </si>
  <si>
    <t>Frequency</t>
  </si>
  <si>
    <t>Weekly Status Report</t>
  </si>
  <si>
    <t>Noopur</t>
  </si>
  <si>
    <t>Swetha</t>
  </si>
  <si>
    <t>Send Email to James on WSR</t>
  </si>
  <si>
    <t>Monthly Report Metrics</t>
  </si>
  <si>
    <t>Monthly</t>
  </si>
  <si>
    <t>Product Team QA Data</t>
  </si>
  <si>
    <t>BFD Meetings and BFD Information Update on Teams</t>
  </si>
  <si>
    <t>BiWeekly</t>
  </si>
  <si>
    <t>Internal Meeting with Saravanan</t>
  </si>
  <si>
    <t>Both</t>
  </si>
  <si>
    <t>Digital Claims QA Tracker</t>
  </si>
  <si>
    <t>Daily</t>
  </si>
  <si>
    <t>DI7 Automation Suite Knowledge</t>
  </si>
  <si>
    <t>NA</t>
  </si>
  <si>
    <t>DI7 Remaining defects and Enhancments before consuming them into BAU</t>
  </si>
  <si>
    <t>UNCD</t>
  </si>
  <si>
    <t>Release</t>
  </si>
  <si>
    <t>Work Travel</t>
  </si>
  <si>
    <t>Clothing Allowance</t>
  </si>
  <si>
    <t>Eform7</t>
  </si>
  <si>
    <t>OSPC Appeals</t>
  </si>
  <si>
    <t>OSPC Direct Deposit</t>
  </si>
  <si>
    <t>Deployment</t>
  </si>
  <si>
    <t>April</t>
  </si>
  <si>
    <t>OSPC Document Indexing</t>
  </si>
  <si>
    <t>Dynamic Intake - Eform6</t>
  </si>
  <si>
    <t>Resource Name</t>
  </si>
  <si>
    <t>User Story/
Defect id/Task</t>
  </si>
  <si>
    <t>Task Description</t>
  </si>
  <si>
    <t>Time 
Spent(Hrs)</t>
  </si>
  <si>
    <t>Defect Retest</t>
  </si>
  <si>
    <t>Defect Analysis for DI7 Prod Incident</t>
  </si>
  <si>
    <t>Functional</t>
  </si>
  <si>
    <t xml:space="preserve">SE-3898 defect has been fixed and closed </t>
  </si>
  <si>
    <t>Meetings &amp; Support</t>
  </si>
  <si>
    <t xml:space="preserve">Tombstone related </t>
  </si>
  <si>
    <t>Not Applicable</t>
  </si>
  <si>
    <t>API Postman Collection Set up - Discussions with dev</t>
  </si>
  <si>
    <t>API Postman Collection Set up - Troubleshoot calls</t>
  </si>
  <si>
    <t>Automation Execution</t>
  </si>
  <si>
    <t>Tombstone testcases redesign and siscussion, Integration issues wiht Aravind</t>
  </si>
  <si>
    <t>Test Execution</t>
  </si>
  <si>
    <t>Support</t>
  </si>
  <si>
    <t>MOP and tombstone requirements meeting</t>
  </si>
  <si>
    <t>Automation meeting weekly</t>
  </si>
  <si>
    <t>SIP requirement meeting</t>
  </si>
  <si>
    <t>Meeting and retest</t>
  </si>
  <si>
    <t>Test Design</t>
  </si>
  <si>
    <t>Integration</t>
  </si>
  <si>
    <t>Postman Collection</t>
  </si>
  <si>
    <t>API Test Execution</t>
  </si>
  <si>
    <t>Defect SE-3861</t>
  </si>
  <si>
    <t>SE-3919 DI7 Regression</t>
  </si>
  <si>
    <t xml:space="preserve">SE-3919 DI7 Regression APIM </t>
  </si>
  <si>
    <t>BAU calls for prioritization and release discussion</t>
  </si>
  <si>
    <t>DI7 warranty support</t>
  </si>
  <si>
    <t>SE-3390 meeting with Moin to explain the defect logged</t>
  </si>
  <si>
    <t>(</t>
  </si>
  <si>
    <t>Jira ID</t>
  </si>
  <si>
    <t>Issue 
Type</t>
  </si>
  <si>
    <t>Release 
Date</t>
  </si>
  <si>
    <t>Estimated 
Hours</t>
  </si>
  <si>
    <t>Actual
 Efforts</t>
  </si>
  <si>
    <t>TC# 
Unique</t>
  </si>
  <si>
    <t>TC# Total
(Including Rerun</t>
  </si>
  <si>
    <t>TC# 
Normalized</t>
  </si>
  <si>
    <t>Sub Total</t>
  </si>
  <si>
    <t>ExternalData_1</t>
  </si>
  <si>
    <t>Lohit Telaprolu</t>
  </si>
  <si>
    <t>BaseURL</t>
  </si>
  <si>
    <t>https://wsib.atlassian.net/rest/api/3/search?jql=filter=11824&amp;maxResults=100</t>
  </si>
  <si>
    <t>project = SE AND (Sprint in( 11229, 11282, 11301  ) )  AND type not in( Epic, Sub-bug, Sub-task)</t>
  </si>
  <si>
    <t>https://wsib.atlassian.net/rest/api/3/search?jql=filter=11958&amp;maxResults=100</t>
  </si>
  <si>
    <t>Current Month Defects</t>
  </si>
  <si>
    <t>https://wsib.atlassian.net/rest/api/3/search?jql=filter=11858&amp;maxResults=100</t>
  </si>
  <si>
    <t># of 
Working Days</t>
  </si>
  <si>
    <t>Holidays</t>
  </si>
  <si>
    <t>Planned/Unplaned Leaves</t>
  </si>
  <si>
    <t>Total Planned 
Working Days</t>
  </si>
  <si>
    <t>Capacity/
Day</t>
  </si>
  <si>
    <t>Total Available 
Capacity</t>
  </si>
  <si>
    <t>Actual Meetings &amp; Support</t>
  </si>
  <si>
    <t>Capacity Left</t>
  </si>
  <si>
    <t>Capacity Utilized</t>
  </si>
  <si>
    <t>Max Utilization till date</t>
  </si>
  <si>
    <t>Variance</t>
  </si>
  <si>
    <t>Avg Hours Burned/Day</t>
  </si>
  <si>
    <t>BFD Expected Burn Rate</t>
  </si>
  <si>
    <t>Total</t>
  </si>
  <si>
    <t>Capacity</t>
  </si>
  <si>
    <t>BFD Capacity</t>
  </si>
  <si>
    <t>T&amp;M Capacity</t>
  </si>
  <si>
    <t>Total Working Capacity</t>
  </si>
  <si>
    <t>QA Estimates</t>
  </si>
  <si>
    <t>Capacity Remaining</t>
  </si>
  <si>
    <t>Efforts Utilization</t>
  </si>
  <si>
    <t>Sprint Efforts</t>
  </si>
  <si>
    <t>with Actual Regular Hrs</t>
  </si>
  <si>
    <t>Total QA Efforts</t>
  </si>
  <si>
    <t xml:space="preserve"> </t>
  </si>
  <si>
    <t>.</t>
  </si>
  <si>
    <t>Issue/New Enhacement</t>
  </si>
  <si>
    <t>ALM Test case name</t>
  </si>
  <si>
    <t>Automation Test Case Name</t>
  </si>
  <si>
    <t>Start Date</t>
  </si>
  <si>
    <t>End date</t>
  </si>
  <si>
    <t># of Test Scripts Updated</t>
  </si>
  <si>
    <t>Efforts in Hrs</t>
  </si>
  <si>
    <t>Merge Request Date</t>
  </si>
  <si>
    <t>Merged?</t>
  </si>
  <si>
    <t>Comment</t>
  </si>
  <si>
    <t>All Test suites</t>
  </si>
  <si>
    <t>Generic automation team maintenance task</t>
  </si>
  <si>
    <t>Completed</t>
  </si>
  <si>
    <t>Meetings/Automation KT planning and effort</t>
  </si>
  <si>
    <t>eform7</t>
  </si>
  <si>
    <t>Failing to validate alphanumeric characters in subclass</t>
  </si>
  <si>
    <t>Multiple test cases</t>
  </si>
  <si>
    <t>Eform7 Legacy Application is replaced by DI7</t>
  </si>
  <si>
    <t>TC009_eForm7_LSR049_EW704_Verify the display of NAICS code values as numeric characters with no hyphen in Review before submitting page_English_SCHD1_Post RFM</t>
  </si>
  <si>
    <t>verifyTextInPDF keyword is failing even though the text is present in the pdf</t>
  </si>
  <si>
    <t>TC010_eForm7_LSR051_EW705_Verify the Class-Subclass code values in PDF Download for submitted form_English_SCHD1_Post RFM</t>
  </si>
  <si>
    <t>Yet to investigate</t>
  </si>
  <si>
    <t>TC011_eForm7_Open the existing draft eform7 form_ English_SCHD1</t>
  </si>
  <si>
    <t>GW validation steps give false positive due to old documents with same name being present there</t>
  </si>
  <si>
    <t>Test cases failing due to change in object</t>
  </si>
  <si>
    <t>OSPCAppeals</t>
  </si>
  <si>
    <t>Locators have changed</t>
  </si>
  <si>
    <t>Direct Deposit</t>
  </si>
  <si>
    <t>Pre-requisite failing due to old ACES PC flow</t>
  </si>
  <si>
    <t>without pre-requisite also the test case failed</t>
  </si>
  <si>
    <t>Yes</t>
  </si>
  <si>
    <t>Data issues, need to change pre and post steps</t>
  </si>
  <si>
    <t>All test cases</t>
  </si>
  <si>
    <t>Framework Setup and Troubleshooting issues
More maintenance required on these scripts hence, not requesting for merge</t>
  </si>
  <si>
    <t>Conitinuation of fixes from April Month</t>
  </si>
  <si>
    <t>SE-3293-Implement Feedback button for CAA</t>
  </si>
  <si>
    <t>SE-3293 Implement Feedback button for CAA English</t>
  </si>
  <si>
    <t>eCAA_Valid Data_Submission</t>
  </si>
  <si>
    <t>Blocked</t>
  </si>
  <si>
    <t xml:space="preserve">I cannot see the feedback button on my screen tried changing all possible scenarios in all browsers. </t>
  </si>
  <si>
    <t>SE-3294-Implement Feedback button for WT</t>
  </si>
  <si>
    <t>Select date keyword is not working</t>
  </si>
  <si>
    <t>SE-3310-Issue found in Appeals page ,  "intent to object form" link is broken getting 404 Error</t>
  </si>
  <si>
    <t>Not Started</t>
  </si>
  <si>
    <t>SE-3144 Implement new Footer Link for CAA English</t>
  </si>
  <si>
    <t>No</t>
  </si>
  <si>
    <t>scripting has completed but footer links which has query selector is not reading. getting an error. clarification call taking time . tried all keywords and query selector nd xpath, tried all possible keywords and query selector.</t>
  </si>
  <si>
    <t>SE-3205 Implement new Footer Link for OSPC- LOGIN/Sign up</t>
  </si>
  <si>
    <t>TC01_Implement new Footer Link for OSPC- Sign up_English_Desktop</t>
  </si>
  <si>
    <t xml:space="preserve">Updated new query Selectors </t>
  </si>
  <si>
    <t>Cleaning Up and removing the Blank spaces for test suites</t>
  </si>
  <si>
    <t>Multiple Testcases are failing at multiple steps  and steps are mismatched due to which they are failing. data issue also</t>
  </si>
  <si>
    <t>TC004_E2E_Supporting Documents_for Workers Exposure Incident Reporting Form - CEIR 3885A_GW Updates_GWValidation -- steps are mismatched</t>
  </si>
  <si>
    <t>TC01_No Error message when Month is entered any 2 digits</t>
  </si>
  <si>
    <t>there are 147 testcases for REgression. Feb-19 Gagandeep assigned to run the testcases from line114 (35 testcases - passed 17, failed 18)</t>
  </si>
  <si>
    <t>Regression testcases failing with pre-requisites</t>
  </si>
  <si>
    <t>Regression testcases failing with pre-requisites:  1. All GW CC validation test cases and prerequisites were failing. 2. Testcases were failing due to Launch URL was misplaced in testsuite
3. Test cases were taking longer time to complete execution.</t>
  </si>
  <si>
    <t>most of the test steps were misplaced and CC teststeps locators and wait was added. gettting "Stale elemetn exception" and also facing the error "Bussiness activity  effective date is out of range" had to some research why are we facing this issue,</t>
  </si>
  <si>
    <t xml:space="preserve">1) All GW CC validation test cases and prerequisites were failing.
2) Test cases were taking longer time to complete execution.(Performance issue.)
3) Changes have been made to document indexing test suite (like added/updated some keyword methods, added/modified some precondition test cases, added/updated couple of web elements ) to make it more robust, performance oriented and less prone to failure
</t>
  </si>
  <si>
    <t>Entire test suite has been taken in to considerration.</t>
  </si>
  <si>
    <t>OSPCDocumentIndexing_Test</t>
  </si>
  <si>
    <t xml:space="preserve">1) All test cases are failing as the WTSelectDate keyword function is not working.
2) A Keyword function (name : selectDateOnWTApp) has been developed for WT date picker and testcases have been updated with the new keyword.
3) Changes have been made to WT test suite (like added/updated some keyword methods, added/modified some precondition test cases, added/updated couple of web elements ) to make it more robust, performance oriented and less prone to failure
</t>
  </si>
  <si>
    <t>WorkTravel_Test</t>
  </si>
  <si>
    <t xml:space="preserve">Test suite has been executed after all the changes are mode and all test cases execution as were expected. Code merge has been asked. </t>
  </si>
  <si>
    <t>Ad-hoc testing  for all 35 testcases</t>
  </si>
  <si>
    <t>35 Test cases</t>
  </si>
  <si>
    <t>35 Testcases</t>
  </si>
  <si>
    <t>line114 -147 ,35 testcases (CC steps were failing too and added wait )</t>
  </si>
  <si>
    <t>Intelligent execution compatibility for all test suites</t>
  </si>
  <si>
    <t>failing due to prerequisites GWCC, CLICK keyword was failing</t>
  </si>
  <si>
    <t>TC09_Educational records, assessment and reports_UNCD_English</t>
  </si>
  <si>
    <t xml:space="preserve">TC09_Educational records, assessment and reports_UNCD_English_Part1, TC09_Educational records, assessment and reports_UNCD_English_Part2
</t>
  </si>
  <si>
    <t>feb-14-25</t>
  </si>
  <si>
    <t>February</t>
  </si>
  <si>
    <t xml:space="preserve">Ran 4 testcases and prerequisites were failing for them. fixed the 'TC002_GetAccountDetails_CreateClaim' pre-req. CLICK keyword was replaced by ClickUsingJse and added multiple wait </t>
  </si>
  <si>
    <t xml:space="preserve">ALM Updation and removal of documents in Excel sheet which are not in the dropdown </t>
  </si>
  <si>
    <t>07-Aprl-2025</t>
  </si>
  <si>
    <t>March10, March11 worked on UNCD testcases in ALM , April 1</t>
  </si>
  <si>
    <t>Dynamic Intake Eform6</t>
  </si>
  <si>
    <t xml:space="preserve">Test cases ececution </t>
  </si>
  <si>
    <t>TC09_Educational records, assessment and reports_UNCD_French, TC10_Employment and Specialized Services documents_UNCD French, TC019_ Decommission of old MSK forms_UNCD</t>
  </si>
  <si>
    <t>Gagandeep had mentioned to executed 6 tc as GWCC PPd was an issue.</t>
  </si>
  <si>
    <t>Object changed for Next button</t>
  </si>
  <si>
    <t>Date format changed so modify the keyword to accomodate new changes</t>
  </si>
  <si>
    <t>April'25 release changes</t>
  </si>
  <si>
    <t xml:space="preserve">Object changes for next button </t>
  </si>
  <si>
    <t>TC_01_Add a Claim_Personal identification number Unknown_New Message_New Profile_Bilingual</t>
  </si>
  <si>
    <t>Test case failing due to form name</t>
  </si>
  <si>
    <t>TC003_E2E_Supporting Documents_for Employers Exposure Incident Reporting Form - CEIR 3886A_GW Updates</t>
  </si>
  <si>
    <t>object changes for Footer link</t>
  </si>
  <si>
    <t>TC01_Add Frequently asked questions link to OSPC, TC02_Add FAQ link to OSPC_French, OSPC-2706_Page Load Animation_OSPC UI_Cloud Foundry Replaced by Generic Page</t>
  </si>
  <si>
    <t>I have to check latest framework and send latest sheet. Pending action on my side</t>
  </si>
  <si>
    <t>entire suite is failing with prerquisites ,keyword Create Appeals is also failing when refresh each time</t>
  </si>
  <si>
    <t>understanding the test suite, May5 - Pre-Req is failing due stale lement refer, added extra wait for CreateAppeals function. done with execution and handed over to Noopur to execute from her end and approve</t>
  </si>
  <si>
    <t>Script Failures and GW Validation Failures</t>
  </si>
  <si>
    <t>All GW Test cases</t>
  </si>
  <si>
    <t>Document started landing in GWCC</t>
  </si>
  <si>
    <t>test case failing due to incorrect object name</t>
  </si>
  <si>
    <t>WT Expense_French_Valid Data_Validation</t>
  </si>
  <si>
    <t>May</t>
  </si>
  <si>
    <t>Pre-requisite to delete files is failing</t>
  </si>
  <si>
    <t>TC006_DeleteAllExistingDocsOfClaim_GWCC</t>
  </si>
  <si>
    <t>Due to Doc Landing Issue in BAT OSPC</t>
  </si>
  <si>
    <t>GW CC validation steps failing</t>
  </si>
  <si>
    <t xml:space="preserve">10 testcases were failing due to Pre-requisite and 'CHECK' keyword was failing </t>
  </si>
  <si>
    <t>merged</t>
  </si>
  <si>
    <t>Keyword is working and also tried replacing 'CHECK' keywpord with  'checkboxifUnchecked' for few testcases also CC was down</t>
  </si>
  <si>
    <t>Co-browser testcases</t>
  </si>
  <si>
    <t>SE-3391 Increase the number of allowable document accepted in a single session in Doc upload</t>
  </si>
  <si>
    <t>French word changed for Logout</t>
  </si>
  <si>
    <t>TC03_Framework__Header_links_Bilingual</t>
  </si>
  <si>
    <t>Login Locator changed in all OSPC Modules, need update on the  test case level</t>
  </si>
  <si>
    <t>All Test cases where OSPC login required</t>
  </si>
  <si>
    <t>Dependencies are not working as expected and object has changed in the app</t>
  </si>
  <si>
    <t>Object has changed for couple of test cases</t>
  </si>
  <si>
    <t>CAA Online_EN_PDF Validation_Submit Valid Data succesfully</t>
  </si>
  <si>
    <t>Y</t>
  </si>
  <si>
    <t xml:space="preserve">new testcase </t>
  </si>
  <si>
    <t>SE-3636 Doc upload and hearing forms not routing to the expected queue_UNCD</t>
  </si>
  <si>
    <t>TC01_Verify the UNCD Doc upload and hearing forms not routing to the expected queue in Desktop view_En , TC02_Verify the UNCD Doc upload and hearing forms not routing to the expected queue in Desktop view_Fr</t>
  </si>
  <si>
    <t>swetha</t>
  </si>
  <si>
    <t>Defect Id</t>
  </si>
  <si>
    <t>Description</t>
  </si>
  <si>
    <t>Updated Date</t>
  </si>
  <si>
    <t>Created Date</t>
  </si>
  <si>
    <t>Reporter</t>
  </si>
  <si>
    <t>Parent</t>
  </si>
  <si>
    <t>Fix Version</t>
  </si>
  <si>
    <t>Resolution</t>
  </si>
  <si>
    <t>Labels</t>
  </si>
  <si>
    <t>Components</t>
  </si>
  <si>
    <t>Resolution Date</t>
  </si>
  <si>
    <t>Environment</t>
  </si>
  <si>
    <t>SE-3932</t>
  </si>
  <si>
    <t>Mac -  Safari Browser - User is unable to upload document from OSPC Submit Document screen</t>
  </si>
  <si>
    <t>h1. Mac - Safari Browser - User is unable to upload document from OSPC Submit Document screen
Steps - 
# From Browser stack - Launch Mac -Safari browser( Safari 18.4, Sequoia)
# Login to OSPC and Navigate to Submit document page
# Try uploading the valid file type document
Expected - User should be able to upload the document and proceed further
Actual - User is unable to upload any document and no error displayed on the screen. (Nothing happens after user uploads the document)
!image-20250911-162737.png|width=1679,height=873,alt="image-20250911-162737.png"!</t>
  </si>
  <si>
    <t>2025-09-12T11:31:05.227-0400</t>
  </si>
  <si>
    <t>2025-09-11T12:23:38.531-0400</t>
  </si>
  <si>
    <t>Sub-bug</t>
  </si>
  <si>
    <t>SE-3930</t>
  </si>
  <si>
    <t>Auto reg failed for OD for the same worker as DOI is within 150 days</t>
  </si>
  <si>
    <t>For an existing worker 2 ODs were logged 4 with DIO 4 onths apart. For the 2nd report, the auto reg failed with the error below-
“Claim/The selected worker has prior claims with the loss date within 150 days of this claim with the same body parts affected.”
This type of report does have any field to select area of injury but system is taking NA as duplicate and failing auto reg. Business to confirm the outcome in this case.
!image-20250910-184715.png|width=988,height=256,alt="image-20250910-184715.png"!</t>
  </si>
  <si>
    <t>2025-09-10T14:47:27.068-0400</t>
  </si>
  <si>
    <t>2025-09-10T14:44:53.453-0400</t>
  </si>
  <si>
    <t>SE-3926</t>
  </si>
  <si>
    <t>New WCB id created for the worker even with profile match score of 70</t>
  </si>
  <si>
    <t>New WCB id created for the worker even with profile match score of 70
I used an existing worked from CM (with No SIN present), updated the address through DI7, same phone no., DOB, etc was used. It created a new worker instead of updating the worker.
Test case- TC11_Inj or Ill - Physical Inj_Existing Worker with  new address_Employer with existing Branch, mailing Address_Valid BA_GECA Account
The 4 parameters matched with a single existing profile ( score = 70) wcb id = 000060463346 , but, it still created a second one WCB id =000060477866
!image-20250909-163747.png|width=1578,height=162,alt="image-20250909-163747.png"!
ref- 85140954</t>
  </si>
  <si>
    <t>2025-09-09T14:18:26.460-0400</t>
  </si>
  <si>
    <t>2025-09-09T12:36:36.313-0400</t>
  </si>
  <si>
    <t>SE-3917</t>
  </si>
  <si>
    <t>Document deletion is not working in DI-6 in BAT</t>
  </si>
  <si>
    <t>Doc deletion is not working and throwing error on UI saying try again later. Attached the screenshot of the error
!image-20250905-142601.png|width=1920,height=1080,alt="image-20250905-142601.png"!</t>
  </si>
  <si>
    <t>2025-09-12T11:25:49.432-0400</t>
  </si>
  <si>
    <t>2025-09-05T10:25:24.227-0400</t>
  </si>
  <si>
    <t>CEIR/PEIR ---&gt; Mandatory fields and optional fields validation needs to be fixed in all the fields
NIHL Mandatory fields need to be updated if the requirement special char.</t>
  </si>
  <si>
    <t>2025-09-12T11:13:50.673-0400</t>
  </si>
  <si>
    <t>2025-08-26T10:00:25.771-0400</t>
  </si>
  <si>
    <t>After initiating the Report in UI OSBC and submit the report, claim that is created automatically when we check in CC to verify the documents , view button is disabled.</t>
  </si>
  <si>
    <t>Email notification received for WT confirmation has a generic email subject line saying Electronic submission received. For CAA the email subject has application name in it.
!image-20250725-203302.png|width=541,height=262,alt="image-20250725-203302.png"!</t>
  </si>
  <si>
    <t>2025-07-25T16:34:16.294-0400</t>
  </si>
  <si>
    <t>While submitting an injury or illness report, a draft reference [no. is|http://no.is] generated. We are not able to scroll the pop up to click on Continue to submit the report. Screenshot below for safari:
!image-20250619-152047.png|width=1308,height=598,alt="image-20250619-152047.png"!</t>
  </si>
  <si>
    <t>2025-09-10T09:14:47.863-0400</t>
  </si>
  <si>
    <t>SE-3749</t>
  </si>
  <si>
    <t>2025-07-18T15:48:58.853-0400</t>
  </si>
  <si>
    <t>!image-20250605-212958.png|width=83.33333333333334%,alt="image-20250605-212958.png"!</t>
  </si>
  <si>
    <t>2025-07-18T15:47:21.455-0400</t>
  </si>
  <si>
    <t>When user is on Mail screen and clicks on Hamburger Menu to access other sections of the same claim - User dont see any options to select other than Menu and Exit
!image-20250605-203112.png|width=25%,alt="image-20250605-203112.png"!
!image-20250605-203200.png|width=25%,alt="image-20250605-203200.png"!</t>
  </si>
  <si>
    <t>2025-07-18T15:49:09.601-0400</t>
  </si>
  <si>
    <t>when entering the information in the text fields tab key is not moving to next field.
from DOB field to LN field going back</t>
  </si>
  <si>
    <t>2025-07-18T15:47:43.356-0400</t>
  </si>
  <si>
    <t>After entering claim information and click Next, Error enter a valid date of birth MM/DD/YYYY and then we have click Next second time then page navigates to next screen.
!image-20250530-135056.png|width=468,height=300,alt="image-20250530-135056.png"!</t>
  </si>
  <si>
    <t>2025-07-18T15:49:45.839-0400</t>
  </si>
  <si>
    <t>!image-20250530-133239.png|width=468,height=213,alt="image-20250530-133239.png"!
Chrome:
!image-20250530-133325.png|width=468,height=233,alt="image-20250530-133325.png"!</t>
  </si>
  <si>
    <t>2025-07-18T15:49:51.528-0400</t>
  </si>
  <si>
    <t>!image-20250530-133204.png|width=468,height=211,alt="image-20250530-133204.png"!</t>
  </si>
  <si>
    <t>2025-07-18T15:49:59.323-0400</t>
  </si>
  <si>
    <t xml:space="preserve">In French Version - After Submitting the document and in the confirmation page when use clicks on *Soumettre un autre document.* nothing happens and expects to navigate back to *Commencer (Étape 1 de 5)* page
Issue is observed in Mobile and Tablet
!image-20250529-170053.png|width=309,height=636,alt="image-20250529-170053.png"!
</t>
  </si>
  <si>
    <t>2025-07-18T15:50:09.670-0400</t>
  </si>
  <si>
    <t>After uploading the document(having Lengthy name) and Navigated to Review your submission, the file name is not getting wrapped within the grey area, looks like this is common issue across all the platforms.
!image-20250529-161905.png|width=25%,alt="image-20250529-161905.png"!</t>
  </si>
  <si>
    <t>2025-07-18T15:47:54.824-0400</t>
  </si>
  <si>
    <t>SE-3668</t>
  </si>
  <si>
    <t>WT submission did not reach GW CC in PPD</t>
  </si>
  <si>
    <t>Tested WT in PPD. It's not landing GWCC PPD. The screenshots attached.</t>
  </si>
  <si>
    <t>2025-09-02T11:44:37.538-0400</t>
  </si>
  <si>
    <t>2025-05-12T20:58:15.036-0400</t>
  </si>
  <si>
    <t>SE-3667</t>
  </si>
  <si>
    <t>CAA submission did not reach GW CC in PPD</t>
  </si>
  <si>
    <t>2025-09-02T11:44:32.670-0400</t>
  </si>
  <si>
    <t>2025-05-12T20:58:00.363-0400</t>
  </si>
  <si>
    <t>in WT i am facing an issue where it is not validating the correct combination
 </t>
  </si>
  <si>
    <t>2025-05-15T09:46:20.870-0400</t>
  </si>
  <si>
    <t>When entered tab after Claim number or First name ,LN fields tab is not going forward but going backward.</t>
  </si>
  <si>
    <t>2025-05-05T12:57:34.731-0400</t>
  </si>
  <si>
    <t>Login to OSPC--&gt; follow the MFA Sign-up process by entering the verification code--&gt; submit the code and the page will navigate to OSPC home page--&gt; co-browsing session will be enabled by entering 6 digit code--&gt; try performing hard refresh by clearing the cache and see when the connection is ended for both User and Agent
Expected → User should not get disconnected
Actual → User gets disconnected after hard refresh and the agent doesn't receive any notification 
us</t>
  </si>
  <si>
    <t>2025-04-03T09:29:14.546-0400</t>
  </si>
  <si>
    <t>Login to Browser Stack ---&gt; IOS Chrome browser → enter al the verification code in MFA Sign-up pages --&gt;OPSC home page-- &gt; enable the co-browsing session by entering the 6-digit code
Expected behaviors: Widget should not cover the entire section and minimize the widget should be done easily
Actual behaviors: widget covers the entire content and tool tip is not moving to minimize the widget is hard.</t>
  </si>
  <si>
    <t>2025-03-28T12:13:51.230-0400</t>
  </si>
  <si>
    <t>Stps to reproduce:
Click on Login Page--&gt;Verify your account--&gt; Please choose a way to verify your account: --&gt;Click Next--&gt; submit the code.
Expected behavior: connection should not get disconnected when the transition from login - MFA - OSPC with co-browsing session is enabled
Actual behavior: connection gets disconnected after code is submitted from MFA_signup_signin_OSPC to OSPC landing page.</t>
  </si>
  <si>
    <t># After logging into OSPC ---&gt; enable co-browsing session after entering 6 digit _meeting ID_--&gt; click on the Claim number added ---&gt; enter the text in the mandatory fields and click on tab and enter the text in next field.
Expected : text should be accepted and entered not fade away.
Actual: when the agent enters the text when co-browsing ,text gets fades away when entering.</t>
  </si>
  <si>
    <t># After logging into OSPC ---&gt; enable co-browsing session after entering 6 digit _meeting ID_--&gt; click on the Claim number added ---&gt; click on the logout button---&gt;widget should be present in the B2C login page.
Expected behavior: Widget should be present after logging out 
Actual behavior: Widget is not present after logout .</t>
  </si>
  <si>
    <t># After logging into OSPC ---&gt; enable co-browsing session after entering 6 digit _meeting ID_--&gt; click on the submit a report ---&gt; “Injury type - one-time occurrence or in an instant” page and adding the “personal details” page
# After logging into OSPC ---&gt; enable co-browsing session after entering 6 digit _meeting ID_--&gt; click on the Claim number added ---&gt; click on the “Submit document(s)” link present on the left side navigation. 
Expected: Agent should be able to click any one option from radio button for the agent when co-browsing in BAT OSPC.
Actual: Agent is able to all the options from the radio button for the agent when co-browsing in BAT OSPC.  ( if 2 radio buttons are there can select both)
 Observations : When customer has cobrowse sharing session (without giving control) started, when click on radio button items, not only the radio button is not auto exclusive as we saw before, the radio button onclick event is also only triggered when first time it is clicked. If the same radio button is clicked again, it will not trigger the onclick event logic.
In the attached screenshot, normally when clicking the top two radio button, the below items should automatically change, however when cobrowse is enabled (refer to screenshot3.png), click on top radio button will only work in the first time, clicking on the top radio button again will not update the below items.</t>
  </si>
  <si>
    <t># After logging into OSPC ---&gt; enable co-browsing session after entering 6 digit _meeting ID_--&gt; click on the Claim number added ---&gt; click on the “Send us a message” link present on the left side navigation. 
# After logging into OSPC ---&gt; enable co-browsing session after entering 6 digit _meeting ID_--&gt; click on the Claim number added ---&gt; click on the “Submit document(s)” link present on the left side navigation. 
Expected: Agent should be able to click the dropdown menu, dropdown option is enabled for the agent when co-browsing in BAT OSPC.
Actual: Agent is not able to click the dropdown menu, dropdown option is disabled for the agent when co-browsing in BAT OSPC.</t>
  </si>
  <si>
    <t>1801A and 0201B Form Uploaded from OSPC BAT are not landing in BAT2 GWCC.
*2397A &amp; 2397B were also having the same issue in kofax.*
Refer atachment.
*Note:* these are successfully landed in PPD GWCC while uploaded from UNCD PPD</t>
  </si>
  <si>
    <t>2025-03-28T12:13:52.056-0400</t>
  </si>
  <si>
    <t>in eform7 French flow, below dropdown option is displayed in English instead of French-
Catégorie ou sous-catégorie et Code du SCIAN
!image-20241024-150138.png|width=1083,height=1004,alt="image-20241024-150138.png"!</t>
  </si>
  <si>
    <t>UAT</t>
  </si>
  <si>
    <t>Recaptcha Error message is not retained when the Language is toggled b/w English and french_x000D_
_x000D_
!image-2024-10-09-13-57-58-239.png!</t>
  </si>
  <si>
    <t>SE-2304</t>
  </si>
  <si>
    <t xml:space="preserve">REGRESSION: PPD OSPC DI - getting few answers (yes/no) in English in downloaded report PDF if we select French as preferred language for injury physical report type </t>
  </si>
  <si>
    <t>PPD OSPC DI - getting few answers in English in downloaded report PDF if we select French as preferred language for injury physical report type ._x000D_
_x000D_
Steps to regenerate:_x000D_
_x000D_
Verification_x000D_
1. Report that user downloads from dashboard should match with the template._x000D_
2. Correct values are displayed in the downloaded report_x000D_
_x000D_
Pre Requisites:_x000D_
 # User has submitted a physical injury report on OSPC for which the preferred language should be french ._x000D_
_x000D_
 </t>
  </si>
  <si>
    <t>2025-06-05T09:53:32.146-0400</t>
  </si>
  <si>
    <t>2023-08-16T12:44:43.000-0400</t>
  </si>
  <si>
    <t>SE-80</t>
  </si>
  <si>
    <t>2024-10-13T04:19:57.694-0400</t>
  </si>
  <si>
    <t>SE-584</t>
  </si>
  <si>
    <t>NIHL - Verify Continue Claim feature in PPD</t>
  </si>
  <si>
    <t>2025-03-28T12:13:51.845-0400</t>
  </si>
  <si>
    <t>2021-06-30T09:18:39.000-0400</t>
  </si>
  <si>
    <t>SE-2652</t>
  </si>
  <si>
    <t>2024-10-13T04:19:50.088-0400</t>
  </si>
  <si>
    <t>S.No.</t>
  </si>
  <si>
    <t>Automation</t>
  </si>
  <si>
    <t>Functionality</t>
  </si>
  <si>
    <t>Test Suite</t>
  </si>
  <si>
    <t>Functional Test Case Name</t>
  </si>
  <si>
    <t>Automation test script name</t>
  </si>
  <si>
    <t>Preconditions</t>
  </si>
  <si>
    <t>Execution Date</t>
  </si>
  <si>
    <t>Execution Status</t>
  </si>
  <si>
    <t>Defect Details If any</t>
  </si>
  <si>
    <t>Execution Comments</t>
  </si>
  <si>
    <t>Fixed</t>
  </si>
  <si>
    <t>Maintanance</t>
  </si>
  <si>
    <t>DirectDeposit_Test</t>
  </si>
  <si>
    <t>TC001_A_E2E_LFB_OSPC_Single Claim_Add DD Info_LFB_OSPC</t>
  </si>
  <si>
    <t>Pass</t>
  </si>
  <si>
    <t>Executed with pre-requisites</t>
  </si>
  <si>
    <t>Kiran</t>
  </si>
  <si>
    <t>TC001_B_E2E_LFB_OSPC_Single Claim_Add DD Info_GWCC_GWCM</t>
  </si>
  <si>
    <t>TC003_A_E2E_OSPC_Single claim_Edit DD Info_OSPC</t>
  </si>
  <si>
    <t>TC003_B_E2E_OSPC_Single claim_Edit DD Info_GWCC_GWCM</t>
  </si>
  <si>
    <t>TC007_A_E2E_Edit DD Info Account number in GWCM_GWCC_OSPC</t>
  </si>
  <si>
    <t>TC008_E2E_OSPC_Add Direct Deposit_incorrect DOB_more than 3 times_GWCC_CSR Activity_History _English</t>
  </si>
  <si>
    <t>TC010_E2E_OSPC_Edit Direct Deposit_incorrect DOB_more than 3 times_GWCC_CSR Activity_History_English</t>
  </si>
  <si>
    <t>TC002_A_E2E_OSPC_Multiple claims_Add DD Info_OSPC</t>
  </si>
  <si>
    <t>TC002_B_E2E_OSPC_Multiple claims_Add DD Info_GWCC_GWCM</t>
  </si>
  <si>
    <t>OSPCAppeals_Test</t>
  </si>
  <si>
    <t>TC003_CreateClaim</t>
  </si>
  <si>
    <t>TC005_VerifyORAddClaim</t>
  </si>
  <si>
    <t>ATC01_AppealsPageUIContent_Validation_withAppeals</t>
  </si>
  <si>
    <t>ATC02_AppealsPageUIContent_Validation_2</t>
  </si>
  <si>
    <t>ATC03_AppealsPageUIContent_Validation_WithNoAppeals</t>
  </si>
  <si>
    <t>ATC04_Appeal_DateReceived is Less than Jan 1 2019</t>
  </si>
  <si>
    <t>ATC05_Appeal_DateReceived is greater than Jan 1 2019</t>
  </si>
  <si>
    <t>ATC06_Verify Your appeal readiness form is on file value</t>
  </si>
  <si>
    <t>ATC07_Verify Your appeal is registered is on file value</t>
  </si>
  <si>
    <t>ATC08_Verify Your hearing format and date value</t>
  </si>
  <si>
    <t>ATC09_VerifyYour appeal is with an ARO for review value</t>
  </si>
  <si>
    <t>ATC10_Verify Your Decision  value</t>
  </si>
  <si>
    <t>ATC11_Verify Send us a message E2E Test with Appeals as a Subject</t>
  </si>
  <si>
    <t>TC008_AddClaimwithAppeal</t>
  </si>
  <si>
    <t>TC008_AddClaimwithNoAppeal</t>
  </si>
  <si>
    <t>TC003_AddNewClaimTo_OSPC</t>
  </si>
  <si>
    <t>TC014_OSPC_Submit documents_WSIB and non WSIB_Set 1</t>
  </si>
  <si>
    <t>TC015_OSPC_Submit documents_non WSIB_Set 2</t>
  </si>
  <si>
    <t>TC016_OSPC_Submit documents_non WSIB_Set 3</t>
  </si>
  <si>
    <t>TC017_OSPC_Submit documents_non WSIB_Set 4</t>
  </si>
  <si>
    <t>TC018_OSPC_Submit documents_non WSIB_Set 5</t>
  </si>
  <si>
    <t>TC019_OSPC_Submit documents_non WSIB_Set 6</t>
  </si>
  <si>
    <t>TC020_OSPC_Submit documents_non WSIB_Set 7</t>
  </si>
  <si>
    <t>TC023_OSPC_Submit documents_1 WSIB and 4 non WSIB_Set 10</t>
  </si>
  <si>
    <t>TC001_OSPC_Submit documents_Is this a WSIB form_info icon and pop up_English</t>
  </si>
  <si>
    <t>TC002_OSPC_Submit documents_What type of document are you submitting_info icon and pop up_English</t>
  </si>
  <si>
    <t>TC003_OSPC_Submit documents_What document is this_info icon and pop up_English</t>
  </si>
  <si>
    <t>TC001_Confirmation Screen_validate UI_English</t>
  </si>
  <si>
    <t>TC002_Confirmation Screen_validate link_Submit another document_English</t>
  </si>
  <si>
    <t>TC003_Confirmation screen_Validate confirmation screen for submitted docs_non WSIB forms_Set 1</t>
  </si>
  <si>
    <t>TC07_Confirmation screen_Validate confirmation screen for submitted docs_non WSIB forms_Set 5</t>
  </si>
  <si>
    <t>TC08_Confirmation screen_Validate confirmation screen for submitted docs_non WSIB forms_Set 6</t>
  </si>
  <si>
    <t>TC09_Confirmation screen_Validate confirmation screen for submitted docs_non WSIB forms_Set 7</t>
  </si>
  <si>
    <t>TC11_Confirmation screen_Validate confirmation screen for submitted docs_WSIB and non WSIB forms_Set 9</t>
  </si>
  <si>
    <t>TC12_Confirmation screen_Validate confirmation screen for submitted docs_WSIB and non WSIB forms_Set 10</t>
  </si>
  <si>
    <t>TC13_Confirmation screen_Validate confirmation screen for submitted docs_WSIB and non WSIB forms_Set 11</t>
  </si>
  <si>
    <t>TC25_Confirmation screen_Validate confirmation screen for submitted docs_WSIB forms_Set 23</t>
  </si>
  <si>
    <t>TC26_Confirmation screen_Validate confirmation screen for submitted docs_WSIB forms_Set 24</t>
  </si>
  <si>
    <t>TC27_Confirmation Screen_File size less than 1 MB_English</t>
  </si>
  <si>
    <t>TC28_Confirmation Screen_File size more than 1 MB_English</t>
  </si>
  <si>
    <t>TC026_OSPC_Submit documents_Do not select_What type of document are you submitting_error message_English</t>
  </si>
  <si>
    <t>TC027_OSPC_Submit documents_Do not select_What document is this_error message_English</t>
  </si>
  <si>
    <t>TC040_OSPC_Submit documents_UI  content Validation_English</t>
  </si>
  <si>
    <t>TC042_OSPC_Submit documents_validate hyperlink_Forms_English</t>
  </si>
  <si>
    <t>TC043_OSPC_Submit documents_validate hyperlink_request your claim file_English</t>
  </si>
  <si>
    <t>TC044_OSPC_Submit documents_validate hyperlink_Submit Expenses_English</t>
  </si>
  <si>
    <t>TC045_OSPC_Submit documents_validate hyperlink_Update us on your recovery and return to work_English</t>
  </si>
  <si>
    <t>TC046_OSPC_Submit documents_validate info pop up under Claim form link_English</t>
  </si>
  <si>
    <t>NIHL_Test</t>
  </si>
  <si>
    <t>TC06_E2E till GWCC_New Claimant and select Yes in HealthCare page wherever applicable</t>
  </si>
  <si>
    <t>TC07_E2E till GWCC_Select No for fields wherever applicable on Health Care page_Verify Submission</t>
  </si>
  <si>
    <t>TC08_E2E till GWCC_Select Yes for fields wherever applicable on Employment page_Verify Submission</t>
  </si>
  <si>
    <t>TC09_E2E till GWCC_Select No for fields wherever applicable on Employment page_Verify Submission</t>
  </si>
  <si>
    <t>TC12_E2E till TCM &amp; GWCC_New Claimant_NO Attachment in Healthcare and Single Attachment in Employment section</t>
  </si>
  <si>
    <t>TC13_E2E till TCM &amp; GWCC_New Claimant_Multiple Attachments in Healthcare and Mulitple Attachments in Employment section</t>
  </si>
  <si>
    <t>TC14_E2E till TCM &amp; GWCC_New Claimant_Edit Information for all the Sections from Review screen</t>
  </si>
  <si>
    <t>TC06_E2E till GWCC_New Claimant and select Yes in HealthCare page wherever applicable_GWValidation</t>
  </si>
  <si>
    <t>TC07_E2E till GWCC_Select No for fields wherever applicable on Health Care page_Verify Submission_GWValidation</t>
  </si>
  <si>
    <t>TC08_E2E till GWCC_Select Yes for fields wherever applicable on Employment page_Verify Submission_GWValidation</t>
  </si>
  <si>
    <t>TC09_E2E till GWCC_Select No for fields wherever applicable on Employment page_Verify Submission_GWValidation</t>
  </si>
  <si>
    <t>TC12_E2E till TCM &amp; GWCC_New Claimant_NO Attachment in Healthcare and Single Attachment in Employment section_GWValidation</t>
  </si>
  <si>
    <t>TC13_E2E till TCM &amp; GWCC_New Claimant_Multiple Attachments in Healthcare and Mulitple Attachments in Employment section_GWValidation</t>
  </si>
  <si>
    <t>TC14_E2E till TCM &amp; GWCC_New Claimant_Edit Information for all the Sections from Review screen_GWValidation</t>
  </si>
  <si>
    <t>OSPC_Test</t>
  </si>
  <si>
    <t>TC014_Navigating Away from Upload Document Page</t>
  </si>
  <si>
    <t>Locator update with new email address in Login Keywords</t>
  </si>
  <si>
    <t>TC015_Navigating Away_Stay</t>
  </si>
  <si>
    <t>TC016_Navigating Away_Leave</t>
  </si>
  <si>
    <t>OSPC-2706_Page Load Animation_OSPC UI_Cloud Foundry Replaced by Generic Page</t>
  </si>
  <si>
    <t>TC140_Back to English</t>
  </si>
  <si>
    <t>TC15_Validate NavigateAway functionality - Stay on this page - Send us a message_Subject</t>
  </si>
  <si>
    <t>TC16_Validate NavigateAway functionality - Leave this page -Send us a message_Subject and Body</t>
  </si>
  <si>
    <t>TC045_Form selection_Filtering list</t>
  </si>
  <si>
    <t>TC67_Authenticated User_cleared data_reopens from bookmark</t>
  </si>
  <si>
    <t>TC14_WSIB Admin_User - Search for User _ Modified First Name, Last Name from My Profile in OSPC</t>
  </si>
  <si>
    <t>TC060_OSPC_Update Profile_Verify user tries to navigate away with unsaved data while editing the contact information</t>
  </si>
  <si>
    <t>TC02_Return to Work_Proposed Return_Interim RTW_Actual Return_RTW_Section not displayed</t>
  </si>
  <si>
    <t>TC03_Return to Work_Other Goal Types have latest dates</t>
  </si>
  <si>
    <t>TC09_Framework_footer_Links_Bilingual</t>
  </si>
  <si>
    <t>TC05_New Claim_PIN and PIN letter generation_Acc type_Gradually Occur Over Time_Claim Added successfully to Profile_English</t>
  </si>
  <si>
    <t>TC05_New Claim_PIN and PIN letter generation_Acc type_Gradually Occur Over Time_Claim Added successfully to Profile_French</t>
  </si>
  <si>
    <t>TC05_New Claim_PIN and PIN letter generation_Acc type_Sudden Specific_Claim Added successfully to Profile_English</t>
  </si>
  <si>
    <t>TC071_View and  Details_1st Set_Part1</t>
  </si>
  <si>
    <t>TC26_Same workers used to create multiple Claims - Unique PIN generated for each Claim</t>
  </si>
  <si>
    <t>TC45_Claim Not Added to Claimlist_ Closed with Allowed Status</t>
  </si>
  <si>
    <t>TC01_Add Frequently asked questions link to OSPC</t>
  </si>
  <si>
    <t>TC02_Add FAQ link to OSPC_French</t>
  </si>
  <si>
    <t>TC13_Draft Claim_GWCC_No PIN generated_OSPC_Claim Not Added to Claimlist</t>
  </si>
  <si>
    <t>TC14_Incident Claim_GWCC_No PIN generated_OSPC_Claim Not Added to Claimlist</t>
  </si>
  <si>
    <t>TC20_Confirm Claim Not Added_to Profile_Status-Allowed_English_USING WCD ID</t>
  </si>
  <si>
    <t>TC05_New Claim_PIN and PIN letter generation_Acc type_Sudden Specific_Claim Added successfully to Profile_French</t>
  </si>
  <si>
    <t>Estimated Hours</t>
  </si>
  <si>
    <t>Actual Efforts</t>
  </si>
  <si>
    <t>OSPC Sanity Tests for UAA Upgrade - PPD Environment</t>
  </si>
  <si>
    <t>SE-2340</t>
  </si>
  <si>
    <t>NIHL My Information area Country Phone area issue</t>
  </si>
  <si>
    <t>SE-2252</t>
  </si>
  <si>
    <t>Accessibility DI-192: 1.4.10 Reflow - Reflow document list table cells when narrowing the viewport (zoom)</t>
  </si>
  <si>
    <t>SE-818</t>
  </si>
  <si>
    <t>NIHL:  Align the eNIHL application with the revised NIHL forms</t>
  </si>
  <si>
    <t>Java upgrade for History (Document Upload)</t>
  </si>
  <si>
    <t>Java upgrade for Service File upload (Document Upload)</t>
  </si>
  <si>
    <t>Update Feedback Survey Popup accessibility label</t>
  </si>
  <si>
    <t>January</t>
  </si>
  <si>
    <t>SIT</t>
  </si>
  <si>
    <t>New Development</t>
  </si>
  <si>
    <t>March</t>
  </si>
  <si>
    <t>Downtime</t>
  </si>
  <si>
    <t>Demo</t>
  </si>
  <si>
    <t>July</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</si>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</sst>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16"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
      <sz val="11"/>
      <color rgb="FF000000"/>
      <name val="Calibri"/>
    </font>
    <font>
      <u/>
      <sz val="11"/>
      <color theme="10"/>
      <name val="Calibri"/>
      <family val="2"/>
      <scheme val="minor"/>
    </font>
    <font>
      <sz val="8"/>
      <name val="Calibri"/>
      <family val="2"/>
      <scheme val="minor"/>
    </font>
    <font>
      <sz val="11"/>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002060"/>
        <bgColor indexed="64"/>
      </patternFill>
    </fill>
    <fill>
      <patternFill patternType="solid">
        <fgColor rgb="FFC6E0B4"/>
        <bgColor rgb="FF000000"/>
      </patternFill>
    </fill>
    <fill>
      <patternFill patternType="solid">
        <fgColor rgb="FFB4C6E7"/>
        <bgColor rgb="FF000000"/>
      </patternFill>
    </fill>
    <fill>
      <patternFill patternType="solid">
        <fgColor rgb="FF00CC99"/>
        <bgColor rgb="FF000000"/>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bottom/>
      <diagonal/>
    </border>
    <border>
      <left style="thin">
        <color indexed="64"/>
      </left>
      <right/>
      <top/>
      <bottom/>
      <diagonal/>
    </border>
    <border>
      <left style="thin">
        <color rgb="FF000000"/>
      </left>
      <right style="thin">
        <color rgb="FF000000"/>
      </right>
      <top/>
      <bottom style="thin">
        <color rgb="FF000000"/>
      </bottom>
      <diagonal/>
    </border>
    <border>
      <left/>
      <right style="thin">
        <color indexed="64"/>
      </right>
      <top/>
      <bottom/>
      <diagonal/>
    </border>
    <border>
      <left style="thin">
        <color rgb="FF000000"/>
      </left>
      <right/>
      <top/>
      <bottom/>
      <diagonal/>
    </border>
    <border>
      <left style="thin">
        <color theme="9" tint="0.39997558519241921"/>
      </left>
      <right/>
      <top style="thin">
        <color theme="9" tint="0.39997558519241921"/>
      </top>
      <bottom/>
      <diagonal/>
    </border>
  </borders>
  <cellStyleXfs count="3">
    <xf numFmtId="0" fontId="0" fillId="0" borderId="0"/>
    <xf numFmtId="0" fontId="13" fillId="0" borderId="0" applyNumberFormat="0" applyFill="0" applyBorder="0" applyAlignment="0" applyProtection="0"/>
    <xf numFmtId="0" fontId="15" fillId="0" borderId="0"/>
  </cellStyleXfs>
  <cellXfs count="177">
    <xf numFmtId="0" fontId="0" fillId="0" borderId="0" xfId="0"/>
    <xf numFmtId="0" fontId="1" fillId="2" borderId="1" xfId="0" applyFont="1" applyFill="1" applyBorder="1"/>
    <xf numFmtId="0" fontId="0" fillId="0" borderId="1" xfId="0" applyBorder="1"/>
    <xf numFmtId="0" fontId="0" fillId="0" borderId="0" xfId="0" applyAlignment="1">
      <alignment horizontal="left"/>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pplyProtection="1">
      <alignment horizontal="center"/>
      <protection locked="0"/>
    </xf>
    <xf numFmtId="14" fontId="0" fillId="0" borderId="1" xfId="0" applyNumberFormat="1" applyBorder="1" applyAlignment="1" applyProtection="1">
      <alignment horizontal="center"/>
      <protection locked="0"/>
    </xf>
    <xf numFmtId="0" fontId="0" fillId="0" borderId="1" xfId="0" applyBorder="1" applyAlignment="1" applyProtection="1">
      <alignment horizontal="center"/>
      <protection locked="0"/>
    </xf>
    <xf numFmtId="0" fontId="0" fillId="0" borderId="1" xfId="0" applyBorder="1" applyProtection="1">
      <protection locked="0"/>
    </xf>
    <xf numFmtId="0" fontId="0" fillId="0" borderId="0" xfId="0" applyProtection="1">
      <protection locked="0"/>
    </xf>
    <xf numFmtId="0" fontId="0" fillId="0" borderId="0" xfId="0" applyAlignment="1" applyProtection="1">
      <alignment horizontal="center"/>
      <protection locked="0"/>
    </xf>
    <xf numFmtId="0" fontId="1" fillId="3" borderId="1" xfId="0" applyFont="1" applyFill="1" applyBorder="1" applyAlignment="1" applyProtection="1">
      <alignment horizontal="center"/>
      <protection locked="0"/>
    </xf>
    <xf numFmtId="0" fontId="1" fillId="3" borderId="3" xfId="0" applyFont="1" applyFill="1" applyBorder="1" applyProtection="1">
      <protection locked="0"/>
    </xf>
    <xf numFmtId="0" fontId="1" fillId="2" borderId="1" xfId="0" applyFont="1" applyFill="1" applyBorder="1" applyAlignment="1" applyProtection="1">
      <alignment horizontal="center" wrapText="1"/>
      <protection locked="0"/>
    </xf>
    <xf numFmtId="0" fontId="1" fillId="2" borderId="1" xfId="0" applyFont="1" applyFill="1" applyBorder="1" applyAlignment="1" applyProtection="1">
      <alignment horizontal="left"/>
      <protection locked="0"/>
    </xf>
    <xf numFmtId="0" fontId="0" fillId="0" borderId="1" xfId="0" applyBorder="1" applyAlignment="1" applyProtection="1">
      <alignment horizontal="left"/>
      <protection locked="0"/>
    </xf>
    <xf numFmtId="0" fontId="1" fillId="3" borderId="1" xfId="0" applyFont="1" applyFill="1" applyBorder="1" applyProtection="1">
      <protection locked="0"/>
    </xf>
    <xf numFmtId="0" fontId="0" fillId="0" borderId="1" xfId="0" pivotButton="1" applyBorder="1"/>
    <xf numFmtId="0" fontId="0" fillId="0" borderId="1" xfId="0" applyBorder="1" applyAlignment="1">
      <alignment horizontal="left"/>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horizontal="center"/>
    </xf>
    <xf numFmtId="0" fontId="4" fillId="4" borderId="1" xfId="0" applyFont="1" applyFill="1" applyBorder="1"/>
    <xf numFmtId="0" fontId="4" fillId="4" borderId="1" xfId="0" applyFont="1" applyFill="1" applyBorder="1"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xf numFmtId="14" fontId="0" fillId="0" borderId="0" xfId="0" applyNumberFormat="1"/>
    <xf numFmtId="0" fontId="1" fillId="2" borderId="11" xfId="0" applyFont="1" applyFill="1" applyBorder="1"/>
    <xf numFmtId="0" fontId="9" fillId="0" borderId="0" xfId="0" applyFont="1"/>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9" fillId="0" borderId="0" xfId="0" applyFont="1" applyAlignment="1">
      <alignment vertical="top" wrapText="1"/>
    </xf>
    <xf numFmtId="0" fontId="9" fillId="0" borderId="0" xfId="0" applyFont="1" applyAlignment="1">
      <alignment horizontal="center" vertical="top"/>
    </xf>
    <xf numFmtId="0" fontId="9" fillId="0" borderId="0" xfId="0" applyFont="1" applyAlignment="1">
      <alignment vertical="top"/>
    </xf>
    <xf numFmtId="0" fontId="9" fillId="0" borderId="1" xfId="0" applyFont="1" applyBorder="1" applyAlignment="1">
      <alignment horizontal="center" vertical="top"/>
    </xf>
    <xf numFmtId="0" fontId="11" fillId="0" borderId="12" xfId="0" applyFont="1" applyBorder="1" applyAlignment="1">
      <alignment horizontal="left" vertical="top" wrapText="1"/>
    </xf>
    <xf numFmtId="0" fontId="9" fillId="0" borderId="7" xfId="0" applyFont="1" applyBorder="1" applyAlignment="1">
      <alignment horizontal="center" vertical="top"/>
    </xf>
    <xf numFmtId="0" fontId="11" fillId="0" borderId="12" xfId="0" applyFont="1" applyBorder="1" applyAlignment="1">
      <alignment horizontal="center" vertical="top" wrapText="1"/>
    </xf>
    <xf numFmtId="0" fontId="9" fillId="0" borderId="7" xfId="0" applyFont="1" applyBorder="1" applyAlignment="1">
      <alignment vertical="top"/>
    </xf>
    <xf numFmtId="0" fontId="9" fillId="0" borderId="7" xfId="0" applyFont="1" applyBorder="1" applyAlignment="1">
      <alignment vertical="top" wrapText="1"/>
    </xf>
    <xf numFmtId="15" fontId="11" fillId="0" borderId="7" xfId="0" applyNumberFormat="1" applyFont="1" applyBorder="1" applyAlignment="1">
      <alignment horizontal="center" vertical="top" wrapText="1"/>
    </xf>
    <xf numFmtId="2" fontId="0" fillId="0" borderId="1" xfId="0" applyNumberFormat="1" applyBorder="1" applyAlignment="1">
      <alignment horizontal="center" wrapText="1"/>
    </xf>
    <xf numFmtId="0" fontId="1" fillId="3" borderId="4" xfId="0" applyFont="1" applyFill="1" applyBorder="1" applyAlignment="1" applyProtection="1">
      <alignment horizontal="center"/>
      <protection locked="0"/>
    </xf>
    <xf numFmtId="0" fontId="1" fillId="3" borderId="1" xfId="0" applyFont="1"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wrapText="1"/>
    </xf>
    <xf numFmtId="0" fontId="10" fillId="6" borderId="1" xfId="0" applyFont="1" applyFill="1" applyBorder="1" applyAlignment="1" applyProtection="1">
      <alignment horizontal="left" vertical="top" wrapText="1"/>
      <protection locked="0"/>
    </xf>
    <xf numFmtId="0" fontId="8" fillId="6" borderId="1" xfId="0" applyFont="1" applyFill="1" applyBorder="1" applyAlignment="1" applyProtection="1">
      <alignment vertical="top"/>
      <protection locked="0"/>
    </xf>
    <xf numFmtId="0" fontId="8" fillId="6" borderId="1" xfId="0" applyFont="1" applyFill="1" applyBorder="1" applyAlignment="1" applyProtection="1">
      <alignment vertical="top" wrapText="1"/>
      <protection locked="0"/>
    </xf>
    <xf numFmtId="0" fontId="8" fillId="6" borderId="1" xfId="0" applyFont="1" applyFill="1" applyBorder="1" applyAlignment="1" applyProtection="1">
      <alignment horizontal="center" vertical="top"/>
      <protection locked="0"/>
    </xf>
    <xf numFmtId="0" fontId="8" fillId="6" borderId="12" xfId="0" applyFont="1" applyFill="1" applyBorder="1" applyAlignment="1" applyProtection="1">
      <alignment horizontal="center" vertical="top"/>
      <protection locked="0"/>
    </xf>
    <xf numFmtId="0" fontId="8" fillId="6" borderId="1" xfId="0" applyFont="1" applyFill="1" applyBorder="1" applyAlignment="1" applyProtection="1">
      <alignment horizontal="center" vertical="top" wrapText="1"/>
      <protection locked="0"/>
    </xf>
    <xf numFmtId="0" fontId="11" fillId="0" borderId="1" xfId="0" applyFont="1" applyBorder="1" applyAlignment="1" applyProtection="1">
      <alignment horizontal="left" vertical="top" wrapText="1"/>
      <protection locked="0"/>
    </xf>
    <xf numFmtId="0" fontId="9" fillId="0" borderId="1" xfId="0" applyFont="1" applyBorder="1" applyAlignment="1" applyProtection="1">
      <alignment vertical="top"/>
      <protection locked="0"/>
    </xf>
    <xf numFmtId="0" fontId="9" fillId="0" borderId="1" xfId="0" applyFont="1" applyBorder="1" applyAlignment="1" applyProtection="1">
      <alignment vertical="top" wrapText="1"/>
      <protection locked="0"/>
    </xf>
    <xf numFmtId="0" fontId="9" fillId="0" borderId="1" xfId="0" applyFont="1" applyBorder="1" applyAlignment="1" applyProtection="1">
      <alignment horizontal="center" vertical="top"/>
      <protection locked="0"/>
    </xf>
    <xf numFmtId="15" fontId="9" fillId="0" borderId="1" xfId="0" applyNumberFormat="1" applyFont="1" applyBorder="1" applyAlignment="1" applyProtection="1">
      <alignment horizontal="center" vertical="top"/>
      <protection locked="0"/>
    </xf>
    <xf numFmtId="0" fontId="9" fillId="0" borderId="12" xfId="0" applyFont="1" applyBorder="1" applyAlignment="1" applyProtection="1">
      <alignment horizontal="center" vertical="top"/>
      <protection locked="0"/>
    </xf>
    <xf numFmtId="0" fontId="9" fillId="0" borderId="0" xfId="0" applyFont="1" applyAlignment="1" applyProtection="1">
      <alignment horizontal="center" vertical="top" wrapText="1"/>
      <protection locked="0"/>
    </xf>
    <xf numFmtId="0" fontId="9" fillId="0" borderId="0" xfId="0" applyFont="1" applyAlignment="1" applyProtection="1">
      <alignment horizontal="center" vertical="top"/>
      <protection locked="0"/>
    </xf>
    <xf numFmtId="0" fontId="9" fillId="0" borderId="9" xfId="0" applyFont="1" applyBorder="1" applyAlignment="1" applyProtection="1">
      <alignment horizontal="center" vertical="top"/>
      <protection locked="0"/>
    </xf>
    <xf numFmtId="0" fontId="11" fillId="0" borderId="12" xfId="0" applyFont="1" applyBorder="1" applyAlignment="1" applyProtection="1">
      <alignment horizontal="left" vertical="top" wrapText="1"/>
      <protection locked="0"/>
    </xf>
    <xf numFmtId="0" fontId="9" fillId="0" borderId="7" xfId="0" applyFont="1" applyBorder="1" applyAlignment="1" applyProtection="1">
      <alignment vertical="top" wrapText="1"/>
      <protection locked="0"/>
    </xf>
    <xf numFmtId="0" fontId="11" fillId="0" borderId="12" xfId="0" applyFont="1" applyBorder="1" applyAlignment="1" applyProtection="1">
      <alignment horizontal="center" vertical="top" wrapText="1"/>
      <protection locked="0"/>
    </xf>
    <xf numFmtId="15" fontId="11" fillId="0" borderId="7" xfId="0" applyNumberFormat="1" applyFont="1" applyBorder="1" applyAlignment="1" applyProtection="1">
      <alignment horizontal="center" vertical="top" wrapText="1"/>
      <protection locked="0"/>
    </xf>
    <xf numFmtId="0" fontId="9" fillId="0" borderId="7" xfId="0" applyFont="1" applyBorder="1" applyAlignment="1" applyProtection="1">
      <alignment horizontal="center" vertical="top"/>
      <protection locked="0"/>
    </xf>
    <xf numFmtId="0" fontId="9" fillId="0" borderId="7" xfId="0" applyFont="1" applyBorder="1" applyAlignment="1" applyProtection="1">
      <alignment vertical="top"/>
      <protection locked="0"/>
    </xf>
    <xf numFmtId="15" fontId="9" fillId="0" borderId="7" xfId="0" applyNumberFormat="1" applyFont="1" applyBorder="1" applyAlignment="1" applyProtection="1">
      <alignment horizontal="center" vertical="top"/>
      <protection locked="0"/>
    </xf>
    <xf numFmtId="0" fontId="8" fillId="5" borderId="7" xfId="0" applyFont="1" applyFill="1" applyBorder="1" applyAlignment="1" applyProtection="1">
      <alignment vertical="center"/>
      <protection locked="0"/>
    </xf>
    <xf numFmtId="0" fontId="8" fillId="5" borderId="7" xfId="0" applyFont="1" applyFill="1" applyBorder="1" applyAlignment="1" applyProtection="1">
      <alignment vertical="center" wrapText="1"/>
      <protection locked="0"/>
    </xf>
    <xf numFmtId="0" fontId="8" fillId="5" borderId="8" xfId="0" applyFont="1" applyFill="1" applyBorder="1" applyAlignment="1" applyProtection="1">
      <alignment vertical="center" wrapText="1"/>
      <protection locked="0"/>
    </xf>
    <xf numFmtId="0" fontId="8" fillId="5" borderId="9" xfId="0" applyFont="1" applyFill="1" applyBorder="1" applyAlignment="1" applyProtection="1">
      <alignment vertical="center"/>
      <protection locked="0"/>
    </xf>
    <xf numFmtId="14" fontId="9" fillId="0" borderId="7" xfId="0" applyNumberFormat="1" applyFont="1" applyBorder="1" applyProtection="1">
      <protection locked="0"/>
    </xf>
    <xf numFmtId="0" fontId="9" fillId="0" borderId="7" xfId="0" applyFont="1" applyBorder="1" applyProtection="1">
      <protection locked="0"/>
    </xf>
    <xf numFmtId="0" fontId="9" fillId="0" borderId="9" xfId="0" applyFont="1" applyBorder="1" applyProtection="1">
      <protection locked="0"/>
    </xf>
    <xf numFmtId="0" fontId="9" fillId="0" borderId="9" xfId="0" applyFont="1" applyBorder="1" applyAlignment="1" applyProtection="1">
      <alignment vertical="center"/>
      <protection locked="0"/>
    </xf>
    <xf numFmtId="0" fontId="9" fillId="0" borderId="9" xfId="0" applyFont="1" applyBorder="1" applyAlignment="1" applyProtection="1">
      <alignment horizontal="center"/>
      <protection locked="0"/>
    </xf>
    <xf numFmtId="14" fontId="9" fillId="0" borderId="9" xfId="0" applyNumberFormat="1" applyFont="1" applyBorder="1" applyProtection="1">
      <protection locked="0"/>
    </xf>
    <xf numFmtId="0" fontId="9" fillId="0" borderId="1" xfId="0" applyFont="1" applyBorder="1" applyProtection="1">
      <protection locked="0"/>
    </xf>
    <xf numFmtId="0" fontId="9" fillId="0" borderId="1" xfId="0" applyFont="1" applyBorder="1" applyAlignment="1" applyProtection="1">
      <alignment vertical="center"/>
      <protection locked="0"/>
    </xf>
    <xf numFmtId="0" fontId="9" fillId="0" borderId="1" xfId="0" applyFont="1" applyBorder="1" applyAlignment="1" applyProtection="1">
      <alignment horizontal="center"/>
      <protection locked="0"/>
    </xf>
    <xf numFmtId="0" fontId="9" fillId="0" borderId="7" xfId="0" applyFont="1" applyBorder="1" applyAlignment="1" applyProtection="1">
      <alignment vertical="center"/>
      <protection locked="0"/>
    </xf>
    <xf numFmtId="0" fontId="9" fillId="0" borderId="7" xfId="0" applyFont="1" applyBorder="1" applyAlignment="1" applyProtection="1">
      <alignment horizontal="center"/>
      <protection locked="0"/>
    </xf>
    <xf numFmtId="2" fontId="9" fillId="0" borderId="9" xfId="0" applyNumberFormat="1" applyFont="1" applyBorder="1" applyAlignment="1">
      <alignment horizontal="center"/>
    </xf>
    <xf numFmtId="2" fontId="9" fillId="0" borderId="10" xfId="0" applyNumberFormat="1" applyFont="1" applyBorder="1" applyAlignment="1">
      <alignment horizontal="center"/>
    </xf>
    <xf numFmtId="0" fontId="9" fillId="0" borderId="9" xfId="0" applyFont="1" applyBorder="1" applyAlignment="1">
      <alignment horizontal="center"/>
    </xf>
    <xf numFmtId="0" fontId="9" fillId="0" borderId="7" xfId="0" applyFont="1" applyBorder="1"/>
    <xf numFmtId="0" fontId="2" fillId="2" borderId="5" xfId="0" applyFont="1" applyFill="1" applyBorder="1" applyAlignment="1" applyProtection="1">
      <alignment horizontal="center"/>
      <protection locked="0"/>
    </xf>
    <xf numFmtId="0" fontId="2" fillId="2" borderId="5" xfId="0" applyFont="1" applyFill="1" applyBorder="1" applyAlignment="1" applyProtection="1">
      <alignment horizontal="center" wrapText="1"/>
      <protection locked="0"/>
    </xf>
    <xf numFmtId="0" fontId="2" fillId="2" borderId="1" xfId="0" applyFont="1" applyFill="1" applyBorder="1" applyAlignment="1" applyProtection="1">
      <alignment horizontal="center" wrapText="1"/>
      <protection locked="0"/>
    </xf>
    <xf numFmtId="0" fontId="3" fillId="0" borderId="1" xfId="0" applyFont="1" applyBorder="1" applyProtection="1">
      <protection locked="0"/>
    </xf>
    <xf numFmtId="0" fontId="3" fillId="0" borderId="1" xfId="0" applyFont="1" applyBorder="1" applyAlignment="1" applyProtection="1">
      <alignment horizontal="center"/>
      <protection locked="0"/>
    </xf>
    <xf numFmtId="0" fontId="6" fillId="0" borderId="1" xfId="0" applyFont="1" applyBorder="1" applyProtection="1">
      <protection locked="0"/>
    </xf>
    <xf numFmtId="0" fontId="2" fillId="2" borderId="1" xfId="0" applyFont="1" applyFill="1" applyBorder="1" applyProtection="1">
      <protection locked="0"/>
    </xf>
    <xf numFmtId="0" fontId="2" fillId="2" borderId="1" xfId="0" applyFont="1" applyFill="1" applyBorder="1" applyAlignment="1" applyProtection="1">
      <alignment wrapText="1"/>
      <protection locked="0"/>
    </xf>
    <xf numFmtId="0" fontId="6" fillId="0" borderId="0" xfId="0" applyFont="1" applyProtection="1">
      <protection locked="0"/>
    </xf>
    <xf numFmtId="0" fontId="7" fillId="0" borderId="6" xfId="0" applyFont="1" applyBorder="1"/>
    <xf numFmtId="14" fontId="2" fillId="0" borderId="6" xfId="0" applyNumberFormat="1" applyFont="1" applyBorder="1"/>
    <xf numFmtId="0" fontId="3" fillId="0" borderId="1" xfId="0" applyFont="1" applyBorder="1" applyAlignment="1">
      <alignment horizontal="center"/>
    </xf>
    <xf numFmtId="0" fontId="2" fillId="0" borderId="1" xfId="0" applyFont="1" applyBorder="1" applyAlignment="1">
      <alignment horizontal="center"/>
    </xf>
    <xf numFmtId="9" fontId="3" fillId="0" borderId="1" xfId="0" applyNumberFormat="1" applyFont="1" applyBorder="1" applyAlignment="1">
      <alignment horizontal="center"/>
    </xf>
    <xf numFmtId="2" fontId="3" fillId="0" borderId="1" xfId="0" applyNumberFormat="1" applyFont="1" applyBorder="1" applyAlignment="1">
      <alignment horizontal="center"/>
    </xf>
    <xf numFmtId="9" fontId="2" fillId="0" borderId="1" xfId="0" applyNumberFormat="1" applyFont="1" applyBorder="1" applyAlignment="1">
      <alignment horizontal="center"/>
    </xf>
    <xf numFmtId="0" fontId="5" fillId="0" borderId="1" xfId="0" applyFont="1" applyBorder="1" applyAlignment="1">
      <alignment horizontal="center"/>
    </xf>
    <xf numFmtId="0" fontId="13" fillId="0" borderId="0" xfId="1"/>
    <xf numFmtId="0" fontId="0" fillId="0" borderId="1" xfId="0" applyBorder="1" applyAlignment="1" applyProtection="1">
      <alignment horizontal="left" wrapText="1"/>
      <protection locked="0"/>
    </xf>
    <xf numFmtId="0" fontId="11" fillId="0" borderId="1" xfId="0" applyFont="1" applyBorder="1" applyAlignment="1" applyProtection="1">
      <alignment vertical="top" wrapText="1"/>
      <protection locked="0"/>
    </xf>
    <xf numFmtId="0" fontId="9" fillId="0" borderId="12" xfId="0" applyFont="1" applyBorder="1" applyAlignment="1" applyProtection="1">
      <alignment vertical="top" wrapText="1"/>
      <protection locked="0"/>
    </xf>
    <xf numFmtId="0" fontId="9" fillId="0" borderId="12" xfId="0" applyFont="1" applyBorder="1" applyAlignment="1">
      <alignment vertical="top" wrapText="1"/>
    </xf>
    <xf numFmtId="0" fontId="0" fillId="0" borderId="0" xfId="0" applyAlignment="1">
      <alignment vertical="top"/>
    </xf>
    <xf numFmtId="0" fontId="1" fillId="0" borderId="1" xfId="0" applyFont="1" applyBorder="1"/>
    <xf numFmtId="0" fontId="8" fillId="6" borderId="2" xfId="0" applyFont="1" applyFill="1" applyBorder="1" applyAlignment="1" applyProtection="1">
      <alignment horizontal="center" vertical="top"/>
      <protection locked="0"/>
    </xf>
    <xf numFmtId="0" fontId="9" fillId="0" borderId="10" xfId="0" applyFont="1" applyBorder="1" applyAlignment="1" applyProtection="1">
      <alignment horizontal="center" vertical="top"/>
      <protection locked="0"/>
    </xf>
    <xf numFmtId="0" fontId="9" fillId="0" borderId="8" xfId="0" applyFont="1" applyBorder="1" applyAlignment="1" applyProtection="1">
      <alignment horizontal="center" vertical="top"/>
      <protection locked="0"/>
    </xf>
    <xf numFmtId="14" fontId="9" fillId="0" borderId="1" xfId="0" applyNumberFormat="1" applyFont="1" applyBorder="1" applyAlignment="1" applyProtection="1">
      <alignment horizontal="center" vertical="top"/>
      <protection locked="0"/>
    </xf>
    <xf numFmtId="0" fontId="9" fillId="0" borderId="8" xfId="0" applyFont="1" applyBorder="1" applyAlignment="1">
      <alignment horizontal="center" vertical="top"/>
    </xf>
    <xf numFmtId="0" fontId="11" fillId="0" borderId="13" xfId="0" applyFont="1" applyBorder="1" applyAlignment="1" applyProtection="1">
      <alignment horizontal="left" vertical="top" wrapText="1"/>
      <protection locked="0"/>
    </xf>
    <xf numFmtId="0" fontId="11" fillId="0" borderId="13" xfId="0" applyFont="1" applyBorder="1" applyAlignment="1">
      <alignment horizontal="left" vertical="top" wrapText="1"/>
    </xf>
    <xf numFmtId="0" fontId="9" fillId="0" borderId="14" xfId="0" applyFont="1" applyBorder="1" applyAlignment="1" applyProtection="1">
      <alignment vertical="top" wrapText="1"/>
      <protection locked="0"/>
    </xf>
    <xf numFmtId="0" fontId="9" fillId="0" borderId="12" xfId="0" applyFont="1" applyBorder="1" applyAlignment="1">
      <alignment horizontal="center" vertical="top"/>
    </xf>
    <xf numFmtId="0" fontId="11" fillId="0" borderId="9" xfId="0" applyFont="1" applyBorder="1" applyAlignment="1" applyProtection="1">
      <alignment horizontal="center" vertical="top" wrapText="1"/>
      <protection locked="0"/>
    </xf>
    <xf numFmtId="15" fontId="11" fillId="0" borderId="9" xfId="0" applyNumberFormat="1" applyFont="1" applyBorder="1" applyAlignment="1" applyProtection="1">
      <alignment horizontal="center" vertical="top" wrapText="1"/>
      <protection locked="0"/>
    </xf>
    <xf numFmtId="0" fontId="9" fillId="0" borderId="9" xfId="0" applyFont="1" applyBorder="1" applyAlignment="1">
      <alignment horizontal="center" vertical="top"/>
    </xf>
    <xf numFmtId="15" fontId="9" fillId="0" borderId="12" xfId="0" applyNumberFormat="1" applyFont="1" applyBorder="1" applyAlignment="1" applyProtection="1">
      <alignment horizontal="center" vertical="top"/>
      <protection locked="0"/>
    </xf>
    <xf numFmtId="15" fontId="9" fillId="0" borderId="9" xfId="0" applyNumberFormat="1" applyFont="1" applyBorder="1" applyAlignment="1">
      <alignment horizontal="center" vertical="top"/>
    </xf>
    <xf numFmtId="0" fontId="1" fillId="3" borderId="1" xfId="0" applyFont="1" applyFill="1" applyBorder="1" applyAlignment="1" applyProtection="1">
      <alignment horizontal="center" wrapText="1"/>
      <protection locked="0"/>
    </xf>
    <xf numFmtId="0" fontId="0" fillId="0" borderId="1" xfId="0" applyBorder="1" applyAlignment="1">
      <alignment horizontal="left" indent="1"/>
    </xf>
    <xf numFmtId="0" fontId="11" fillId="0" borderId="7" xfId="0" applyFont="1" applyBorder="1" applyAlignment="1" applyProtection="1">
      <alignment horizontal="center" vertical="top" wrapText="1"/>
      <protection locked="0"/>
    </xf>
    <xf numFmtId="0" fontId="11" fillId="0" borderId="11" xfId="0" applyFont="1" applyBorder="1" applyAlignment="1" applyProtection="1">
      <alignment horizontal="left" vertical="top" wrapText="1"/>
      <protection locked="0"/>
    </xf>
    <xf numFmtId="0" fontId="9" fillId="0" borderId="15" xfId="0" applyFont="1" applyBorder="1" applyAlignment="1" applyProtection="1">
      <alignment vertical="top"/>
      <protection locked="0"/>
    </xf>
    <xf numFmtId="0" fontId="9" fillId="0" borderId="15" xfId="0" applyFont="1" applyBorder="1" applyAlignment="1" applyProtection="1">
      <alignment vertical="top" wrapText="1"/>
      <protection locked="0"/>
    </xf>
    <xf numFmtId="0" fontId="9" fillId="0" borderId="16" xfId="0" applyFont="1" applyBorder="1" applyAlignment="1" applyProtection="1">
      <alignment vertical="top" wrapText="1"/>
      <protection locked="0"/>
    </xf>
    <xf numFmtId="0" fontId="9" fillId="0" borderId="17" xfId="0" applyFont="1" applyBorder="1" applyAlignment="1" applyProtection="1">
      <alignment horizontal="center" vertical="top"/>
      <protection locked="0"/>
    </xf>
    <xf numFmtId="0" fontId="11" fillId="0" borderId="17" xfId="0" applyFont="1" applyBorder="1" applyAlignment="1" applyProtection="1">
      <alignment horizontal="center" vertical="top" wrapText="1"/>
      <protection locked="0"/>
    </xf>
    <xf numFmtId="15" fontId="11" fillId="0" borderId="17" xfId="0" applyNumberFormat="1" applyFont="1" applyBorder="1" applyAlignment="1" applyProtection="1">
      <alignment horizontal="center" vertical="top" wrapText="1"/>
      <protection locked="0"/>
    </xf>
    <xf numFmtId="0" fontId="9" fillId="0" borderId="17" xfId="0" applyFont="1" applyBorder="1" applyAlignment="1">
      <alignment horizontal="center" vertical="top"/>
    </xf>
    <xf numFmtId="0" fontId="11" fillId="0" borderId="18" xfId="0" applyFont="1" applyBorder="1" applyAlignment="1" applyProtection="1">
      <alignment horizontal="left" vertical="top" wrapText="1"/>
      <protection locked="0"/>
    </xf>
    <xf numFmtId="0" fontId="9" fillId="0" borderId="9" xfId="0" applyFont="1" applyBorder="1" applyAlignment="1">
      <alignment vertical="top"/>
    </xf>
    <xf numFmtId="0" fontId="9" fillId="0" borderId="9" xfId="0" applyFont="1" applyBorder="1" applyAlignment="1">
      <alignment vertical="top" wrapText="1"/>
    </xf>
    <xf numFmtId="0" fontId="9" fillId="0" borderId="9" xfId="0" applyFont="1" applyBorder="1" applyAlignment="1" applyProtection="1">
      <alignment vertical="top" wrapText="1"/>
      <protection locked="0"/>
    </xf>
    <xf numFmtId="0" fontId="0" fillId="0" borderId="9" xfId="0" applyBorder="1"/>
    <xf numFmtId="14" fontId="9" fillId="0" borderId="12" xfId="0" applyNumberFormat="1" applyFont="1" applyBorder="1" applyAlignment="1" applyProtection="1">
      <alignment horizontal="center" vertical="top"/>
      <protection locked="0"/>
    </xf>
    <xf numFmtId="0" fontId="9" fillId="0" borderId="0" xfId="0" applyFont="1" applyAlignment="1" applyProtection="1">
      <alignment horizontal="center"/>
      <protection locked="0"/>
    </xf>
    <xf numFmtId="0" fontId="0" fillId="0" borderId="5" xfId="0" applyBorder="1" applyProtection="1">
      <protection locked="0"/>
    </xf>
    <xf numFmtId="14" fontId="9" fillId="0" borderId="7" xfId="0" applyNumberFormat="1" applyFont="1" applyBorder="1" applyAlignment="1" applyProtection="1">
      <alignment horizontal="center" vertical="top"/>
      <protection locked="0"/>
    </xf>
    <xf numFmtId="0" fontId="12" fillId="0" borderId="5" xfId="0" applyFont="1" applyBorder="1" applyAlignment="1" applyProtection="1">
      <alignment vertical="top" wrapText="1"/>
      <protection locked="0"/>
    </xf>
    <xf numFmtId="0" fontId="9" fillId="0" borderId="5" xfId="0" applyFont="1" applyBorder="1" applyAlignment="1" applyProtection="1">
      <alignment horizontal="center" vertical="top"/>
      <protection locked="0"/>
    </xf>
    <xf numFmtId="0" fontId="11" fillId="0" borderId="11" xfId="0" applyFont="1" applyBorder="1" applyAlignment="1" applyProtection="1">
      <alignment horizontal="center" vertical="top" wrapText="1"/>
      <protection locked="0"/>
    </xf>
    <xf numFmtId="15" fontId="11" fillId="0" borderId="15" xfId="0" applyNumberFormat="1" applyFont="1" applyBorder="1" applyAlignment="1" applyProtection="1">
      <alignment horizontal="center" vertical="top" wrapText="1"/>
      <protection locked="0"/>
    </xf>
    <xf numFmtId="0" fontId="9" fillId="0" borderId="5" xfId="0" applyFont="1" applyBorder="1" applyAlignment="1">
      <alignment horizontal="center" vertical="top"/>
    </xf>
    <xf numFmtId="0" fontId="9" fillId="0" borderId="19" xfId="0" applyFont="1" applyBorder="1" applyAlignment="1" applyProtection="1">
      <alignment horizontal="center" vertical="top"/>
      <protection locked="0"/>
    </xf>
    <xf numFmtId="0" fontId="11" fillId="0" borderId="1" xfId="0" applyFont="1" applyBorder="1" applyAlignment="1" applyProtection="1">
      <alignment horizontal="center" vertical="top" wrapText="1"/>
      <protection locked="0"/>
    </xf>
    <xf numFmtId="15" fontId="11" fillId="0" borderId="1" xfId="0" applyNumberFormat="1" applyFont="1" applyBorder="1" applyAlignment="1" applyProtection="1">
      <alignment horizontal="center" vertical="top" wrapText="1"/>
      <protection locked="0"/>
    </xf>
    <xf numFmtId="15" fontId="9" fillId="0" borderId="0" xfId="0" applyNumberFormat="1" applyFont="1" applyAlignment="1">
      <alignment horizontal="center" vertical="top"/>
    </xf>
    <xf numFmtId="0" fontId="1" fillId="3" borderId="1" xfId="0" applyFont="1" applyFill="1" applyBorder="1" applyAlignment="1" applyProtection="1">
      <alignment wrapText="1"/>
      <protection locked="0"/>
    </xf>
    <xf numFmtId="0" fontId="8" fillId="7" borderId="12" xfId="0" applyFont="1" applyFill="1" applyBorder="1" applyAlignment="1">
      <alignment horizontal="left" vertical="center" wrapText="1"/>
    </xf>
    <xf numFmtId="164" fontId="8" fillId="7" borderId="12" xfId="0" applyNumberFormat="1" applyFont="1" applyFill="1" applyBorder="1" applyAlignment="1">
      <alignment horizontal="left" vertical="center" wrapText="1"/>
    </xf>
    <xf numFmtId="14" fontId="0" fillId="0" borderId="1" xfId="0" applyNumberFormat="1" applyBorder="1" applyAlignment="1">
      <alignment horizontal="left"/>
    </xf>
    <xf numFmtId="0" fontId="0" fillId="0" borderId="1" xfId="0" applyBorder="1" applyAlignment="1">
      <alignment horizontal="left" wrapText="1"/>
    </xf>
    <xf numFmtId="0" fontId="1" fillId="8" borderId="1" xfId="0" applyFont="1" applyFill="1" applyBorder="1"/>
    <xf numFmtId="0" fontId="0" fillId="3" borderId="1" xfId="0" applyFill="1" applyBorder="1"/>
    <xf numFmtId="0" fontId="12" fillId="0" borderId="0" xfId="0" applyFont="1"/>
    <xf numFmtId="0" fontId="0" fillId="0" borderId="20" xfId="0" applyBorder="1"/>
    <xf numFmtId="14" fontId="4" fillId="4" borderId="1" xfId="0" applyNumberFormat="1" applyFont="1" applyFill="1" applyBorder="1" applyAlignment="1">
      <alignment horizontal="center"/>
    </xf>
    <xf numFmtId="0" fontId="12" fillId="0" borderId="1" xfId="0" applyFont="1" applyBorder="1" applyAlignment="1">
      <alignment wrapText="1"/>
    </xf>
    <xf numFmtId="0" fontId="0" fillId="0" borderId="1" xfId="0" applyBorder="1" applyAlignment="1">
      <alignment horizontal="center" wrapText="1"/>
    </xf>
    <xf numFmtId="0" fontId="1" fillId="3" borderId="3" xfId="0" applyFont="1" applyFill="1" applyBorder="1" applyAlignment="1" applyProtection="1">
      <alignment horizontal="center"/>
      <protection locked="0"/>
    </xf>
    <xf numFmtId="0" fontId="1" fillId="3" borderId="4" xfId="0" applyFont="1" applyFill="1" applyBorder="1" applyAlignment="1" applyProtection="1">
      <alignment horizontal="center"/>
      <protection locked="0"/>
    </xf>
    <xf numFmtId="0" fontId="2" fillId="0" borderId="2" xfId="0" applyFont="1" applyBorder="1" applyAlignment="1" applyProtection="1">
      <alignment horizontal="left"/>
      <protection locked="0"/>
    </xf>
    <xf numFmtId="0" fontId="2" fillId="0" borderId="3" xfId="0" applyFont="1" applyBorder="1" applyAlignment="1" applyProtection="1">
      <alignment horizontal="left"/>
      <protection locked="0"/>
    </xf>
    <xf numFmtId="0" fontId="2" fillId="0" borderId="4" xfId="0" applyFont="1" applyBorder="1" applyAlignment="1" applyProtection="1">
      <alignment horizontal="left"/>
      <protection locked="0"/>
    </xf>
    <xf numFmtId="0" fontId="2" fillId="2" borderId="1" xfId="0" applyFont="1" applyFill="1" applyBorder="1" applyAlignment="1" applyProtection="1">
      <alignment horizontal="center" wrapText="1"/>
      <protection locked="0"/>
    </xf>
    <xf numFmtId="0" fontId="2" fillId="2" borderId="1" xfId="0" applyFont="1" applyFill="1" applyBorder="1" applyAlignment="1" applyProtection="1">
      <alignment horizontal="left"/>
      <protection locked="0"/>
    </xf>
    <xf numFmtId="0" fontId="1" fillId="0" borderId="1" xfId="0" applyFont="1" applyBorder="1" applyAlignment="1">
      <alignment horizontal="center"/>
    </xf>
  </cellXfs>
  <cellStyles count="3">
    <cellStyle name="Hyperlink" xfId="1" builtinId="8"/>
    <cellStyle name="Normal" xfId="0" builtinId="0"/>
    <cellStyle name="Normal 463" xfId="2" xr:uid="{19BF36A6-D704-447E-8014-46195FDC6B7A}"/>
  </cellStyles>
  <dxfs count="196">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FFC000"/>
        </patternFill>
      </fill>
    </dxf>
    <dxf>
      <font>
        <color rgb="FF9C0006"/>
      </font>
      <fill>
        <patternFill>
          <bgColor rgb="FFFFC7CE"/>
        </patternFill>
      </fill>
    </dxf>
    <dxf>
      <alignment wrapText="1"/>
    </dxf>
    <dxf>
      <alignment wrapText="1"/>
    </dxf>
    <dxf>
      <fill>
        <patternFill patternType="solid">
          <fgColor indexed="64"/>
          <bgColor rgb="FF00B050"/>
        </patternFill>
      </fill>
    </dxf>
    <dxf>
      <fill>
        <patternFill patternType="solid">
          <fgColor indexed="64"/>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alignment horizontal="general"/>
    </dxf>
    <dxf>
      <alignment horizontal="general"/>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right style="thin">
          <color indexed="64"/>
        </right>
      </border>
    </dxf>
    <dxf>
      <border>
        <right style="thin">
          <color indexed="64"/>
        </right>
      </border>
    </dxf>
    <dxf>
      <border>
        <right style="thin">
          <color indexed="64"/>
        </right>
      </border>
    </dxf>
    <dxf>
      <border>
        <right style="thin">
          <color indexed="64"/>
        </right>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ont>
        <color theme="0"/>
      </font>
    </dxf>
    <dxf>
      <font>
        <color theme="0"/>
      </font>
    </dxf>
    <dxf>
      <font>
        <color theme="0"/>
      </font>
    </dxf>
    <dxf>
      <font>
        <color theme="0"/>
      </font>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right style="thin">
          <color indexed="64"/>
        </right>
      </border>
    </dxf>
    <dxf>
      <border>
        <right style="thin">
          <color indexed="64"/>
        </right>
      </border>
    </dxf>
    <dxf>
      <border>
        <right style="thin">
          <color indexed="64"/>
        </right>
      </border>
    </dxf>
    <dxf>
      <fill>
        <patternFill patternType="solid">
          <fgColor indexed="64"/>
          <bgColor rgb="FF00B0F0"/>
        </patternFill>
      </fill>
      <alignment horizontal="center"/>
    </dxf>
    <dxf>
      <fill>
        <patternFill patternType="solid">
          <fgColor indexed="64"/>
          <bgColor rgb="FF00B0F0"/>
        </patternFill>
      </fill>
      <alignment horizont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numFmt numFmtId="2" formatCode="0.00"/>
    </dxf>
    <dxf>
      <border>
        <left style="thin">
          <color indexed="64"/>
        </left>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border>
    </dxf>
    <dxf>
      <border>
        <left style="thin">
          <color indexed="64"/>
        </left>
        <vertical style="thin">
          <color indexed="64"/>
        </vertical>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wrapText="1"/>
    </dxf>
    <dxf>
      <alignment wrapText="1"/>
    </dxf>
    <dxf>
      <alignment wrapText="1"/>
    </dxf>
    <dxf>
      <alignment wrapText="1"/>
    </dxf>
    <dxf>
      <fill>
        <patternFill patternType="solid">
          <fgColor indexed="64"/>
          <bgColor rgb="FF00B0F0"/>
        </patternFill>
      </fill>
      <alignment horizontal="center"/>
    </dxf>
    <dxf>
      <alignment horizontal="center"/>
    </dxf>
    <dxf>
      <alignment horizontal="center"/>
    </dxf>
    <dxf>
      <alignment horizontal="center"/>
    </dxf>
    <dxf>
      <alignment horizontal="center"/>
    </dxf>
    <dxf>
      <alignment horizont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0000"/>
        </patternFill>
      </fill>
    </dxf>
    <dxf>
      <fill>
        <patternFill>
          <bgColor rgb="FFFF0000"/>
        </patternFill>
      </fil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onnections" Target="connections.xml"/><Relationship Id="rId33"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sharedStrings" Target="sharedStrings.xml"/><Relationship Id="rId30" Type="http://schemas.openxmlformats.org/officeDocument/2006/relationships/customXml" Target="../customXml/item1.xml"/><Relationship Id="rId8" Type="http://schemas.openxmlformats.org/officeDocument/2006/relationships/worksheet" Target="worksheets/sheet8.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08.533168402777" createdVersion="8" refreshedVersion="8" minRefreshableVersion="3" recordCount="967" xr:uid="{DA90CC57-B1BA-4D2B-9F2E-1E2F7191F05A}">
  <cacheSource type="worksheet">
    <worksheetSource ref="A1:F1048576" sheet="search_jql=filter=11824"/>
  </cacheSource>
  <cacheFields count="6">
    <cacheField name="Jira Id" numFmtId="0">
      <sharedItems containsBlank="1"/>
    </cacheField>
    <cacheField name="Issue Type" numFmtId="0">
      <sharedItems containsBlank="1" count="4">
        <s v="Bug"/>
        <s v="Story"/>
        <s v="Task"/>
        <m/>
      </sharedItems>
    </cacheField>
    <cacheField name="Summary" numFmtId="0">
      <sharedItems containsBlank="1"/>
    </cacheField>
    <cacheField name="Priority" numFmtId="0">
      <sharedItems containsBlank="1"/>
    </cacheField>
    <cacheField name="Status" numFmtId="0">
      <sharedItems containsBlank="1" count="15">
        <s v="To Do"/>
        <s v="Done"/>
        <s v="In Progress"/>
        <s v="Backlog"/>
        <s v="Ready for Test"/>
        <s v="Analysis"/>
        <s v="Under Development"/>
        <s v="Ready for Development"/>
        <s v="Testing"/>
        <s v="Deferred"/>
        <s v="Refinement"/>
        <m/>
        <s v="Deployed for Testing" u="1"/>
        <s v="Deployed" u="1"/>
        <s v="Development" u="1"/>
      </sharedItems>
    </cacheField>
    <cacheField name="Release Date" numFmtId="0">
      <sharedItems containsBlank="1" count="43">
        <s v="2025-09-19"/>
        <m/>
        <s v="2025-09-05"/>
        <s v="2025-08-15"/>
        <s v="2025-07-23"/>
        <s v="2025-07-17"/>
        <s v="2025-08-01"/>
        <s v="2025-04-25"/>
        <s v="2025-04-11 (ad-hoc)"/>
        <s v="2025-04-11"/>
        <s v="2025-03-21"/>
        <s v="2025-03-30"/>
        <s v="2025-02-28"/>
        <s v="2025-02-26"/>
        <s v="2025-02-07"/>
        <s v="2025-01-17"/>
        <s v="2024-12-06"/>
        <s v="2024-11-29"/>
        <s v="2024-11-15"/>
        <s v="2024-10-18"/>
        <s v="2024-10-27"/>
        <s v="2024-09-27"/>
        <s v="2024-09-06"/>
        <s v="2024-08-23"/>
        <s v="2024-08-09"/>
        <s v="2024-07-26"/>
        <s v="2024-06-28"/>
        <s v="2024-07-05"/>
        <s v="2024-06-21"/>
        <s v="2024-06-07"/>
        <s v="2024-06-30"/>
        <s v="2024-04-19"/>
        <s v="2024-04-05"/>
        <s v="2024-05-03"/>
        <s v="2024-03-06"/>
        <s v="2024-03-01"/>
        <s v="2024-03-24"/>
        <s v="2024-01-19"/>
        <s v="2025-06-13" u="1"/>
        <s v="2025-06-06" u="1"/>
        <s v="2025-05-23" u="1"/>
        <s v="2025-05-02" u="1"/>
        <s v="2025-03-27"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08.53316875" createdVersion="8" refreshedVersion="8" minRefreshableVersion="3" recordCount="229" xr:uid="{5D8AA250-C2C0-47F6-89D9-9EFFC2E7619C}">
  <cacheSource type="worksheet">
    <worksheetSource ref="A1:N1048576" sheet="Automation Maintenance"/>
  </cacheSource>
  <cacheFields count="14">
    <cacheField name="Module" numFmtId="0">
      <sharedItems containsBlank="1" count="12">
        <s v="All Test suites"/>
        <s v="eform7"/>
        <s v="OSPCDocIndexing"/>
        <s v="OSPCAppeals"/>
        <s v="Direct Deposit"/>
        <s v="Clothing Allowance"/>
        <s v="Work Travel"/>
        <s v="OSPC"/>
        <s v="UNCD"/>
        <s v="NIHL"/>
        <s v="Dynamic Intake Eform6"/>
        <m/>
      </sharedItems>
    </cacheField>
    <cacheField name="Issue/New Enhacement" numFmtId="0">
      <sharedItems containsBlank="1" longText="1"/>
    </cacheField>
    <cacheField name="ALM Test case name" numFmtId="0">
      <sharedItems containsBlank="1"/>
    </cacheField>
    <cacheField name="Automation Test Case Name" numFmtId="0">
      <sharedItems containsBlank="1"/>
    </cacheField>
    <cacheField name="Assignee" numFmtId="0">
      <sharedItems containsBlank="1"/>
    </cacheField>
    <cacheField name="Status" numFmtId="0">
      <sharedItems containsBlank="1"/>
    </cacheField>
    <cacheField name="Start Date" numFmtId="0">
      <sharedItems containsDate="1" containsBlank="1" containsMixedTypes="1" minDate="2024-12-19T00:00:00" maxDate="2025-08-27T00:00:00"/>
    </cacheField>
    <cacheField name="End date" numFmtId="0">
      <sharedItems containsDate="1" containsBlank="1" containsMixedTypes="1" minDate="2025-01-03T00:00:00" maxDate="2025-08-27T00:00:00"/>
    </cacheField>
    <cacheField name="Month" numFmtId="0">
      <sharedItems containsBlank="1" count="16">
        <s v="April"/>
        <s v=""/>
        <s v="January"/>
        <s v="May"/>
        <s v="February"/>
        <s v="March"/>
        <s v="07-Aprl-2025"/>
        <s v="June"/>
        <s v="August"/>
        <m/>
        <s v="December" u="1"/>
        <s v="October" u="1"/>
        <s v="July" u="1"/>
        <s v="November" u="1"/>
        <s v="September" u="1"/>
        <s v="Jan-3-2025" u="1"/>
      </sharedItems>
    </cacheField>
    <cacheField name="# of Test Scripts Updated" numFmtId="0">
      <sharedItems containsString="0" containsBlank="1" containsNumber="1" containsInteger="1" minValue="1" maxValue="61"/>
    </cacheField>
    <cacheField name="Efforts in Hrs" numFmtId="0">
      <sharedItems containsString="0" containsBlank="1" containsNumber="1" minValue="1" maxValue="60.5"/>
    </cacheField>
    <cacheField name="Merge Request Date" numFmtId="0">
      <sharedItems containsDate="1" containsBlank="1" containsMixedTypes="1" minDate="2025-01-16T00:00:00" maxDate="2025-08-28T00:00:00"/>
    </cacheField>
    <cacheField name="Merged?" numFmtId="0">
      <sharedItems containsBlank="1"/>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08.533169097223" createdVersion="8" refreshedVersion="8" minRefreshableVersion="3" recordCount="168" xr:uid="{1982CF17-5EC2-4004-BFC9-688E47FF28F4}">
  <cacheSource type="worksheet">
    <worksheetSource ref="A1:N169" sheet="Automation Maintenance"/>
  </cacheSource>
  <cacheFields count="14">
    <cacheField name="Module" numFmtId="0">
      <sharedItems containsBlank="1" count="12">
        <s v="All Test suites"/>
        <s v="eform7"/>
        <s v="OSPCDocIndexing"/>
        <s v="OSPCAppeals"/>
        <s v="Direct Deposit"/>
        <s v="Clothing Allowance"/>
        <s v="Work Travel"/>
        <s v="OSPC"/>
        <s v="UNCD"/>
        <s v="NIHL"/>
        <s v="Dynamic Intake Eform6"/>
        <m/>
      </sharedItems>
    </cacheField>
    <cacheField name="Issue/New Enhacement" numFmtId="0">
      <sharedItems containsBlank="1" longText="1"/>
    </cacheField>
    <cacheField name="ALM Test case name" numFmtId="0">
      <sharedItems containsBlank="1"/>
    </cacheField>
    <cacheField name="Automation Test Case Name" numFmtId="0">
      <sharedItems containsBlank="1"/>
    </cacheField>
    <cacheField name="Assignee" numFmtId="0">
      <sharedItems containsBlank="1" count="4">
        <s v="Noopur Sharma"/>
        <s v="Swetha Seetkal Prasanna Kumar"/>
        <s v="Kiran Kangula"/>
        <m/>
      </sharedItems>
    </cacheField>
    <cacheField name="Status" numFmtId="0">
      <sharedItems containsBlank="1"/>
    </cacheField>
    <cacheField name="Start Date" numFmtId="0">
      <sharedItems containsDate="1" containsBlank="1" containsMixedTypes="1" minDate="2024-12-19T00:00:00" maxDate="2025-08-27T00:00:00"/>
    </cacheField>
    <cacheField name="End date" numFmtId="0">
      <sharedItems containsDate="1" containsBlank="1" containsMixedTypes="1" minDate="2025-01-03T00:00:00" maxDate="2025-08-27T00:00:00"/>
    </cacheField>
    <cacheField name="Month" numFmtId="0">
      <sharedItems containsBlank="1" count="13">
        <s v="April"/>
        <s v=""/>
        <s v="January"/>
        <s v="May"/>
        <s v="February"/>
        <s v="March"/>
        <s v="07-Aprl-2025"/>
        <s v="June"/>
        <s v="August"/>
        <m u="1"/>
        <s v="December" u="1"/>
        <s v="October" u="1"/>
        <s v="July" u="1"/>
      </sharedItems>
    </cacheField>
    <cacheField name="# of Test Scripts Updated" numFmtId="0">
      <sharedItems containsString="0" containsBlank="1" containsNumber="1" containsInteger="1" minValue="1" maxValue="61"/>
    </cacheField>
    <cacheField name="Efforts in Hrs" numFmtId="0">
      <sharedItems containsString="0" containsBlank="1" containsNumber="1" minValue="1" maxValue="60.5"/>
    </cacheField>
    <cacheField name="Merge Request Date" numFmtId="0">
      <sharedItems containsDate="1" containsBlank="1" containsMixedTypes="1" minDate="2025-01-16T00:00:00" maxDate="2025-08-28T00:00:00"/>
    </cacheField>
    <cacheField name="Merged?" numFmtId="0">
      <sharedItems containsBlank="1"/>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08.533169907409" createdVersion="8" refreshedVersion="8" minRefreshableVersion="3" recordCount="34" xr:uid="{295A3F65-CFBC-4C40-9707-D58270F82558}">
  <cacheSource type="worksheet">
    <worksheetSource ref="A1:N1048576" sheet="QA Estimates"/>
  </cacheSource>
  <cacheFields count="14">
    <cacheField name="Jira ID" numFmtId="0">
      <sharedItems containsBlank="1"/>
    </cacheField>
    <cacheField name="Issue _x000a_Type" numFmtId="0">
      <sharedItems containsBlank="1"/>
    </cacheField>
    <cacheField name="Summary" numFmtId="0">
      <sharedItems containsBlank="1"/>
    </cacheField>
    <cacheField name="Priority" numFmtId="0">
      <sharedItems containsBlank="1" count="5">
        <s v="Medium"/>
        <s v="High"/>
        <s v="Low (migrated)"/>
        <m/>
        <s v="Highest" u="1"/>
      </sharedItems>
    </cacheField>
    <cacheField name="Status" numFmtId="0">
      <sharedItems containsBlank="1" count="14">
        <s v="Testing"/>
        <s v="Under Development"/>
        <s v="To Do"/>
        <s v="In Progress"/>
        <s v="Done"/>
        <s v="Analysis"/>
        <s v="Ready for Test"/>
        <m/>
        <s v="Ready for Development" u="1"/>
        <s v="Backlog" u="1"/>
        <s v="Deployed" u="1"/>
        <s v="Deployed for Testing" u="1"/>
        <s v="Refinement" u="1"/>
        <s v="Development" u="1"/>
      </sharedItems>
    </cacheField>
    <cacheField name="Release _x000a_Date" numFmtId="0">
      <sharedItems containsBlank="1" containsMixedTypes="1" containsNumber="1" containsInteger="1" minValue="0" maxValue="0"/>
    </cacheField>
    <cacheField name="Assignee" numFmtId="0">
      <sharedItems containsBlank="1" containsMixedTypes="1" containsNumber="1" containsInteger="1" minValue="0" maxValue="0"/>
    </cacheField>
    <cacheField name="Sprint" numFmtId="0">
      <sharedItems containsBlank="1"/>
    </cacheField>
    <cacheField name="Estimated _x000a_Hours" numFmtId="0">
      <sharedItems containsString="0" containsBlank="1" containsNumber="1" containsInteger="1" minValue="0" maxValue="482"/>
    </cacheField>
    <cacheField name="Actual_x000a_ Efforts" numFmtId="0">
      <sharedItems containsString="0" containsBlank="1" containsNumber="1" minValue="0" maxValue="67"/>
    </cacheField>
    <cacheField name="TC# _x000a_Unique" numFmtId="0">
      <sharedItems containsString="0" containsBlank="1" containsNumber="1" containsInteger="1" minValue="0" maxValue="0"/>
    </cacheField>
    <cacheField name="TC# Total_x000a_(Including Rerun" numFmtId="0">
      <sharedItems containsString="0" containsBlank="1" containsNumber="1" containsInteger="1" minValue="0" maxValue="0"/>
    </cacheField>
    <cacheField name="TC# _x000a_Normalized" numFmtId="0">
      <sharedItems containsString="0" containsBlank="1" containsNumber="1" containsInteger="1" minValue="0" maxValue="0"/>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14.310469328702" createdVersion="8" refreshedVersion="8" minRefreshableVersion="3" recordCount="33" xr:uid="{4B676C68-826E-44A2-83FB-9833B7C8D01F}">
  <cacheSource type="external" connectionId="4"/>
  <cacheFields count="17">
    <cacheField name="Defect Id" numFmtId="0">
      <sharedItems/>
    </cacheField>
    <cacheField name="Summary" numFmtId="0">
      <sharedItems/>
    </cacheField>
    <cacheField name="Description" numFmtId="0">
      <sharedItems containsBlank="1" count="30" longText="1">
        <s v="h1. Mac - Safari Browser - User is unable to upload document from OSPC Submit Document screen_x000a__x000a__x000a__x000a_Steps - _x000a__x000a_# From Browser stack - Launch Mac -Safari browser( Safari 18.4, Sequoia)_x000a_# Login to OSPC and Navigate to Submit document page_x000a_# Try uploading the valid file type document_x000a__x000a_Expected - User should be able to upload the document and proceed further_x000a__x000a_Actual - User is unable to upload any document and no error displayed on the screen. (Nothing happens after user uploads the document)_x000a__x000a__x000a__x000a_!image-20250911-162737.png|width=1679,height=873,alt=&quot;image-20250911-162737.png&quot;!"/>
        <s v="For an existing worker 2 ODs were logged 4 with DIO 4 onths apart. For the 2nd report, the auto reg failed with the error below-_x000a__x000a_“Claim/The selected worker has prior claims with the loss date within 150 days of this claim with the same body parts affected.”_x000a__x000a_This type of report does have any field to select area of injury but system is taking NA as duplicate and failing auto reg. Business to confirm the outcome in this case._x000a__x000a_!image-20250910-184715.png|width=988,height=256,alt=&quot;image-20250910-184715.png&quot;!"/>
        <s v="New WCB id created for the worker even with profile match score of 70_x000a__x000a_I used an existing worked from CM (with No SIN present), updated the address through DI7, same phone no., DOB, etc was used. It created a new worker instead of updating the worker._x000a__x000a_Test case- TC11_Inj or Ill - Physical Inj_Existing Worker with  new address_Employer with existing Branch, mailing Address_Valid BA_GECA Account_x000a__x000a_The 4 parameters matched with a single existing profile ( score = 70) wcb id = 000060463346 , but, it still created a second one WCB id =000060477866_x000a__x000a_!image-20250909-163747.png|width=1578,height=162,alt=&quot;image-20250909-163747.png&quot;!_x000a__x000a_ref- 85140954"/>
        <s v="Doc deletion is not working and throwing error on UI saying try again later. Attached the screenshot of the error_x000a__x000a_!image-20250905-142601.png|width=1920,height=1080,alt=&quot;image-20250905-142601.png&quot;!"/>
        <s v="CEIR/PEIR ---&gt; Mandatory fields and optional fields validation needs to be fixed in all the fields_x000a__x000a_NIHL Mandatory fields need to be updated if the requirement special char."/>
        <m/>
        <s v="Email notification received for WT confirmation has a generic email subject line saying Electronic submission received. For CAA the email subject has application name in it._x000a__x000a_!image-20250725-203302.png|width=541,height=262,alt=&quot;image-20250725-203302.png&quot;!"/>
        <s v="While submitting an injury or illness report, a draft reference [no. is|http://no.is] generated. We are not able to scroll the pop up to click on Continue to submit the report. Screenshot below for safari:_x000a__x000a_!image-20250619-152047.png|width=1308,height=598,alt=&quot;image-20250619-152047.png&quot;!"/>
        <s v="!image-20250605-212958.png|width=83.33333333333334%,alt=&quot;image-20250605-212958.png&quot;!"/>
        <s v="When user is on Mail screen and clicks on Hamburger Menu to access other sections of the same claim - User dont see any options to select other than Menu and Exit_x000a__x000a_!image-20250605-203112.png|width=25%,alt=&quot;image-20250605-203112.png&quot;!_x000a__x000a_!image-20250605-203200.png|width=25%,alt=&quot;image-20250605-203200.png&quot;!"/>
        <s v="when entering the information in the text fields tab key is not moving to next field._x000a__x000a_from DOB field to LN field going back"/>
        <s v="After entering claim information and click Next, Error enter a valid date of birth MM/DD/YYYY and then we have click Next second time then page navigates to next screen._x000a__x000a_!image-20250530-135056.png|width=468,height=300,alt=&quot;image-20250530-135056.png&quot;!"/>
        <s v="!image-20250530-133239.png|width=468,height=213,alt=&quot;image-20250530-133239.png&quot;!_x000a__x000a_Chrome:_x000a__x000a_!image-20250530-133325.png|width=468,height=233,alt=&quot;image-20250530-133325.png&quot;!"/>
        <s v="!image-20250530-133204.png|width=468,height=211,alt=&quot;image-20250530-133204.png&quot;!"/>
        <s v="In French Version - After Submitting the document and in the confirmation page when use clicks on *Soumettre un autre document.* nothing happens and expects to navigate back to *Commencer (Étape 1 de 5)* page_x000a__x000a_Issue is observed in Mobile and Tablet_x000a__x000a_!image-20250529-170053.png|width=309,height=636,alt=&quot;image-20250529-170053.png&quot;!_x000a__x000a__x000a_"/>
        <s v="After uploading the document(having Lengthy name) and Navigated to Review your submission, the file name is not getting wrapped within the grey area, looks like this is common issue across all the platforms._x000a__x000a_!image-20250529-161905.png|width=25%,alt=&quot;image-20250529-161905.png&quot;!"/>
        <s v="Tested WT in PPD. It's not landing GWCC PPD. The screenshots attached."/>
        <s v="in WT i am facing an issue where it is not validating the correct combination_x000a__x000a_ "/>
        <s v="When entered tab after Claim number or First name ,LN fields tab is not going forward but going backward."/>
        <s v="Login to OSPC--&gt; follow the MFA Sign-up process by entering the verification code--&gt; submit the code and the page will navigate to OSPC home page--&gt; co-browsing session will be enabled by entering 6 digit code--&gt; try performing hard refresh by clearing the cache and see when the connection is ended for both User and Agent_x000a__x000a_Expected → User should not get disconnected_x000a__x000a_Actual → User gets disconnected after hard refresh and the agent doesn't receive any notification _x000a__x000a__x000a__x000a__x000a__x000a__x000a__x000a__x000a__x000a__x000a__x000a_us"/>
        <s v="Login to Browser Stack ---&gt; IOS Chrome browser → enter al the verification code in MFA Sign-up pages --&gt;OPSC home page-- &gt; enable the co-browsing session by entering the 6-digit code_x000a__x000a_Expected behaviors: Widget should not cover the entire section and minimize the widget should be done easily_x000a__x000a_Actual behaviors: widget covers the entire content and tool tip is not moving to minimize the widget is hard."/>
        <s v="Stps to reproduce:_x000a__x000a_Click on Login Page--&gt;Verify your account--&gt; Please choose a way to verify your account: --&gt;Click Next--&gt; submit the code._x000a__x000a_Expected behavior: connection should not get disconnected when the transition from login - MFA - OSPC with co-browsing session is enabled_x000a__x000a_Actual behavior: connection gets disconnected after code is submitted from MFA_signup_signin_OSPC to OSPC landing page."/>
        <s v="# After logging into OSPC ---&gt; enable co-browsing session after entering 6 digit _meeting ID_--&gt; click on the Claim number added ---&gt; enter the text in the mandatory fields and click on tab and enter the text in next field._x000a__x000a_Expected : text should be accepted and entered not fade away._x000a__x000a_Actual: when the agent enters the text when co-browsing ,text gets fades away when entering."/>
        <s v="# After logging into OSPC ---&gt; enable co-browsing session after entering 6 digit _meeting ID_--&gt; click on the Claim number added ---&gt; click on the logout button---&gt;widget should be present in the B2C login page._x000a__x000a__x000a__x000a_Expected behavior: Widget should be present after logging out _x000a__x000a_Actual behavior: Widget is not present after logout ."/>
        <s v="# After logging into OSPC ---&gt; enable co-browsing session after entering 6 digit _meeting ID_--&gt; click on the submit a report ---&gt; “Injury type - one-time occurrence or in an instant” page and adding the “personal details” page_x000a__x000a_# After logging into OSPC ---&gt; enable co-browsing session after entering 6 digit _meeting ID_--&gt; click on the Claim number added ---&gt; click on the “Submit document(s)” link present on the left side navigation. _x000a__x000a_Expected: Agent should be able to click any one option from radio button for the agent when co-browsing in BAT OSPC._x000a__x000a_Actual: Agent is able to all the options from the radio button for the agent when co-browsing in BAT OSPC.  ( if 2 radio buttons are there can select both)_x000a__x000a_ Observations : When customer has cobrowse sharing session (without giving control) started, when click on radio button items, not only the radio button is not auto exclusive as we saw before, the radio button onclick event is also only triggered when first time it is clicked. If the same radio button is clicked again, it will not trigger the onclick event logic._x000a__x000a_ _x000a__x000a_In the attached screenshot, normally when clicking the top two radio button, the below items should automatically change, however when cobrowse is enabled (refer to screenshot3.png), click on top radio button will only work in the first time, clicking on the top radio button again will not update the below items."/>
        <s v="# After logging into OSPC ---&gt; enable co-browsing session after entering 6 digit _meeting ID_--&gt; click on the Claim number added ---&gt; click on the “Send us a message” link present on the left side navigation. _x000a_# After logging into OSPC ---&gt; enable co-browsing session after entering 6 digit _meeting ID_--&gt; click on the Claim number added ---&gt; click on the “Submit document(s)” link present on the left side navigation. _x000a__x000a_Expected: Agent should be able to click the dropdown menu, dropdown option is enabled for the agent when co-browsing in BAT OSPC._x000a__x000a_Actual: Agent is not able to click the dropdown menu, dropdown option is disabled for the agent when co-browsing in BAT OSPC."/>
        <s v="1801A and 0201B Form Uploaded from OSPC BAT are not landing in BAT2 GWCC._x000a__x000a_*2397A &amp; 2397B were also having the same issue in kofax.*_x000a__x000a_Refer atachment._x000a__x000a_*Note:* these are successfully landed in PPD GWCC while uploaded from UNCD PPD"/>
        <s v="in eform7 French flow, below dropdown option is displayed in English instead of French-_x000a__x000a_Catégorie ou sous-catégorie et Code du SCIAN_x000a__x000a__x000a__x000a_!image-20241024-150138.png|width=1083,height=1004,alt=&quot;image-20241024-150138.png&quot;!"/>
        <s v="Recaptcha Error message is not retained when the Language is toggled b/w English and french_x000d__x000a__x000d__x000a_!image-2024-10-09-13-57-58-239.png!"/>
        <s v="PPD OSPC DI - getting few answers in English in downloaded report PDF if we select French as preferred language for injury physical report type ._x000d__x000a__x000d__x000a_Steps to regenerate:_x000d__x000a__x000d__x000a_Verification_x000d__x000a_1. Report that user downloads from dashboard should match with the template._x000d__x000a_2. Correct values are displayed in the downloaded report_x000d__x000a__x000d__x000a_Pre Requisites:_x000d__x000a_ # User has submitted a physical injury report on OSPC for which the preferred language should be french ._x000d__x000a__x000d__x000a_ "/>
      </sharedItems>
    </cacheField>
    <cacheField name="Updated Date" numFmtId="0">
      <sharedItems count="26">
        <s v="2025-09-12T11:31:05.227-0400"/>
        <s v="2025-09-10T14:47:27.068-0400"/>
        <s v="2025-09-09T14:18:26.460-0400"/>
        <s v="2025-09-12T11:25:49.432-0400"/>
        <s v="2025-09-12T11:13:50.673-0400"/>
        <s v="2025-08-26T10:00:25.771-0400"/>
        <s v="2025-07-25T16:34:16.294-0400"/>
        <s v="2025-09-10T09:14:47.863-0400"/>
        <s v="2025-07-18T15:48:58.853-0400"/>
        <s v="2025-07-18T15:47:21.455-0400"/>
        <s v="2025-07-18T15:49:09.601-0400"/>
        <s v="2025-07-18T15:47:43.356-0400"/>
        <s v="2025-07-18T15:49:45.839-0400"/>
        <s v="2025-07-18T15:49:51.528-0400"/>
        <s v="2025-07-18T15:49:59.323-0400"/>
        <s v="2025-07-18T15:50:09.670-0400"/>
        <s v="2025-07-18T15:47:54.824-0400"/>
        <s v="2025-09-02T11:44:37.538-0400"/>
        <s v="2025-09-02T11:44:32.670-0400"/>
        <s v="2025-05-15T09:46:20.870-0400"/>
        <s v="2025-05-05T12:57:34.731-0400"/>
        <s v="2025-04-03T09:29:14.546-0400"/>
        <s v="2025-03-28T12:13:51.230-0400"/>
        <s v="2025-03-28T12:13:52.056-0400"/>
        <s v="2025-06-05T09:53:32.146-0400"/>
        <s v="2025-03-28T12:13:51.845-0400"/>
      </sharedItems>
    </cacheField>
    <cacheField name="Created Date" numFmtId="0">
      <sharedItems/>
    </cacheField>
    <cacheField name="Issue Type" numFmtId="0">
      <sharedItems count="2">
        <s v="Sub-bug"/>
        <s v="Bug"/>
      </sharedItems>
    </cacheField>
    <cacheField name="Reporter" numFmtId="0">
      <sharedItems count="5">
        <s v="Kiran Kangula"/>
        <s v="Noopur Sharma"/>
        <s v="Swetha Seetkal-Prasanna-Kumar"/>
        <s v="Pari Zalawadia"/>
        <s v="Yugandhar Madhu"/>
      </sharedItems>
    </cacheField>
    <cacheField name="Priority" numFmtId="0">
      <sharedItems count="4">
        <s v="Medium"/>
        <s v="Lowest"/>
        <s v="Highest"/>
        <s v="High"/>
      </sharedItems>
    </cacheField>
    <cacheField name="Status" numFmtId="0">
      <sharedItems count="2">
        <s v="Analysis"/>
        <s v="To Do"/>
      </sharedItems>
    </cacheField>
    <cacheField name="Assignee" numFmtId="0">
      <sharedItems containsBlank="1" count="13">
        <s v="Moinuddin Khaja"/>
        <m/>
        <s v="Omkar Khot"/>
        <s v="Shobha Jayaprakash"/>
        <s v="Sung-Min Sim"/>
        <s v="Aravind Sasikumaran-Nair"/>
        <s v="Jingze Ma"/>
        <s v="Jonathan Li"/>
        <s v="Harish Challa"/>
        <s v="Ashley Flores"/>
        <s v="Noopur Sharma"/>
        <s v="Shanmuga-Priya Gunasekaran"/>
        <s v="Wei Zhang"/>
      </sharedItems>
    </cacheField>
    <cacheField name="Parent" numFmtId="0">
      <sharedItems containsBlank="1" count="7">
        <s v="SE-3390"/>
        <s v="SE-3815"/>
        <s v="SE-3906"/>
        <m/>
        <s v="SE-3749"/>
        <s v="SE-80"/>
        <s v="SE-2652"/>
      </sharedItems>
    </cacheField>
    <cacheField name="Fix Version" numFmtId="0">
      <sharedItems containsBlank="1" count="2">
        <s v=""/>
        <m/>
      </sharedItems>
    </cacheField>
    <cacheField name="Resolution" numFmtId="0">
      <sharedItems containsBlank="1" count="2">
        <m/>
        <s v="Done"/>
      </sharedItems>
    </cacheField>
    <cacheField name="Labels" numFmtId="0">
      <sharedItems count="3">
        <s v=""/>
        <s v="Regression"/>
        <s v="Functional"/>
      </sharedItems>
    </cacheField>
    <cacheField name="Components" numFmtId="0">
      <sharedItems count="1">
        <s v=""/>
      </sharedItems>
    </cacheField>
    <cacheField name="Resolution Date" numFmtId="0">
      <sharedItems containsBlank="1" count="3">
        <m/>
        <s v="2024-10-13T04:19:57.694-0400"/>
        <s v="2024-10-13T04:19:50.088-0400"/>
      </sharedItems>
    </cacheField>
    <cacheField name="Environment" numFmtId="0">
      <sharedItems containsBlank="1" count="5">
        <m/>
        <s v="BAT"/>
        <s v="After initiating the Report in UI OSBC and submit the report, claim that is created automatically when we check in CC to verify the documents , view button is disabled."/>
        <s v="PPD"/>
        <s v="UAT"/>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angula" refreshedDate="45915.521681828701" createdVersion="8" refreshedVersion="8" minRefreshableVersion="3" recordCount="314" xr:uid="{EBDB85E6-3351-4549-83EA-FF280B66B7C8}">
  <cacheSource type="worksheet">
    <worksheetSource ref="A1:M1048576" sheet="Automation Execution"/>
  </cacheSource>
  <cacheFields count="13">
    <cacheField name="Date" numFmtId="0">
      <sharedItems containsNonDate="0" containsDate="1" containsString="0" containsBlank="1" minDate="2025-01-06T00:00:00" maxDate="2025-09-09T00:00:00"/>
    </cacheField>
    <cacheField name="Month" numFmtId="0">
      <sharedItems containsBlank="1" count="14">
        <s v="January"/>
        <s v="February"/>
        <s v="March"/>
        <s v="April"/>
        <s v="May"/>
        <s v="June"/>
        <s v="July"/>
        <s v="August"/>
        <s v="September"/>
        <s v=""/>
        <m/>
        <s v="October" u="1"/>
        <s v="November" u="1"/>
        <s v="December" u="1"/>
      </sharedItems>
    </cacheField>
    <cacheField name="Env." numFmtId="0">
      <sharedItems containsBlank="1"/>
    </cacheField>
    <cacheField name="Automation Execution Type" numFmtId="0">
      <sharedItems containsBlank="1"/>
    </cacheField>
    <cacheField name="Request Type" numFmtId="0">
      <sharedItems containsBlank="1"/>
    </cacheField>
    <cacheField name="Test Type" numFmtId="0">
      <sharedItems containsBlank="1" count="3">
        <s v="Sanity"/>
        <s v="Regression"/>
        <m/>
      </sharedItems>
    </cacheField>
    <cacheField name="No of Testcases Executed(Manual)" numFmtId="0">
      <sharedItems containsString="0" containsBlank="1" containsNumber="1" containsInteger="1" minValue="0" maxValue="70"/>
    </cacheField>
    <cacheField name="No of Testcases Executed(Automated)" numFmtId="0">
      <sharedItems containsString="0" containsBlank="1" containsNumber="1" containsInteger="1" minValue="0" maxValue="140"/>
    </cacheField>
    <cacheField name="Number of Integration TCs executed (Unique)" numFmtId="0">
      <sharedItems containsString="0" containsBlank="1" containsNumber="1" containsInteger="1" minValue="0" maxValue="70"/>
    </cacheField>
    <cacheField name="Time Taken for Automation scripts(hrs)" numFmtId="0">
      <sharedItems containsString="0" containsBlank="1" containsNumber="1" minValue="0.25" maxValue="3"/>
    </cacheField>
    <cacheField name="Manual Efforts(PD)" numFmtId="0">
      <sharedItems containsBlank="1" containsMixedTypes="1" containsNumber="1" minValue="0.75" maxValue="11.666666666666666"/>
    </cacheField>
    <cacheField name="Manual Efforts(hrs)" numFmtId="0">
      <sharedItems containsBlank="1" containsMixedTypes="1" containsNumber="1" minValue="6" maxValue="93.33333333333332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4504502315" createdVersion="8" refreshedVersion="8" minRefreshableVersion="3" recordCount="519" xr:uid="{3E2B5378-746E-40A8-944F-D99D9F94D4A6}">
  <cacheSource type="worksheet">
    <worksheetSource ref="A1:H520" sheet="Actual Effort"/>
  </cacheSource>
  <cacheFields count="8">
    <cacheField name="Date" numFmtId="14">
      <sharedItems containsNonDate="0" containsDate="1" containsString="0" containsBlank="1" minDate="2024-11-01T00:00:00" maxDate="2025-09-13T00:00:00" count="191">
        <d v="2025-09-02T00:00:00"/>
        <d v="2025-09-03T00:00:00"/>
        <d v="2025-09-04T00:00:00"/>
        <d v="2025-09-05T00:00:00"/>
        <d v="2025-09-08T00:00:00"/>
        <d v="2025-09-09T00:00:00"/>
        <d v="2025-09-10T00:00:00"/>
        <d v="2025-09-11T00:00:00"/>
        <d v="2025-09-12T00:00:00"/>
        <m/>
        <d v="2025-08-01T00:00:00" u="1"/>
        <d v="2025-08-05T00:00:00" u="1"/>
        <d v="2025-08-06T00:00:00" u="1"/>
        <d v="2025-08-07T00:00:00" u="1"/>
        <d v="2025-08-11T00:00:00" u="1"/>
        <d v="2025-08-12T00:00:00" u="1"/>
        <d v="2025-08-13T00:00:00" u="1"/>
        <d v="2025-08-14T00:00:00" u="1"/>
        <d v="2025-08-15T00:00:00" u="1"/>
        <d v="2025-08-26T00:00:00" u="1"/>
        <d v="2025-08-28T00:00:00" u="1"/>
        <d v="2025-07-02T00:00:00" u="1"/>
        <d v="2025-07-03T00:00:00" u="1"/>
        <d v="2025-07-04T00:00:00" u="1"/>
        <d v="2025-07-07T00:00:00" u="1"/>
        <d v="2025-07-08T00:00:00" u="1"/>
        <d v="2025-07-09T00:00:00" u="1"/>
        <d v="2025-06-02T00:00:00" u="1"/>
        <d v="2025-06-03T00:00:00" u="1"/>
        <d v="2025-06-04T00:00:00" u="1"/>
        <d v="2025-06-05T00:00:00" u="1"/>
        <d v="2025-06-06T00:00:00" u="1"/>
        <d v="2025-06-09T00:00:00" u="1"/>
        <d v="2025-06-10T00:00:00" u="1"/>
        <d v="2025-06-11T00:00:00" u="1"/>
        <d v="2025-06-12T00:00:00" u="1"/>
        <d v="2025-06-13T00:00:00" u="1"/>
        <d v="2025-06-16T00:00:00" u="1"/>
        <d v="2025-06-17T00:00:00" u="1"/>
        <d v="2025-06-18T00:00:00" u="1"/>
        <d v="2025-06-19T00:00:00" u="1"/>
        <d v="2025-06-20T00:00:00" u="1"/>
        <d v="2025-06-24T00:00:00" u="1"/>
        <d v="2025-06-23T00:00:00" u="1"/>
        <d v="2025-06-25T00:00:00" u="1"/>
        <d v="2025-06-26T00:00:00" u="1"/>
        <d v="2025-06-27T00:00:00" u="1"/>
        <d v="2025-06-30T00:00:00" u="1"/>
        <d v="2025-05-01T00:00:00" u="1"/>
        <d v="2025-05-02T00:00:00" u="1"/>
        <d v="2025-05-05T00:00:00" u="1"/>
        <d v="2025-05-06T00:00:00" u="1"/>
        <d v="2025-05-07T00:00:00" u="1"/>
        <d v="2025-05-08T00:00:00" u="1"/>
        <d v="2025-05-09T00:00:00" u="1"/>
        <d v="2025-05-12T00:00:00" u="1"/>
        <d v="2025-05-13T00:00:00" u="1"/>
        <d v="2025-05-14T00:00:00" u="1"/>
        <d v="2025-05-15T00:00:00" u="1"/>
        <d v="2025-05-16T00:00:00" u="1"/>
        <d v="2025-05-20T00:00:00" u="1"/>
        <d v="2025-05-21T00:00:00" u="1"/>
        <d v="2025-05-22T00:00:00" u="1"/>
        <d v="2025-05-23T00:00:00" u="1"/>
        <d v="2025-05-26T00:00:00" u="1"/>
        <d v="2025-05-27T00:00:00" u="1"/>
        <d v="2025-05-28T00:00:00" u="1"/>
        <d v="2025-05-29T00:00:00" u="1"/>
        <d v="2025-05-30T00:00:00" u="1"/>
        <d v="2025-04-01T00:00:00" u="1"/>
        <d v="2025-04-02T00:00:00" u="1"/>
        <d v="2025-04-03T00:00:00" u="1"/>
        <d v="2025-04-04T00:00:00" u="1"/>
        <d v="2025-04-07T00:00:00" u="1"/>
        <d v="2025-04-08T00:00:00" u="1"/>
        <d v="2025-04-09T00:00:00" u="1"/>
        <d v="2025-04-10T00:00:00" u="1"/>
        <d v="2025-04-11T00:00:00" u="1"/>
        <d v="2025-04-14T00:00:00" u="1"/>
        <d v="2025-04-15T00:00:00" u="1"/>
        <d v="2025-04-16T00:00:00" u="1"/>
        <d v="2025-04-17T00:00:00" u="1"/>
        <d v="2025-04-22T00:00:00" u="1"/>
        <d v="2025-04-23T00:00:00" u="1"/>
        <d v="2025-04-24T00:00:00" u="1"/>
        <d v="2025-04-25T00:00:00" u="1"/>
        <d v="2025-04-28T00:00:00" u="1"/>
        <d v="2025-04-29T00:00:00" u="1"/>
        <d v="2025-04-30T00:00:00" u="1"/>
        <d v="2025-03-03T00:00:00" u="1"/>
        <d v="2025-03-04T00:00:00" u="1"/>
        <d v="2025-03-05T00:00:00" u="1"/>
        <d v="2025-03-06T00:00:00" u="1"/>
        <d v="2025-03-07T00:00:00" u="1"/>
        <d v="2025-03-10T00:00:00" u="1"/>
        <d v="2025-03-11T00:00:00" u="1"/>
        <d v="2025-03-12T00:00:00" u="1"/>
        <d v="2025-03-13T00:00:00" u="1"/>
        <d v="2025-03-14T00:00:00" u="1"/>
        <d v="2025-03-17T00:00:00" u="1"/>
        <d v="2025-03-18T00:00:00" u="1"/>
        <d v="2025-03-19T00:00:00" u="1"/>
        <d v="2025-03-20T00:00:00" u="1"/>
        <d v="2025-03-21T00:00:00" u="1"/>
        <d v="2025-03-24T00:00:00" u="1"/>
        <d v="2025-03-25T00:00:00" u="1"/>
        <d v="2025-03-26T00:00:00" u="1"/>
        <d v="2025-03-27T00:00:00" u="1"/>
        <d v="2025-03-28T00:00:00" u="1"/>
        <d v="2025-03-15T00:00:00" u="1"/>
        <d v="2025-03-16T00:00:00" u="1"/>
        <d v="2025-02-03T00:00:00" u="1"/>
        <d v="2025-02-04T00:00:00" u="1"/>
        <d v="2025-02-05T00:00:00" u="1"/>
        <d v="2025-02-07T00:00:00" u="1"/>
        <d v="2025-02-08T00:00:00" u="1"/>
        <d v="2025-02-06T00:00:00" u="1"/>
        <d v="2025-02-10T00:00:00" u="1"/>
        <d v="2025-02-11T00:00:00" u="1"/>
        <d v="2025-02-12T00:00:00" u="1"/>
        <d v="2025-02-13T00:00:00" u="1"/>
        <d v="2025-02-14T00:00:00" u="1"/>
        <d v="2025-02-18T00:00:00" u="1"/>
        <d v="2025-02-19T00:00:00" u="1"/>
        <d v="2025-02-20T00:00:00" u="1"/>
        <d v="2025-02-21T00:00:00" u="1"/>
        <d v="2025-02-24T00:00:00" u="1"/>
        <d v="2025-02-25T00:00:00" u="1"/>
        <d v="2025-02-26T00:00:00" u="1"/>
        <d v="2025-02-27T00:00:00" u="1"/>
        <d v="2025-01-02T00:00:00" u="1"/>
        <d v="2025-01-03T00:00:00" u="1"/>
        <d v="2025-01-06T00:00:00" u="1"/>
        <d v="2025-01-07T00:00:00" u="1"/>
        <d v="2025-01-08T00:00:00" u="1"/>
        <d v="2025-01-09T00:00:00" u="1"/>
        <d v="2025-01-10T00:00:00" u="1"/>
        <d v="2025-01-13T00:00:00" u="1"/>
        <d v="2025-01-14T00:00:00" u="1"/>
        <d v="2025-01-15T00:00:00" u="1"/>
        <d v="2025-01-16T00:00:00" u="1"/>
        <d v="2025-01-17T00:00:00" u="1"/>
        <d v="2025-01-20T00:00:00" u="1"/>
        <d v="2025-01-21T00:00:00" u="1"/>
        <d v="2025-01-22T00:00:00" u="1"/>
        <d v="2025-01-23T00:00:00" u="1"/>
        <d v="2025-01-24T00:00:00" u="1"/>
        <d v="2025-01-27T00:00:00" u="1"/>
        <d v="2025-01-28T00:00:00" u="1"/>
        <d v="2025-01-29T00:00:00" u="1"/>
        <d v="2025-01-30T00:00:00" u="1"/>
        <d v="2025-01-31T00:00:00" u="1"/>
        <d v="2024-12-02T00:00:00" u="1"/>
        <d v="2024-12-03T00:00:00" u="1"/>
        <d v="2024-12-04T00:00:00" u="1"/>
        <d v="2024-12-05T00:00:00" u="1"/>
        <d v="2024-12-06T00:00:00" u="1"/>
        <d v="2024-12-09T00:00:00" u="1"/>
        <d v="2024-12-10T00:00:00" u="1"/>
        <d v="2024-12-11T00:00:00" u="1"/>
        <d v="2024-12-12T00:00:00" u="1"/>
        <d v="2024-12-13T00:00:00" u="1"/>
        <d v="2024-12-16T00:00:00" u="1"/>
        <d v="2024-12-17T00:00:00" u="1"/>
        <d v="2024-12-18T00:00:00" u="1"/>
        <d v="2024-12-19T00:00:00" u="1"/>
        <d v="2024-12-20T00:00:00" u="1"/>
        <d v="2024-12-23T00:00:00" u="1"/>
        <d v="2024-12-24T00:00:00" u="1"/>
        <d v="2024-12-27T00:00:00" u="1"/>
        <d v="2024-12-07T00:00:00" u="1"/>
        <d v="2024-11-01T00:00:00" u="1"/>
        <d v="2024-11-04T00:00:00" u="1"/>
        <d v="2024-11-05T00:00:00" u="1"/>
        <d v="2024-11-06T00:00:00" u="1"/>
        <d v="2024-11-07T00:00:00" u="1"/>
        <d v="2024-11-08T00:00:00" u="1"/>
        <d v="2024-11-12T00:00:00" u="1"/>
        <d v="2024-11-13T00:00:00" u="1"/>
        <d v="2024-11-14T00:00:00" u="1"/>
        <d v="2024-11-15T00:00:00" u="1"/>
        <d v="2024-11-18T00:00:00" u="1"/>
        <d v="2024-11-19T00:00:00" u="1"/>
        <d v="2024-11-20T00:00:00" u="1"/>
        <d v="2024-11-21T00:00:00" u="1"/>
        <d v="2024-11-22T00:00:00" u="1"/>
        <d v="2024-11-25T00:00:00" u="1"/>
        <d v="2024-11-26T00:00:00" u="1"/>
        <d v="2024-11-27T00:00:00" u="1"/>
        <d v="2024-11-28T00:00:00" u="1"/>
        <d v="2024-11-29T00:00:00" u="1"/>
      </sharedItems>
    </cacheField>
    <cacheField name="Resource Name" numFmtId="0">
      <sharedItems containsBlank="1" count="4">
        <s v="Kiran Kangula"/>
        <s v="Swetha Seetkal Prasanna Kumar"/>
        <s v="Noopur Sharma"/>
        <m/>
      </sharedItems>
    </cacheField>
    <cacheField name="User Story/_x000a_Defect id/Task" numFmtId="0">
      <sharedItems containsBlank="1"/>
    </cacheField>
    <cacheField name="Summary" numFmtId="0">
      <sharedItems/>
    </cacheField>
    <cacheField name="Task Description" numFmtId="0">
      <sharedItems containsBlank="1"/>
    </cacheField>
    <cacheField name="Test Type" numFmtId="0">
      <sharedItems containsBlank="1"/>
    </cacheField>
    <cacheField name="Time _x000a_Spent(Hrs)" numFmtId="0">
      <sharedItems containsString="0" containsBlank="1" containsNumber="1" minValue="0.5" maxValue="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7">
  <r>
    <s v="SE-3918"/>
    <x v="0"/>
    <s v="DI-6 accessibility aria live tag for doc upload error messages"/>
    <s v="Medium"/>
    <x v="0"/>
    <x v="0"/>
  </r>
  <r>
    <s v="SE-3916"/>
    <x v="1"/>
    <s v="Apache HTTPD vulnerability UAA PRD servers"/>
    <s v="Medium"/>
    <x v="1"/>
    <x v="1"/>
  </r>
  <r>
    <s v="SE-3915"/>
    <x v="2"/>
    <s v="View Documents (OSPC Claims) - Content update in confluence"/>
    <s v="Medium"/>
    <x v="2"/>
    <x v="1"/>
  </r>
  <r>
    <s v="SE-3914"/>
    <x v="2"/>
    <s v="OS1 BAT2 UAA support"/>
    <s v="Medium"/>
    <x v="1"/>
    <x v="1"/>
  </r>
  <r>
    <s v="SE-3910"/>
    <x v="1"/>
    <s v="Digital Claims Regression - Release September 2025"/>
    <s v="Medium"/>
    <x v="0"/>
    <x v="1"/>
  </r>
  <r>
    <s v="SE-3907"/>
    <x v="1"/>
    <s v="Digital Claims Automation - Maintenance (September 2025)"/>
    <s v="Medium"/>
    <x v="0"/>
    <x v="1"/>
  </r>
  <r>
    <s v="SE-3906"/>
    <x v="1"/>
    <s v="Digital Claims Weekly Sanity - September 2025"/>
    <s v="Medium"/>
    <x v="0"/>
    <x v="1"/>
  </r>
  <r>
    <s v="SE-3904"/>
    <x v="2"/>
    <s v="Set-up UI_ Backend Integration in DIT Environment"/>
    <s v="High"/>
    <x v="3"/>
    <x v="1"/>
  </r>
  <r>
    <s v="SE-3903"/>
    <x v="2"/>
    <s v="Define Solution Design for Contact Information Editing Personal Details (Tombstone - Backend)"/>
    <s v="High"/>
    <x v="3"/>
    <x v="1"/>
  </r>
  <r>
    <s v="SE-3902"/>
    <x v="1"/>
    <s v="ospc perf env support and creation process"/>
    <s v="Medium"/>
    <x v="1"/>
    <x v="1"/>
  </r>
  <r>
    <s v="SE-3901"/>
    <x v="1"/>
    <s v="dit env for tombstone allocation process"/>
    <s v="Medium"/>
    <x v="1"/>
    <x v="1"/>
  </r>
  <r>
    <s v="SE-3900"/>
    <x v="1"/>
    <s v="bat2 rabbitmq ingress set up"/>
    <s v="Medium"/>
    <x v="1"/>
    <x v="1"/>
  </r>
  <r>
    <s v="SE-3899"/>
    <x v="1"/>
    <s v="Bat2 build and deploy set up for all microservices"/>
    <s v="Medium"/>
    <x v="1"/>
    <x v="1"/>
  </r>
  <r>
    <s v="SE-3897"/>
    <x v="0"/>
    <s v="Witnesses contact information - Add contact section is broken unable to see the edit or delete options under Witness page_OSPC in DI6"/>
    <s v="Medium"/>
    <x v="4"/>
    <x v="0"/>
  </r>
  <r>
    <s v="SE-3896"/>
    <x v="0"/>
    <s v="Other than Special characters are accepted in Optional fields for DI6 Physical injury or illness details in OSPC"/>
    <s v="Medium"/>
    <x v="5"/>
    <x v="0"/>
  </r>
  <r>
    <s v="SE-3886"/>
    <x v="2"/>
    <s v="Prepare and document requirements for Tombstone"/>
    <s v="Highest"/>
    <x v="2"/>
    <x v="1"/>
  </r>
  <r>
    <s v="SE-3885"/>
    <x v="1"/>
    <s v="OSPC: DI-6 Forum snippet update"/>
    <s v="Medium"/>
    <x v="2"/>
    <x v="0"/>
  </r>
  <r>
    <s v="SE-3884"/>
    <x v="2"/>
    <s v="Production support - September 2025"/>
    <s v="Medium"/>
    <x v="6"/>
    <x v="1"/>
  </r>
  <r>
    <s v="SE-3881"/>
    <x v="1"/>
    <s v="Tombstone Audit Trail (Name change)"/>
    <s v="High"/>
    <x v="3"/>
    <x v="1"/>
  </r>
  <r>
    <s v="SE-3880"/>
    <x v="1"/>
    <s v="Tombstone Session timeout (Name change)"/>
    <s v="High"/>
    <x v="3"/>
    <x v="1"/>
  </r>
  <r>
    <s v="SE-3879"/>
    <x v="1"/>
    <s v="Tombstone Email Notification (Name change)"/>
    <s v="High"/>
    <x v="3"/>
    <x v="1"/>
  </r>
  <r>
    <s v="SE-3877"/>
    <x v="1"/>
    <s v="Tombstone Audit Trail (Phone number)"/>
    <s v="High"/>
    <x v="3"/>
    <x v="1"/>
  </r>
  <r>
    <s v="SE-3876"/>
    <x v="1"/>
    <s v="Tombstone Session timeout (Phone number)"/>
    <s v="High"/>
    <x v="3"/>
    <x v="1"/>
  </r>
  <r>
    <s v="SE-3875"/>
    <x v="1"/>
    <s v="Tombstone Email Notification (Phone number)"/>
    <s v="High"/>
    <x v="3"/>
    <x v="1"/>
  </r>
  <r>
    <s v="SE-3874"/>
    <x v="2"/>
    <s v="DI-7 Defects Grouping"/>
    <s v="Medium"/>
    <x v="1"/>
    <x v="1"/>
  </r>
  <r>
    <s v="SE-3873"/>
    <x v="1"/>
    <s v="Auto-Reg SIP Claims Enhancement"/>
    <s v="Medium"/>
    <x v="0"/>
    <x v="1"/>
  </r>
  <r>
    <s v="SE-3871"/>
    <x v="0"/>
    <s v="Reproduce PRD incident in BAT "/>
    <s v="Medium"/>
    <x v="5"/>
    <x v="1"/>
  </r>
  <r>
    <s v="SE-3867"/>
    <x v="1"/>
    <s v="Tombstone Audit Trail (Mailing Address)"/>
    <s v="High"/>
    <x v="3"/>
    <x v="1"/>
  </r>
  <r>
    <s v="SE-3866"/>
    <x v="1"/>
    <s v="Tombstone Session Timeout (Mailing Address)"/>
    <s v="High"/>
    <x v="3"/>
    <x v="1"/>
  </r>
  <r>
    <s v="SE-3865"/>
    <x v="1"/>
    <s v="Tombstone Email Notification (Mailing Address)"/>
    <s v="High"/>
    <x v="3"/>
    <x v="1"/>
  </r>
  <r>
    <s v="SE-3864"/>
    <x v="2"/>
    <s v="Apache HTTPD vulnerability UAA servers BAT2"/>
    <s v="Medium"/>
    <x v="1"/>
    <x v="1"/>
  </r>
  <r>
    <s v="SE-3863"/>
    <x v="0"/>
    <s v="Test eform7 to reproduce prd incident INC0761774"/>
    <s v="Medium"/>
    <x v="0"/>
    <x v="1"/>
  </r>
  <r>
    <s v="SE-3857"/>
    <x v="2"/>
    <s v="OSPC: Removing the limitation for submit documents"/>
    <s v="Medium"/>
    <x v="1"/>
    <x v="1"/>
  </r>
  <r>
    <s v="SE-3856"/>
    <x v="2"/>
    <s v="Set up eform7 application with new UAA"/>
    <s v="Medium"/>
    <x v="1"/>
    <x v="1"/>
  </r>
  <r>
    <s v="SE-3855"/>
    <x v="2"/>
    <s v="Set up eform7 application with new UAA"/>
    <s v="Medium"/>
    <x v="6"/>
    <x v="1"/>
  </r>
  <r>
    <s v="SE-3854"/>
    <x v="2"/>
    <s v="Set up eform7 application with new UAA"/>
    <s v="Medium"/>
    <x v="6"/>
    <x v="1"/>
  </r>
  <r>
    <s v="SE-3853"/>
    <x v="2"/>
    <s v="Set up eform7 application with new UAA"/>
    <s v="Medium"/>
    <x v="1"/>
    <x v="1"/>
  </r>
  <r>
    <s v="SE-3852"/>
    <x v="1"/>
    <s v="Spring boot and maven upgrade for service-wtexpenses"/>
    <s v="Medium"/>
    <x v="1"/>
    <x v="1"/>
  </r>
  <r>
    <s v="SE-3851"/>
    <x v="1"/>
    <s v="Spring boot and maven upgrade for service-submit-caa-form"/>
    <s v="High"/>
    <x v="7"/>
    <x v="1"/>
  </r>
  <r>
    <s v="SE-3850"/>
    <x v="1"/>
    <s v="Spring boot and maven upgrade for service-render-document"/>
    <s v="High"/>
    <x v="3"/>
    <x v="1"/>
  </r>
  <r>
    <s v="SE-3849"/>
    <x v="1"/>
    <s v="Spring boot and maven upgrade for service-email"/>
    <s v="Medium"/>
    <x v="1"/>
    <x v="1"/>
  </r>
  <r>
    <s v="SE-3848"/>
    <x v="1"/>
    <s v="Spring boot and maven upgrade for service-create-caa-db-record"/>
    <s v="High"/>
    <x v="6"/>
    <x v="0"/>
  </r>
  <r>
    <s v="SE-3847"/>
    <x v="1"/>
    <s v="Spring boot and maven upgrade for service-claims-fileupload-confirmsubmit"/>
    <s v="Medium"/>
    <x v="3"/>
    <x v="1"/>
  </r>
  <r>
    <s v="SE-3846"/>
    <x v="1"/>
    <s v="Spring boot and maven upgrade for service-claims-fileupload"/>
    <s v="Medium"/>
    <x v="3"/>
    <x v="1"/>
  </r>
  <r>
    <s v="SE-3845"/>
    <x v="1"/>
    <s v="Spring boot and maven upgrade for service-claims-authentication"/>
    <s v="Medium"/>
    <x v="3"/>
    <x v="1"/>
  </r>
  <r>
    <s v="SE-3843"/>
    <x v="0"/>
    <s v="eServices Businesses - eform7 - error we're experiencing technical issue"/>
    <s v="Medium"/>
    <x v="5"/>
    <x v="1"/>
  </r>
  <r>
    <s v="SE-3841"/>
    <x v="1"/>
    <s v="Doc upload: CMHP new forms for Mental Health programs"/>
    <s v="Medium"/>
    <x v="3"/>
    <x v="1"/>
  </r>
  <r>
    <s v="SE-3840"/>
    <x v="2"/>
    <s v="Define Solution Design for Contact Information Editing Mailing Address (Tombstone - Frontend)"/>
    <s v="High"/>
    <x v="3"/>
    <x v="1"/>
  </r>
  <r>
    <s v="SE-3839"/>
    <x v="2"/>
    <s v="Define Solution Design for Contact Information Editing Mailing Address (Tombstone - Backend)"/>
    <s v="High"/>
    <x v="3"/>
    <x v="1"/>
  </r>
  <r>
    <s v="SE-3838"/>
    <x v="2"/>
    <s v="Integrate UI and Backend Services for Editing Mailing Address"/>
    <s v="High"/>
    <x v="3"/>
    <x v="1"/>
  </r>
  <r>
    <s v="SE-3837"/>
    <x v="1"/>
    <s v="Develop Backend Services for Editing Mailing Address in OSPC"/>
    <s v="High"/>
    <x v="8"/>
    <x v="1"/>
  </r>
  <r>
    <s v="SE-3836"/>
    <x v="0"/>
    <s v="Error occurred during CC to CM Sync. The Contact manager entry you are trying to update was changed by another user - due to this auto reg got failed"/>
    <s v="Medium"/>
    <x v="0"/>
    <x v="1"/>
  </r>
  <r>
    <s v="SE-3835"/>
    <x v="2"/>
    <s v="Incorporate Error/System messages for the Tombstone Edit (Name change) Functionality "/>
    <s v="Highest"/>
    <x v="3"/>
    <x v="1"/>
  </r>
  <r>
    <s v="SE-3834"/>
    <x v="2"/>
    <s v="Incorporate Error/System messages for the Tombstone Edit (Address and Phone number) Functionality "/>
    <s v="Highest"/>
    <x v="2"/>
    <x v="1"/>
  </r>
  <r>
    <s v="SE-3833"/>
    <x v="2"/>
    <s v="Incorporate Error/System messages for the Tombstone View Functionality "/>
    <s v="Highest"/>
    <x v="2"/>
    <x v="1"/>
  </r>
  <r>
    <s v="SE-3832"/>
    <x v="0"/>
    <s v="Prod defect: UI misspelled word &quot;then&quot; instead of &quot;than&quot;"/>
    <s v="Medium"/>
    <x v="0"/>
    <x v="1"/>
  </r>
  <r>
    <s v="SE-3831"/>
    <x v="2"/>
    <s v="DI-7: Analyse UI for the search filter "/>
    <s v="Medium"/>
    <x v="1"/>
    <x v="1"/>
  </r>
  <r>
    <s v="SE-3830"/>
    <x v="2"/>
    <s v="Review incidents and categorize"/>
    <s v="Medium"/>
    <x v="2"/>
    <x v="1"/>
  </r>
  <r>
    <s v="SE-3829"/>
    <x v="1"/>
    <s v="Apache HTTPD vulnerability UAA servers"/>
    <s v="Medium"/>
    <x v="1"/>
    <x v="2"/>
  </r>
  <r>
    <s v="SE-3828"/>
    <x v="2"/>
    <s v="Release Planning task for Sept 5 2025 BAU deployment"/>
    <s v="Medium"/>
    <x v="1"/>
    <x v="1"/>
  </r>
  <r>
    <s v="SE-3827"/>
    <x v="0"/>
    <s v="PROD defect: Something went wrong error in DI-7 submission"/>
    <s v="Medium"/>
    <x v="5"/>
    <x v="1"/>
  </r>
  <r>
    <s v="SE-3824"/>
    <x v="0"/>
    <s v="Unable to view the Employer's Report Cover Letter and report of injury or illness in GWCC"/>
    <s v="Medium"/>
    <x v="0"/>
    <x v="1"/>
  </r>
  <r>
    <s v="SE-3823"/>
    <x v="2"/>
    <s v="OS1 Perf UAA support"/>
    <s v="Medium"/>
    <x v="1"/>
    <x v="1"/>
  </r>
  <r>
    <s v="SE-3822"/>
    <x v="2"/>
    <s v="Set up eform7 application"/>
    <s v="Medium"/>
    <x v="1"/>
    <x v="1"/>
  </r>
  <r>
    <s v="SE-3815"/>
    <x v="1"/>
    <s v="DI-eform7 Auto-reg testing"/>
    <s v="Medium"/>
    <x v="2"/>
    <x v="1"/>
  </r>
  <r>
    <s v="SE-3813"/>
    <x v="2"/>
    <s v="Integrate UI and Backend Services for Mailing Address Editing (Tombstone)"/>
    <s v="High"/>
    <x v="3"/>
    <x v="1"/>
  </r>
  <r>
    <s v="SE-3812"/>
    <x v="0"/>
    <s v="something went wrong&quot; when trying to create form 7"/>
    <s v="Medium"/>
    <x v="1"/>
    <x v="1"/>
  </r>
  <r>
    <s v="SE-3809"/>
    <x v="1"/>
    <s v="Apache HTTPD vulnerability UAA perf servers"/>
    <s v="Medium"/>
    <x v="1"/>
    <x v="1"/>
  </r>
  <r>
    <s v="SE-3808"/>
    <x v="2"/>
    <s v="CR for UAA CHG0043566 "/>
    <s v="Medium"/>
    <x v="1"/>
    <x v="1"/>
  </r>
  <r>
    <s v="SE-3807"/>
    <x v="2"/>
    <s v="Production Support - August 2025"/>
    <s v="Medium"/>
    <x v="1"/>
    <x v="1"/>
  </r>
  <r>
    <s v="SE-3805"/>
    <x v="2"/>
    <s v="Support CR CHG0043571 UAA server patching"/>
    <s v="Medium"/>
    <x v="1"/>
    <x v="1"/>
  </r>
  <r>
    <s v="SE-3804"/>
    <x v="1"/>
    <s v="Content change for efrom7 legacy web as part of eform7 go live."/>
    <s v="Medium"/>
    <x v="1"/>
    <x v="2"/>
  </r>
  <r>
    <s v="SE-3803"/>
    <x v="2"/>
    <s v="eform7 - CR for UAA unused folder removal"/>
    <s v="Medium"/>
    <x v="3"/>
    <x v="1"/>
  </r>
  <r>
    <s v="SE-3802"/>
    <x v="2"/>
    <s v="eform7 - CR for ADF deployment"/>
    <s v="Medium"/>
    <x v="1"/>
    <x v="1"/>
  </r>
  <r>
    <s v="SE-3801"/>
    <x v="1"/>
    <s v="Apache HTTPD vulnerability UAA servers in SIT1"/>
    <s v="Medium"/>
    <x v="1"/>
    <x v="1"/>
  </r>
  <r>
    <s v="SE-3800"/>
    <x v="1"/>
    <s v="Remove co-Browse widget in OSPC B2C"/>
    <s v="Medium"/>
    <x v="1"/>
    <x v="3"/>
  </r>
  <r>
    <s v="SE-3799"/>
    <x v="1"/>
    <s v="Remove co-Browse widget in OSPC"/>
    <s v="Medium"/>
    <x v="1"/>
    <x v="3"/>
  </r>
  <r>
    <s v="SE-3798"/>
    <x v="1"/>
    <s v="Co-Browse Banner update (Remove Screenshare option)"/>
    <s v="Medium"/>
    <x v="1"/>
    <x v="3"/>
  </r>
  <r>
    <s v="SE-3795"/>
    <x v="1"/>
    <s v="Digital Claims Regression - Release August 2025"/>
    <s v="Medium"/>
    <x v="1"/>
    <x v="1"/>
  </r>
  <r>
    <s v="SE-3792"/>
    <x v="1"/>
    <s v="Digital Claims Automation - Maintenance (August 2025)"/>
    <s v="Medium"/>
    <x v="1"/>
    <x v="1"/>
  </r>
  <r>
    <s v="SE-3787"/>
    <x v="1"/>
    <s v="Digital Claims Weekly Sanity - August 2025"/>
    <s v="Medium"/>
    <x v="1"/>
    <x v="1"/>
  </r>
  <r>
    <s v="SE-3786"/>
    <x v="1"/>
    <s v="NIHL ppd cert upgrade"/>
    <s v="Medium"/>
    <x v="1"/>
    <x v="1"/>
  </r>
  <r>
    <s v="SE-3785"/>
    <x v="1"/>
    <s v="edrs cert upgrade issue in ppd "/>
    <s v="Medium"/>
    <x v="1"/>
    <x v="1"/>
  </r>
  <r>
    <s v="SE-3784"/>
    <x v="1"/>
    <s v="edrs cert upgrade issue in prod"/>
    <s v="Medium"/>
    <x v="1"/>
    <x v="1"/>
  </r>
  <r>
    <s v="SE-3783"/>
    <x v="1"/>
    <s v="INC0757360: OSPC - Claim Report showing questions in French and answers in English"/>
    <s v="Medium"/>
    <x v="1"/>
    <x v="1"/>
  </r>
  <r>
    <s v="SE-3806"/>
    <x v="0"/>
    <s v="eForm 7: INC0755011 Something went wrong errors"/>
    <s v="Medium"/>
    <x v="1"/>
    <x v="3"/>
  </r>
  <r>
    <s v="SE-3782"/>
    <x v="2"/>
    <s v="Develop Test cases for Tombstone - Personal Details &amp; Contact Info in GW CC/CM via OSPC"/>
    <s v="High"/>
    <x v="1"/>
    <x v="1"/>
  </r>
  <r>
    <s v="SE-3781"/>
    <x v="2"/>
    <s v="OS1 BAT2 UAA support"/>
    <s v="Medium"/>
    <x v="1"/>
    <x v="1"/>
  </r>
  <r>
    <s v="SE-3780"/>
    <x v="2"/>
    <s v="NBRS PPD - create new Google MAPS API key"/>
    <s v="Medium"/>
    <x v="1"/>
    <x v="1"/>
  </r>
  <r>
    <s v="SE-3887"/>
    <x v="0"/>
    <s v="eForm 7 Accessibility: Other Earnings Status message - Entry form: SR doesn't detect all error messages"/>
    <s v="High"/>
    <x v="0"/>
    <x v="1"/>
  </r>
  <r>
    <s v="SE-3888"/>
    <x v="0"/>
    <s v="eForm 7 Accessibility: Screen reader reads the global error message one time only"/>
    <s v="High"/>
    <x v="0"/>
    <x v="1"/>
  </r>
  <r>
    <s v="SE-3889"/>
    <x v="0"/>
    <s v="eForm 7 Accessibility: Other Earnings - Info link ⓘ: inappropriate markup is used"/>
    <s v="High"/>
    <x v="0"/>
    <x v="1"/>
  </r>
  <r>
    <s v="SE-3890"/>
    <x v="0"/>
    <s v="eForm 7 Accessibility: Review and Submit  status message - Error messages are not read properly by SR"/>
    <s v="High"/>
    <x v="0"/>
    <x v="1"/>
  </r>
  <r>
    <s v="SE-3891"/>
    <x v="0"/>
    <s v="eForm 7 Accessibility: 2.4.3 Focus Order - NAICS selection: the focus should be set on the new content"/>
    <s v="High"/>
    <x v="0"/>
    <x v="1"/>
  </r>
  <r>
    <s v="SE-3892"/>
    <x v="0"/>
    <s v="eForm 7 Accessibility: Status message - Edit contact: screen reader reads the feedback one time only"/>
    <s v="High"/>
    <x v="0"/>
    <x v="1"/>
  </r>
  <r>
    <s v="SE-3893"/>
    <x v="0"/>
    <s v="eForm 7 Accessibility: Focus Order - When the &quot;Add contact&quot;&quot; is activated or canceled, the focus should be set on the appropriate element"/>
    <s v="High"/>
    <x v="0"/>
    <x v="1"/>
  </r>
  <r>
    <s v="SE-3778"/>
    <x v="2"/>
    <s v="500 errors in the OSPC logs "/>
    <s v="Medium"/>
    <x v="0"/>
    <x v="1"/>
  </r>
  <r>
    <s v="SE-3776"/>
    <x v="2"/>
    <s v="OS1 DIT2 OSPC UAA retrofit support"/>
    <s v="Medium"/>
    <x v="1"/>
    <x v="1"/>
  </r>
  <r>
    <s v="SE-3894"/>
    <x v="0"/>
    <s v="eForm 7 Accessibility: Error displayed when optional document uploaded is removed and Next selected"/>
    <s v="High"/>
    <x v="0"/>
    <x v="1"/>
  </r>
  <r>
    <s v="SE-3775"/>
    <x v="1"/>
    <s v="Certificate soon to expire ppd, dit, SIT (UNCD)"/>
    <s v="Medium"/>
    <x v="1"/>
    <x v="1"/>
  </r>
  <r>
    <s v="SE-3774"/>
    <x v="2"/>
    <s v="OS1 Perf - Create new perf instance doc upload cloud service"/>
    <s v="Medium"/>
    <x v="1"/>
    <x v="1"/>
  </r>
  <r>
    <s v="SE-3773"/>
    <x v="2"/>
    <s v="Update certs and expiry in confluence"/>
    <s v="Medium"/>
    <x v="6"/>
    <x v="1"/>
  </r>
  <r>
    <s v="SE-3772"/>
    <x v="0"/>
    <s v="Email notification subject line for WT application is generic"/>
    <s v="Medium"/>
    <x v="0"/>
    <x v="1"/>
  </r>
  <r>
    <s v="SE-3770"/>
    <x v="2"/>
    <s v="Emergency CR for Cert expiry and OSBC UI"/>
    <s v="Medium"/>
    <x v="1"/>
    <x v="1"/>
  </r>
  <r>
    <s v="SE-3769"/>
    <x v="2"/>
    <s v="Update DI6 documentation - Special character validation"/>
    <s v="Medium"/>
    <x v="1"/>
    <x v="1"/>
  </r>
  <r>
    <s v="SE-3768"/>
    <x v="1"/>
    <s v="Investigate DI6 Special character validation rule"/>
    <s v="Medium"/>
    <x v="1"/>
    <x v="2"/>
  </r>
  <r>
    <s v="SE-3767"/>
    <x v="2"/>
    <s v="835 (July 22): Update document name to prevent duplicate docs"/>
    <s v="Medium"/>
    <x v="9"/>
    <x v="1"/>
  </r>
  <r>
    <s v="SE-3766"/>
    <x v="2"/>
    <s v="Fix sonar scanner errors"/>
    <s v="Medium"/>
    <x v="0"/>
    <x v="1"/>
  </r>
  <r>
    <s v="SE-3765"/>
    <x v="1"/>
    <s v="OSPC: Enable 2-way messaging feature and Banner update"/>
    <s v="Medium"/>
    <x v="1"/>
    <x v="4"/>
  </r>
  <r>
    <s v="SE-3764"/>
    <x v="2"/>
    <s v="CR for SLFB CHG0043317"/>
    <s v="Medium"/>
    <x v="1"/>
    <x v="1"/>
  </r>
  <r>
    <s v="SE-3761"/>
    <x v="2"/>
    <s v="CR for eform7 legacy CHG0043317"/>
    <s v="Medium"/>
    <x v="1"/>
    <x v="1"/>
  </r>
  <r>
    <s v="SE-3760"/>
    <x v="1"/>
    <s v="Add API restriction for Google Maps API OSPC"/>
    <s v="Medium"/>
    <x v="1"/>
    <x v="4"/>
  </r>
  <r>
    <s v="SE-3759"/>
    <x v="2"/>
    <s v="DIT E2E testing"/>
    <s v="Medium"/>
    <x v="1"/>
    <x v="1"/>
  </r>
  <r>
    <s v="SE-3758"/>
    <x v="2"/>
    <s v="API Restriction for OSPC"/>
    <s v="Medium"/>
    <x v="1"/>
    <x v="1"/>
  </r>
  <r>
    <s v="SE-3756"/>
    <x v="0"/>
    <s v="FAQ Link which is present under left nav menu is not working for both English and French in Desktop and mobile view"/>
    <s v="Medium"/>
    <x v="1"/>
    <x v="4"/>
  </r>
  <r>
    <s v="SE-3755"/>
    <x v="2"/>
    <s v="Troubleshoot DIT updated UAA servers (ila5dp02)"/>
    <s v="Medium"/>
    <x v="1"/>
    <x v="1"/>
  </r>
  <r>
    <s v="SE-3754"/>
    <x v="2"/>
    <s v="Decommission Old SIT UAA servers sla5dp02 and sla5dp03"/>
    <s v="Medium"/>
    <x v="1"/>
    <x v="1"/>
  </r>
  <r>
    <s v="SE-3752"/>
    <x v="1"/>
    <s v="Banner Update"/>
    <s v="High"/>
    <x v="1"/>
    <x v="5"/>
  </r>
  <r>
    <s v="SE-3748"/>
    <x v="0"/>
    <s v="APIM 429 error 2-way messaging functionality in OSPC"/>
    <s v="Medium"/>
    <x v="1"/>
    <x v="5"/>
  </r>
  <r>
    <s v="SE-3747"/>
    <x v="2"/>
    <s v="PLNXWB31 / 33 Apache HTTP security patching "/>
    <s v="Medium"/>
    <x v="3"/>
    <x v="1"/>
  </r>
  <r>
    <s v="SE-3746"/>
    <x v="2"/>
    <s v="NLNXWB31 / 33 Apache HTTP security patching"/>
    <s v="Medium"/>
    <x v="3"/>
    <x v="1"/>
  </r>
  <r>
    <s v="SE-3745"/>
    <x v="2"/>
    <s v="SLNXWB31 Apache HTTP security patching"/>
    <s v="Medium"/>
    <x v="3"/>
    <x v="1"/>
  </r>
  <r>
    <s v="SE-3743"/>
    <x v="2"/>
    <s v="eform7 PRD ticket (DMDIF-2117) error in APIM logs"/>
    <s v="Medium"/>
    <x v="1"/>
    <x v="1"/>
  </r>
  <r>
    <s v="SE-3742"/>
    <x v="2"/>
    <s v="Production Support - July 2025"/>
    <s v="Medium"/>
    <x v="1"/>
    <x v="1"/>
  </r>
  <r>
    <s v="SE-3739"/>
    <x v="2"/>
    <s v="Set up new UAA with OSPC in local"/>
    <s v="Medium"/>
    <x v="1"/>
    <x v="1"/>
  </r>
  <r>
    <s v="SE-3738"/>
    <x v="2"/>
    <s v="Set up eform7 application with new UAA"/>
    <s v="Medium"/>
    <x v="2"/>
    <x v="1"/>
  </r>
  <r>
    <s v="SE-3737"/>
    <x v="2"/>
    <s v="OS1 Perf environment set up for OSPC"/>
    <s v="Medium"/>
    <x v="1"/>
    <x v="1"/>
  </r>
  <r>
    <s v="SE-3736"/>
    <x v="2"/>
    <s v="NBRS Google MAPS API restriction"/>
    <s v="Medium"/>
    <x v="1"/>
    <x v="1"/>
  </r>
  <r>
    <s v="SE-3735"/>
    <x v="2"/>
    <s v="DLNXWB31 Apache HTTP security patching"/>
    <s v="Medium"/>
    <x v="1"/>
    <x v="1"/>
  </r>
  <r>
    <s v="SE-3734"/>
    <x v="2"/>
    <s v="Renewal of expiring SSL cert of dev.ospc2.wsib.ca"/>
    <s v="Medium"/>
    <x v="1"/>
    <x v="1"/>
  </r>
  <r>
    <s v="SE-3733"/>
    <x v="1"/>
    <s v="upgrade log4j to log4j2 for service-claims-authentication"/>
    <s v="Medium"/>
    <x v="1"/>
    <x v="6"/>
  </r>
  <r>
    <s v="SE-3727"/>
    <x v="1"/>
    <s v="Digital Claims Automation - Maintenance (July 2025)"/>
    <s v="Medium"/>
    <x v="1"/>
    <x v="1"/>
  </r>
  <r>
    <s v="SE-3726"/>
    <x v="1"/>
    <s v="Digital Claims Weekly Sanity - July 2025"/>
    <s v="Medium"/>
    <x v="1"/>
    <x v="1"/>
  </r>
  <r>
    <s v="SE-3725"/>
    <x v="1"/>
    <s v="F5 CERT expiry June 29, 2025- kongdici.batapp.csm.wsib.ca and kongohs.batapp.csm.wsib.ca"/>
    <s v="Medium"/>
    <x v="1"/>
    <x v="1"/>
  </r>
  <r>
    <s v="SE-3724"/>
    <x v="1"/>
    <s v="ITS:AD Upgrade - Azure VNet Change - Applications Testing | Baseline Validation | June 26-27 - Pre and Post Validation"/>
    <s v="Medium"/>
    <x v="1"/>
    <x v="1"/>
  </r>
  <r>
    <s v="SE-3723"/>
    <x v="1"/>
    <s v="bat2 uaa upgrade and setup "/>
    <s v="Medium"/>
    <x v="1"/>
    <x v="1"/>
  </r>
  <r>
    <s v="SE-3722"/>
    <x v="1"/>
    <s v="Google Address autofill occasionally picks wrong city"/>
    <s v="High"/>
    <x v="1"/>
    <x v="1"/>
  </r>
  <r>
    <s v="SE-3721"/>
    <x v="0"/>
    <s v="Observation- Vertical scroll is missing after draft reference number for DI6"/>
    <s v="Medium"/>
    <x v="5"/>
    <x v="1"/>
  </r>
  <r>
    <s v="SE-3720"/>
    <x v="0"/>
    <s v="Observation- PIN letter pop up does not show vertical scroll as it does in Chrome"/>
    <s v="Medium"/>
    <x v="0"/>
    <x v="1"/>
  </r>
  <r>
    <s v="SE-3719"/>
    <x v="1"/>
    <s v="Streamline Date Selection for Injury Reporting in DI6 Form"/>
    <s v="High"/>
    <x v="3"/>
    <x v="1"/>
  </r>
  <r>
    <s v="SE-3718"/>
    <x v="1"/>
    <s v="Ensure Address Standardization between OSPC Frontend and GWCC Backend"/>
    <s v="High"/>
    <x v="3"/>
    <x v="1"/>
  </r>
  <r>
    <s v="SE-3717"/>
    <x v="1"/>
    <s v="Add Frequently asked questions link to OSPC My Claim Overview Page"/>
    <s v="Medium"/>
    <x v="1"/>
    <x v="1"/>
  </r>
  <r>
    <s v="SE-3716"/>
    <x v="0"/>
    <s v="OSPC Login page not toggling to French"/>
    <s v="Medium"/>
    <x v="1"/>
    <x v="1"/>
  </r>
  <r>
    <s v="SE-3713"/>
    <x v="1"/>
    <s v="DI7 Warranty Support"/>
    <s v="Medium"/>
    <x v="1"/>
    <x v="1"/>
  </r>
  <r>
    <s v="SE-3712"/>
    <x v="0"/>
    <s v="Observation - IOS Safari/Mobile - After session expiry, User is able to see Options(My claims, My profile, etc) and when clicked navigates to something went wrong"/>
    <s v="Medium"/>
    <x v="0"/>
    <x v="1"/>
  </r>
  <r>
    <s v="SE-3711"/>
    <x v="0"/>
    <s v="Observation - OSPC - Common across all Devices - User cannot go back to My claims screen from Mail screen"/>
    <s v="Medium"/>
    <x v="0"/>
    <x v="1"/>
  </r>
  <r>
    <s v="SE-3709"/>
    <x v="1"/>
    <s v="GWCC Temporary eAdjucation Rule Changes"/>
    <s v="Medium"/>
    <x v="1"/>
    <x v="1"/>
  </r>
  <r>
    <s v="SE-3708"/>
    <x v="1"/>
    <s v="bat uaa upgrade"/>
    <s v="Medium"/>
    <x v="1"/>
    <x v="1"/>
  </r>
  <r>
    <s v="SE-3707"/>
    <x v="1"/>
    <s v="sit uaa upgrade"/>
    <s v="Medium"/>
    <x v="1"/>
    <x v="1"/>
  </r>
  <r>
    <s v="SE-3697"/>
    <x v="1"/>
    <s v="Digital Claims Automation - Maintenance (June 2025)"/>
    <s v="Medium"/>
    <x v="1"/>
    <x v="1"/>
  </r>
  <r>
    <s v="SE-3696"/>
    <x v="1"/>
    <s v="Digital Claims Weekly Sanity - June 2025"/>
    <s v="Medium"/>
    <x v="1"/>
    <x v="1"/>
  </r>
  <r>
    <s v="SE-3695"/>
    <x v="0"/>
    <s v="IOS Safari Tablet - Tab key is not working as expected "/>
    <s v="Lowest"/>
    <x v="0"/>
    <x v="1"/>
  </r>
  <r>
    <s v="SE-3694"/>
    <x v="0"/>
    <s v="Observation- IOS Safari Tablet- when filling the Claim information error occurs enter a valid dat/year when clicked Next"/>
    <s v="Medium"/>
    <x v="0"/>
    <x v="1"/>
  </r>
  <r>
    <s v="SE-3692"/>
    <x v="0"/>
    <s v="Observation - MacOS safari Desktop: “What document is this?” is not coming after selecting non-WSIB form option"/>
    <s v="Medium"/>
    <x v="0"/>
    <x v="1"/>
  </r>
  <r>
    <s v="SE-3691"/>
    <x v="0"/>
    <s v="Observation - MacOS safari Desktop: Have to re-select the dropdown option to select WSIB form type after clicking Next"/>
    <s v="Medium"/>
    <x v="0"/>
    <x v="1"/>
  </r>
  <r>
    <s v="SE-3690"/>
    <x v="0"/>
    <s v="Observation - IOS Safari Mobile / Tablet - when user clicks on Soumettre un autre document. link after Submitting the document, nothing happens"/>
    <s v="Lowest"/>
    <x v="0"/>
    <x v="1"/>
  </r>
  <r>
    <s v="SE-3689"/>
    <x v="0"/>
    <s v="Observation - File length is not fitting on the window/grey area in Review your Submission Screen"/>
    <s v="Lowest"/>
    <x v="0"/>
    <x v="1"/>
  </r>
  <r>
    <s v="SE-3684"/>
    <x v="1"/>
    <s v="End-to-end testing for IOS safari browser for UNCD"/>
    <s v="Medium"/>
    <x v="1"/>
    <x v="1"/>
  </r>
  <r>
    <s v="SE-3683"/>
    <x v="1"/>
    <s v="End-to-end testing for IOS safari browser for OSPC"/>
    <s v="Medium"/>
    <x v="1"/>
    <x v="1"/>
  </r>
  <r>
    <s v="SE-3681"/>
    <x v="1"/>
    <s v="OSPC: DI-6 layout update for Supporting documents"/>
    <s v="Medium"/>
    <x v="1"/>
    <x v="2"/>
  </r>
  <r>
    <s v="SE-3680"/>
    <x v="1"/>
    <s v="OSPC: Doc uploader layout update for Submit Documents"/>
    <s v="Medium"/>
    <x v="1"/>
    <x v="2"/>
  </r>
  <r>
    <s v="SE-3679"/>
    <x v="1"/>
    <s v="OSPC: No documents attached Error message layout update for Submit Documents"/>
    <s v="Medium"/>
    <x v="1"/>
    <x v="2"/>
  </r>
  <r>
    <s v="SE-3678"/>
    <x v="1"/>
    <s v="OSPC: File size exceed limit error message layout update for Submit Documents"/>
    <s v="Medium"/>
    <x v="1"/>
    <x v="2"/>
  </r>
  <r>
    <s v="SE-3677"/>
    <x v="1"/>
    <s v="OSPC: Invalid file type Error message layout update for Submit Documents"/>
    <s v="Medium"/>
    <x v="1"/>
    <x v="2"/>
  </r>
  <r>
    <s v="SE-3675"/>
    <x v="2"/>
    <s v="Upgrade Apache HTTP Server to 2.4.63 on Pre-PROD servers"/>
    <s v="Medium"/>
    <x v="1"/>
    <x v="1"/>
  </r>
  <r>
    <s v="SE-3674"/>
    <x v="2"/>
    <s v="Upgrade Apache HTTP Server to 2.4.63 on SIT servers"/>
    <s v="Medium"/>
    <x v="1"/>
    <x v="1"/>
  </r>
  <r>
    <s v="SE-3673"/>
    <x v="2"/>
    <s v="Upgrade Apache HTTP Server to 2.4.63 on Production servers"/>
    <s v="Medium"/>
    <x v="1"/>
    <x v="1"/>
  </r>
  <r>
    <s v="SE-3672"/>
    <x v="2"/>
    <s v="Upgrade Apache HTTP Server to 2.4.63 on BAT servers"/>
    <s v="Medium"/>
    <x v="1"/>
    <x v="1"/>
  </r>
  <r>
    <s v="SE-3671"/>
    <x v="2"/>
    <s v="NBRS SIT UAA upgrade "/>
    <s v="Medium"/>
    <x v="1"/>
    <x v="1"/>
  </r>
  <r>
    <s v="SE-3670"/>
    <x v="2"/>
    <s v="SIT2 Apache httpd vulnerability"/>
    <s v="Medium"/>
    <x v="1"/>
    <x v="1"/>
  </r>
  <r>
    <s v="SE-3669"/>
    <x v="2"/>
    <s v="Update SSL certificates on sla5wb03 server"/>
    <s v="Medium"/>
    <x v="1"/>
    <x v="1"/>
  </r>
  <r>
    <s v="SE-3665"/>
    <x v="1"/>
    <s v="DMND0003919 - Doc Upload Tool Activities to HCPR’s – Manual Reviews &amp; Backlogs"/>
    <s v="Medium"/>
    <x v="3"/>
    <x v="1"/>
  </r>
  <r>
    <s v="SE-3664"/>
    <x v="1"/>
    <s v="Upcoming WAFs - SSL Certs expiry"/>
    <s v="Medium"/>
    <x v="3"/>
    <x v="1"/>
  </r>
  <r>
    <s v="SE-3663"/>
    <x v="1"/>
    <s v="BAT/PPD httpd update - OSPC regression/e2e testing "/>
    <s v="Medium"/>
    <x v="1"/>
    <x v="1"/>
  </r>
  <r>
    <s v="SE-3662"/>
    <x v="0"/>
    <s v="WT is failing to validate the existing data in CC in PPD"/>
    <s v="Medium"/>
    <x v="0"/>
    <x v="1"/>
  </r>
  <r>
    <s v="SE-3661"/>
    <x v="2"/>
    <s v="PRD CR creation Hotfix, Emergency CR"/>
    <s v="Medium"/>
    <x v="1"/>
    <x v="1"/>
  </r>
  <r>
    <s v="SE-3660"/>
    <x v="2"/>
    <s v="PROD Support KT"/>
    <s v="Medium"/>
    <x v="1"/>
    <x v="1"/>
  </r>
  <r>
    <s v="SE-3659"/>
    <x v="2"/>
    <s v="eform7 code merge OSPC/UAA"/>
    <s v="Medium"/>
    <x v="1"/>
    <x v="1"/>
  </r>
  <r>
    <s v="SE-3658"/>
    <x v="2"/>
    <s v="Prod incident support eform7"/>
    <s v="Medium"/>
    <x v="1"/>
    <x v="1"/>
  </r>
  <r>
    <s v="SE-3656"/>
    <x v="2"/>
    <s v="Certificate expiration process in serviceNow"/>
    <s v="Medium"/>
    <x v="1"/>
    <x v="1"/>
  </r>
  <r>
    <s v="SE-3655"/>
    <x v="1"/>
    <s v="Adding Program of Care directory link in OSPC"/>
    <s v="Medium"/>
    <x v="1"/>
    <x v="6"/>
  </r>
  <r>
    <s v="SE-3654"/>
    <x v="0"/>
    <s v="Tab is not working as expected in IOS mobile for UNCD"/>
    <s v="Medium"/>
    <x v="5"/>
    <x v="1"/>
  </r>
  <r>
    <s v="SE-3647"/>
    <x v="2"/>
    <s v="Production Support - May 2025"/>
    <s v="Medium"/>
    <x v="1"/>
    <x v="1"/>
  </r>
  <r>
    <s v="SE-3645"/>
    <x v="2"/>
    <s v="End-to-End Regression testing for Legacy Eform 7 (GW CC SOAP WS Call change to APIM)"/>
    <s v="Medium"/>
    <x v="3"/>
    <x v="1"/>
  </r>
  <r>
    <s v="SE-3644"/>
    <x v="2"/>
    <s v="CAA GW doc landing is intermittent"/>
    <s v="Medium"/>
    <x v="6"/>
    <x v="1"/>
  </r>
  <r>
    <s v="SE-3643"/>
    <x v="1"/>
    <s v="Digital Claims Weekly Sanity - May 2025"/>
    <s v="Medium"/>
    <x v="1"/>
    <x v="1"/>
  </r>
  <r>
    <s v="SE-3642"/>
    <x v="1"/>
    <s v="Digital Claims Regression - Release July 2025"/>
    <s v="Medium"/>
    <x v="1"/>
    <x v="1"/>
  </r>
  <r>
    <s v="SE-3639"/>
    <x v="1"/>
    <s v="Digital Claims Automation - Maintenance (May 2025)"/>
    <s v="Medium"/>
    <x v="1"/>
    <x v="1"/>
  </r>
  <r>
    <s v="SE-3636"/>
    <x v="1"/>
    <s v="UNCD: Doc upload/hearing forms not routing to the expected queue"/>
    <s v="Medium"/>
    <x v="1"/>
    <x v="2"/>
  </r>
  <r>
    <s v="SE-3635"/>
    <x v="2"/>
    <s v="eform7 UAA upgrade PRD servers "/>
    <s v="Medium"/>
    <x v="1"/>
    <x v="1"/>
  </r>
  <r>
    <s v="SE-3634"/>
    <x v="2"/>
    <s v="PRD CR for eform7 go live"/>
    <s v="Medium"/>
    <x v="1"/>
    <x v="1"/>
  </r>
  <r>
    <s v="SE-3633"/>
    <x v="2"/>
    <s v="eform7 Production CR "/>
    <s v="Medium"/>
    <x v="2"/>
    <x v="1"/>
  </r>
  <r>
    <s v="SE-3632"/>
    <x v="0"/>
    <s v="INC0712275 - Discuss DI6 duplicate activities for MSIP issue"/>
    <s v="Medium"/>
    <x v="1"/>
    <x v="1"/>
  </r>
  <r>
    <s v="SE-3631"/>
    <x v="2"/>
    <s v="Clean up JIRA Time line"/>
    <s v="Medium"/>
    <x v="1"/>
    <x v="1"/>
  </r>
  <r>
    <s v="SE-3630"/>
    <x v="2"/>
    <s v="Define Solution Design for Contact Information (Phone Number) Editing (Tombstone - Backend)"/>
    <s v="High"/>
    <x v="3"/>
    <x v="1"/>
  </r>
  <r>
    <s v="SE-3629"/>
    <x v="2"/>
    <s v="NBRS - provide captcha keys and details"/>
    <s v="Medium"/>
    <x v="1"/>
    <x v="1"/>
  </r>
  <r>
    <s v="SE-3626"/>
    <x v="2"/>
    <s v="Integrate UI and Backend Services for Phone Number Editing (Tombstone)"/>
    <s v="High"/>
    <x v="3"/>
    <x v="1"/>
  </r>
  <r>
    <s v="SE-3625"/>
    <x v="1"/>
    <s v="Develop Backend Services for Phone Number Editing"/>
    <s v="High"/>
    <x v="8"/>
    <x v="1"/>
  </r>
  <r>
    <s v="SE-3624"/>
    <x v="2"/>
    <s v="Develop UI for Phone Number Editing in OSPC Portal"/>
    <s v="High"/>
    <x v="3"/>
    <x v="1"/>
  </r>
  <r>
    <s v="SE-3623"/>
    <x v="2"/>
    <s v=" Define Solution Design for Contact Information (Phone Number) Editing (Tombstone - Frontend)"/>
    <s v="Highest"/>
    <x v="3"/>
    <x v="1"/>
  </r>
  <r>
    <s v="SE-3622"/>
    <x v="2"/>
    <s v="Finalize End-to-End contact info Process Flow and Wireframes"/>
    <s v="Highest"/>
    <x v="3"/>
    <x v="1"/>
  </r>
  <r>
    <s v="SE-3620"/>
    <x v="2"/>
    <s v="Prepare Detail Design Document for 'Editing PWI Contact Information on OSPC'"/>
    <s v="High"/>
    <x v="3"/>
    <x v="1"/>
  </r>
  <r>
    <s v="SE-3619"/>
    <x v="2"/>
    <s v="Tombstone Content and ARIA Labels"/>
    <s v="High"/>
    <x v="3"/>
    <x v="1"/>
  </r>
  <r>
    <s v="SE-3618"/>
    <x v="2"/>
    <s v="Set Up Guidewire Development Environment"/>
    <s v="High"/>
    <x v="1"/>
    <x v="1"/>
  </r>
  <r>
    <s v="SE-3617"/>
    <x v="2"/>
    <s v="Set-up UI-Backend Integration in Dev Environment"/>
    <s v="High"/>
    <x v="1"/>
    <x v="1"/>
  </r>
  <r>
    <s v="SE-3616"/>
    <x v="2"/>
    <s v="Set-up the UI Development Environment (View Only)"/>
    <s v="High"/>
    <x v="1"/>
    <x v="1"/>
  </r>
  <r>
    <s v="SE-3615"/>
    <x v="2"/>
    <s v="PRD CR UAA upgrade"/>
    <s v="Medium"/>
    <x v="1"/>
    <x v="7"/>
  </r>
  <r>
    <s v="SE-3614"/>
    <x v="2"/>
    <s v="INC0735779 - PRD incident for Doc deletion in PRD"/>
    <s v="Medium"/>
    <x v="1"/>
    <x v="1"/>
  </r>
  <r>
    <s v="SE-3612"/>
    <x v="2"/>
    <s v="OS1 BAT2 Shakedown testing"/>
    <s v="Medium"/>
    <x v="1"/>
    <x v="1"/>
  </r>
  <r>
    <s v="SE-3609"/>
    <x v="2"/>
    <s v="eform7- PPD regression support "/>
    <s v="Medium"/>
    <x v="1"/>
    <x v="1"/>
  </r>
  <r>
    <s v="SE-3608"/>
    <x v="1"/>
    <s v="Java, Spring boot and maven upgrade for service-wtexpenses for WT"/>
    <s v="Medium"/>
    <x v="6"/>
    <x v="0"/>
  </r>
  <r>
    <s v="SE-3607"/>
    <x v="1"/>
    <s v="Java, Spring boot and maven upgrade for on-prem service-email for CAA"/>
    <s v="Medium"/>
    <x v="1"/>
    <x v="2"/>
  </r>
  <r>
    <s v="SE-3606"/>
    <x v="2"/>
    <s v="NBRS UAA perf set up"/>
    <s v="Medium"/>
    <x v="1"/>
    <x v="1"/>
  </r>
  <r>
    <s v="SE-3605"/>
    <x v="2"/>
    <s v="Support for Form submission for Tombstone"/>
    <s v="Medium"/>
    <x v="1"/>
    <x v="1"/>
  </r>
  <r>
    <s v="SE-3603"/>
    <x v="1"/>
    <s v="bat certs creation and apply for certs renewel"/>
    <s v="Medium"/>
    <x v="3"/>
    <x v="1"/>
  </r>
  <r>
    <s v="SE-3602"/>
    <x v="1"/>
    <s v="bat2 env support uaa "/>
    <s v="Medium"/>
    <x v="3"/>
    <x v="1"/>
  </r>
  <r>
    <s v="SE-3601"/>
    <x v="1"/>
    <s v="bat2 env set up"/>
    <s v="Medium"/>
    <x v="1"/>
    <x v="1"/>
  </r>
  <r>
    <s v="SE-3599"/>
    <x v="2"/>
    <s v="Local DEV environment set up for Eform 7 "/>
    <s v="Medium"/>
    <x v="1"/>
    <x v="1"/>
  </r>
  <r>
    <s v="SE-3593"/>
    <x v="1"/>
    <s v="UAA cert renewal PROD"/>
    <s v="Medium"/>
    <x v="1"/>
    <x v="8"/>
  </r>
  <r>
    <s v="SE-3591"/>
    <x v="0"/>
    <s v="test defect"/>
    <s v="Medium"/>
    <x v="1"/>
    <x v="1"/>
  </r>
  <r>
    <s v="SE-3590"/>
    <x v="2"/>
    <s v="OS1- Shakedown testing for BAT2 OSPC"/>
    <s v="Medium"/>
    <x v="2"/>
    <x v="1"/>
  </r>
  <r>
    <s v="SE-3589"/>
    <x v="1"/>
    <s v="Spring boot and maven upgrade for service-digital-intake-integration for ospc and uncd"/>
    <s v="Medium"/>
    <x v="1"/>
    <x v="6"/>
  </r>
  <r>
    <s v="SE-3588"/>
    <x v="1"/>
    <s v="Spring boot and maven upgrade for service-validate-docupload for uncd"/>
    <s v="Medium"/>
    <x v="1"/>
    <x v="6"/>
  </r>
  <r>
    <s v="SE-3587"/>
    <x v="1"/>
    <s v="Spring boot and maven upgrade for service-nihl-docprocessor for nihl"/>
    <s v="Medium"/>
    <x v="1"/>
    <x v="6"/>
  </r>
  <r>
    <s v="SE-3586"/>
    <x v="1"/>
    <s v="Spring boot and maven upgrade for service-digital-intake-virus-scan for ospc and uncd"/>
    <s v="Medium"/>
    <x v="1"/>
    <x v="6"/>
  </r>
  <r>
    <s v="SE-3585"/>
    <x v="1"/>
    <s v="Spring boot and maven upgrade for service-uncd-email-api for uncd"/>
    <s v="Medium"/>
    <x v="1"/>
    <x v="6"/>
  </r>
  <r>
    <s v="SE-3583"/>
    <x v="0"/>
    <s v="test"/>
    <s v="Medium"/>
    <x v="0"/>
    <x v="1"/>
  </r>
  <r>
    <s v="SE-3581"/>
    <x v="2"/>
    <s v="Production Support - April 2025"/>
    <s v="Medium"/>
    <x v="1"/>
    <x v="1"/>
  </r>
  <r>
    <s v="SE-3579"/>
    <x v="2"/>
    <s v="eform7 - Create certificate for SIT LB server to resolve the SIT outage"/>
    <s v="Medium"/>
    <x v="2"/>
    <x v="1"/>
  </r>
  <r>
    <s v="SE-3578"/>
    <x v="2"/>
    <s v="Sanity test_eForm7 &amp; NIHL Issues"/>
    <s v="Medium"/>
    <x v="1"/>
    <x v="1"/>
  </r>
  <r>
    <s v="SE-3577"/>
    <x v="1"/>
    <s v="Deployment Tasks for Sprint 4"/>
    <s v="Medium"/>
    <x v="1"/>
    <x v="1"/>
  </r>
  <r>
    <s v="SE-3576"/>
    <x v="1"/>
    <s v="eform7 PPD Firstname Lastname update B2C policy"/>
    <s v="Medium"/>
    <x v="1"/>
    <x v="1"/>
  </r>
  <r>
    <s v="SE-3575"/>
    <x v="2"/>
    <s v="Setting up new UAA instance for BAT2"/>
    <s v="Medium"/>
    <x v="1"/>
    <x v="1"/>
  </r>
  <r>
    <s v="SE-3574"/>
    <x v="2"/>
    <s v="eform7 CR creation for cutover 1"/>
    <s v="Medium"/>
    <x v="1"/>
    <x v="1"/>
  </r>
  <r>
    <s v="SE-3570"/>
    <x v="1"/>
    <s v="Digital Claims Regression - Release April/May"/>
    <s v="Medium"/>
    <x v="1"/>
    <x v="1"/>
  </r>
  <r>
    <s v="SE-3566"/>
    <x v="1"/>
    <s v="Digital Claims Automation - Maintenance (April 2025)"/>
    <s v="Medium"/>
    <x v="1"/>
    <x v="1"/>
  </r>
  <r>
    <s v="SE-3560"/>
    <x v="1"/>
    <s v="Digital Claims weekly sanity test (April 2025)"/>
    <s v="Medium"/>
    <x v="1"/>
    <x v="1"/>
  </r>
  <r>
    <s v="SE-3559"/>
    <x v="2"/>
    <s v="OS1 DIT2 UAA support"/>
    <s v="Medium"/>
    <x v="1"/>
    <x v="1"/>
  </r>
  <r>
    <s v="SE-3558"/>
    <x v="2"/>
    <s v="eform7 UAA Sync Failure - SIT Team Queries"/>
    <s v="Medium"/>
    <x v="1"/>
    <x v="1"/>
  </r>
  <r>
    <s v="SE-3557"/>
    <x v="1"/>
    <s v="eForm7 Error #3: The Form 7 version which the board receives does NOT include the claim number on the form…. It is erased."/>
    <s v="Medium"/>
    <x v="10"/>
    <x v="1"/>
  </r>
  <r>
    <s v="SE-3556"/>
    <x v="1"/>
    <s v="eForm7 Error #2: When answering NO to Health Care… we are being forced to enter default dummy dates… which changes the NO to a YES."/>
    <s v="Medium"/>
    <x v="1"/>
    <x v="1"/>
  </r>
  <r>
    <s v="SE-3555"/>
    <x v="1"/>
    <s v="eForm7 Error #1: WSIB e-filing will NOT accept a 0.00 entry"/>
    <s v="Medium"/>
    <x v="10"/>
    <x v="1"/>
  </r>
  <r>
    <s v="SE-3554"/>
    <x v="0"/>
    <s v="WT: The km text field is not throwing error after a value is entered and then removed"/>
    <s v="Medium"/>
    <x v="1"/>
    <x v="9"/>
  </r>
  <r>
    <s v="SE-3552"/>
    <x v="0"/>
    <s v="TestBug"/>
    <s v="Medium"/>
    <x v="1"/>
    <x v="1"/>
  </r>
  <r>
    <s v="SE-3544"/>
    <x v="0"/>
    <s v="Test bug"/>
    <s v="Medium"/>
    <x v="1"/>
    <x v="1"/>
  </r>
  <r>
    <s v="SE-3543"/>
    <x v="2"/>
    <s v="OS1 BAT2 UAA set up"/>
    <s v="Medium"/>
    <x v="1"/>
    <x v="1"/>
  </r>
  <r>
    <s v="SE-3542"/>
    <x v="1"/>
    <s v="Spring boot and maven upgrade for service-dici-upload for ospc and uncd"/>
    <s v="Medium"/>
    <x v="1"/>
    <x v="9"/>
  </r>
  <r>
    <s v="SE-3541"/>
    <x v="1"/>
    <s v="Spring boot and maven upgrade for service-digital-intake-history for ospc"/>
    <s v="Medium"/>
    <x v="1"/>
    <x v="9"/>
  </r>
  <r>
    <s v="SE-3539"/>
    <x v="1"/>
    <s v=" INC0730413 - Critical Vulnerability in Apache Tomcat Actively Exploited In The Wild"/>
    <s v="Highest"/>
    <x v="1"/>
    <x v="1"/>
  </r>
  <r>
    <s v="SE-3537"/>
    <x v="0"/>
    <s v="When customer is  performing a hard refresh like clear cache , co-browsing session gets disconnected"/>
    <s v="Medium"/>
    <x v="0"/>
    <x v="1"/>
  </r>
  <r>
    <s v="SE-3536"/>
    <x v="0"/>
    <s v="User is facing difficulty to navigate when Co-browsing widget covers the section for mobile testing with IOS and Android. "/>
    <s v="Highest"/>
    <x v="0"/>
    <x v="1"/>
  </r>
  <r>
    <s v="SE-3535"/>
    <x v="0"/>
    <s v="Connection getting lost for both Agent an Customer when page navigates from MFA-Sign-up page to OSPC during co-browsing is enabled."/>
    <s v="Highest"/>
    <x v="0"/>
    <x v="1"/>
  </r>
  <r>
    <s v="SE-3534"/>
    <x v="2"/>
    <s v="Co-Browse Project Jutro upgrade investigation"/>
    <s v="Medium"/>
    <x v="1"/>
    <x v="1"/>
  </r>
  <r>
    <s v="SE-3533"/>
    <x v="2"/>
    <s v="DI6 - Pop up button order, font hierarchy and top margin are not consistent at different breakpoints. "/>
    <s v="Medium"/>
    <x v="10"/>
    <x v="1"/>
  </r>
  <r>
    <s v="SE-3532"/>
    <x v="1"/>
    <s v="Spring boot and maven upgrade for service-digital-intake-forms-list for ospc and uncd"/>
    <s v="Medium"/>
    <x v="1"/>
    <x v="9"/>
  </r>
  <r>
    <s v="SE-3531"/>
    <x v="1"/>
    <s v="Spring boot and maven upgrade for service-formlist-bff (OSPC)"/>
    <s v="Medium"/>
    <x v="1"/>
    <x v="9"/>
  </r>
  <r>
    <s v="SE-3530"/>
    <x v="2"/>
    <s v="Production mobile K8s clean-up"/>
    <s v="Medium"/>
    <x v="1"/>
    <x v="1"/>
  </r>
  <r>
    <s v="SE-3529"/>
    <x v="2"/>
    <s v="Production OSPC Mobile Application Gateway decommission"/>
    <s v="Medium"/>
    <x v="1"/>
    <x v="1"/>
  </r>
  <r>
    <s v="SE-3528"/>
    <x v="1"/>
    <s v="nihl ppd issue "/>
    <s v="Medium"/>
    <x v="1"/>
    <x v="1"/>
  </r>
  <r>
    <s v="SE-3527"/>
    <x v="1"/>
    <s v="Bat2 build and deploy set up for docupload cloud"/>
    <s v="Medium"/>
    <x v="1"/>
    <x v="1"/>
  </r>
  <r>
    <s v="SE-3526"/>
    <x v="1"/>
    <s v="Bat2 build and deploy set up for OSPC"/>
    <s v="Medium"/>
    <x v="1"/>
    <x v="1"/>
  </r>
  <r>
    <s v="SE-3525"/>
    <x v="1"/>
    <s v="co browser docker entry point issue"/>
    <s v="Medium"/>
    <x v="1"/>
    <x v="1"/>
  </r>
  <r>
    <s v="SE-3524"/>
    <x v="0"/>
    <s v="When the Agent tries entering the text in text fields, text gets fades away within seconds both in English and French when co-browsing in OSPC BAT "/>
    <s v="High"/>
    <x v="0"/>
    <x v="1"/>
  </r>
  <r>
    <s v="SE-3523"/>
    <x v="0"/>
    <s v="when the User clicks logout , page is navigated to B2C LFB page. there Co-browser widget is missing in BAT OSPC "/>
    <s v="Medium"/>
    <x v="0"/>
    <x v="1"/>
  </r>
  <r>
    <s v="SE-3522"/>
    <x v="0"/>
    <s v="User was able to select all the radio buttons which are present in the page when Co-browsing for OSPC"/>
    <s v="High"/>
    <x v="0"/>
    <x v="1"/>
  </r>
  <r>
    <s v="SE-3521"/>
    <x v="0"/>
    <s v="Agent was not able to click on Dropdown menu when Co-browsing for OSPC"/>
    <s v="High"/>
    <x v="0"/>
    <x v="1"/>
  </r>
  <r>
    <s v="SE-3520"/>
    <x v="0"/>
    <s v="UNCD: Update Feedback Survey Popup accessibility label"/>
    <s v="Medium"/>
    <x v="1"/>
    <x v="10"/>
  </r>
  <r>
    <s v="SE-3519"/>
    <x v="2"/>
    <s v="OS1 - New OSPC BAT2 instance set up "/>
    <s v="Medium"/>
    <x v="1"/>
    <x v="1"/>
  </r>
  <r>
    <s v="SE-3517"/>
    <x v="2"/>
    <s v="PPD OSPC Mobile K8s clean-up"/>
    <s v="Medium"/>
    <x v="1"/>
    <x v="1"/>
  </r>
  <r>
    <s v="SE-3516"/>
    <x v="2"/>
    <s v="PPD OSPC Mobile Application Gateway decommission"/>
    <s v="Medium"/>
    <x v="1"/>
    <x v="1"/>
  </r>
  <r>
    <s v="SE-3515"/>
    <x v="0"/>
    <s v="SIT2 eform7 UAA Upgrade: OSPC session timeout- blank page issue"/>
    <s v="Medium"/>
    <x v="1"/>
    <x v="1"/>
  </r>
  <r>
    <s v="SE-3514"/>
    <x v="2"/>
    <s v="Azure DEV/DIT VM OS and Security Patching Friday, March 7th - CHG0041375"/>
    <s v="Medium"/>
    <x v="1"/>
    <x v="1"/>
  </r>
  <r>
    <s v="SE-3513"/>
    <x v="2"/>
    <s v="Visio diagram for Co-Browse"/>
    <s v="Medium"/>
    <x v="1"/>
    <x v="1"/>
  </r>
  <r>
    <s v="SE-3512"/>
    <x v="0"/>
    <s v="OSPC :Update Feedback Survey Popup accessibility label"/>
    <s v="Medium"/>
    <x v="1"/>
    <x v="11"/>
  </r>
  <r>
    <s v="SE-3507"/>
    <x v="1"/>
    <s v="Digital Claims Regression - Release March"/>
    <s v="Medium"/>
    <x v="1"/>
    <x v="1"/>
  </r>
  <r>
    <s v="SE-3503"/>
    <x v="1"/>
    <s v="Digital Claims Automation - Maintenance (March 2025)"/>
    <s v="Medium"/>
    <x v="1"/>
    <x v="1"/>
  </r>
  <r>
    <s v="SE-3498"/>
    <x v="1"/>
    <s v="Digital Claims weekly sanity test (March 2025)"/>
    <s v="Medium"/>
    <x v="1"/>
    <x v="1"/>
  </r>
  <r>
    <s v="SE-3497"/>
    <x v="2"/>
    <s v="Regression testing for EDGE API user role permissions"/>
    <s v="Medium"/>
    <x v="1"/>
    <x v="1"/>
  </r>
  <r>
    <s v="SE-3496"/>
    <x v="2"/>
    <s v="Production Support - March 2025"/>
    <s v="Medium"/>
    <x v="1"/>
    <x v="1"/>
  </r>
  <r>
    <s v="SE-3495"/>
    <x v="2"/>
    <s v="BAT OSPC Mobile K8s clean-up"/>
    <s v="Medium"/>
    <x v="1"/>
    <x v="1"/>
  </r>
  <r>
    <s v="SE-3494"/>
    <x v="2"/>
    <s v="BAT OSPC Mobile Application Gateway decommission"/>
    <s v="Medium"/>
    <x v="1"/>
    <x v="1"/>
  </r>
  <r>
    <s v="SE-3491"/>
    <x v="1"/>
    <s v="Co-browse support in UNCD"/>
    <s v="Medium"/>
    <x v="1"/>
    <x v="1"/>
  </r>
  <r>
    <s v="SE-3490"/>
    <x v="1"/>
    <s v="Co-browser support in OSPC"/>
    <s v="Medium"/>
    <x v="1"/>
    <x v="11"/>
  </r>
  <r>
    <s v="SE-3489"/>
    <x v="2"/>
    <s v="Azure PROD VM O/S and Security Patching Saturday March 1st - CHG0041269"/>
    <s v="Medium"/>
    <x v="1"/>
    <x v="1"/>
  </r>
  <r>
    <s v="SE-3488"/>
    <x v="1"/>
    <s v="update docker image from 1.18 to 1.26"/>
    <s v="Medium"/>
    <x v="1"/>
    <x v="1"/>
  </r>
  <r>
    <s v="SE-3487"/>
    <x v="1"/>
    <s v="“Easier navigation to the forms hyperlink” from within OSPC Home Page"/>
    <s v="Medium"/>
    <x v="1"/>
    <x v="2"/>
  </r>
  <r>
    <s v="SE-3486"/>
    <x v="1"/>
    <s v="“Easier navigation to the forms link” from within My claims Overview page on OSPC"/>
    <s v="Medium"/>
    <x v="1"/>
    <x v="1"/>
  </r>
  <r>
    <s v="SE-3485"/>
    <x v="2"/>
    <s v="PRD WT/CAA F5 SSL renewal"/>
    <s v="Medium"/>
    <x v="1"/>
    <x v="1"/>
  </r>
  <r>
    <s v="SE-3482"/>
    <x v="1"/>
    <s v="SIT - eform7 UAA Upgrade- Firstname last name issue in OSPC"/>
    <s v="Medium"/>
    <x v="1"/>
    <x v="1"/>
  </r>
  <r>
    <s v="SE-3481"/>
    <x v="1"/>
    <s v="Spring boot and maven upgrade for History Bff (Document Upload)"/>
    <s v="Medium"/>
    <x v="1"/>
    <x v="10"/>
  </r>
  <r>
    <s v="SE-3480"/>
    <x v="1"/>
    <s v="Spring boot and maven upgrade for Service File upload Bff (Document Upload)"/>
    <s v="Medium"/>
    <x v="1"/>
    <x v="10"/>
  </r>
  <r>
    <s v="SE-3479"/>
    <x v="2"/>
    <s v="Co-Browse requirements in Confluence"/>
    <s v="Medium"/>
    <x v="1"/>
    <x v="1"/>
  </r>
  <r>
    <s v="SE-3475"/>
    <x v="1"/>
    <s v="Digital Claims Regression - Release 28/02/2025"/>
    <s v="Medium"/>
    <x v="1"/>
    <x v="1"/>
  </r>
  <r>
    <s v="SE-3474"/>
    <x v="0"/>
    <s v="OSPC: Update muli font in Feedback Survey Popup and button"/>
    <s v="Medium"/>
    <x v="1"/>
    <x v="11"/>
  </r>
  <r>
    <s v="SE-3473"/>
    <x v="1"/>
    <s v="uaa support for eform7 project"/>
    <s v="Medium"/>
    <x v="1"/>
    <x v="1"/>
  </r>
  <r>
    <s v="SE-3472"/>
    <x v="1"/>
    <s v="os1 dit env support"/>
    <s v="Medium"/>
    <x v="1"/>
    <x v="1"/>
  </r>
  <r>
    <s v="SE-3471"/>
    <x v="0"/>
    <s v="CAA &amp; WT: Update Feedback Survey Popup accessibility label"/>
    <s v="Medium"/>
    <x v="1"/>
    <x v="10"/>
  </r>
  <r>
    <s v="SE-3470"/>
    <x v="2"/>
    <s v="Production Support - February 2025"/>
    <s v="Medium"/>
    <x v="1"/>
    <x v="1"/>
  </r>
  <r>
    <s v="SE-3469"/>
    <x v="1"/>
    <s v="“Easier navigation to the forms Node” from within My claims Overview page on OSPC"/>
    <s v="Medium"/>
    <x v="1"/>
    <x v="1"/>
  </r>
  <r>
    <s v="SE-3468"/>
    <x v="0"/>
    <s v="WT: Add expense and update expense behavior is inconsistent on Travel Expense and Other Expense"/>
    <s v="Medium"/>
    <x v="1"/>
    <x v="9"/>
  </r>
  <r>
    <s v="SE-3467"/>
    <x v="0"/>
    <s v="WT: When user click previous only previously entered information should only display on screen"/>
    <s v="Medium"/>
    <x v="1"/>
    <x v="10"/>
  </r>
  <r>
    <s v="SE-3466"/>
    <x v="0"/>
    <s v="WT: alphanumeric value is allowed in numeric field"/>
    <s v="Medium"/>
    <x v="1"/>
    <x v="9"/>
  </r>
  <r>
    <s v="SE-3465"/>
    <x v="0"/>
    <s v="WT: Default value of kilometer field should be zero"/>
    <s v="Medium"/>
    <x v="1"/>
    <x v="10"/>
  </r>
  <r>
    <s v="SE-3464"/>
    <x v="0"/>
    <s v="WT: Comma between the selections is inconsistent"/>
    <s v="Medium"/>
    <x v="1"/>
    <x v="10"/>
  </r>
  <r>
    <s v="SE-3463"/>
    <x v="0"/>
    <s v="Regression - Di Submission - Pop up is not aligned correctly when screen size is reduced to less than 1024px"/>
    <s v="Medium"/>
    <x v="1"/>
    <x v="11"/>
  </r>
  <r>
    <s v="SE-3462"/>
    <x v="2"/>
    <s v="SIT OSPC Mobile K8s clean-up"/>
    <s v="Medium"/>
    <x v="1"/>
    <x v="1"/>
  </r>
  <r>
    <s v="SE-3461"/>
    <x v="2"/>
    <s v="SIT OSPC Mobile Application Gateway decommission"/>
    <s v="Medium"/>
    <x v="1"/>
    <x v="1"/>
  </r>
  <r>
    <s v="SE-3460"/>
    <x v="1"/>
    <s v="RTW - Remove bootstrap package to avoid conflict with material UI package"/>
    <s v="Medium"/>
    <x v="1"/>
    <x v="1"/>
  </r>
  <r>
    <s v="SE-3458"/>
    <x v="0"/>
    <s v="Update Font Muli in UNCD application "/>
    <s v="Medium"/>
    <x v="1"/>
    <x v="12"/>
  </r>
  <r>
    <s v="SE-3457"/>
    <x v="0"/>
    <s v="Footer links are in English when toggled to French while submitting the documents in WT"/>
    <s v="Medium"/>
    <x v="1"/>
    <x v="12"/>
  </r>
  <r>
    <s v="SE-3456"/>
    <x v="2"/>
    <s v="Validate UAA - Azure SIT/BAT/PPD VMs OS and Security patching Thursday February 13th - CHG0041108"/>
    <s v="Medium"/>
    <x v="1"/>
    <x v="1"/>
  </r>
  <r>
    <s v="SE-3455"/>
    <x v="1"/>
    <s v="RTW angular upgrade"/>
    <s v="Medium"/>
    <x v="1"/>
    <x v="13"/>
  </r>
  <r>
    <s v="SE-3454"/>
    <x v="0"/>
    <s v="AUTH: Popup alignment issue"/>
    <s v="Medium"/>
    <x v="1"/>
    <x v="12"/>
  </r>
  <r>
    <s v="SE-3453"/>
    <x v="0"/>
    <s v="CAA: Popup alignment issue"/>
    <s v="Medium"/>
    <x v="1"/>
    <x v="12"/>
  </r>
  <r>
    <s v="SE-3452"/>
    <x v="0"/>
    <s v="Issue with the mailing address search within Online Services - Report an Injury or Illness bat environment. "/>
    <s v="Medium"/>
    <x v="1"/>
    <x v="12"/>
  </r>
  <r>
    <s v="SE-3451"/>
    <x v="2"/>
    <s v="Validate OSPC- Migrate ePremium frontend and backend components to Azure Cloud (CHG0040809"/>
    <s v="Medium"/>
    <x v="1"/>
    <x v="1"/>
  </r>
  <r>
    <s v="SE-3450"/>
    <x v="2"/>
    <s v="Validate UAA - Azure DEV/DIT VM OS and Security Patching Friday, January 7th,8th - CHG0041002"/>
    <s v="Medium"/>
    <x v="1"/>
    <x v="1"/>
  </r>
  <r>
    <s v="SE-3449"/>
    <x v="0"/>
    <s v="Issue found when we are sending the message getting &quot;Something went wrong&quot; related to WCB ID in OSPC"/>
    <s v="Medium"/>
    <x v="1"/>
    <x v="1"/>
  </r>
  <r>
    <s v="SE-3448"/>
    <x v="0"/>
    <s v="Regression Defect: OSPC send message Popup screen not aligned after zoom"/>
    <s v="Medium"/>
    <x v="1"/>
    <x v="12"/>
  </r>
  <r>
    <s v="SE-3447"/>
    <x v="2"/>
    <s v=" DEV/DIT OSPC Mobile Application Gateway decommission"/>
    <s v="Medium"/>
    <x v="1"/>
    <x v="1"/>
  </r>
  <r>
    <s v="SE-3446"/>
    <x v="1"/>
    <s v="Vulnerability for form 6 document deletion"/>
    <s v="Medium"/>
    <x v="1"/>
    <x v="11"/>
  </r>
  <r>
    <s v="SE-3445"/>
    <x v="2"/>
    <s v="CHG0038652 - NS Migration - Wave 7a - Cutover - Jan 31-Feb 2"/>
    <s v="Medium"/>
    <x v="1"/>
    <x v="1"/>
  </r>
  <r>
    <s v="SE-3443"/>
    <x v="2"/>
    <s v="OSPC mobile clean up Kubernetes DEV &amp; DIT"/>
    <s v="Medium"/>
    <x v="1"/>
    <x v="1"/>
  </r>
  <r>
    <s v="SE-3442"/>
    <x v="2"/>
    <s v="Configure genesys co browser for DIT deployment"/>
    <s v="Medium"/>
    <x v="1"/>
    <x v="1"/>
  </r>
  <r>
    <s v="SE-3438"/>
    <x v="1"/>
    <s v="Digital Claims Regression - Release 07/02/2025"/>
    <s v="Medium"/>
    <x v="1"/>
    <x v="1"/>
  </r>
  <r>
    <s v="SE-3434"/>
    <x v="1"/>
    <s v="Digital Claims Automation - Maintenance (February 2025)"/>
    <s v="Medium"/>
    <x v="1"/>
    <x v="1"/>
  </r>
  <r>
    <s v="SE-3429"/>
    <x v="1"/>
    <s v="Digital Claims weekly sanity test (February 2025)"/>
    <s v="Medium"/>
    <x v="1"/>
    <x v="1"/>
  </r>
  <r>
    <s v="SE-3428"/>
    <x v="2"/>
    <s v="Release Deployment Tasks - 3/21/25"/>
    <s v="Medium"/>
    <x v="1"/>
    <x v="1"/>
  </r>
  <r>
    <s v="SE-3427"/>
    <x v="2"/>
    <s v="Pilot Co-browse with snippit in OSPC"/>
    <s v="Medium"/>
    <x v="1"/>
    <x v="1"/>
  </r>
  <r>
    <s v="SE-3426"/>
    <x v="2"/>
    <s v="Genesys co browser POC "/>
    <s v="Medium"/>
    <x v="1"/>
    <x v="1"/>
  </r>
  <r>
    <s v="SE-3424"/>
    <x v="1"/>
    <s v="test"/>
    <s v="Medium"/>
    <x v="1"/>
    <x v="1"/>
  </r>
  <r>
    <s v="SE-3422"/>
    <x v="0"/>
    <s v="OSPC: Mail date displayed as N/A"/>
    <s v="Medium"/>
    <x v="1"/>
    <x v="14"/>
  </r>
  <r>
    <s v="SE-3421"/>
    <x v="0"/>
    <s v="Regression Defect: The date format is not in DD-MM-YYYY format in WT Passes: Transit/parking"/>
    <s v="Medium"/>
    <x v="1"/>
    <x v="10"/>
  </r>
  <r>
    <s v="SE-3420"/>
    <x v="0"/>
    <s v="Accessibility bug – While zoom to more then 110 the “Valid to: ” value is moving to next line in WT."/>
    <s v="Low (migrated)"/>
    <x v="1"/>
    <x v="1"/>
  </r>
  <r>
    <s v="SE-3419"/>
    <x v="0"/>
    <s v="Footer links are in English when toggled to French while submitting the documents in CAA  "/>
    <s v="Medium"/>
    <x v="1"/>
    <x v="12"/>
  </r>
  <r>
    <s v="SE-3418"/>
    <x v="1"/>
    <s v="ppd uaa upgrade "/>
    <s v="Medium"/>
    <x v="1"/>
    <x v="1"/>
  </r>
  <r>
    <s v="SE-3417"/>
    <x v="2"/>
    <s v="eform7 -PPD UAA upgrade testing and support"/>
    <s v="Medium"/>
    <x v="1"/>
    <x v="1"/>
  </r>
  <r>
    <s v="SE-3416"/>
    <x v="2"/>
    <s v="OS1-DIT2 Shakedown testing OSPC"/>
    <s v="Medium"/>
    <x v="1"/>
    <x v="1"/>
  </r>
  <r>
    <s v="SE-3415"/>
    <x v="2"/>
    <s v="OS1- DIT2 instance for OSPC,Doc upload cloud and UAA"/>
    <s v="Medium"/>
    <x v="1"/>
    <x v="1"/>
  </r>
  <r>
    <s v="SE-3414"/>
    <x v="1"/>
    <s v="Modify Feedback snippet button's horizontal padding for OSPC (Popup)"/>
    <s v="Medium"/>
    <x v="1"/>
    <x v="14"/>
  </r>
  <r>
    <s v="SE-3413"/>
    <x v="2"/>
    <s v="eform7- PPD UAA upgrade OSBC"/>
    <s v="Medium"/>
    <x v="1"/>
    <x v="1"/>
  </r>
  <r>
    <s v="SE-3412"/>
    <x v="0"/>
    <s v="Regression Defect_After toggling to French when you reach the submission screen and refresh the screen you will be navigated to  Page1 Get started (Step 1 of 5) in English in UNCD"/>
    <s v="Medium"/>
    <x v="1"/>
    <x v="12"/>
  </r>
  <r>
    <s v="SE-3411"/>
    <x v="0"/>
    <s v="Regression Defect_when clicked on &quot;general expense form&quot; link Getting 404 error in UNCD "/>
    <s v="Medium"/>
    <x v="1"/>
    <x v="14"/>
  </r>
  <r>
    <s v="SE-3409"/>
    <x v="2"/>
    <s v="CHG0040779 Azure PROD VM O/S and Security Patching Saturday January 25th"/>
    <s v="Medium"/>
    <x v="1"/>
    <x v="1"/>
  </r>
  <r>
    <s v="SE-3408"/>
    <x v="1"/>
    <s v="OSPC Sanity Tests for UAA Upgrade - SIT Environment"/>
    <s v="Medium"/>
    <x v="1"/>
    <x v="1"/>
  </r>
  <r>
    <s v="SE-3407"/>
    <x v="2"/>
    <s v="eform7- Securtiy code review for OSPC"/>
    <s v="Medium"/>
    <x v="1"/>
    <x v="1"/>
  </r>
  <r>
    <s v="SE-3406"/>
    <x v="1"/>
    <s v="Modify Feedback snippet button's horizontal padding for WT"/>
    <s v="Medium"/>
    <x v="1"/>
    <x v="14"/>
  </r>
  <r>
    <s v="SE-3405"/>
    <x v="1"/>
    <s v="Modify Feedback snippet button's horizontal padding for CAA"/>
    <s v="Medium"/>
    <x v="1"/>
    <x v="14"/>
  </r>
  <r>
    <s v="SE-3404"/>
    <x v="1"/>
    <s v="Modify Feedback snippet button's horizontal padding for UNCD"/>
    <s v="Medium"/>
    <x v="1"/>
    <x v="14"/>
  </r>
  <r>
    <s v="SE-3403"/>
    <x v="2"/>
    <s v="CHG0040710 Azure SIT/BAT/PPD VMs OS and Security patching Friday January 17th,18th"/>
    <s v="Medium"/>
    <x v="1"/>
    <x v="1"/>
  </r>
  <r>
    <s v="SE-3399"/>
    <x v="1"/>
    <s v="Digital Claims Regression - Release 17/01/2025"/>
    <s v="Medium"/>
    <x v="1"/>
    <x v="1"/>
  </r>
  <r>
    <s v="SE-3398"/>
    <x v="2"/>
    <s v="Investigate Issue while testing eform 7 submission in B2B test environment"/>
    <s v="Medium"/>
    <x v="1"/>
    <x v="1"/>
  </r>
  <r>
    <s v="SE-3394"/>
    <x v="2"/>
    <s v="eform7 - SIT UAA upgrade for OSBC"/>
    <s v="High"/>
    <x v="1"/>
    <x v="1"/>
  </r>
  <r>
    <s v="SE-3393"/>
    <x v="2"/>
    <s v="Investigate SSL error for CAA,WT and auth"/>
    <s v="Medium"/>
    <x v="1"/>
    <x v="1"/>
  </r>
  <r>
    <s v="SE-3392"/>
    <x v="2"/>
    <s v="Investigate NIHL upgrade"/>
    <s v="Medium"/>
    <x v="10"/>
    <x v="1"/>
  </r>
  <r>
    <s v="SE-3391"/>
    <x v="1"/>
    <s v="Increase the number of allowable document accepted in a single session in Doc upload"/>
    <s v="Medium"/>
    <x v="8"/>
    <x v="0"/>
  </r>
  <r>
    <s v="SE-3390"/>
    <x v="1"/>
    <s v="Increase the number of allowable document accepted in a single session in ospc"/>
    <s v="Medium"/>
    <x v="8"/>
    <x v="0"/>
  </r>
  <r>
    <s v="SE-3388"/>
    <x v="2"/>
    <s v="OS1- new DIT UAA instance set up"/>
    <s v="Medium"/>
    <x v="1"/>
    <x v="1"/>
  </r>
  <r>
    <s v="SE-3387"/>
    <x v="2"/>
    <s v="Release Deployment Tasks"/>
    <s v="Medium"/>
    <x v="1"/>
    <x v="15"/>
  </r>
  <r>
    <s v="SE-3386"/>
    <x v="2"/>
    <s v="OS1- Support DIT2 OSPC setup "/>
    <s v="High"/>
    <x v="1"/>
    <x v="1"/>
  </r>
  <r>
    <s v="SE-3385"/>
    <x v="2"/>
    <s v="CHG0040617 - Support Azure DEV/DIT VM OS Security Partching"/>
    <s v="Medium"/>
    <x v="1"/>
    <x v="1"/>
  </r>
  <r>
    <s v="SE-3384"/>
    <x v="0"/>
    <s v="SanityTesting:  Submissions in Work Travel is taking long time to reflect in GWCC ."/>
    <s v="Medium"/>
    <x v="1"/>
    <x v="1"/>
  </r>
  <r>
    <s v="SE-3383"/>
    <x v="1"/>
    <s v="create os1 dev environment "/>
    <s v="Medium"/>
    <x v="1"/>
    <x v="1"/>
  </r>
  <r>
    <s v="SE-3382"/>
    <x v="1"/>
    <s v="support of uaa upgrade "/>
    <s v="Medium"/>
    <x v="1"/>
    <x v="1"/>
  </r>
  <r>
    <s v="SE-3381"/>
    <x v="2"/>
    <s v="OS1 - UAA support for OSBC Dev testing"/>
    <s v="Medium"/>
    <x v="1"/>
    <x v="1"/>
  </r>
  <r>
    <s v="SE-3380"/>
    <x v="0"/>
    <s v="Getting error when clicking on Download report- OSPC"/>
    <s v="Medium"/>
    <x v="1"/>
    <x v="1"/>
  </r>
  <r>
    <s v="SE-3375"/>
    <x v="1"/>
    <s v="Digital Claims weekly sanity test (January 2025)"/>
    <s v="Medium"/>
    <x v="1"/>
    <x v="1"/>
  </r>
  <r>
    <s v="SE-3372"/>
    <x v="1"/>
    <s v="Digital Claims Automation - Maintenance (January 2025)"/>
    <s v="Medium"/>
    <x v="1"/>
    <x v="1"/>
  </r>
  <r>
    <s v="SE-3371"/>
    <x v="2"/>
    <s v="OS1- Repoint OSPC DEV2 to LFB DEV2"/>
    <s v="Medium"/>
    <x v="1"/>
    <x v="1"/>
  </r>
  <r>
    <s v="SE-3369"/>
    <x v="2"/>
    <s v="UNCD powerBI report showing no data in PROD"/>
    <s v="Medium"/>
    <x v="2"/>
    <x v="1"/>
  </r>
  <r>
    <s v="SE-3368"/>
    <x v="0"/>
    <s v="Remove white space from the footer"/>
    <s v="Medium"/>
    <x v="1"/>
    <x v="15"/>
  </r>
  <r>
    <s v="SE-3367"/>
    <x v="1"/>
    <s v="follow up expiry related cert  Expires On: Jan 05 2025 (scs.eservices.wsib.on.ca_2023) and verify"/>
    <s v="Medium"/>
    <x v="1"/>
    <x v="1"/>
  </r>
  <r>
    <s v="SE-3366"/>
    <x v="0"/>
    <s v="UNCD : Footer margin to be removed"/>
    <s v="Medium"/>
    <x v="1"/>
    <x v="15"/>
  </r>
  <r>
    <s v="SE-3365"/>
    <x v="0"/>
    <s v="OSPC : document upload warning message spacing issue"/>
    <s v="Medium"/>
    <x v="1"/>
    <x v="15"/>
  </r>
  <r>
    <s v="SE-3364"/>
    <x v="2"/>
    <s v="Azure SIT/BAT/PPD VMs OS and Security patching Sunday December 15th - CHG0040443"/>
    <s v="Medium"/>
    <x v="1"/>
    <x v="1"/>
  </r>
  <r>
    <s v="SE-3363"/>
    <x v="2"/>
    <s v="Support Azure DEV/DIT VM OS and Security Patching  - CHG0040344"/>
    <s v="Medium"/>
    <x v="1"/>
    <x v="1"/>
  </r>
  <r>
    <s v="SE-3360"/>
    <x v="2"/>
    <s v="OS1 - Dev OSPC2 integration testing - doc upload cloud"/>
    <s v="Medium"/>
    <x v="1"/>
    <x v="1"/>
  </r>
  <r>
    <s v="SE-3355"/>
    <x v="2"/>
    <s v="Digital Claims Sanity- December 2024"/>
    <s v="Medium"/>
    <x v="1"/>
    <x v="1"/>
  </r>
  <r>
    <s v="SE-3354"/>
    <x v="1"/>
    <s v="Update UNCD ngnix from 1.18 to 1.27"/>
    <s v="Medium"/>
    <x v="1"/>
    <x v="12"/>
  </r>
  <r>
    <s v="SE-3353"/>
    <x v="1"/>
    <s v="Update UNCD React from 17.0.2 to 18.2.0"/>
    <s v="Medium"/>
    <x v="1"/>
    <x v="14"/>
  </r>
  <r>
    <s v="SE-3351"/>
    <x v="2"/>
    <s v="Reviewing viewing documents project documents in sharepoint"/>
    <s v="Medium"/>
    <x v="1"/>
    <x v="1"/>
  </r>
  <r>
    <s v="SE-3349"/>
    <x v="1"/>
    <s v="OSPC: 2-way SLA message French Message"/>
    <s v="Medium"/>
    <x v="1"/>
    <x v="16"/>
  </r>
  <r>
    <s v="SE-3348"/>
    <x v="0"/>
    <s v="Regression Defect_ documents are not getting removed in DIeform6"/>
    <s v="Medium"/>
    <x v="1"/>
    <x v="1"/>
  </r>
  <r>
    <s v="SE-3347"/>
    <x v="1"/>
    <s v="Create a Claim Information page"/>
    <s v="Medium"/>
    <x v="3"/>
    <x v="1"/>
  </r>
  <r>
    <s v="SE-3346"/>
    <x v="2"/>
    <s v="OSPC DEV2 shakedown testing and trouble shooting for OS1"/>
    <s v="Medium"/>
    <x v="1"/>
    <x v="1"/>
  </r>
  <r>
    <s v="SE-3344"/>
    <x v="0"/>
    <s v="Regression Defect_ when zoomed to 400% ,Submit and Previous buttons are not aligned for UNCD_French_accessibility issue"/>
    <s v="Medium"/>
    <x v="1"/>
    <x v="15"/>
  </r>
  <r>
    <s v="SE-3343"/>
    <x v="2"/>
    <s v="Yug - Regression testing"/>
    <s v="Medium"/>
    <x v="1"/>
    <x v="1"/>
  </r>
  <r>
    <s v="SE-3342"/>
    <x v="0"/>
    <s v="Regression Defect_ when zoomed to 400% ,Submit and Previous buttons are not aligned in UNCD_French_accessibility issue"/>
    <s v="Medium"/>
    <x v="1"/>
    <x v="14"/>
  </r>
  <r>
    <s v="SE-3339"/>
    <x v="2"/>
    <s v="Digital Claims Automation - Maintenance (December 2024)"/>
    <s v="Medium"/>
    <x v="1"/>
    <x v="1"/>
  </r>
  <r>
    <s v="SE-3338"/>
    <x v="1"/>
    <s v="NIHL B2C error message refinement from the Demo"/>
    <s v="Medium"/>
    <x v="1"/>
    <x v="15"/>
  </r>
  <r>
    <s v="SE-3337"/>
    <x v="0"/>
    <s v="WT: 404 not found error after the exit button"/>
    <s v="Medium"/>
    <x v="1"/>
    <x v="1"/>
  </r>
  <r>
    <s v="SE-3333"/>
    <x v="2"/>
    <s v="AIX Assessment - Form 7 Questionnaire"/>
    <s v="Medium"/>
    <x v="1"/>
    <x v="1"/>
  </r>
  <r>
    <s v="SE-3332"/>
    <x v="1"/>
    <s v="WT: KM Rate change starting 2025"/>
    <s v="Medium"/>
    <x v="1"/>
    <x v="16"/>
  </r>
  <r>
    <s v="SE-3327"/>
    <x v="1"/>
    <s v="Create a new Book a ride page on OSPC"/>
    <s v="Medium"/>
    <x v="3"/>
    <x v="1"/>
  </r>
  <r>
    <s v="SE-3326"/>
    <x v="1"/>
    <s v="Develop a new Direct deposit page on OSPC"/>
    <s v="Medium"/>
    <x v="3"/>
    <x v="1"/>
  </r>
  <r>
    <s v="SE-3325"/>
    <x v="1"/>
    <s v="Develop a New Page on OSPC for Reporting Injuries, Illnesses, and Exposure"/>
    <s v="Medium"/>
    <x v="3"/>
    <x v="1"/>
  </r>
  <r>
    <s v="SE-3324"/>
    <x v="1"/>
    <s v="Develop a new OSPC dashboard"/>
    <s v="Medium"/>
    <x v="3"/>
    <x v="1"/>
  </r>
  <r>
    <s v="SE-3322"/>
    <x v="1"/>
    <s v="Implement new survey snippet with Re-branding color and font changes for WT"/>
    <s v="Highest"/>
    <x v="1"/>
    <x v="15"/>
  </r>
  <r>
    <s v="SE-3321"/>
    <x v="1"/>
    <s v="Implement new survey snippet with Re-branding color and font changes for CAA"/>
    <s v="Highest"/>
    <x v="1"/>
    <x v="15"/>
  </r>
  <r>
    <s v="SE-3320"/>
    <x v="1"/>
    <s v="Implement new survey snippet with Re-branding color and font changes for UNCD"/>
    <s v="Medium"/>
    <x v="1"/>
    <x v="16"/>
  </r>
  <r>
    <s v="SE-3319"/>
    <x v="1"/>
    <s v="Implement new survey snippet with Re-branding color and font changes for OSPC (Popup)"/>
    <s v="Highest"/>
    <x v="1"/>
    <x v="15"/>
  </r>
  <r>
    <s v="SE-3318"/>
    <x v="0"/>
    <s v="PROD Defect: Appeals Submit Online redirect page shows old Logo"/>
    <s v="Highest"/>
    <x v="1"/>
    <x v="15"/>
  </r>
  <r>
    <s v="SE-3317"/>
    <x v="1"/>
    <s v="Create CR for Mobile Decommission on 10/29"/>
    <s v="Medium"/>
    <x v="1"/>
    <x v="17"/>
  </r>
  <r>
    <s v="SE-3316"/>
    <x v="0"/>
    <s v="OSPC document upload not working"/>
    <s v="Medium"/>
    <x v="1"/>
    <x v="1"/>
  </r>
  <r>
    <s v="SE-3312"/>
    <x v="1"/>
    <s v="Digital Claims - Regression Testing - 2024-12-06 Release"/>
    <s v="Medium"/>
    <x v="1"/>
    <x v="1"/>
  </r>
  <r>
    <s v="SE-3311"/>
    <x v="0"/>
    <s v="Prod Defect: Frequently asked question section in OSPC"/>
    <s v="Medium"/>
    <x v="1"/>
    <x v="16"/>
  </r>
  <r>
    <s v="SE-3310"/>
    <x v="0"/>
    <s v="Issue found in Appeals page ,  &quot;intent to object form&quot; link is broken getting 404 Error"/>
    <s v="Medium"/>
    <x v="1"/>
    <x v="16"/>
  </r>
  <r>
    <s v="SE-3309"/>
    <x v="1"/>
    <s v="ePremium Security Flaw "/>
    <s v="High"/>
    <x v="1"/>
    <x v="1"/>
  </r>
  <r>
    <s v="SE-3308"/>
    <x v="1"/>
    <s v="Color update: breadcrumb component for WT"/>
    <s v="Medium"/>
    <x v="1"/>
    <x v="16"/>
  </r>
  <r>
    <s v="SE-3307"/>
    <x v="1"/>
    <s v="Color update: breadcrumb component for CAA"/>
    <s v="Medium"/>
    <x v="1"/>
    <x v="16"/>
  </r>
  <r>
    <s v="SE-3306"/>
    <x v="1"/>
    <s v="Color update: breadcrumb component for auth"/>
    <s v="Medium"/>
    <x v="1"/>
    <x v="16"/>
  </r>
  <r>
    <s v="SE-3305"/>
    <x v="0"/>
    <s v="Unable to remove the document  after uploading the documents in DIform6"/>
    <s v="Medium"/>
    <x v="1"/>
    <x v="16"/>
  </r>
  <r>
    <s v="SE-3304"/>
    <x v="1"/>
    <s v="Update contact details card - Phone Number including area code"/>
    <s v="Medium"/>
    <x v="3"/>
    <x v="1"/>
  </r>
  <r>
    <s v="SE-3303"/>
    <x v="1"/>
    <s v="Update contact details card - Email address"/>
    <s v="Medium"/>
    <x v="3"/>
    <x v="1"/>
  </r>
  <r>
    <s v="SE-3302"/>
    <x v="1"/>
    <s v="Update personal details card on OSPC"/>
    <s v="Medium"/>
    <x v="3"/>
    <x v="1"/>
  </r>
  <r>
    <s v="SE-3300"/>
    <x v="1"/>
    <s v="Update Angular Version upgrade for Auth"/>
    <s v="Highest"/>
    <x v="1"/>
    <x v="14"/>
  </r>
  <r>
    <s v="SE-3299"/>
    <x v="1"/>
    <s v="Update Angular Version upgrade for WT"/>
    <s v="Highest"/>
    <x v="1"/>
    <x v="14"/>
  </r>
  <r>
    <s v="SE-3298"/>
    <x v="1"/>
    <s v="Update Angular Version upgrade for CAA"/>
    <s v="Medium"/>
    <x v="1"/>
    <x v="14"/>
  </r>
  <r>
    <s v="SE-3297"/>
    <x v="1"/>
    <s v="Update Angular Version upgrade for NIHL"/>
    <s v="Medium"/>
    <x v="2"/>
    <x v="1"/>
  </r>
  <r>
    <s v="SE-3295"/>
    <x v="1"/>
    <s v="eform7-UAA upgrade for OSPC"/>
    <s v="Medium"/>
    <x v="1"/>
    <x v="1"/>
  </r>
  <r>
    <s v="SE-3294"/>
    <x v="1"/>
    <s v="Implement Feedback button for WT"/>
    <s v="Medium"/>
    <x v="1"/>
    <x v="16"/>
  </r>
  <r>
    <s v="SE-3293"/>
    <x v="1"/>
    <s v="Implement Feedback button for CAA"/>
    <s v="Medium"/>
    <x v="1"/>
    <x v="16"/>
  </r>
  <r>
    <s v="SE-3292"/>
    <x v="1"/>
    <s v="Implement Feedback button for UNCD"/>
    <s v="Medium"/>
    <x v="1"/>
    <x v="16"/>
  </r>
  <r>
    <s v="SE-3291"/>
    <x v="1"/>
    <s v="Implement Feedback button for OSPC"/>
    <s v="Medium"/>
    <x v="1"/>
    <x v="16"/>
  </r>
  <r>
    <s v="SE-3290"/>
    <x v="1"/>
    <s v="Update mailing address card on OSPC"/>
    <s v="High"/>
    <x v="3"/>
    <x v="1"/>
  </r>
  <r>
    <s v="SE-3289"/>
    <x v="2"/>
    <s v="Set up WT,CAA in local "/>
    <s v="Medium"/>
    <x v="1"/>
    <x v="1"/>
  </r>
  <r>
    <s v="SE-3288"/>
    <x v="1"/>
    <s v="Implement Font Updates, Regular Text Colour, Link Text Colour, Button Colour, Error Text Colour For NIHL B2C"/>
    <s v="Medium"/>
    <x v="1"/>
    <x v="16"/>
  </r>
  <r>
    <s v="SE-3287"/>
    <x v="1"/>
    <s v="OSPC 2way messaging content change"/>
    <s v="Medium"/>
    <x v="1"/>
    <x v="16"/>
  </r>
  <r>
    <s v="SE-3284"/>
    <x v="2"/>
    <s v="CHG0039875 -Azure SIT/BAT/PPD VMs OS and Security patching Friday November 8th - "/>
    <s v="Medium"/>
    <x v="1"/>
    <x v="1"/>
  </r>
  <r>
    <s v="SE-3280"/>
    <x v="0"/>
    <s v="Print Page is getting truncated when there are 5 Supporting documents attached"/>
    <s v="Medium"/>
    <x v="1"/>
    <x v="15"/>
  </r>
  <r>
    <s v="SE-3278"/>
    <x v="1"/>
    <s v="Accessibility Requirement for Survey Snippet (OSPC, CAA, WT &amp; UNCD)"/>
    <s v="Medium"/>
    <x v="1"/>
    <x v="18"/>
  </r>
  <r>
    <s v="SE-3277"/>
    <x v="2"/>
    <s v="OSPC - repoint Dev to accomodate eform7 development"/>
    <s v="Medium"/>
    <x v="1"/>
    <x v="1"/>
  </r>
  <r>
    <s v="SE-3276"/>
    <x v="1"/>
    <s v="Mobile app decommission check list"/>
    <s v="Medium"/>
    <x v="1"/>
    <x v="1"/>
  </r>
  <r>
    <s v="SE-3275"/>
    <x v="1"/>
    <s v="Implementing Maze snippet for OSPC"/>
    <s v="Medium"/>
    <x v="1"/>
    <x v="18"/>
  </r>
  <r>
    <s v="SE-3273"/>
    <x v="0"/>
    <s v="eform7 Landing Page Footer is not getting translated to French when toggled to French and refreshed the screen"/>
    <s v="Medium"/>
    <x v="1"/>
    <x v="15"/>
  </r>
  <r>
    <s v="SE-3272"/>
    <x v="1"/>
    <s v="Create wireframes for Feedback Survey Forum Snippet"/>
    <s v="Medium"/>
    <x v="1"/>
    <x v="1"/>
  </r>
  <r>
    <s v="SE-3265"/>
    <x v="1"/>
    <s v="Digital Claims App - Sanity Testing - November"/>
    <s v="Medium"/>
    <x v="1"/>
    <x v="1"/>
  </r>
  <r>
    <s v="SE-3264"/>
    <x v="1"/>
    <s v="PWI Contact Information Updates - Email notifications "/>
    <s v="Low (migrated)"/>
    <x v="3"/>
    <x v="1"/>
  </r>
  <r>
    <s v="SE-3263"/>
    <x v="1"/>
    <s v="Develop a NEW GET Method for an existing EDGE API"/>
    <s v="Low (migrated)"/>
    <x v="8"/>
    <x v="1"/>
  </r>
  <r>
    <s v="SE-3259"/>
    <x v="2"/>
    <s v="Regression - Release Nov 15, 2024"/>
    <s v="Medium"/>
    <x v="1"/>
    <x v="1"/>
  </r>
  <r>
    <s v="SE-3258"/>
    <x v="1"/>
    <s v="Add sonarqube to OSPC"/>
    <s v="Medium"/>
    <x v="1"/>
    <x v="1"/>
  </r>
  <r>
    <s v="SE-3257"/>
    <x v="2"/>
    <s v="CHG0039773 -Azure DEV/DIT VM OS and Security Patching"/>
    <s v="Medium"/>
    <x v="1"/>
    <x v="1"/>
  </r>
  <r>
    <s v="SE-3256"/>
    <x v="1"/>
    <s v="Create a banner message to display on my contact information page"/>
    <s v="Low (migrated)"/>
    <x v="3"/>
    <x v="1"/>
  </r>
  <r>
    <s v="SE-3252"/>
    <x v="1"/>
    <s v="Implement Font Updates, Regular Text Colour, Link Text Colour, Button Colour, Error Text Colour For Auth"/>
    <s v="Medium"/>
    <x v="1"/>
    <x v="18"/>
  </r>
  <r>
    <s v="SE-3250"/>
    <x v="2"/>
    <s v="Sanity testing for Customer experience apps- Oct 28 2024"/>
    <s v="Medium"/>
    <x v="1"/>
    <x v="1"/>
  </r>
  <r>
    <s v="SE-3249"/>
    <x v="0"/>
    <s v="Forms 1801A and 0201B - 2397A &amp; 2397B : Forms Upload via BAT OSPC are not landing in BAT2 GWCC"/>
    <s v="Medium"/>
    <x v="0"/>
    <x v="1"/>
  </r>
  <r>
    <s v="SE-3248"/>
    <x v="2"/>
    <s v="Automation test scripts maintenance"/>
    <s v="Medium"/>
    <x v="1"/>
    <x v="1"/>
  </r>
  <r>
    <s v="SE-3246"/>
    <x v="0"/>
    <s v="Accessibility Defect in DI6"/>
    <s v="Medium"/>
    <x v="1"/>
    <x v="16"/>
  </r>
  <r>
    <s v="SE-3245"/>
    <x v="1"/>
    <s v="UNCD Maze snippet implementation"/>
    <s v="Medium"/>
    <x v="1"/>
    <x v="18"/>
  </r>
  <r>
    <s v="SE-3244"/>
    <x v="0"/>
    <s v="Eform7 French flow is displaying English dropdown option"/>
    <s v="Medium"/>
    <x v="0"/>
    <x v="1"/>
  </r>
  <r>
    <s v="SE-3243"/>
    <x v="2"/>
    <s v="OSPC Remediation - Accessibility - Multiple navigation methods"/>
    <s v="Medium"/>
    <x v="10"/>
    <x v="1"/>
  </r>
  <r>
    <s v="SE-3242"/>
    <x v="2"/>
    <s v="CHG0039641 - Support Azure PROD VM O/S and Security Patching Saturday "/>
    <s v="Medium"/>
    <x v="1"/>
    <x v="1"/>
  </r>
  <r>
    <s v="SE-3241"/>
    <x v="0"/>
    <s v="Sanity: DD information getting edited with incorrect DOB"/>
    <s v="Medium"/>
    <x v="1"/>
    <x v="11"/>
  </r>
  <r>
    <s v="SE-3240"/>
    <x v="0"/>
    <s v="Recaptcha version upgrade"/>
    <s v="Medium"/>
    <x v="0"/>
    <x v="1"/>
  </r>
  <r>
    <s v="SE-3239"/>
    <x v="2"/>
    <s v="Sanity testing for Customer experience apps- Oct 21 2024"/>
    <s v="Medium"/>
    <x v="1"/>
    <x v="1"/>
  </r>
  <r>
    <s v="SE-3238"/>
    <x v="0"/>
    <s v="Footer Link not loading in My claims Overview Page"/>
    <s v="Medium"/>
    <x v="1"/>
    <x v="18"/>
  </r>
  <r>
    <s v="SE-3237"/>
    <x v="1"/>
    <s v="Implement Font Updates, Regular Text Colour, Link Text Colour, Button Colour, Error Text Colour For WT"/>
    <s v="Medium"/>
    <x v="1"/>
    <x v="18"/>
  </r>
  <r>
    <s v="SE-3236"/>
    <x v="1"/>
    <s v="Implement Font Updates, Regular Text Colour, Link Text Colour, Button Colour, Error Text Colour For CAA"/>
    <s v="Medium"/>
    <x v="1"/>
    <x v="18"/>
  </r>
  <r>
    <s v="SE-3235"/>
    <x v="1"/>
    <s v="Implement Font Updates, Regular Text Colour, Link Text Colour, Button Colour, Error Text Colour For Eform7"/>
    <s v="Medium"/>
    <x v="1"/>
    <x v="15"/>
  </r>
  <r>
    <s v="SE-3234"/>
    <x v="1"/>
    <s v="Implement Font Updates, Regular Text Colour, Link Text Colour, Button Colour, Error Text Colour For NIHL"/>
    <s v="Medium"/>
    <x v="1"/>
    <x v="16"/>
  </r>
  <r>
    <s v="SE-3233"/>
    <x v="1"/>
    <s v="Implement Font Updates, Regular Text Colour, Link Text Colour, Button Colour, Error Text Colour For UNCD"/>
    <s v="Medium"/>
    <x v="1"/>
    <x v="18"/>
  </r>
  <r>
    <s v="SE-3232"/>
    <x v="1"/>
    <s v="Implement Font Updates, Regular Text Colour, Link Text Colour, Button Colour, Error Text Colour For OSPC"/>
    <s v="Medium"/>
    <x v="1"/>
    <x v="18"/>
  </r>
  <r>
    <s v="SE-3230"/>
    <x v="0"/>
    <s v="REGRESSION: The Font is too big for Dropdown Values for Date Fields(Day, Month, Year) in DI Eform6 Submission via Mobile(IOS)"/>
    <s v="Medium"/>
    <x v="1"/>
    <x v="16"/>
  </r>
  <r>
    <s v="SE-3229"/>
    <x v="0"/>
    <s v="REGRESSION: PPD UNCD app is throwing error"/>
    <s v="Medium"/>
    <x v="1"/>
    <x v="1"/>
  </r>
  <r>
    <s v="SE-3228"/>
    <x v="0"/>
    <s v="REGRESSION: Work Travel submission throwing error at Review page"/>
    <s v="Medium"/>
    <x v="1"/>
    <x v="1"/>
  </r>
  <r>
    <s v="SE-3227"/>
    <x v="0"/>
    <s v="REGRESSION: NIHL submission not reflecting in GW CC"/>
    <s v="Medium"/>
    <x v="1"/>
    <x v="1"/>
  </r>
  <r>
    <s v="SE-3226"/>
    <x v="0"/>
    <s v="REGRESSION: Something Went Wrong Error while DI Eform6 Submission"/>
    <s v="Highest"/>
    <x v="1"/>
    <x v="1"/>
  </r>
  <r>
    <s v="SE-3225"/>
    <x v="0"/>
    <s v="Footer links are missing when refreshed in OSPC "/>
    <s v="Highest"/>
    <x v="1"/>
    <x v="18"/>
  </r>
  <r>
    <s v="SE-3224"/>
    <x v="0"/>
    <s v="REGRESSION:  Pop-up message layout is not correct for claim enrollment after completing the sign-up flow"/>
    <s v="Medium"/>
    <x v="1"/>
    <x v="18"/>
  </r>
  <r>
    <s v="SE-3223"/>
    <x v="1"/>
    <s v="Create wireframes for end to end flow to 'View PWI Contact Information on OSPC’ (edit address option)"/>
    <s v="Medium"/>
    <x v="10"/>
    <x v="1"/>
  </r>
  <r>
    <s v="SE-3222"/>
    <x v="1"/>
    <s v="Create wireframes for end to end flow to 'View PWI Contact Information on OSPC’ from My Claims page "/>
    <s v="Medium"/>
    <x v="1"/>
    <x v="1"/>
  </r>
  <r>
    <s v="SE-3221"/>
    <x v="1"/>
    <s v="Finalize Tombstone project scope"/>
    <s v="Medium"/>
    <x v="10"/>
    <x v="1"/>
  </r>
  <r>
    <s v="SE-3220"/>
    <x v="1"/>
    <s v="Work on completing the Detail design document for 'Tombstone project'"/>
    <s v="Medium"/>
    <x v="1"/>
    <x v="1"/>
  </r>
  <r>
    <s v="SE-3219"/>
    <x v="0"/>
    <s v="eForm7: mobile view is not displayed as per specification provided for footer link"/>
    <s v="Medium"/>
    <x v="1"/>
    <x v="15"/>
  </r>
  <r>
    <s v="SE-3218"/>
    <x v="1"/>
    <s v="Brand Re-fresh: Form Issue"/>
    <s v="Medium"/>
    <x v="1"/>
    <x v="1"/>
  </r>
  <r>
    <s v="SE-3216"/>
    <x v="0"/>
    <s v="Footer overlapping issue in Work Travel"/>
    <s v="Highest"/>
    <x v="1"/>
    <x v="18"/>
  </r>
  <r>
    <s v="SE-3215"/>
    <x v="0"/>
    <s v="REGRESSION: NIHL_Session Expiry popping up within a few seconds after the user Start a claim"/>
    <s v="Highest"/>
    <x v="1"/>
    <x v="18"/>
  </r>
  <r>
    <s v="SE-3212"/>
    <x v="0"/>
    <s v="Recaptcha Error message is not retained when the Language is toggled b/w English and french"/>
    <s v="Medium"/>
    <x v="0"/>
    <x v="1"/>
  </r>
  <r>
    <s v="SE-3211"/>
    <x v="2"/>
    <s v="Pending task tracking For Footer link"/>
    <s v="Medium"/>
    <x v="1"/>
    <x v="1"/>
  </r>
  <r>
    <s v="SE-3210"/>
    <x v="2"/>
    <s v="Release Deployment Tasks - 12/6"/>
    <s v="Medium"/>
    <x v="1"/>
    <x v="1"/>
  </r>
  <r>
    <s v="SE-3208"/>
    <x v="2"/>
    <s v="Sanity testing for Customer experience apps- Oct 7 2024"/>
    <s v="Medium"/>
    <x v="1"/>
    <x v="1"/>
  </r>
  <r>
    <s v="SE-3207"/>
    <x v="2"/>
    <s v="ERR (ITE 2 Retrofitting) Smoke Testing OSPC"/>
    <s v="Medium"/>
    <x v="1"/>
    <x v="1"/>
  </r>
  <r>
    <s v="SE-3206"/>
    <x v="1"/>
    <s v="Implement new Footer Link for NIHL - Login/Sign up"/>
    <s v="Medium"/>
    <x v="1"/>
    <x v="19"/>
  </r>
  <r>
    <s v="SE-3205"/>
    <x v="1"/>
    <s v="Implement new Footer Link for OSPC- LOGIN/Sign up"/>
    <s v="Medium"/>
    <x v="1"/>
    <x v="19"/>
  </r>
  <r>
    <s v="SE-3204"/>
    <x v="0"/>
    <s v="Regression Defect_ when zoomed into 150% not able to view the hamburger menu_accessibility issue"/>
    <s v="Medium"/>
    <x v="1"/>
    <x v="19"/>
  </r>
  <r>
    <s v="SE-3203"/>
    <x v="2"/>
    <s v="Prepare Detail Design Document for 'Viewing PWI Contact Information on OSPC'"/>
    <s v="Medium"/>
    <x v="1"/>
    <x v="1"/>
  </r>
  <r>
    <s v="SE-3202"/>
    <x v="2"/>
    <s v="Prepare Detail Design Document for 'Viewing PWI Contact Information on OSPC'"/>
    <s v="Medium"/>
    <x v="1"/>
    <x v="1"/>
  </r>
  <r>
    <s v="SE-3201"/>
    <x v="2"/>
    <s v="Review Article For IPP accomplishments"/>
    <s v="Medium"/>
    <x v="1"/>
    <x v="1"/>
  </r>
  <r>
    <s v="SE-3200"/>
    <x v="2"/>
    <s v="Analyse Form ID mapping Issue in UNCD"/>
    <s v="Medium"/>
    <x v="1"/>
    <x v="1"/>
  </r>
  <r>
    <s v="SE-3199"/>
    <x v="0"/>
    <s v="Unable to view the links under Resources menu in IOS "/>
    <s v="Medium"/>
    <x v="1"/>
    <x v="1"/>
  </r>
  <r>
    <s v="SE-3198"/>
    <x v="2"/>
    <s v="Automation test scripts maintenance"/>
    <s v="Medium"/>
    <x v="1"/>
    <x v="1"/>
  </r>
  <r>
    <s v="SE-3197"/>
    <x v="1"/>
    <s v="Implement new Footer Link for auth"/>
    <s v="Medium"/>
    <x v="1"/>
    <x v="19"/>
  </r>
  <r>
    <s v="SE-3196"/>
    <x v="0"/>
    <s v="OSPC doc upload not landing in GW"/>
    <s v="Medium"/>
    <x v="1"/>
    <x v="1"/>
  </r>
  <r>
    <s v="SE-3195"/>
    <x v="2"/>
    <s v="Sanity testing for Customer experience apps- Oct 1 2024"/>
    <s v="Medium"/>
    <x v="1"/>
    <x v="1"/>
  </r>
  <r>
    <s v="SE-3194"/>
    <x v="2"/>
    <s v="eform7-dev support"/>
    <s v="Medium"/>
    <x v="1"/>
    <x v="1"/>
  </r>
  <r>
    <s v="SE-3193"/>
    <x v="2"/>
    <s v="Tombstone Analystics CBIA Ideation"/>
    <s v="Medium"/>
    <x v="1"/>
    <x v="1"/>
  </r>
  <r>
    <s v="SE-3192"/>
    <x v="1"/>
    <s v="Integrate My Claims Contact Information page"/>
    <s v="High"/>
    <x v="3"/>
    <x v="1"/>
  </r>
  <r>
    <s v="SE-3191"/>
    <x v="2"/>
    <s v="Define a new URL for My Claims Contact Details page"/>
    <s v="Medium"/>
    <x v="1"/>
    <x v="1"/>
  </r>
  <r>
    <s v="SE-3190"/>
    <x v="2"/>
    <s v="Address Update Ideation"/>
    <s v="Medium"/>
    <x v="1"/>
    <x v="1"/>
  </r>
  <r>
    <s v="SE-3188"/>
    <x v="2"/>
    <s v="Capture complete user flows for Address Change on OSPC"/>
    <s v="Medium"/>
    <x v="1"/>
    <x v="1"/>
  </r>
  <r>
    <s v="SE-3187"/>
    <x v="1"/>
    <s v="Add Frequently asked questions link to OSPC My Claims Page"/>
    <s v="Medium"/>
    <x v="1"/>
    <x v="19"/>
  </r>
  <r>
    <s v="SE-3186"/>
    <x v="1"/>
    <s v="A message from the WSIB/Un message de la WSIB - spelling error "/>
    <s v="Medium"/>
    <x v="1"/>
    <x v="20"/>
  </r>
  <r>
    <s v="SE-3185"/>
    <x v="2"/>
    <s v="Prepare PPT presentation for demo"/>
    <s v="Medium"/>
    <x v="1"/>
    <x v="1"/>
  </r>
  <r>
    <s v="SE-3184"/>
    <x v="2"/>
    <s v="Regression Testing - Automation"/>
    <s v="Medium"/>
    <x v="1"/>
    <x v="1"/>
  </r>
  <r>
    <s v="SE-3183"/>
    <x v="2"/>
    <s v="Regression Testing - DI 6 - Manual"/>
    <s v="Medium"/>
    <x v="1"/>
    <x v="1"/>
  </r>
  <r>
    <s v="SE-3181"/>
    <x v="0"/>
    <s v="Unable to Submit Documents in UNCD PPD - Something went wrong and the ones submitted were not landing in GWCC"/>
    <s v="High"/>
    <x v="1"/>
    <x v="1"/>
  </r>
  <r>
    <s v="SE-3180"/>
    <x v="1"/>
    <s v="pop-up for Name Change information "/>
    <s v="High"/>
    <x v="1"/>
    <x v="1"/>
  </r>
  <r>
    <s v="SE-3179"/>
    <x v="1"/>
    <s v="Add a revised message to the My profile page "/>
    <s v="Medium"/>
    <x v="1"/>
    <x v="1"/>
  </r>
  <r>
    <s v="SE-3177"/>
    <x v="0"/>
    <s v="Getting error in DocUpload UNCD SIT"/>
    <s v="Medium"/>
    <x v="1"/>
    <x v="1"/>
  </r>
  <r>
    <s v="SE-3172"/>
    <x v="2"/>
    <s v="Google account verification"/>
    <s v="Highest"/>
    <x v="1"/>
    <x v="1"/>
  </r>
  <r>
    <s v="SE-3171"/>
    <x v="2"/>
    <s v="Provide accessibility status update"/>
    <s v="Medium"/>
    <x v="1"/>
    <x v="1"/>
  </r>
  <r>
    <s v="SE-3170"/>
    <x v="1"/>
    <s v="Re-Branding - Forms to be Tested through Anti-Virus"/>
    <s v="Medium"/>
    <x v="1"/>
    <x v="21"/>
  </r>
  <r>
    <s v="SE-3169"/>
    <x v="2"/>
    <s v="Sanity testing for Customer experience apps- Sep 23 2024"/>
    <s v="Medium"/>
    <x v="1"/>
    <x v="1"/>
  </r>
  <r>
    <s v="SE-3168"/>
    <x v="0"/>
    <s v="Re-Branding: Feedback from Demo for CAA &amp; WT applications"/>
    <s v="Medium"/>
    <x v="1"/>
    <x v="19"/>
  </r>
  <r>
    <s v="SE-3167"/>
    <x v="1"/>
    <s v="Implement New Logo for email in Dark mode (UNCD)"/>
    <s v="Medium"/>
    <x v="1"/>
    <x v="19"/>
  </r>
  <r>
    <s v="SE-3166"/>
    <x v="1"/>
    <s v="Implement New Logo for email (NIHL)"/>
    <s v="Medium"/>
    <x v="1"/>
    <x v="19"/>
  </r>
  <r>
    <s v="SE-3165"/>
    <x v="1"/>
    <s v="Implement New Logo for email in Dark mode (WT)"/>
    <s v="Medium"/>
    <x v="1"/>
    <x v="19"/>
  </r>
  <r>
    <s v="SE-3164"/>
    <x v="1"/>
    <s v="Implement New Logo for email in Dark mode (CAA)"/>
    <s v="Medium"/>
    <x v="1"/>
    <x v="19"/>
  </r>
  <r>
    <s v="SE-3163"/>
    <x v="1"/>
    <s v="Implement New Logo for email in Dark mode (OSPC)"/>
    <s v="Medium"/>
    <x v="1"/>
    <x v="20"/>
  </r>
  <r>
    <s v="SE-3162"/>
    <x v="2"/>
    <s v="Support ERR team"/>
    <s v="Medium"/>
    <x v="1"/>
    <x v="1"/>
  </r>
  <r>
    <s v="SE-3161"/>
    <x v="1"/>
    <s v="Add Update your contact Information section to My Claims Dashboard"/>
    <s v="High"/>
    <x v="6"/>
    <x v="1"/>
  </r>
  <r>
    <s v="SE-3160"/>
    <x v="0"/>
    <s v="Error text message in English for French flow"/>
    <s v="Medium"/>
    <x v="1"/>
    <x v="1"/>
  </r>
  <r>
    <s v="SE-3159"/>
    <x v="0"/>
    <s v="Title is not visible in CAA app in French"/>
    <s v="Medium"/>
    <x v="1"/>
    <x v="21"/>
  </r>
  <r>
    <s v="SE-3158"/>
    <x v="0"/>
    <s v="WSIB logo change not reflecting in French for WT"/>
    <s v="Medium"/>
    <x v="1"/>
    <x v="21"/>
  </r>
  <r>
    <s v="SE-3157"/>
    <x v="1"/>
    <s v="Implement Feedback Survey Forum Snippet for WT"/>
    <s v="Medium"/>
    <x v="1"/>
    <x v="18"/>
  </r>
  <r>
    <s v="SE-3156"/>
    <x v="1"/>
    <s v="Implement Feedback Survey Forum Snippet for CAA"/>
    <s v="Medium"/>
    <x v="1"/>
    <x v="18"/>
  </r>
  <r>
    <s v="SE-3155"/>
    <x v="1"/>
    <s v="Implement Feedback Survey Forum Snippet for Eform7"/>
    <s v="Medium"/>
    <x v="1"/>
    <x v="18"/>
  </r>
  <r>
    <s v="SE-3154"/>
    <x v="1"/>
    <s v="Implement Feedback Modal Pop-up for OSPC"/>
    <s v="Medium"/>
    <x v="1"/>
    <x v="18"/>
  </r>
  <r>
    <s v="SE-3153"/>
    <x v="1"/>
    <s v="update subscription key in sit and dev2 ospc"/>
    <s v="Medium"/>
    <x v="1"/>
    <x v="1"/>
  </r>
  <r>
    <s v="SE-3152"/>
    <x v="1"/>
    <s v="support ui-claims-auth deployment"/>
    <s v="Medium"/>
    <x v="1"/>
    <x v="1"/>
  </r>
  <r>
    <s v="SE-3151"/>
    <x v="1"/>
    <s v="NIHL build issue"/>
    <s v="Medium"/>
    <x v="1"/>
    <x v="1"/>
  </r>
  <r>
    <s v="SE-3150"/>
    <x v="1"/>
    <s v="build and deploy service email"/>
    <s v="Medium"/>
    <x v="1"/>
    <x v="1"/>
  </r>
  <r>
    <s v="SE-3149"/>
    <x v="1"/>
    <s v="Remove old survey code from OSPC to avoid sending failed requests"/>
    <s v="Medium"/>
    <x v="1"/>
    <x v="1"/>
  </r>
  <r>
    <s v="SE-3148"/>
    <x v="1"/>
    <s v="Implement Feedback Survey Forum Snippet for NIHL B2C"/>
    <s v="Medium"/>
    <x v="1"/>
    <x v="19"/>
  </r>
  <r>
    <s v="SE-3147"/>
    <x v="1"/>
    <s v="Implement Feedback Survey Forum Snippet for UNCD"/>
    <s v="Medium"/>
    <x v="1"/>
    <x v="18"/>
  </r>
  <r>
    <s v="SE-3146"/>
    <x v="1"/>
    <s v="Implement Feedback Survey Forum Snippet for Successful submission - Return to My Reports"/>
    <s v="Medium"/>
    <x v="1"/>
    <x v="18"/>
  </r>
  <r>
    <s v="SE-3145"/>
    <x v="1"/>
    <s v="Implement new Footer Link for WT"/>
    <s v="Medium"/>
    <x v="1"/>
    <x v="19"/>
  </r>
  <r>
    <s v="SE-3144"/>
    <x v="1"/>
    <s v="Implement new Footer Link for CAA"/>
    <s v="Medium"/>
    <x v="1"/>
    <x v="19"/>
  </r>
  <r>
    <s v="SE-3143"/>
    <x v="1"/>
    <s v="Implement new Footer Link for Eform7"/>
    <s v="Medium"/>
    <x v="1"/>
    <x v="19"/>
  </r>
  <r>
    <s v="SE-3142"/>
    <x v="1"/>
    <s v="Implement new Footer Link for NIHL"/>
    <s v="Medium"/>
    <x v="1"/>
    <x v="19"/>
  </r>
  <r>
    <s v="SE-3141"/>
    <x v="1"/>
    <s v="Implement new Footer Link for UNCD"/>
    <s v="Medium"/>
    <x v="1"/>
    <x v="19"/>
  </r>
  <r>
    <s v="SE-3140"/>
    <x v="1"/>
    <s v="Implement new Footer Link for OSPC"/>
    <s v="Medium"/>
    <x v="1"/>
    <x v="19"/>
  </r>
  <r>
    <s v="SE-3138"/>
    <x v="2"/>
    <s v="CHG0038990 - Validate UAA server SIT/BAT/PPD patching"/>
    <s v="Medium"/>
    <x v="1"/>
    <x v="1"/>
  </r>
  <r>
    <s v="SE-3137"/>
    <x v="0"/>
    <s v="WSIB logo for NIHL B2C Page_line between the header and the content is missing"/>
    <s v="Medium"/>
    <x v="1"/>
    <x v="19"/>
  </r>
  <r>
    <s v="SE-3136"/>
    <x v="0"/>
    <s v="Implement new WSIB logo for NIHL B2C Page_Footer showing wrong year 2020"/>
    <s v="Medium"/>
    <x v="1"/>
    <x v="21"/>
  </r>
  <r>
    <s v="SE-3135"/>
    <x v="2"/>
    <s v="Sep 16- Customer Experience Sanity Testing"/>
    <s v="Medium"/>
    <x v="1"/>
    <x v="1"/>
  </r>
  <r>
    <s v="SE-3134"/>
    <x v="2"/>
    <s v="Update the Logo -Rebranding Status tracker"/>
    <s v="Medium"/>
    <x v="1"/>
    <x v="1"/>
  </r>
  <r>
    <s v="SE-3133"/>
    <x v="0"/>
    <s v="OSBC/Submit Documents- The Favicon is still showing the old logo instead of new one for OSBC and Submit Documents application"/>
    <s v="Medium"/>
    <x v="1"/>
    <x v="1"/>
  </r>
  <r>
    <s v="SE-3132"/>
    <x v="0"/>
    <s v="Old favicon icon present in B2C page for UNCD"/>
    <s v="Medium"/>
    <x v="1"/>
    <x v="21"/>
  </r>
  <r>
    <s v="SE-3131"/>
    <x v="0"/>
    <s v="&quot;One more step!&quot; and &quot;Sign In&quot; labels under new WSIB logo on loading page are displaying blank"/>
    <s v="Medium"/>
    <x v="1"/>
    <x v="1"/>
  </r>
  <r>
    <s v="SE-3130"/>
    <x v="0"/>
    <s v="Dimesion of favicon is incorrect - Displaying 48*48 instead of 180*180"/>
    <s v="Medium"/>
    <x v="1"/>
    <x v="1"/>
  </r>
  <r>
    <s v="SE-3129"/>
    <x v="0"/>
    <s v="Text overlapping in UNCD in iOS"/>
    <s v="Medium"/>
    <x v="1"/>
    <x v="1"/>
  </r>
  <r>
    <s v="SE-3128"/>
    <x v="1"/>
    <s v="Impacted forms prioritized for Sept27th Release"/>
    <s v="Medium"/>
    <x v="1"/>
    <x v="21"/>
  </r>
  <r>
    <s v="SE-3127"/>
    <x v="0"/>
    <s v="Logo width is not displayed with exact pixels as per the Requirement"/>
    <s v="Medium"/>
    <x v="1"/>
    <x v="1"/>
  </r>
  <r>
    <s v="SE-3126"/>
    <x v="1"/>
    <s v="OSPC Enhancement - Forgot PIN"/>
    <s v="Medium"/>
    <x v="3"/>
    <x v="1"/>
  </r>
  <r>
    <s v="SE-3125"/>
    <x v="0"/>
    <s v="UNCD logo change issues"/>
    <s v="Medium"/>
    <x v="1"/>
    <x v="21"/>
  </r>
  <r>
    <s v="SE-3124"/>
    <x v="2"/>
    <s v="Create page designs for data load failure"/>
    <s v="Medium"/>
    <x v="1"/>
    <x v="1"/>
  </r>
  <r>
    <s v="SE-3123"/>
    <x v="2"/>
    <s v="Revise single page design to remove My Profile fields"/>
    <s v="Medium"/>
    <x v="1"/>
    <x v="1"/>
  </r>
  <r>
    <s v="SE-3122"/>
    <x v="2"/>
    <s v="Add Frequently asked questions link to OSPC - code review"/>
    <s v="Medium"/>
    <x v="1"/>
    <x v="1"/>
  </r>
  <r>
    <s v="SE-3121"/>
    <x v="2"/>
    <s v="Customer Experience apps Sanity test- 9th Sep 2024"/>
    <s v="Medium"/>
    <x v="1"/>
    <x v="1"/>
  </r>
  <r>
    <s v="SE-3120"/>
    <x v="1"/>
    <s v="Release Deployment Tasks - 9/27"/>
    <s v="Medium"/>
    <x v="1"/>
    <x v="1"/>
  </r>
  <r>
    <s v="SE-3119"/>
    <x v="2"/>
    <s v="Confirm PWI Fields"/>
    <s v="Medium"/>
    <x v="1"/>
    <x v="1"/>
  </r>
  <r>
    <s v="SE-3118"/>
    <x v="2"/>
    <s v="Business Requirements - Tombstone"/>
    <s v="Medium"/>
    <x v="1"/>
    <x v="1"/>
  </r>
  <r>
    <s v="SE-3117"/>
    <x v="1"/>
    <s v="2 way message to update contact details"/>
    <s v="Medium"/>
    <x v="1"/>
    <x v="1"/>
  </r>
  <r>
    <s v="SE-3116"/>
    <x v="2"/>
    <s v="CHG0038915 - Validate DEV/DIT UAA servers"/>
    <s v="Medium"/>
    <x v="1"/>
    <x v="1"/>
  </r>
  <r>
    <s v="SE-3115"/>
    <x v="1"/>
    <s v="Implement new logo to add in ospc confirmation email"/>
    <s v="Medium"/>
    <x v="1"/>
    <x v="21"/>
  </r>
  <r>
    <s v="SE-3114"/>
    <x v="0"/>
    <s v="Regression defect- grid misplacement for Supervisor's details on review page"/>
    <s v="Medium"/>
    <x v="1"/>
    <x v="21"/>
  </r>
  <r>
    <s v="SE-3113"/>
    <x v="1"/>
    <s v="Enable Google Analytics events on new pages in view Guidewire contact details user flow"/>
    <s v="High"/>
    <x v="3"/>
    <x v="1"/>
  </r>
  <r>
    <s v="SE-3112"/>
    <x v="2"/>
    <s v="Implement new WSIB logo for NIHL print header"/>
    <s v="Medium"/>
    <x v="1"/>
    <x v="1"/>
  </r>
  <r>
    <s v="SE-3111"/>
    <x v="1"/>
    <s v="Implement new WSIB logo For NIHL header"/>
    <s v="Medium"/>
    <x v="1"/>
    <x v="1"/>
  </r>
  <r>
    <s v="SE-3110"/>
    <x v="2"/>
    <s v="Customer Experience apps Sanity test- 3rd Sep 2024"/>
    <s v="Medium"/>
    <x v="1"/>
    <x v="1"/>
  </r>
  <r>
    <s v="SE-3109"/>
    <x v="1"/>
    <s v="WSIB Re-Branding OSPC Email Logo Change - Testing"/>
    <s v="Medium"/>
    <x v="1"/>
    <x v="1"/>
  </r>
  <r>
    <s v="SE-3108"/>
    <x v="1"/>
    <s v="Standard page naming and expose page attributes in data layer"/>
    <s v="Low (migrated)"/>
    <x v="1"/>
    <x v="1"/>
  </r>
  <r>
    <s v="SE-3107"/>
    <x v="2"/>
    <s v="August 26- Customer Experience Sanity Testing"/>
    <s v="Medium"/>
    <x v="1"/>
    <x v="1"/>
  </r>
  <r>
    <s v="SE-3106"/>
    <x v="2"/>
    <s v="Release Deployment Tasks - 9/6 Rel"/>
    <s v="Medium"/>
    <x v="1"/>
    <x v="1"/>
  </r>
  <r>
    <s v="SE-3105"/>
    <x v="2"/>
    <s v="CHG0038705 - OSPC PRD validation "/>
    <s v="Medium"/>
    <x v="1"/>
    <x v="1"/>
  </r>
  <r>
    <s v="SE-3104"/>
    <x v="2"/>
    <s v="UAA support DUE change for EAU team"/>
    <s v="Medium"/>
    <x v="1"/>
    <x v="1"/>
  </r>
  <r>
    <s v="SE-3103"/>
    <x v="0"/>
    <s v="French translation missing for screen readers"/>
    <s v="Medium"/>
    <x v="1"/>
    <x v="21"/>
  </r>
  <r>
    <s v="SE-3102"/>
    <x v="2"/>
    <s v="OSPC validation ITS VM WAVE - CHG0038463 "/>
    <s v="Medium"/>
    <x v="1"/>
    <x v="1"/>
  </r>
  <r>
    <s v="SE-3101"/>
    <x v="1"/>
    <s v="Implement new WSIB logo in UAA"/>
    <s v="Medium"/>
    <x v="1"/>
    <x v="21"/>
  </r>
  <r>
    <s v="SE-3100"/>
    <x v="2"/>
    <s v="UAA support OSBC team"/>
    <s v="Medium"/>
    <x v="1"/>
    <x v="1"/>
  </r>
  <r>
    <s v="SE-3099"/>
    <x v="2"/>
    <s v="Add FAQ link to My Claims page"/>
    <s v="High"/>
    <x v="1"/>
    <x v="1"/>
  </r>
  <r>
    <s v="SE-3098"/>
    <x v="2"/>
    <s v="​​Document upload – Additional file types​ (DMND0003057)"/>
    <s v="High"/>
    <x v="1"/>
    <x v="1"/>
  </r>
  <r>
    <s v="SE-3097"/>
    <x v="2"/>
    <s v="Provide DI6 extract to Ashley"/>
    <s v="Medium"/>
    <x v="1"/>
    <x v="1"/>
  </r>
  <r>
    <s v="SE-3096"/>
    <x v="1"/>
    <s v="Update form list in UNCD"/>
    <s v="Medium"/>
    <x v="1"/>
    <x v="18"/>
  </r>
  <r>
    <s v="SE-3095"/>
    <x v="2"/>
    <s v="Clean up to do items in old releases and create clone tickets"/>
    <s v="Medium"/>
    <x v="1"/>
    <x v="1"/>
  </r>
  <r>
    <s v="SE-3094"/>
    <x v="1"/>
    <s v="NIHL PRD certificate expiration"/>
    <s v="Medium"/>
    <x v="1"/>
    <x v="1"/>
  </r>
  <r>
    <s v="SE-3093"/>
    <x v="2"/>
    <s v="Impacted task list for WSIB logo Re-Branding"/>
    <s v="Medium"/>
    <x v="1"/>
    <x v="1"/>
  </r>
  <r>
    <s v="SE-3092"/>
    <x v="2"/>
    <s v="Supporting the Ideation of IOA for View &amp; Updating PWI Profile via OSPC "/>
    <s v="Medium"/>
    <x v="1"/>
    <x v="1"/>
  </r>
  <r>
    <s v="SE-3091"/>
    <x v="1"/>
    <s v="Implement new WSIB logo for NIHL Email"/>
    <s v="Medium"/>
    <x v="1"/>
    <x v="21"/>
  </r>
  <r>
    <s v="SE-3090"/>
    <x v="1"/>
    <s v="Implement new WSIB logo for NIHL B2C Page"/>
    <s v="Medium"/>
    <x v="1"/>
    <x v="21"/>
  </r>
  <r>
    <s v="SE-3089"/>
    <x v="1"/>
    <s v="Implement new WSIB logo for Eform 7 Email from SLB"/>
    <s v="Medium"/>
    <x v="1"/>
    <x v="21"/>
  </r>
  <r>
    <s v="SE-3088"/>
    <x v="1"/>
    <s v="Implement new WSIB logo for Eform7 "/>
    <s v="Medium"/>
    <x v="1"/>
    <x v="21"/>
  </r>
  <r>
    <s v="SE-3087"/>
    <x v="1"/>
    <s v="Implement new WSIB logo for WT email"/>
    <s v="Medium"/>
    <x v="1"/>
    <x v="21"/>
  </r>
  <r>
    <s v="SE-3086"/>
    <x v="1"/>
    <s v="Implement new WSIB logo for WT "/>
    <s v="Medium"/>
    <x v="1"/>
    <x v="21"/>
  </r>
  <r>
    <s v="SE-3085"/>
    <x v="0"/>
    <s v="OSPC_ submit claim documents online link is not opening in UNCD when a secured claim added"/>
    <s v="Medium"/>
    <x v="1"/>
    <x v="21"/>
  </r>
  <r>
    <s v="SE-3084"/>
    <x v="2"/>
    <s v="Requirement: Error message for Recaptcha"/>
    <s v="Medium"/>
    <x v="1"/>
    <x v="1"/>
  </r>
  <r>
    <s v="SE-3083"/>
    <x v="1"/>
    <s v="Additional file types to include IOS supported file formats"/>
    <s v="Medium"/>
    <x v="3"/>
    <x v="1"/>
  </r>
  <r>
    <s v="SE-3082"/>
    <x v="1"/>
    <s v="&quot;Book a Ride&quot; - link to Rapid City on the OSPC"/>
    <s v="Medium"/>
    <x v="1"/>
    <x v="21"/>
  </r>
  <r>
    <s v="SE-3081"/>
    <x v="0"/>
    <s v="CLONE - 4.1.2 Name, Role, Value - &lt;label&gt; tag should NOT be used for regular text"/>
    <s v="Medium"/>
    <x v="1"/>
    <x v="22"/>
  </r>
  <r>
    <s v="SE-3080"/>
    <x v="0"/>
    <s v="CLONE - 1.4.10 Reflow - Reflow the table cell when narrowing the viewport"/>
    <s v="Medium"/>
    <x v="1"/>
    <x v="21"/>
  </r>
  <r>
    <s v="SE-3079"/>
    <x v="0"/>
    <s v="CLONE - 2.4.4 Link Purpose (In Context) - Link text is not descriptive"/>
    <s v="Medium"/>
    <x v="1"/>
    <x v="22"/>
  </r>
  <r>
    <s v="SE-3078"/>
    <x v="1"/>
    <s v="Implement new Logo WSIB logo for CAA and WT auth header"/>
    <s v="Medium"/>
    <x v="1"/>
    <x v="21"/>
  </r>
  <r>
    <s v="SE-3077"/>
    <x v="1"/>
    <s v="Implement new WSIB logo issue for CAA confirmation email"/>
    <s v="Medium"/>
    <x v="1"/>
    <x v="21"/>
  </r>
  <r>
    <s v="SE-3076"/>
    <x v="1"/>
    <s v="Implement new WSIB logo CAA header"/>
    <s v="Medium"/>
    <x v="1"/>
    <x v="21"/>
  </r>
  <r>
    <s v="SE-3075"/>
    <x v="1"/>
    <s v="Implement New WSIB logo to add in uncd email template"/>
    <s v="Medium"/>
    <x v="1"/>
    <x v="21"/>
  </r>
  <r>
    <s v="SE-3074"/>
    <x v="1"/>
    <s v="Implement new WSIB logo for UNCD application"/>
    <s v="Medium"/>
    <x v="1"/>
    <x v="21"/>
  </r>
  <r>
    <s v="SE-3073"/>
    <x v="2"/>
    <s v="Review DAC documentation"/>
    <s v="Medium"/>
    <x v="1"/>
    <x v="1"/>
  </r>
  <r>
    <s v="SE-3072"/>
    <x v="1"/>
    <s v="Implement new WSIB logo for UNCD B2c page"/>
    <s v="Medium"/>
    <x v="1"/>
    <x v="21"/>
  </r>
  <r>
    <s v="SE-3071"/>
    <x v="1"/>
    <s v="Implement new WSIB logo for OSPC B2C header"/>
    <s v="Medium"/>
    <x v="1"/>
    <x v="21"/>
  </r>
  <r>
    <s v="SE-3070"/>
    <x v="1"/>
    <s v="Implement new WSIB logo in OSPC"/>
    <s v="Medium"/>
    <x v="1"/>
    <x v="21"/>
  </r>
  <r>
    <s v="SE-3069"/>
    <x v="2"/>
    <s v="French translation for the Alt-Text"/>
    <s v="Medium"/>
    <x v="1"/>
    <x v="1"/>
  </r>
  <r>
    <s v="SE-3068"/>
    <x v="2"/>
    <s v="DOB is empty in the GW CC for the deceased worker"/>
    <s v="Medium"/>
    <x v="1"/>
    <x v="1"/>
  </r>
  <r>
    <s v="SE-3067"/>
    <x v="2"/>
    <s v="Create Figma for Left Nav with &quot;Claims FAQs&quot; link"/>
    <s v="High"/>
    <x v="1"/>
    <x v="1"/>
  </r>
  <r>
    <s v="SE-3066"/>
    <x v="1"/>
    <s v="Add Frequently asked questions link to OSPC"/>
    <s v="High"/>
    <x v="1"/>
    <x v="19"/>
  </r>
  <r>
    <s v="SE-3064"/>
    <x v="1"/>
    <s v="Remove old survey code from document upload project to avoid sending failed requests"/>
    <s v="Medium"/>
    <x v="1"/>
    <x v="19"/>
  </r>
  <r>
    <s v="SE-3063"/>
    <x v="2"/>
    <s v="Agree on the project documentation"/>
    <s v="Medium"/>
    <x v="1"/>
    <x v="1"/>
  </r>
  <r>
    <s v="SE-3062"/>
    <x v="2"/>
    <s v="Regression Testing"/>
    <s v="Medium"/>
    <x v="1"/>
    <x v="1"/>
  </r>
  <r>
    <s v="SE-3061"/>
    <x v="2"/>
    <s v="Code Setup"/>
    <s v="Medium"/>
    <x v="1"/>
    <x v="1"/>
  </r>
  <r>
    <s v="SE-3060"/>
    <x v="0"/>
    <s v="French text inconsistent for SE-1503"/>
    <s v="Medium"/>
    <x v="1"/>
    <x v="1"/>
  </r>
  <r>
    <s v="SE-3059"/>
    <x v="2"/>
    <s v="Reporting Teams progress"/>
    <s v="Medium"/>
    <x v="1"/>
    <x v="1"/>
  </r>
  <r>
    <s v="SE-3058"/>
    <x v="0"/>
    <s v="Regression: Underlined and bold headings appearing on Left panel of Claim overview page"/>
    <s v="Medium"/>
    <x v="1"/>
    <x v="23"/>
  </r>
  <r>
    <s v="SE-3057"/>
    <x v="2"/>
    <s v="Team Training: Business Analysis and Best Practices"/>
    <s v="Medium"/>
    <x v="1"/>
    <x v="1"/>
  </r>
  <r>
    <s v="SE-3056"/>
    <x v="2"/>
    <s v="Define Definition of Done (DOD)"/>
    <s v="Medium"/>
    <x v="1"/>
    <x v="1"/>
  </r>
  <r>
    <s v="SE-3055"/>
    <x v="2"/>
    <s v="Define Definition of Ready (DOR)"/>
    <s v="Medium"/>
    <x v="1"/>
    <x v="1"/>
  </r>
  <r>
    <s v="SE-3054"/>
    <x v="2"/>
    <s v="OSPC: Enhancements : L&amp;D Add a claim Edits"/>
    <s v="Medium"/>
    <x v="1"/>
    <x v="1"/>
  </r>
  <r>
    <s v="SE-3053"/>
    <x v="2"/>
    <s v="Team Training: QA Testing and Best Practices"/>
    <s v="Medium"/>
    <x v="1"/>
    <x v="1"/>
  </r>
  <r>
    <s v="SE-3052"/>
    <x v="2"/>
    <s v="QA Analysis - Deceased Worker behavior in UNCD and OSPC"/>
    <s v="Medium"/>
    <x v="1"/>
    <x v="1"/>
  </r>
  <r>
    <s v="SE-3051"/>
    <x v="2"/>
    <s v="Team Training: Code Development Standards and Best Practices"/>
    <s v="Medium"/>
    <x v="1"/>
    <x v="1"/>
  </r>
  <r>
    <s v="SE-3050"/>
    <x v="2"/>
    <s v="Design user flow for Guidewire self-serve contact details updates on OSPC"/>
    <s v="Medium"/>
    <x v="1"/>
    <x v="1"/>
  </r>
  <r>
    <s v="SE-3049"/>
    <x v="1"/>
    <s v="Create My claim contact Information page on OSPC"/>
    <s v="High"/>
    <x v="6"/>
    <x v="1"/>
  </r>
  <r>
    <s v="SE-3047"/>
    <x v="0"/>
    <s v="Regression Testing for security deck flag "/>
    <s v="Medium"/>
    <x v="1"/>
    <x v="23"/>
  </r>
  <r>
    <s v="SE-3046"/>
    <x v="1"/>
    <s v="Add claims attribute to data layer object on all claims pages"/>
    <s v="Medium"/>
    <x v="1"/>
    <x v="1"/>
  </r>
  <r>
    <s v="SE-3044"/>
    <x v="2"/>
    <s v="Identify MMR and SIEF status fields to display online"/>
    <s v="Medium"/>
    <x v="1"/>
    <x v="1"/>
  </r>
  <r>
    <s v="SE-3043"/>
    <x v="2"/>
    <s v="Update design of My Claims Overview page to display MMR/SIEF status"/>
    <s v="Medium"/>
    <x v="1"/>
    <x v="1"/>
  </r>
  <r>
    <s v="SE-3042"/>
    <x v="1"/>
    <s v="View MMR/SIEF status on My Claim Overview page"/>
    <s v="Low (migrated)"/>
    <x v="1"/>
    <x v="1"/>
  </r>
  <r>
    <s v="SE-3039"/>
    <x v="0"/>
    <s v="Regression defect- grid misplacement for Supervisor's details"/>
    <s v="Medium"/>
    <x v="1"/>
    <x v="23"/>
  </r>
  <r>
    <s v="SE-3038"/>
    <x v="0"/>
    <s v="Period(.) is missing at the end of the statement in Pop up"/>
    <s v="Low (migrated)"/>
    <x v="1"/>
    <x v="23"/>
  </r>
  <r>
    <s v="SE-3037"/>
    <x v="1"/>
    <s v="Release Deployment Tasks"/>
    <s v="Medium"/>
    <x v="1"/>
    <x v="1"/>
  </r>
  <r>
    <s v="SE-3036"/>
    <x v="2"/>
    <s v="OSPC Enhancement - Test Execution"/>
    <s v="Medium"/>
    <x v="1"/>
    <x v="1"/>
  </r>
  <r>
    <s v="SE-3034"/>
    <x v="2"/>
    <s v="OSPC Enhancements: Review User Reference Guide"/>
    <s v="Medium"/>
    <x v="1"/>
    <x v="1"/>
  </r>
  <r>
    <s v="SE-3033"/>
    <x v="2"/>
    <s v="Understand the testing lifecycle of a story"/>
    <s v="Medium"/>
    <x v="1"/>
    <x v="1"/>
  </r>
  <r>
    <s v="SE-3032"/>
    <x v="2"/>
    <s v="Alignment on dev environments"/>
    <s v="Medium"/>
    <x v="1"/>
    <x v="1"/>
  </r>
  <r>
    <s v="SE-3031"/>
    <x v="2"/>
    <s v="Validate OSPC PPD and Prod CHG0038302"/>
    <s v="Medium"/>
    <x v="1"/>
    <x v="1"/>
  </r>
  <r>
    <s v="SE-3030"/>
    <x v="2"/>
    <s v="August 12- Customer Experience Sanity Testing"/>
    <s v="Medium"/>
    <x v="1"/>
    <x v="1"/>
  </r>
  <r>
    <s v="SE-3029"/>
    <x v="1"/>
    <s v="OSPC - Enhancements: Hide Add a claim button"/>
    <s v="Medium"/>
    <x v="1"/>
    <x v="23"/>
  </r>
  <r>
    <s v="SE-3028"/>
    <x v="2"/>
    <s v="OSPC Enhancements: Content Portal Updates"/>
    <s v="Medium"/>
    <x v="1"/>
    <x v="1"/>
  </r>
  <r>
    <s v="SE-3025"/>
    <x v="0"/>
    <s v="Regression - OSPC Doc upload Confirmation Screen UI is not as expected"/>
    <s v="Medium"/>
    <x v="1"/>
    <x v="23"/>
  </r>
  <r>
    <s v="SE-3024"/>
    <x v="2"/>
    <s v="Security application requirement OSPC"/>
    <s v="Medium"/>
    <x v="1"/>
    <x v="1"/>
  </r>
  <r>
    <s v="SE-3023"/>
    <x v="2"/>
    <s v="UAA server validation DEV, DIT CHG0038410 "/>
    <s v="Medium"/>
    <x v="1"/>
    <x v="1"/>
  </r>
  <r>
    <s v="SE-3022"/>
    <x v="2"/>
    <s v="UAA server validation SIT,BAT,PPD CHG0038525 "/>
    <s v="Medium"/>
    <x v="1"/>
    <x v="1"/>
  </r>
  <r>
    <s v="SE-3021"/>
    <x v="2"/>
    <s v="Regression - Aug 09 Release"/>
    <s v="Medium"/>
    <x v="1"/>
    <x v="1"/>
  </r>
  <r>
    <s v="SE-3020"/>
    <x v="0"/>
    <s v="SANITY: Document uploaded through DocuploadUNCD is not reflecting in GW CC"/>
    <s v="High"/>
    <x v="1"/>
    <x v="1"/>
  </r>
  <r>
    <s v="SE-3019"/>
    <x v="2"/>
    <s v="OSPC support work for communications"/>
    <s v="Medium"/>
    <x v="1"/>
    <x v="1"/>
  </r>
  <r>
    <s v="SE-3018"/>
    <x v="2"/>
    <s v="OSPC Enhancements support work for CSR content portal"/>
    <s v="Medium"/>
    <x v="1"/>
    <x v="1"/>
  </r>
  <r>
    <s v="SE-3017"/>
    <x v="2"/>
    <s v="Sanity testing for Customer experience apps- Aug 6 2024"/>
    <s v="Medium"/>
    <x v="1"/>
    <x v="1"/>
  </r>
  <r>
    <s v="SE-3016"/>
    <x v="2"/>
    <s v="August 9th deployment plan"/>
    <s v="Medium"/>
    <x v="1"/>
    <x v="1"/>
  </r>
  <r>
    <s v="SE-3015"/>
    <x v="1"/>
    <s v="ssl cert expiry for b2b"/>
    <s v="Medium"/>
    <x v="1"/>
    <x v="1"/>
  </r>
  <r>
    <s v="SE-3014"/>
    <x v="1"/>
    <s v="ssl cert expiry for ppd document "/>
    <s v="Medium"/>
    <x v="1"/>
    <x v="1"/>
  </r>
  <r>
    <s v="SE-3013"/>
    <x v="2"/>
    <s v="Support work for WSIB-Logo Rebranding"/>
    <s v="Medium"/>
    <x v="1"/>
    <x v="1"/>
  </r>
  <r>
    <s v="SE-3012"/>
    <x v="2"/>
    <s v="Automation Maintenance"/>
    <s v="Medium"/>
    <x v="1"/>
    <x v="1"/>
  </r>
  <r>
    <s v="SE-3011"/>
    <x v="2"/>
    <s v="DEV OSPC - Send us a message is not working"/>
    <s v="Medium"/>
    <x v="1"/>
    <x v="1"/>
  </r>
  <r>
    <s v="SE-3010"/>
    <x v="1"/>
    <s v="Feedback from CSR for OSPC landing page"/>
    <s v="Medium"/>
    <x v="1"/>
    <x v="23"/>
  </r>
  <r>
    <s v="SE-3009"/>
    <x v="2"/>
    <s v="Kofax KIC component issue_Test eform 7 &amp; OSPC in BAT"/>
    <s v="Medium"/>
    <x v="1"/>
    <x v="1"/>
  </r>
  <r>
    <s v="SE-3008"/>
    <x v="2"/>
    <s v="List of certificates along with expiration dates"/>
    <s v="Medium"/>
    <x v="1"/>
    <x v="1"/>
  </r>
  <r>
    <s v="SE-3007"/>
    <x v="2"/>
    <s v="CLONE - July 26th deployment plan"/>
    <s v="Medium"/>
    <x v="1"/>
    <x v="1"/>
  </r>
  <r>
    <s v="SE-3006"/>
    <x v="2"/>
    <s v="AUTOMATION - maintenance"/>
    <s v="Medium"/>
    <x v="1"/>
    <x v="1"/>
  </r>
  <r>
    <s v="SE-3005"/>
    <x v="1"/>
    <s v="ssl cert for eform7 "/>
    <s v="Medium"/>
    <x v="1"/>
    <x v="1"/>
  </r>
  <r>
    <s v="SE-3004"/>
    <x v="2"/>
    <s v="July 22- Customer Experience Applications Sanity testing"/>
    <s v="Medium"/>
    <x v="1"/>
    <x v="1"/>
  </r>
  <r>
    <s v="SE-3003"/>
    <x v="2"/>
    <s v="Consolidated the WSIB-Logo changes"/>
    <s v="Medium"/>
    <x v="1"/>
    <x v="1"/>
  </r>
  <r>
    <s v="SE-3002"/>
    <x v="2"/>
    <s v="French Translation Request for OSPC -  Submit Documents"/>
    <s v="Medium"/>
    <x v="1"/>
    <x v="1"/>
  </r>
  <r>
    <s v="SE-3001"/>
    <x v="2"/>
    <s v="JULY 29 - Customer Experience Sanity Testing"/>
    <s v="Medium"/>
    <x v="1"/>
    <x v="1"/>
  </r>
  <r>
    <s v="SE-2999"/>
    <x v="1"/>
    <s v="OSPC PIN Regeneration (any front end changes/updates)"/>
    <s v="Medium"/>
    <x v="1"/>
    <x v="20"/>
  </r>
  <r>
    <s v="SE-2996"/>
    <x v="0"/>
    <s v="Regression - BAT OSPC - Error message is not getting displayed when user try to Send message without body "/>
    <s v="Medium"/>
    <x v="1"/>
    <x v="24"/>
  </r>
  <r>
    <s v="SE-2995"/>
    <x v="0"/>
    <s v="Regression - DI6- PEIR and CIER Report - Address is not matching b/w app and the report"/>
    <s v="High"/>
    <x v="1"/>
    <x v="1"/>
  </r>
  <r>
    <s v="SE-2994"/>
    <x v="0"/>
    <s v="Regression - NIHL link is not present in DI Flow when use selected Noise induced hearing loss report type"/>
    <s v="Medium"/>
    <x v="1"/>
    <x v="24"/>
  </r>
  <r>
    <s v="SE-2993"/>
    <x v="2"/>
    <s v="Intent to object form link on appeals screen is not working.  "/>
    <s v="Medium"/>
    <x v="1"/>
    <x v="1"/>
  </r>
  <r>
    <s v="SE-2992"/>
    <x v="1"/>
    <s v="After the AKS upgrade , managed identity is getting deleted "/>
    <s v="Medium"/>
    <x v="3"/>
    <x v="1"/>
  </r>
  <r>
    <s v="SE-2991"/>
    <x v="0"/>
    <s v="&quot;intent to object form&quot; link is broken in BAT OSPC Appeals section"/>
    <s v="High"/>
    <x v="1"/>
    <x v="25"/>
  </r>
  <r>
    <s v="SE-2976"/>
    <x v="2"/>
    <s v="Support UAA SIT BAT,PPD validation-CHG0038162 "/>
    <s v="Medium"/>
    <x v="1"/>
    <x v="1"/>
  </r>
  <r>
    <s v="SE-2975"/>
    <x v="2"/>
    <s v="Support UAA Dev validation- CHG0038055 "/>
    <s v="Medium"/>
    <x v="1"/>
    <x v="1"/>
  </r>
  <r>
    <s v="SE-2973"/>
    <x v="2"/>
    <s v="July 26th deployment plan"/>
    <s v="Medium"/>
    <x v="1"/>
    <x v="1"/>
  </r>
  <r>
    <s v="SE-2972"/>
    <x v="2"/>
    <s v="UAA support for OSBC dev"/>
    <s v="Medium"/>
    <x v="1"/>
    <x v="1"/>
  </r>
  <r>
    <s v="SE-2971"/>
    <x v="1"/>
    <s v="sit2 token generation "/>
    <s v="Medium"/>
    <x v="1"/>
    <x v="1"/>
  </r>
  <r>
    <s v="SE-2970"/>
    <x v="1"/>
    <s v="dev7 support "/>
    <s v="Medium"/>
    <x v="1"/>
    <x v="1"/>
  </r>
  <r>
    <s v="SE-2968"/>
    <x v="1"/>
    <s v="NIHL create claim causes stack overflow exception"/>
    <s v="Medium"/>
    <x v="1"/>
    <x v="25"/>
  </r>
  <r>
    <s v="SE-2967"/>
    <x v="2"/>
    <s v="Disable WAF rule for address of &quot;5 Union Street&quot; for ospc and nihl"/>
    <s v="Medium"/>
    <x v="1"/>
    <x v="1"/>
  </r>
  <r>
    <s v="SE-2966"/>
    <x v="2"/>
    <s v="Update the JIRA “Component/s” field"/>
    <s v="Medium"/>
    <x v="1"/>
    <x v="1"/>
  </r>
  <r>
    <s v="SE-2965"/>
    <x v="2"/>
    <s v="eform7 portal page load errors for connection reset"/>
    <s v="Medium"/>
    <x v="1"/>
    <x v="1"/>
  </r>
  <r>
    <s v="SE-2964"/>
    <x v="2"/>
    <s v="INC0667997 - something wrong error when uploading document in OSPC and UNCD"/>
    <s v="Medium"/>
    <x v="1"/>
    <x v="1"/>
  </r>
  <r>
    <s v="SE-2963"/>
    <x v="2"/>
    <s v="Create Confluence page for POC List"/>
    <s v="Medium"/>
    <x v="1"/>
    <x v="1"/>
  </r>
  <r>
    <s v="SE-2962"/>
    <x v="2"/>
    <s v="Creation of integration connection points"/>
    <s v="Medium"/>
    <x v="1"/>
    <x v="1"/>
  </r>
  <r>
    <s v="SE-2961"/>
    <x v="1"/>
    <s v="Creation of NIHL reference number in GW"/>
    <s v="Medium"/>
    <x v="1"/>
    <x v="1"/>
  </r>
  <r>
    <s v="SE-2960"/>
    <x v="1"/>
    <s v="Submission of supporting documents for an NIHL incident"/>
    <s v="Medium"/>
    <x v="1"/>
    <x v="18"/>
  </r>
  <r>
    <s v="SE-2959"/>
    <x v="1"/>
    <s v="Selection of NIHL form in UNCD"/>
    <s v="Medium"/>
    <x v="1"/>
    <x v="18"/>
  </r>
  <r>
    <s v="SE-2958"/>
    <x v="1"/>
    <s v="Discussion regarding mobile app update"/>
    <s v="Medium"/>
    <x v="1"/>
    <x v="1"/>
  </r>
  <r>
    <s v="SE-2957"/>
    <x v="1"/>
    <s v="Implement the navigation Bar for Add a Claim Page "/>
    <s v="Medium"/>
    <x v="1"/>
    <x v="23"/>
  </r>
  <r>
    <s v="SE-2950"/>
    <x v="2"/>
    <s v="Eform7 jenkins build error after adding recaptcha package"/>
    <s v="Medium"/>
    <x v="1"/>
    <x v="1"/>
  </r>
  <r>
    <s v="SE-2949"/>
    <x v="2"/>
    <s v="OSPC Doc upload onprem service repeatedly gets errors on virus scan failure for claim 31476519 "/>
    <s v="Medium"/>
    <x v="1"/>
    <x v="1"/>
  </r>
  <r>
    <s v="SE-2947"/>
    <x v="1"/>
    <s v="Tombstone Ideation"/>
    <s v="Medium"/>
    <x v="1"/>
    <x v="1"/>
  </r>
  <r>
    <s v="SE-2946"/>
    <x v="2"/>
    <s v="Review enhancement backlog and set prioritization"/>
    <s v="Medium"/>
    <x v="1"/>
    <x v="1"/>
  </r>
  <r>
    <s v="SE-2945"/>
    <x v="1"/>
    <s v="Google reCaptcha scores"/>
    <s v="Medium"/>
    <x v="1"/>
    <x v="19"/>
  </r>
  <r>
    <s v="SE-2944"/>
    <x v="2"/>
    <s v="French Translation Request for OSPC -  Add a Claim Page Title"/>
    <s v="Medium"/>
    <x v="1"/>
    <x v="1"/>
  </r>
  <r>
    <s v="SE-2943"/>
    <x v="1"/>
    <s v="English/French Translation Request for Changes for Accessibility - Direct Deposit"/>
    <s v="Medium"/>
    <x v="1"/>
    <x v="25"/>
  </r>
  <r>
    <s v="SE-2942"/>
    <x v="2"/>
    <s v="Create Confluence Page for OSPC Enhancements"/>
    <s v="Medium"/>
    <x v="1"/>
    <x v="1"/>
  </r>
  <r>
    <s v="SE-2941"/>
    <x v="0"/>
    <s v="PPD - Document Upload - Something went wrong is displayed in Step 2"/>
    <s v="Medium"/>
    <x v="1"/>
    <x v="1"/>
  </r>
  <r>
    <s v="SE-2940"/>
    <x v="1"/>
    <s v="Regression test doc upload for DUE SIT"/>
    <s v="Medium"/>
    <x v="1"/>
    <x v="1"/>
  </r>
  <r>
    <s v="SE-2939"/>
    <x v="0"/>
    <s v="User profile creation in OSPC"/>
    <s v="Medium"/>
    <x v="1"/>
    <x v="1"/>
  </r>
  <r>
    <s v="SE-2938"/>
    <x v="0"/>
    <s v="OSPC SIT - Support Environment Remediation Project"/>
    <s v="Medium"/>
    <x v="1"/>
    <x v="1"/>
  </r>
  <r>
    <s v="SE-2937"/>
    <x v="0"/>
    <s v="DI_‘contact us’ link not working on ‘Report overview’ page"/>
    <s v="Medium"/>
    <x v="1"/>
    <x v="25"/>
  </r>
  <r>
    <s v="SE-2936"/>
    <x v="0"/>
    <s v="Regression test OSPC DI Doc upload "/>
    <s v="Medium"/>
    <x v="1"/>
    <x v="26"/>
  </r>
  <r>
    <s v="SE-2935"/>
    <x v="2"/>
    <s v="WSIB logo rebranding - need plan by July 5"/>
    <s v="Medium"/>
    <x v="1"/>
    <x v="1"/>
  </r>
  <r>
    <s v="SE-2934"/>
    <x v="2"/>
    <s v="Provide UAA logs to DUE team"/>
    <s v="Medium"/>
    <x v="1"/>
    <x v="1"/>
  </r>
  <r>
    <s v="SE-2933"/>
    <x v="0"/>
    <s v="INC0668943 - downloaded eform7 PDF file has mismatched content "/>
    <s v="High"/>
    <x v="1"/>
    <x v="27"/>
  </r>
  <r>
    <s v="SE-2932"/>
    <x v="1"/>
    <s v="Renew Apple Push Services Certificate Production"/>
    <s v="Medium"/>
    <x v="1"/>
    <x v="1"/>
  </r>
  <r>
    <s v="SE-2931"/>
    <x v="0"/>
    <s v="Email update issue in PROD OSPC"/>
    <s v="High"/>
    <x v="1"/>
    <x v="1"/>
  </r>
  <r>
    <s v="SE-2930"/>
    <x v="2"/>
    <s v="Create CR for UAA log rotation for June 28th"/>
    <s v="Medium"/>
    <x v="1"/>
    <x v="1"/>
  </r>
  <r>
    <s v="SE-2927"/>
    <x v="2"/>
    <s v="July 5th deployment plan"/>
    <s v="Medium"/>
    <x v="1"/>
    <x v="1"/>
  </r>
  <r>
    <s v="SE-2926"/>
    <x v="0"/>
    <s v="3._x0009_Submission after 8PM document upload in OSPC, under submission documents table the date is future date"/>
    <s v="Medium"/>
    <x v="1"/>
    <x v="24"/>
  </r>
  <r>
    <s v="SE-2925"/>
    <x v="2"/>
    <s v="End-End test for native mobile app (DI6)"/>
    <s v="High"/>
    <x v="1"/>
    <x v="1"/>
  </r>
  <r>
    <s v="SE-2924"/>
    <x v="0"/>
    <s v="The information icon shows wrong position when the window width is narrow."/>
    <s v="Low (migrated)"/>
    <x v="1"/>
    <x v="25"/>
  </r>
  <r>
    <s v="SE-2923"/>
    <x v="1"/>
    <s v="Update XCode for mobile app"/>
    <s v="Medium"/>
    <x v="1"/>
    <x v="1"/>
  </r>
  <r>
    <s v="SE-2922"/>
    <x v="1"/>
    <s v="Update the WSIB office hours in DI-6 help box"/>
    <s v="Medium"/>
    <x v="1"/>
    <x v="27"/>
  </r>
  <r>
    <s v="SE-2921"/>
    <x v="1"/>
    <s v="Add a Tip message for PIN in Add claim Page"/>
    <s v="Medium"/>
    <x v="1"/>
    <x v="23"/>
  </r>
  <r>
    <s v="SE-2920"/>
    <x v="2"/>
    <s v="NiHL uploading valid document always failed on first request, but will succeed in second request"/>
    <s v="Medium"/>
    <x v="1"/>
    <x v="1"/>
  </r>
  <r>
    <s v="SE-2919"/>
    <x v="1"/>
    <s v="CLONE - Pen test observation for Updating ciphers- PPD"/>
    <s v="Medium"/>
    <x v="1"/>
    <x v="28"/>
  </r>
  <r>
    <s v="SE-2918"/>
    <x v="1"/>
    <s v="profile and enrollment issue "/>
    <s v="Medium"/>
    <x v="1"/>
    <x v="1"/>
  </r>
  <r>
    <s v="SE-2917"/>
    <x v="1"/>
    <s v="uaa prod logs "/>
    <s v="Medium"/>
    <x v="1"/>
    <x v="1"/>
  </r>
  <r>
    <s v="SE-2916"/>
    <x v="2"/>
    <s v="NIHL document upload virus scan always fail in first upload attempt, "/>
    <s v="Medium"/>
    <x v="1"/>
    <x v="1"/>
  </r>
  <r>
    <s v="SE-2915"/>
    <x v="0"/>
    <s v="NIHL confirm page shows as blank page even if submit is succeeded"/>
    <s v="Medium"/>
    <x v="1"/>
    <x v="28"/>
  </r>
  <r>
    <s v="SE-2914"/>
    <x v="2"/>
    <s v="UAA changes in Mobile App discussion"/>
    <s v="Medium"/>
    <x v="1"/>
    <x v="1"/>
  </r>
  <r>
    <s v="SE-2913"/>
    <x v="1"/>
    <s v="Enhance the My Claims Page"/>
    <s v="Medium"/>
    <x v="1"/>
    <x v="23"/>
  </r>
  <r>
    <s v="SE-2912"/>
    <x v="1"/>
    <s v="Add a pop-up message for claim enrollment after completing the sign-up flow"/>
    <s v="Medium"/>
    <x v="1"/>
    <x v="23"/>
  </r>
  <r>
    <s v="SE-2911"/>
    <x v="2"/>
    <s v="June 21st PROD deployment plan"/>
    <s v="Medium"/>
    <x v="1"/>
    <x v="1"/>
  </r>
  <r>
    <s v="SE-2910"/>
    <x v="2"/>
    <s v="Create google keys for MAPS API and recpathca for eform7"/>
    <s v="Medium"/>
    <x v="1"/>
    <x v="1"/>
  </r>
  <r>
    <s v="SE-2909"/>
    <x v="2"/>
    <s v="Disable submit button after user clicks submit button in NIHL web portal project"/>
    <s v="Low (migrated)"/>
    <x v="1"/>
    <x v="6"/>
  </r>
  <r>
    <s v="SE-2908"/>
    <x v="0"/>
    <s v="OSPC_PPD_Android Mobile_Chrome_The user's Remember me selection not remembering"/>
    <s v="Medium"/>
    <x v="1"/>
    <x v="1"/>
  </r>
  <r>
    <s v="SE-2907"/>
    <x v="0"/>
    <s v="Avoid terminating nihl web portal instance when proxy error happens"/>
    <s v="Medium"/>
    <x v="1"/>
    <x v="28"/>
  </r>
  <r>
    <s v="SE-2906"/>
    <x v="0"/>
    <s v="LFB Home page_PPD_Android &amp; iOS Mobile_Chrome_Under Menu dropdown_Business page not switching to Injured or ill page"/>
    <s v="Medium"/>
    <x v="1"/>
    <x v="1"/>
  </r>
  <r>
    <s v="SE-2905"/>
    <x v="2"/>
    <s v="Fix bugs and issues in NIHL project"/>
    <s v="Medium"/>
    <x v="1"/>
    <x v="1"/>
  </r>
  <r>
    <s v="SE-2904"/>
    <x v="1"/>
    <s v="NIHL concurrent submissions will cause submission failure "/>
    <s v="Medium"/>
    <x v="1"/>
    <x v="1"/>
  </r>
  <r>
    <s v="SE-2903"/>
    <x v="2"/>
    <s v="Nihl doc generation service reports success to user without waiting for async doc generation result"/>
    <s v="Low (migrated)"/>
    <x v="3"/>
    <x v="1"/>
  </r>
  <r>
    <s v="SE-2902"/>
    <x v="0"/>
    <s v="OSPC_PPD_Android &amp; iOS Mobile_Chrome_Under Menu dropdown My Claims link is not working"/>
    <s v="Medium"/>
    <x v="1"/>
    <x v="25"/>
  </r>
  <r>
    <s v="SE-2901"/>
    <x v="2"/>
    <s v="GW DEV7 - Baseline testing NS Wave2 - ITS"/>
    <s v="Medium"/>
    <x v="1"/>
    <x v="1"/>
  </r>
  <r>
    <s v="SE-2897"/>
    <x v="1"/>
    <s v="Implement log correlation id for nihl doc generation service"/>
    <s v="Medium"/>
    <x v="1"/>
    <x v="28"/>
  </r>
  <r>
    <s v="SE-2896"/>
    <x v="1"/>
    <s v="OSPC SIT2 (ITE1) environment still pointing to old Kong gateway"/>
    <s v="Medium"/>
    <x v="1"/>
    <x v="1"/>
  </r>
  <r>
    <s v="SE-2895"/>
    <x v="1"/>
    <s v="Increase log file auto rollover size to 100MB from 1MB"/>
    <s v="Medium"/>
    <x v="1"/>
    <x v="27"/>
  </r>
  <r>
    <s v="SE-2894"/>
    <x v="2"/>
    <s v="This is a duplicated jira task and can be removed"/>
    <s v="Medium"/>
    <x v="1"/>
    <x v="1"/>
  </r>
  <r>
    <s v="SE-2893"/>
    <x v="1"/>
    <s v="Truncate log file size for onprem doc upload services"/>
    <s v="Medium"/>
    <x v="1"/>
    <x v="27"/>
  </r>
  <r>
    <s v="SE-2892"/>
    <x v="2"/>
    <s v="Validate eForm7/B2Bf7 SIT2 environment"/>
    <s v="Medium"/>
    <x v="1"/>
    <x v="1"/>
  </r>
  <r>
    <s v="SE-2891"/>
    <x v="2"/>
    <s v="eform7 dev support for report type design page"/>
    <s v="Medium"/>
    <x v="1"/>
    <x v="1"/>
  </r>
  <r>
    <s v="SE-2890"/>
    <x v="0"/>
    <s v="DI-1008: Step Tracker"/>
    <s v="Medium"/>
    <x v="1"/>
    <x v="21"/>
  </r>
  <r>
    <s v="SE-2889"/>
    <x v="0"/>
    <s v="DI-1122: 2.4.6 Heading and Labels - Back button: provide more descriptive label (name)"/>
    <s v="Medium"/>
    <x v="1"/>
    <x v="1"/>
  </r>
  <r>
    <s v="SE-2888"/>
    <x v="0"/>
    <s v="DI-989: 2.4.4 Link Purpose (In Context) - &quot;Download Report&quot; link in table: provide more descriptive names for AT users"/>
    <s v="Medium"/>
    <x v="1"/>
    <x v="24"/>
  </r>
  <r>
    <s v="SE-2887"/>
    <x v="0"/>
    <s v="DI-983: 3.3.2 Labels or Instructions - &quot;Delete Draft&quot; element in table: provide more descriptive labels for AT users"/>
    <s v="Medium"/>
    <x v="1"/>
    <x v="24"/>
  </r>
  <r>
    <s v="SE-2886"/>
    <x v="0"/>
    <s v="DI-913: 4.1.2 Name, Role, Value - &quot;Delete Draft&quot; links: inappropriate markup is used"/>
    <s v="Medium"/>
    <x v="1"/>
    <x v="1"/>
  </r>
  <r>
    <s v="SE-2885"/>
    <x v="0"/>
    <s v="DI-781: 3.3.2 Labels or Instructions - Drop-down element must have label"/>
    <s v="Medium"/>
    <x v="1"/>
    <x v="1"/>
  </r>
  <r>
    <s v="SE-2884"/>
    <x v="0"/>
    <s v="DI-222: 4.1.2 Name, Role, Value - Continue button: review markup and name"/>
    <s v="Medium"/>
    <x v="1"/>
    <x v="19"/>
  </r>
  <r>
    <s v="SE-2883"/>
    <x v="0"/>
    <s v="DI-13 My Reports (Empty) -1.4.10 Reflow - &quot;My claims&quot; section: reflow content when narrowing the viewport"/>
    <s v="Medium"/>
    <x v="1"/>
    <x v="21"/>
  </r>
  <r>
    <s v="SE-2882"/>
    <x v="2"/>
    <s v="Move the defects from accessibility sheet to JIRA"/>
    <s v="Medium"/>
    <x v="1"/>
    <x v="1"/>
  </r>
  <r>
    <s v="SE-2881"/>
    <x v="2"/>
    <s v="NIHL create draft claim email shows incorrect format in mobile phone inbox"/>
    <s v="Medium"/>
    <x v="1"/>
    <x v="1"/>
  </r>
  <r>
    <s v="SE-2880"/>
    <x v="2"/>
    <s v="Ospc signup EN page show error message in French for password mismatch error"/>
    <s v="Medium"/>
    <x v="1"/>
    <x v="1"/>
  </r>
  <r>
    <s v="SE-2879"/>
    <x v="2"/>
    <s v="Customer incident (INC0658488) clicking create button in ospc B2C sign up page does not have any visual response"/>
    <s v="Medium"/>
    <x v="1"/>
    <x v="1"/>
  </r>
  <r>
    <s v="SE-2878"/>
    <x v="1"/>
    <s v="Implement log correlation id for claim nihl service"/>
    <s v="Medium"/>
    <x v="1"/>
    <x v="28"/>
  </r>
  <r>
    <s v="SE-2877"/>
    <x v="0"/>
    <s v="Android app - getting something went wrong error while submitting the any report. (intermittent issue)"/>
    <s v="Medium"/>
    <x v="1"/>
    <x v="1"/>
  </r>
  <r>
    <s v="SE-2876"/>
    <x v="0"/>
    <s v="Android &amp; iOS app - NIHL link is not working in illness and injury report."/>
    <s v="Medium"/>
    <x v="1"/>
    <x v="27"/>
  </r>
  <r>
    <s v="SE-2875"/>
    <x v="1"/>
    <s v="NIHL - Incorrect Document Classification"/>
    <s v="Medium"/>
    <x v="1"/>
    <x v="1"/>
  </r>
  <r>
    <s v="SE-2874"/>
    <x v="1"/>
    <s v="NIHL - Intake Channel field captured incorrectly"/>
    <s v="Medium"/>
    <x v="3"/>
    <x v="1"/>
  </r>
  <r>
    <s v="SE-2873"/>
    <x v="2"/>
    <s v="June 7th Prod Deployment Plan"/>
    <s v="Medium"/>
    <x v="1"/>
    <x v="1"/>
  </r>
  <r>
    <s v="SE-2872"/>
    <x v="2"/>
    <s v="Kong still used in OSPC Dev environment"/>
    <s v="Medium"/>
    <x v="1"/>
    <x v="1"/>
  </r>
  <r>
    <s v="SE-2871"/>
    <x v="0"/>
    <s v="Links in NIHL page not working"/>
    <s v="Medium"/>
    <x v="1"/>
    <x v="29"/>
  </r>
  <r>
    <s v="SE-2870"/>
    <x v="2"/>
    <s v="Cordinate Secure login accessibility defect"/>
    <s v="Medium"/>
    <x v="1"/>
    <x v="1"/>
  </r>
  <r>
    <s v="SE-2869"/>
    <x v="2"/>
    <s v="DocuploadAPI onprem service log file too big"/>
    <s v="Medium"/>
    <x v="1"/>
    <x v="1"/>
  </r>
  <r>
    <s v="SE-2868"/>
    <x v="2"/>
    <s v="GW Jutro code review process"/>
    <s v="Medium"/>
    <x v="1"/>
    <x v="1"/>
  </r>
  <r>
    <s v="SE-2867"/>
    <x v="1"/>
    <s v="Ethnographic research tool "/>
    <s v="Medium"/>
    <x v="2"/>
    <x v="1"/>
  </r>
  <r>
    <s v="SE-2866"/>
    <x v="0"/>
    <s v="OSPC Submitted documents table defect"/>
    <s v="Medium"/>
    <x v="1"/>
    <x v="1"/>
  </r>
  <r>
    <s v="SE-2864"/>
    <x v="2"/>
    <s v="Update nilh web portal project  and service project to apply unified log id "/>
    <s v="Medium"/>
    <x v="1"/>
    <x v="1"/>
  </r>
  <r>
    <s v="SE-2863"/>
    <x v="0"/>
    <s v="SIT UNCD Submission is not landing in GW CC SIT2"/>
    <s v="High"/>
    <x v="1"/>
    <x v="1"/>
  </r>
  <r>
    <s v="SE-2862"/>
    <x v="1"/>
    <s v="Mobile - Firebase Cloud Messaging API"/>
    <s v="Medium"/>
    <x v="1"/>
    <x v="29"/>
  </r>
  <r>
    <s v="SE-2861"/>
    <x v="1"/>
    <s v="Pen test observation for Updating ciphers- BAT"/>
    <s v="Medium"/>
    <x v="1"/>
    <x v="30"/>
  </r>
  <r>
    <s v="SE-2860"/>
    <x v="2"/>
    <s v="OSPC lower environment not working"/>
    <s v="Medium"/>
    <x v="1"/>
    <x v="1"/>
  </r>
  <r>
    <s v="SE-2859"/>
    <x v="2"/>
    <s v="Support CGI Production Patching"/>
    <s v="Medium"/>
    <x v="1"/>
    <x v="1"/>
  </r>
  <r>
    <s v="SE-2858"/>
    <x v="2"/>
    <s v="Support EAU APIM change OSPC UNCD API Validation"/>
    <s v="Medium"/>
    <x v="1"/>
    <x v="1"/>
  </r>
  <r>
    <s v="SE-2857"/>
    <x v="0"/>
    <s v="Customer Incident INC0652093 OSPC DI gets &quot;Something went wrong.&quot; due to WAF validation"/>
    <s v="High"/>
    <x v="1"/>
    <x v="28"/>
  </r>
  <r>
    <s v="SE-2856"/>
    <x v="2"/>
    <s v="Add labels to OSPC remediation epic"/>
    <s v="Medium"/>
    <x v="1"/>
    <x v="1"/>
  </r>
  <r>
    <s v="SE-2855"/>
    <x v="2"/>
    <s v="Support ACES Monthly release"/>
    <s v="Medium"/>
    <x v="1"/>
    <x v="1"/>
  </r>
  <r>
    <s v="SE-2854"/>
    <x v="2"/>
    <s v="Support WSIB NS Migration Wave #2"/>
    <s v="Medium"/>
    <x v="1"/>
    <x v="1"/>
  </r>
  <r>
    <s v="SE-2853"/>
    <x v="2"/>
    <s v="Review B2B form7 specification and schema document to match deployment"/>
    <s v="Medium"/>
    <x v="1"/>
    <x v="1"/>
  </r>
  <r>
    <s v="SE-2852"/>
    <x v="1"/>
    <s v="DUE-Support decommissioning of on prem microservice BAT OSPC DI"/>
    <s v="Medium"/>
    <x v="1"/>
    <x v="1"/>
  </r>
  <r>
    <s v="SE-2851"/>
    <x v="2"/>
    <s v="Azure cloud VMs patching Support"/>
    <s v="Medium"/>
    <x v="1"/>
    <x v="1"/>
  </r>
  <r>
    <s v="SE-2850"/>
    <x v="2"/>
    <s v="INC0641658 B2B - User is using a sandbox and it's not accepting the xml file "/>
    <s v="Medium"/>
    <x v="1"/>
    <x v="1"/>
  </r>
  <r>
    <s v="SE-2849"/>
    <x v="1"/>
    <s v="Irregular Hours information icon is missing on Earnings Information screen"/>
    <s v="Medium"/>
    <x v="1"/>
    <x v="15"/>
  </r>
  <r>
    <s v="SE-2848"/>
    <x v="1"/>
    <s v="new virus scan service tp create pipeline"/>
    <s v="Medium"/>
    <x v="1"/>
    <x v="1"/>
  </r>
  <r>
    <s v="SE-2847"/>
    <x v="1"/>
    <s v="due merging activities support "/>
    <s v="Medium"/>
    <x v="1"/>
    <x v="1"/>
  </r>
  <r>
    <s v="SE-2846"/>
    <x v="1"/>
    <s v="sit2 merging from due "/>
    <s v="Medium"/>
    <x v="1"/>
    <x v="1"/>
  </r>
  <r>
    <s v="SE-2845"/>
    <x v="1"/>
    <s v="uaa sit and bat due support on April 12th"/>
    <s v="Medium"/>
    <x v="1"/>
    <x v="1"/>
  </r>
  <r>
    <s v="SE-2844"/>
    <x v="2"/>
    <s v="Prepartion May 3rd PROD deployment"/>
    <s v="Medium"/>
    <x v="1"/>
    <x v="1"/>
  </r>
  <r>
    <s v="SE-2843"/>
    <x v="2"/>
    <s v="EAU configure support"/>
    <s v="Medium"/>
    <x v="1"/>
    <x v="1"/>
  </r>
  <r>
    <s v="SE-2842"/>
    <x v="2"/>
    <s v="Support WSIB NS Migration Wave #1"/>
    <s v="Medium"/>
    <x v="1"/>
    <x v="1"/>
  </r>
  <r>
    <s v="SE-2841"/>
    <x v="2"/>
    <s v="Azure Application Insight no longer collects data from OSPC  "/>
    <s v="Medium"/>
    <x v="1"/>
    <x v="1"/>
  </r>
  <r>
    <s v="SE-2840"/>
    <x v="2"/>
    <s v="Create CR for April 19th"/>
    <s v="Medium"/>
    <x v="1"/>
    <x v="1"/>
  </r>
  <r>
    <s v="SE-2839"/>
    <x v="0"/>
    <s v="OSPC Security code review defects"/>
    <s v="Medium"/>
    <x v="1"/>
    <x v="31"/>
  </r>
  <r>
    <s v="SE-2838"/>
    <x v="0"/>
    <s v="UNCD Security code review defects"/>
    <s v="Medium"/>
    <x v="1"/>
    <x v="28"/>
  </r>
  <r>
    <s v="SE-2837"/>
    <x v="0"/>
    <s v="Mobile App Security code review defects"/>
    <s v="Medium"/>
    <x v="1"/>
    <x v="29"/>
  </r>
  <r>
    <s v="SE-2836"/>
    <x v="2"/>
    <s v="Production Patching April 7th, 2024 "/>
    <s v="Medium"/>
    <x v="1"/>
    <x v="1"/>
  </r>
  <r>
    <s v="SE-2835"/>
    <x v="2"/>
    <s v="Support MDC UTM Upgrade FortiOS "/>
    <s v="Medium"/>
    <x v="1"/>
    <x v="1"/>
  </r>
  <r>
    <s v="SE-2834"/>
    <x v="0"/>
    <s v="BAT docupload not working for DI OSPC"/>
    <s v="Medium"/>
    <x v="1"/>
    <x v="1"/>
  </r>
  <r>
    <s v="SE-2833"/>
    <x v="2"/>
    <s v="ACES CC Adhoc Release, support OSPC UNCD."/>
    <s v="Medium"/>
    <x v="1"/>
    <x v="1"/>
  </r>
  <r>
    <s v="SE-2832"/>
    <x v="2"/>
    <s v="Update mobile proxy project for supporting APIM v2"/>
    <s v="Medium"/>
    <x v="1"/>
    <x v="1"/>
  </r>
  <r>
    <s v="SE-2831"/>
    <x v="2"/>
    <s v="Approval for April 19th"/>
    <s v="Medium"/>
    <x v="1"/>
    <x v="1"/>
  </r>
  <r>
    <s v="SE-2830"/>
    <x v="1"/>
    <s v="support for ppd change in uaa configuration to support more load "/>
    <s v="Medium"/>
    <x v="1"/>
    <x v="1"/>
  </r>
  <r>
    <s v="SE-2829"/>
    <x v="1"/>
    <s v="generate uaa token for sit2"/>
    <s v="Medium"/>
    <x v="1"/>
    <x v="1"/>
  </r>
  <r>
    <s v="SE-2828"/>
    <x v="0"/>
    <s v="Mobile Prod INC0643413- sign up link not working"/>
    <s v="Medium"/>
    <x v="1"/>
    <x v="31"/>
  </r>
  <r>
    <s v="SE-2827"/>
    <x v="0"/>
    <s v="PROD UNCD Broken link on a login page"/>
    <s v="High"/>
    <x v="1"/>
    <x v="32"/>
  </r>
  <r>
    <s v="SE-2826"/>
    <x v="2"/>
    <s v="Integrate APIM with dev OSPC environment"/>
    <s v="Medium"/>
    <x v="1"/>
    <x v="1"/>
  </r>
  <r>
    <s v="SE-2825"/>
    <x v="0"/>
    <s v="OSPC Regression - Document uploaded in not landing in GWCC BAT2"/>
    <s v="High"/>
    <x v="1"/>
    <x v="1"/>
  </r>
  <r>
    <s v="SE-2824"/>
    <x v="0"/>
    <s v="OSPC - Regression - Virus file upload is not giving appropriate error message instead something went wrong is displayed"/>
    <s v="Medium"/>
    <x v="1"/>
    <x v="1"/>
  </r>
  <r>
    <s v="SE-2823"/>
    <x v="0"/>
    <s v="Accessibility DI-210: 4.1.2 Name, Role, Value - Back/Next/Save and Exit elements: inappropriate markup is used"/>
    <s v="Medium"/>
    <x v="1"/>
    <x v="31"/>
  </r>
  <r>
    <s v="SE-2822"/>
    <x v="0"/>
    <s v="Accessibility DI-1043 Name, Role, Value - Back/Next/Cancel elements: inappropriate markup is used"/>
    <s v="Medium"/>
    <x v="1"/>
    <x v="31"/>
  </r>
  <r>
    <s v="SE-2821"/>
    <x v="0"/>
    <s v="Accessibility DI-822 Name, Role, Value - Back/Next/Cancel elements: inappropriate markup is used"/>
    <s v="Medium"/>
    <x v="1"/>
    <x v="31"/>
  </r>
  <r>
    <s v="SE-2820"/>
    <x v="0"/>
    <s v="Accessibility DI-674 Name, Role, Value - Back/Next/Cancel elements: inappropriate markup is used"/>
    <s v="Medium"/>
    <x v="1"/>
    <x v="31"/>
  </r>
  <r>
    <s v="SE-2819"/>
    <x v="0"/>
    <s v="Accessibility DI-662 Name, Role, Value - Back/Next/Cancel elements: inappropriate markup is used"/>
    <s v="Medium"/>
    <x v="1"/>
    <x v="31"/>
  </r>
  <r>
    <s v="SE-2818"/>
    <x v="0"/>
    <s v="Accessibility DI-641 Name, Role, Value - Back/Next/Cancel elements: inappropriate markup is used"/>
    <s v="Medium"/>
    <x v="1"/>
    <x v="31"/>
  </r>
  <r>
    <s v="SE-2817"/>
    <x v="0"/>
    <s v="Accessibility DI-621 Name, Role, Value - Back/Next/Cancel elements: inappropriate markup is used"/>
    <s v="Medium"/>
    <x v="1"/>
    <x v="31"/>
  </r>
  <r>
    <s v="SE-2816"/>
    <x v="0"/>
    <s v="Accessibility DI-616 Name, Role, Value - Back/Next/Cancel elements: inappropriate markup is used"/>
    <s v="Medium"/>
    <x v="1"/>
    <x v="31"/>
  </r>
  <r>
    <s v="SE-2815"/>
    <x v="0"/>
    <s v="Accessibility DI-605 Name, Role, Value - Back/Next/Cancel elements: inappropriate markup is used"/>
    <s v="Medium"/>
    <x v="1"/>
    <x v="31"/>
  </r>
  <r>
    <s v="SE-2814"/>
    <x v="0"/>
    <s v=" Accessibility DI-591 Name, Role, Value - Back/Next/Cancel elements: inappropriate markup is used"/>
    <s v="Medium"/>
    <x v="1"/>
    <x v="31"/>
  </r>
  <r>
    <s v="SE-2813"/>
    <x v="0"/>
    <s v=" Accessibility DI-470 Name, Role, Value - Back/Next/Cancel elements: inappropriate markup is used"/>
    <s v="Medium"/>
    <x v="1"/>
    <x v="31"/>
  </r>
  <r>
    <s v="SE-2812"/>
    <x v="0"/>
    <s v=" Accessibility DI-468 Name, Role, Value - Back/Next/Cancel elements: inappropriate markup is used"/>
    <s v="Medium"/>
    <x v="1"/>
    <x v="31"/>
  </r>
  <r>
    <s v="SE-2811"/>
    <x v="0"/>
    <s v=" Accessibility DI-453 Name, Role, Value - Back/Next/Cancel elements: inappropriate markup is used"/>
    <s v="Medium"/>
    <x v="1"/>
    <x v="31"/>
  </r>
  <r>
    <s v="SE-2810"/>
    <x v="0"/>
    <s v=" Accessibility DI-409 Name, Role, Value - Back/Next/Cancel elements: inappropriate markup is used"/>
    <s v="Medium"/>
    <x v="1"/>
    <x v="31"/>
  </r>
  <r>
    <s v="SE-2809"/>
    <x v="0"/>
    <s v=" Accessibility DI-386 Name, Role, Value - Back/Next/Cancel elements: inappropriate markup is used"/>
    <s v="Medium"/>
    <x v="1"/>
    <x v="31"/>
  </r>
  <r>
    <s v="SE-2808"/>
    <x v="0"/>
    <s v=" Accessibility DI-342 Name, Role, Value - Back/Next/Cancel elements: inappropriate markup is used"/>
    <s v="Medium"/>
    <x v="1"/>
    <x v="31"/>
  </r>
  <r>
    <s v="SE-2807"/>
    <x v="0"/>
    <s v=" Accessibility DI-325 Name, Role, Value - Back/Next/Cancel elements: inappropriate markup is used"/>
    <s v="Medium"/>
    <x v="1"/>
    <x v="31"/>
  </r>
  <r>
    <s v="SE-2806"/>
    <x v="0"/>
    <s v=" Accessibility DI-314 Name, Role, Value - Back/Next/Cancel elements: inappropriate markup is used"/>
    <s v="Medium"/>
    <x v="1"/>
    <x v="31"/>
  </r>
  <r>
    <s v="SE-2805"/>
    <x v="0"/>
    <s v=" Accessibility DI-308 Name, Role, Value - Back/Next/Cancel elements: inappropriate markup is used"/>
    <s v="Medium"/>
    <x v="1"/>
    <x v="31"/>
  </r>
  <r>
    <s v="SE-2804"/>
    <x v="0"/>
    <s v=" Accessibility DI-298 Name, Role, Value - Back/Next/Cancel elements: inappropriate markup is used"/>
    <s v="Medium"/>
    <x v="1"/>
    <x v="31"/>
  </r>
  <r>
    <s v="SE-2803"/>
    <x v="0"/>
    <s v=" Accessibility DI-272 Name, Role, Value - Back/Next/Cancel elements: inappropriate markup is used"/>
    <s v="Medium"/>
    <x v="1"/>
    <x v="31"/>
  </r>
  <r>
    <s v="SE-2802"/>
    <x v="0"/>
    <s v=" Accessibility DI-260 Name, Role, Value - Back/Next/Cancel elements: inappropriate markup is used"/>
    <s v="Medium"/>
    <x v="1"/>
    <x v="31"/>
  </r>
  <r>
    <s v="SE-2801"/>
    <x v="0"/>
    <s v=" Accessibility DI-228 Name, Role, Value - Back/Next/Cancel elements: inappropriate markup is used"/>
    <s v="Medium"/>
    <x v="1"/>
    <x v="31"/>
  </r>
  <r>
    <s v="SE-2800"/>
    <x v="0"/>
    <s v="Accessibility DI-214 Name, Role, Value - Back/Next/Cancel elements: inappropriate markup is used"/>
    <s v="Medium"/>
    <x v="1"/>
    <x v="31"/>
  </r>
  <r>
    <s v="SE-2799"/>
    <x v="0"/>
    <s v="Accessibility DI-208 Name, Role, Value - Back/Next/Cancel elements: inappropriate markup is used"/>
    <s v="Medium"/>
    <x v="1"/>
    <x v="31"/>
  </r>
  <r>
    <s v="SE-2798"/>
    <x v="0"/>
    <s v="Accessibility DI-208 Name, Role, Value - Back/Next/Cancel elements: inappropriate markup is used"/>
    <s v="Medium"/>
    <x v="1"/>
    <x v="31"/>
  </r>
  <r>
    <s v="SE-2797"/>
    <x v="0"/>
    <s v="Accessibility DI-178 Name, Role, Value - Back/Next/Cancel elements: inappropriate markup is used"/>
    <s v="Medium"/>
    <x v="1"/>
    <x v="31"/>
  </r>
  <r>
    <s v="SE-2796"/>
    <x v="0"/>
    <s v="Accessibility DI-139 Name, Role, Value - Back/Next/Cancel elements: inappropriate markup is used"/>
    <s v="Medium"/>
    <x v="1"/>
    <x v="31"/>
  </r>
  <r>
    <s v="SE-2795"/>
    <x v="0"/>
    <s v="Accessibility DI-137  Name, Role, Value - Back/Next/Cancel elements: inappropriate markup is used"/>
    <s v="Medium"/>
    <x v="1"/>
    <x v="31"/>
  </r>
  <r>
    <s v="SE-2794"/>
    <x v="0"/>
    <s v="Accessibility DI-136 4.1.2 Name, Role, Value - Back/Next/Cancel elements: inappropriate markup is used"/>
    <s v="Medium"/>
    <x v="1"/>
    <x v="31"/>
  </r>
  <r>
    <s v="SE-2793"/>
    <x v="0"/>
    <s v="Accessibility DI-135  Name, Role, Value - Back/Next/Cancel elements: inappropriate markup is used"/>
    <s v="Medium"/>
    <x v="1"/>
    <x v="31"/>
  </r>
  <r>
    <s v="SE-2792"/>
    <x v="0"/>
    <s v="Accessibility DI-133 4.1.2 Name, Role, Value - Back/Next/Cancel elements: inappropriate markup is used"/>
    <s v="Medium"/>
    <x v="1"/>
    <x v="31"/>
  </r>
  <r>
    <s v="SE-2791"/>
    <x v="0"/>
    <s v="Accessibility DI-132 4.1.2 Name, Role, Value - Back/Next/Cancel elements: inappropriate markup is used"/>
    <s v="Medium"/>
    <x v="1"/>
    <x v="31"/>
  </r>
  <r>
    <s v="SE-2790"/>
    <x v="0"/>
    <s v="Accessibility DI-131 4.1.2 Name, Role, Value - Back/Next/Cancel elements: inappropriate markup is used"/>
    <s v="Medium"/>
    <x v="1"/>
    <x v="31"/>
  </r>
  <r>
    <s v="SE-2789"/>
    <x v="0"/>
    <s v="Accessibility DI-130 4.1.2 Name, Role, Value - Back/Next/Cancel elements: inappropriate markup is used"/>
    <s v="Medium"/>
    <x v="1"/>
    <x v="31"/>
  </r>
  <r>
    <s v="SE-2788"/>
    <x v="0"/>
    <s v="Accessibility DI-129 Name, Role, Value - Back/Next/Cancel elements: inappropriate markup is used"/>
    <s v="Medium"/>
    <x v="1"/>
    <x v="31"/>
  </r>
  <r>
    <s v="SE-2787"/>
    <x v="0"/>
    <s v="Accessibility DI-128 4.1.2 Name, Role, Value - Back/Next/Cancel elements: inappropriate markup is used"/>
    <s v="Medium"/>
    <x v="1"/>
    <x v="31"/>
  </r>
  <r>
    <s v="SE-2786"/>
    <x v="0"/>
    <s v="Accessibility DI-113 4.1.2 Name, Role, Value - Back/Next/Cancel elements: inappropriate markup is used"/>
    <s v="Medium"/>
    <x v="1"/>
    <x v="31"/>
  </r>
  <r>
    <s v="SE-2785"/>
    <x v="0"/>
    <s v="Accessibility DI-106 Name, Role, Value - Back/Next/Cancel elements: inappropriate markup is used"/>
    <s v="Medium"/>
    <x v="1"/>
    <x v="31"/>
  </r>
  <r>
    <s v="SE-2784"/>
    <x v="2"/>
    <s v="Move accessibility defetcs from excel to JIRA "/>
    <s v="Medium"/>
    <x v="1"/>
    <x v="1"/>
  </r>
  <r>
    <s v="SE-2782"/>
    <x v="2"/>
    <s v="Create CR for April 5th"/>
    <s v="Medium"/>
    <x v="1"/>
    <x v="1"/>
  </r>
  <r>
    <s v="SE-2781"/>
    <x v="2"/>
    <s v="PRD DUE go live support"/>
    <s v="Medium"/>
    <x v="1"/>
    <x v="1"/>
  </r>
  <r>
    <s v="SE-2780"/>
    <x v="2"/>
    <s v="PRD GW CC Hotfix support"/>
    <s v="Medium"/>
    <x v="1"/>
    <x v="1"/>
  </r>
  <r>
    <s v="SE-2779"/>
    <x v="0"/>
    <s v="the model dialog main texts are broken into a new line in middle by hardcoded “\n"/>
    <s v="Medium"/>
    <x v="1"/>
    <x v="31"/>
  </r>
  <r>
    <s v="SE-2778"/>
    <x v="1"/>
    <s v="support for sit2 env for DUE OSPC March 11th week"/>
    <s v="Medium"/>
    <x v="1"/>
    <x v="1"/>
  </r>
  <r>
    <s v="SE-2777"/>
    <x v="1"/>
    <s v="support for sit for DUE document upload march 15"/>
    <s v="Medium"/>
    <x v="1"/>
    <x v="1"/>
  </r>
  <r>
    <s v="SE-2776"/>
    <x v="2"/>
    <s v="eNIHL - identify root cause of sudden drop in successful submissions in 09/2023"/>
    <s v="High"/>
    <x v="1"/>
    <x v="29"/>
  </r>
  <r>
    <s v="SE-2775"/>
    <x v="0"/>
    <s v="Accessibility DI-30 Consider providing at least one navigation landmark"/>
    <s v="Medium"/>
    <x v="1"/>
    <x v="31"/>
  </r>
  <r>
    <s v="SE-2774"/>
    <x v="0"/>
    <s v="Accessibility DI-398  Save or Cancel button should return focus to the Pen button"/>
    <s v="Medium"/>
    <x v="1"/>
    <x v="31"/>
  </r>
  <r>
    <s v="SE-2773"/>
    <x v="0"/>
    <s v="Accessibility DI-693 Save or Cancel button should return focus to the Pen button"/>
    <s v="Medium"/>
    <x v="1"/>
    <x v="31"/>
  </r>
  <r>
    <s v="SE-2772"/>
    <x v="0"/>
    <s v="Accessibility DI-765 List contains invalid elements"/>
    <s v="Medium"/>
    <x v="1"/>
    <x v="31"/>
  </r>
  <r>
    <s v="SE-2771"/>
    <x v="0"/>
    <s v="Accessibility DI-11 All content must be contained in landmarks"/>
    <s v="Medium"/>
    <x v="1"/>
    <x v="22"/>
  </r>
  <r>
    <s v="SE-2770"/>
    <x v="0"/>
    <s v="Accessibility DI-5 3.2.4 Consistent Identification - Logo links should have identical names across pages"/>
    <s v="Medium"/>
    <x v="1"/>
    <x v="21"/>
  </r>
  <r>
    <s v="SE-2760"/>
    <x v="2"/>
    <s v="Azure Cloud VM patching support"/>
    <s v="Medium"/>
    <x v="1"/>
    <x v="1"/>
  </r>
  <r>
    <s v="SE-2759"/>
    <x v="0"/>
    <s v="Accessibility DI-1139 Info and Relationships - Health care provider organization contact information - Grouping is not needed.png"/>
    <s v="Medium"/>
    <x v="1"/>
    <x v="33"/>
  </r>
  <r>
    <s v="SE-2758"/>
    <x v="0"/>
    <s v="Accessibility DI 1141 - Labels or Instructions - Health care provider organization contact information - Street input does not have label.png"/>
    <s v="Medium"/>
    <x v="1"/>
    <x v="31"/>
  </r>
  <r>
    <s v="SE-2757"/>
    <x v="0"/>
    <s v="Accessibility DI-11381.3.1 Info and Relationships - Health care provider organization contact information - Grouping is not needed.png"/>
    <s v="Medium"/>
    <x v="1"/>
    <x v="25"/>
  </r>
  <r>
    <s v="SE-2756"/>
    <x v="0"/>
    <s v="Accessibility DI 1151  Info and Relationships - All region landmarks should be uniquely identified"/>
    <s v="Medium"/>
    <x v="1"/>
    <x v="31"/>
  </r>
  <r>
    <s v="SE-2755"/>
    <x v="0"/>
    <s v="Accessibility DI- 1153 Focus Order - Health care provider organization contact information - Set focus on Edit button when organization is added.png"/>
    <s v="Medium"/>
    <x v="1"/>
    <x v="31"/>
  </r>
  <r>
    <s v="SE-2754"/>
    <x v="0"/>
    <s v="Accessibility DI -1154 - Status Messages - Feedback: notify AT users that the organization was removed"/>
    <s v="Medium"/>
    <x v="1"/>
    <x v="25"/>
  </r>
  <r>
    <s v="SE-2753"/>
    <x v="2"/>
    <s v="Support CGI on-prem VMs E1000 vNIC replacement"/>
    <s v="Medium"/>
    <x v="1"/>
    <x v="1"/>
  </r>
  <r>
    <s v="SE-2752"/>
    <x v="2"/>
    <s v="Move Retest,open and retest failed defects to JIRA (first phase)"/>
    <s v="Medium"/>
    <x v="1"/>
    <x v="1"/>
  </r>
  <r>
    <s v="SE-2751"/>
    <x v="2"/>
    <s v="Production APIM Implementation"/>
    <s v="Medium"/>
    <x v="1"/>
    <x v="1"/>
  </r>
  <r>
    <s v="SE-2750"/>
    <x v="2"/>
    <s v="Investigate BAT application gateway access to remediate OSPC WAF rules"/>
    <s v="Medium"/>
    <x v="1"/>
    <x v="1"/>
  </r>
  <r>
    <s v="SE-2749"/>
    <x v="2"/>
    <s v="Preparation for April5 deployment"/>
    <s v="Medium"/>
    <x v="1"/>
    <x v="1"/>
  </r>
  <r>
    <s v="SE-2748"/>
    <x v="2"/>
    <s v="Support DUE Golive - BAT2 Dress Rehearsal"/>
    <s v="Medium"/>
    <x v="1"/>
    <x v="1"/>
  </r>
  <r>
    <s v="SE-2747"/>
    <x v="2"/>
    <s v="DUE - doc upload cloud service due changes for yaml"/>
    <s v="Medium"/>
    <x v="1"/>
    <x v="1"/>
  </r>
  <r>
    <s v="SE-2746"/>
    <x v="2"/>
    <s v="Support DUE Golive - BAT2 Dress Rehearsal"/>
    <s v="Medium"/>
    <x v="1"/>
    <x v="1"/>
  </r>
  <r>
    <s v="SE-2744"/>
    <x v="2"/>
    <s v="Investigate account locking behaviour"/>
    <s v="Medium"/>
    <x v="1"/>
    <x v="1"/>
  </r>
  <r>
    <s v="SE-2743"/>
    <x v="2"/>
    <s v="BAT UAA Env for DUE project feb 26th week"/>
    <s v="Medium"/>
    <x v="1"/>
    <x v="1"/>
  </r>
  <r>
    <s v="SE-2742"/>
    <x v="2"/>
    <s v="Investigate account locking behaviour"/>
    <s v="Medium"/>
    <x v="1"/>
    <x v="1"/>
  </r>
  <r>
    <s v="SE-2741"/>
    <x v="2"/>
    <s v="support for sit2 env for DUE OSPC"/>
    <s v="Medium"/>
    <x v="1"/>
    <x v="1"/>
  </r>
  <r>
    <s v="SE-2740"/>
    <x v="2"/>
    <s v="sit2 environment to move apim changes for EAU project"/>
    <s v="Medium"/>
    <x v="1"/>
    <x v="1"/>
  </r>
  <r>
    <s v="SE-2739"/>
    <x v="2"/>
    <s v="swat support for osbc uaa sit2"/>
    <s v="Medium"/>
    <x v="1"/>
    <x v="1"/>
  </r>
  <r>
    <s v="SE-2738"/>
    <x v="1"/>
    <s v="Direct deposit- Lock DD accounts in OSPC"/>
    <s v="Medium"/>
    <x v="1"/>
    <x v="1"/>
  </r>
  <r>
    <s v="SE-2737"/>
    <x v="1"/>
    <s v="Production OSPC Public SSL to be expired"/>
    <s v="Medium"/>
    <x v="1"/>
    <x v="34"/>
  </r>
  <r>
    <s v="SE-2736"/>
    <x v="1"/>
    <s v="eForm 6: Expected health care received date should not allow prior date"/>
    <s v="Medium"/>
    <x v="1"/>
    <x v="31"/>
  </r>
  <r>
    <s v="SE-2733"/>
    <x v="2"/>
    <s v="ARC-ADA: Coordinate completion of required artifacts for CP1"/>
    <s v="Medium"/>
    <x v="1"/>
    <x v="1"/>
  </r>
  <r>
    <s v="SE-2732"/>
    <x v="0"/>
    <s v="All witnesss are deleted when deleting a single witness after cancelling editing operation"/>
    <s v="Medium"/>
    <x v="1"/>
    <x v="31"/>
  </r>
  <r>
    <s v="SE-2731"/>
    <x v="1"/>
    <s v="Migrate OSPC/UNCD antivirus from clamav/symantec to OSBC"/>
    <s v="Medium"/>
    <x v="1"/>
    <x v="1"/>
  </r>
  <r>
    <s v="SE-2730"/>
    <x v="2"/>
    <s v="generate uaa token in dit and support"/>
    <s v="Medium"/>
    <x v="1"/>
    <x v="1"/>
  </r>
  <r>
    <s v="SE-2723"/>
    <x v="1"/>
    <s v="EAU - APIM version 2 changes for SIT"/>
    <s v="Medium"/>
    <x v="1"/>
    <x v="1"/>
  </r>
  <r>
    <s v="SE-2722"/>
    <x v="2"/>
    <s v="Investigate options on how to manage in GWCC any invalid address(es) entered on the report (based on backend Precisely address validation).  "/>
    <s v="Medium"/>
    <x v="1"/>
    <x v="1"/>
  </r>
  <r>
    <s v="SE-2721"/>
    <x v="2"/>
    <s v="CR for March 1st"/>
    <s v="Medium"/>
    <x v="1"/>
    <x v="1"/>
  </r>
  <r>
    <s v="SE-2720"/>
    <x v="2"/>
    <s v="Investigate eServices dependency on current legacy eForm 7 app"/>
    <s v="Medium"/>
    <x v="1"/>
    <x v="1"/>
  </r>
  <r>
    <s v="SE-2719"/>
    <x v="2"/>
    <s v="bat deployment for ospc mobile"/>
    <s v="Medium"/>
    <x v="1"/>
    <x v="1"/>
  </r>
  <r>
    <s v="SE-2718"/>
    <x v="2"/>
    <s v="Sit2 env support feb 11 week"/>
    <s v="Medium"/>
    <x v="1"/>
    <x v="1"/>
  </r>
  <r>
    <s v="SE-2717"/>
    <x v="2"/>
    <s v="ppd feb15 and 13 support"/>
    <s v="Medium"/>
    <x v="1"/>
    <x v="1"/>
  </r>
  <r>
    <s v="SE-2716"/>
    <x v="2"/>
    <s v="ppd ospc for feb 20th"/>
    <s v="Medium"/>
    <x v="1"/>
    <x v="1"/>
  </r>
  <r>
    <s v="SE-2715"/>
    <x v="2"/>
    <s v="Support Azure OSPC VM Prod patching Feb"/>
    <s v="Medium"/>
    <x v="1"/>
    <x v="1"/>
  </r>
  <r>
    <s v="SE-2714"/>
    <x v="2"/>
    <s v="Dynamic Intake Mobile Diona VPN DAP update"/>
    <s v="Medium"/>
    <x v="1"/>
    <x v="1"/>
  </r>
  <r>
    <s v="SE-2711"/>
    <x v="2"/>
    <s v="Investigate impacts with real-time auto-claim matching"/>
    <s v="Medium"/>
    <x v="1"/>
    <x v="1"/>
  </r>
  <r>
    <s v="SE-2710"/>
    <x v="2"/>
    <s v="OSPC Mobile DIT SSL Expiring"/>
    <s v="Medium"/>
    <x v="1"/>
    <x v="1"/>
  </r>
  <r>
    <s v="SE-2709"/>
    <x v="2"/>
    <s v="Support CGI DB patching for eServices Database"/>
    <s v="Medium"/>
    <x v="1"/>
    <x v="1"/>
  </r>
  <r>
    <s v="SE-2708"/>
    <x v="2"/>
    <s v="Support VM Wave1"/>
    <s v="Medium"/>
    <x v="1"/>
    <x v="1"/>
  </r>
  <r>
    <s v="SE-2707"/>
    <x v="2"/>
    <s v="Deploy Mobile app in BAT"/>
    <s v="Medium"/>
    <x v="1"/>
    <x v="1"/>
  </r>
  <r>
    <s v="SE-2706"/>
    <x v="2"/>
    <s v="Support DUE perf testing before deployment"/>
    <s v="Medium"/>
    <x v="1"/>
    <x v="1"/>
  </r>
  <r>
    <s v="SE-2705"/>
    <x v="2"/>
    <s v="Mobile PPD - SSL cert renewal"/>
    <s v="Medium"/>
    <x v="1"/>
    <x v="1"/>
  </r>
  <r>
    <s v="SE-2704"/>
    <x v="2"/>
    <s v="Assess requested changes for payment details"/>
    <s v="Medium"/>
    <x v="1"/>
    <x v="1"/>
  </r>
  <r>
    <s v="SE-2703"/>
    <x v="0"/>
    <s v="Accessibility DI-666 Irregular hours&quot; modal: reflow content when narrowing the viewport"/>
    <s v="Medium"/>
    <x v="1"/>
    <x v="31"/>
  </r>
  <r>
    <s v="SE-2702"/>
    <x v="1"/>
    <s v="Remove survey from NIHL"/>
    <s v="Medium"/>
    <x v="1"/>
    <x v="33"/>
  </r>
  <r>
    <s v="SE-2701"/>
    <x v="1"/>
    <s v="Remove direct deposit survey from OSPC"/>
    <s v="Medium"/>
    <x v="1"/>
    <x v="31"/>
  </r>
  <r>
    <s v="SE-2700"/>
    <x v="1"/>
    <s v="Google policy update issue"/>
    <s v="Medium"/>
    <x v="1"/>
    <x v="1"/>
  </r>
  <r>
    <s v="SE-2696"/>
    <x v="2"/>
    <s v="Create Diona laptop access to terminal server"/>
    <s v="Medium"/>
    <x v="1"/>
    <x v="1"/>
  </r>
  <r>
    <s v="SE-2695"/>
    <x v="2"/>
    <s v="Investigate eStatements dependency on current legacy eForm 7 app"/>
    <s v="Medium"/>
    <x v="1"/>
    <x v="1"/>
  </r>
  <r>
    <s v="SE-2694"/>
    <x v="1"/>
    <s v="Health Services - POC 2 - document upload changes"/>
    <s v="Medium"/>
    <x v="1"/>
    <x v="35"/>
  </r>
  <r>
    <s v="SE-2693"/>
    <x v="2"/>
    <s v="DIT uaa server support"/>
    <s v="Medium"/>
    <x v="1"/>
    <x v="1"/>
  </r>
  <r>
    <s v="SE-2692"/>
    <x v="2"/>
    <s v="Sit2 env support"/>
    <s v="Medium"/>
    <x v="1"/>
    <x v="1"/>
  </r>
  <r>
    <s v="SE-2691"/>
    <x v="2"/>
    <s v="CHG0035833 Support to be expired eService SSL certificate renewal"/>
    <s v="Medium"/>
    <x v="1"/>
    <x v="1"/>
  </r>
  <r>
    <s v="SE-2690"/>
    <x v="0"/>
    <s v="F7s missing when trying to submit using the &quot;unnumbered document upload tool&quot;"/>
    <s v="Medium"/>
    <x v="1"/>
    <x v="1"/>
  </r>
  <r>
    <s v="SE-2688"/>
    <x v="2"/>
    <s v="Support CGI  and Diona access request coordination"/>
    <s v="Medium"/>
    <x v="1"/>
    <x v="1"/>
  </r>
  <r>
    <s v="SE-2687"/>
    <x v="2"/>
    <s v="Employer with B2B userid / password testing "/>
    <s v="Medium"/>
    <x v="1"/>
    <x v="1"/>
  </r>
  <r>
    <s v="SE-2686"/>
    <x v="2"/>
    <s v="Support OSPC troubleshooting"/>
    <s v="Medium"/>
    <x v="1"/>
    <x v="1"/>
  </r>
  <r>
    <s v="SE-2685"/>
    <x v="2"/>
    <s v="eservices SSL cert renewal"/>
    <s v="Medium"/>
    <x v="1"/>
    <x v="1"/>
  </r>
  <r>
    <s v="SE-2684"/>
    <x v="2"/>
    <s v="ACES GW CC Hotfix Support"/>
    <s v="Medium"/>
    <x v="1"/>
    <x v="1"/>
  </r>
  <r>
    <s v="SE-2682"/>
    <x v="2"/>
    <s v="INC0629298 - production incident "/>
    <s v="Medium"/>
    <x v="1"/>
    <x v="1"/>
  </r>
  <r>
    <s v="SE-2681"/>
    <x v="2"/>
    <s v="Explore how default entries on eForm 7 can be identified by CRR reps during registration"/>
    <s v="Medium"/>
    <x v="1"/>
    <x v="1"/>
  </r>
  <r>
    <s v="SE-2679"/>
    <x v="0"/>
    <s v="INC0629041 - onpremise doc upload antivirus and IO issues"/>
    <s v="Medium"/>
    <x v="1"/>
    <x v="1"/>
  </r>
  <r>
    <s v="SE-2678"/>
    <x v="2"/>
    <s v="Support CGI Patching PRD Jan"/>
    <s v="Medium"/>
    <x v="1"/>
    <x v="1"/>
  </r>
  <r>
    <s v="SE-2677"/>
    <x v="2"/>
    <s v="Support Azure Cloud OSPC VMs patching Jan"/>
    <s v="Medium"/>
    <x v="1"/>
    <x v="1"/>
  </r>
  <r>
    <s v="SE-2675"/>
    <x v="2"/>
    <s v="Support ACES Monthly release Jan"/>
    <s v="Medium"/>
    <x v="1"/>
    <x v="1"/>
  </r>
  <r>
    <s v="SE-2674"/>
    <x v="1"/>
    <s v="DUE/APIM wsib-docupload-service-cloud changes"/>
    <s v="Medium"/>
    <x v="1"/>
    <x v="36"/>
  </r>
  <r>
    <s v="SE-2673"/>
    <x v="1"/>
    <s v="DUE/APIM service-digital-intake-integration changes"/>
    <s v="Medium"/>
    <x v="1"/>
    <x v="36"/>
  </r>
  <r>
    <s v="SE-2672"/>
    <x v="1"/>
    <s v="DUE/APIM service-validate-docupload changes"/>
    <s v="Medium"/>
    <x v="1"/>
    <x v="36"/>
  </r>
  <r>
    <s v="SE-2671"/>
    <x v="1"/>
    <s v="DUE/APIM ui-ospc-mobile changes"/>
    <s v="Medium"/>
    <x v="1"/>
    <x v="36"/>
  </r>
  <r>
    <s v="SE-2670"/>
    <x v="1"/>
    <s v="DUE/APIM ui-ospc-jutro changes"/>
    <s v="Medium"/>
    <x v="1"/>
    <x v="36"/>
  </r>
  <r>
    <s v="SE-2668"/>
    <x v="2"/>
    <s v="Identify performance impacts with business activity/NAICS retrieval on new eForm7"/>
    <s v="Medium"/>
    <x v="1"/>
    <x v="1"/>
  </r>
  <r>
    <s v="SE-2666"/>
    <x v="2"/>
    <s v="Production Support"/>
    <s v="Medium"/>
    <x v="1"/>
    <x v="1"/>
  </r>
  <r>
    <s v="SE-2665"/>
    <x v="0"/>
    <s v="Accessibility DI-440  Reflow - Calendar: arrange widget elements within the bounds of viewport at zoom 400%"/>
    <s v="Medium"/>
    <x v="1"/>
    <x v="31"/>
  </r>
  <r>
    <s v="SE-2664"/>
    <x v="0"/>
    <s v="Accessibility DI-363  Calendar: arrange widget elements within the bounds of viewport at zoom 400%"/>
    <s v="Medium"/>
    <x v="1"/>
    <x v="31"/>
  </r>
  <r>
    <s v="SE-2663"/>
    <x v="0"/>
    <s v="Accessibility DI-680  Status Messages - &quot;#/X characters&quot;: text is not given appropriate role for status message"/>
    <s v="Medium"/>
    <x v="1"/>
    <x v="31"/>
  </r>
  <r>
    <s v="SE-2662"/>
    <x v="0"/>
    <s v="Accessibility DI-1014 - Status Messages - No status message for adding/deleting body parts to/from &quot;Selected areas&quot; table"/>
    <s v="Medium"/>
    <x v="1"/>
    <x v="25"/>
  </r>
  <r>
    <s v="SE-2661"/>
    <x v="1"/>
    <s v="Prod- eForm 7: Wording change to align with the new policy"/>
    <s v="Medium"/>
    <x v="1"/>
    <x v="29"/>
  </r>
  <r>
    <s v="SE-2657"/>
    <x v="2"/>
    <s v="Support ASA Firewall Wave #12 (Jan 26th)"/>
    <s v="Medium"/>
    <x v="1"/>
    <x v="1"/>
  </r>
  <r>
    <s v="SE-2650"/>
    <x v="2"/>
    <s v="Produce initial assessment of NIHL to share with CE managers"/>
    <s v="Medium"/>
    <x v="1"/>
    <x v="1"/>
  </r>
  <r>
    <s v="SE-2649"/>
    <x v="0"/>
    <s v="PPD Sanity Report Issues - NIHL"/>
    <s v="High"/>
    <x v="1"/>
    <x v="1"/>
  </r>
  <r>
    <s v="SE-2648"/>
    <x v="0"/>
    <s v="eForm7 attachment confirmation 0"/>
    <s v="Medium"/>
    <x v="1"/>
    <x v="1"/>
  </r>
  <r>
    <s v="SE-2645"/>
    <x v="0"/>
    <s v="Accessibility DI-1120: 1.1.1 Non-text Content - Informative image does not have text alternative"/>
    <s v="Medium"/>
    <x v="1"/>
    <x v="31"/>
  </r>
  <r>
    <s v="SE-2644"/>
    <x v="0"/>
    <s v="Accessibility DI-1101: 4.1.2 Name, Role, Value - role=contentinfo is incorrectly used"/>
    <s v="Medium"/>
    <x v="1"/>
    <x v="31"/>
  </r>
  <r>
    <s v="SE-2643"/>
    <x v="0"/>
    <s v="UNCD PPD &amp; SIT- getting something went wrong error."/>
    <s v="Medium"/>
    <x v="1"/>
    <x v="1"/>
  </r>
  <r>
    <s v="SE-2642"/>
    <x v="2"/>
    <s v=" Estimate ui-ospc-jutro upgrade jutro version for AST remediation"/>
    <s v="Medium"/>
    <x v="1"/>
    <x v="1"/>
  </r>
  <r>
    <s v="SE-2641"/>
    <x v="2"/>
    <s v="DUE - Penetration testing Mobile proxy changes"/>
    <s v="Medium"/>
    <x v="1"/>
    <x v="36"/>
  </r>
  <r>
    <s v="SE-2640"/>
    <x v="2"/>
    <s v="DUE - Penetration testing OSPC changes"/>
    <s v="Medium"/>
    <x v="1"/>
    <x v="36"/>
  </r>
  <r>
    <s v="SE-2639"/>
    <x v="2"/>
    <s v="Support CHG0035482 for UAA server validation"/>
    <s v="Medium"/>
    <x v="1"/>
    <x v="1"/>
  </r>
  <r>
    <s v="SE-2638"/>
    <x v="1"/>
    <s v="Externalize recaptcha score threshold as environment variable"/>
    <s v="Medium"/>
    <x v="1"/>
    <x v="37"/>
  </r>
  <r>
    <s v="SE-2637"/>
    <x v="2"/>
    <s v="CR for January 19th"/>
    <s v="Medium"/>
    <x v="1"/>
    <x v="1"/>
  </r>
  <r>
    <s v="SE-2636"/>
    <x v="2"/>
    <s v="Apple developer certificate renewal"/>
    <s v="Medium"/>
    <x v="1"/>
    <x v="1"/>
  </r>
  <r>
    <s v="SE-2635"/>
    <x v="0"/>
    <s v="Accessibility DI-375: 1.4.11 Non-text Contrast - Calendar: focus indicator has insufficient color contrast"/>
    <s v="Medium"/>
    <x v="1"/>
    <x v="37"/>
  </r>
  <r>
    <s v="SE-2634"/>
    <x v="2"/>
    <s v="create secrets APIM subscription key service-validate upload and service digital integration tests "/>
    <s v="Medium"/>
    <x v="1"/>
    <x v="36"/>
  </r>
  <r>
    <m/>
    <x v="3"/>
    <m/>
    <m/>
    <x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
  <r>
    <x v="0"/>
    <s v="Generic automation team maintenance task"/>
    <m/>
    <m/>
    <s v="Noopur Sharma"/>
    <s v="Completed"/>
    <m/>
    <d v="2025-04-30T00:00:00"/>
    <x v="0"/>
    <m/>
    <n v="10"/>
    <m/>
    <m/>
    <s v="Meetings/Automation KT planning and effort"/>
  </r>
  <r>
    <x v="1"/>
    <s v="Failing to validate alphanumeric characters in subclass"/>
    <s v="Multiple test cases"/>
    <m/>
    <s v="Noopur Sharma"/>
    <s v="Completed"/>
    <m/>
    <m/>
    <x v="1"/>
    <m/>
    <m/>
    <m/>
    <m/>
    <s v="Eform7 Legacy Application is replaced by DI7"/>
  </r>
  <r>
    <x v="1"/>
    <m/>
    <s v="TC009_eForm7_LSR049_EW704_Verify the display of NAICS code values as numeric characters with no hyphen in Review before submitting page_English_SCHD1_Post RFM"/>
    <m/>
    <s v="Noopur Sharma"/>
    <s v="Completed"/>
    <d v="2025-01-16T00:00:00"/>
    <d v="2025-01-16T00:00:00"/>
    <x v="2"/>
    <n v="1"/>
    <n v="1"/>
    <m/>
    <m/>
    <m/>
  </r>
  <r>
    <x v="1"/>
    <s v="verifyTextInPDF keyword is failing even though the text is present in the pdf"/>
    <s v="TC010_eForm7_LSR051_EW705_Verify the Class-Subclass code values in PDF Download for submitted form_English_SCHD1_Post RFM"/>
    <m/>
    <s v="Noopur Sharma"/>
    <s v="Completed"/>
    <m/>
    <m/>
    <x v="1"/>
    <m/>
    <m/>
    <m/>
    <m/>
    <s v="Eform7 Legacy Application is replaced by DI7"/>
  </r>
  <r>
    <x v="1"/>
    <s v="Yet to investigate"/>
    <s v="TC011_eForm7_Open the existing draft eform7 form_ English_SCHD1"/>
    <m/>
    <s v="Noopur Sharma"/>
    <s v="Completed"/>
    <m/>
    <m/>
    <x v="1"/>
    <m/>
    <m/>
    <m/>
    <m/>
    <s v="Eform7 Legacy Application is replaced by DI7"/>
  </r>
  <r>
    <x v="2"/>
    <s v="GW validation steps give false positive due to old documents with same name being present there"/>
    <s v="Multiple test cases"/>
    <m/>
    <s v="Swetha Seetkal Prasanna Kumar"/>
    <s v="Completed"/>
    <d v="2025-01-10T00:00:00"/>
    <d v="2025-01-17T00:00:00"/>
    <x v="2"/>
    <n v="16"/>
    <n v="24"/>
    <m/>
    <m/>
    <m/>
  </r>
  <r>
    <x v="2"/>
    <s v="Test cases failing due to change in object"/>
    <s v="Multiple test cases"/>
    <m/>
    <s v="Noopur Sharma"/>
    <s v="Completed"/>
    <m/>
    <m/>
    <x v="1"/>
    <m/>
    <m/>
    <m/>
    <m/>
    <m/>
  </r>
  <r>
    <x v="3"/>
    <s v="Locators have changed"/>
    <s v="Multiple test cases"/>
    <m/>
    <s v="Noopur Sharma"/>
    <s v="Completed"/>
    <d v="2025-01-21T00:00:00"/>
    <d v="2025-01-24T00:00:00"/>
    <x v="2"/>
    <n v="5"/>
    <n v="20"/>
    <m/>
    <m/>
    <m/>
  </r>
  <r>
    <x v="3"/>
    <s v="Locators have changed"/>
    <s v="Multiple test cases"/>
    <m/>
    <s v="Noopur Sharma"/>
    <s v="Completed"/>
    <d v="2025-01-27T00:00:00"/>
    <m/>
    <x v="2"/>
    <n v="5"/>
    <n v="20"/>
    <m/>
    <m/>
    <m/>
  </r>
  <r>
    <x v="4"/>
    <s v="Pre-requisite failing due to old ACES PC flow"/>
    <s v="without pre-requisite also the test case failed"/>
    <m/>
    <s v="Kiran Kangula"/>
    <s v="Completed"/>
    <d v="2025-05-15T00:00:00"/>
    <d v="2025-05-23T00:00:00"/>
    <x v="3"/>
    <n v="8"/>
    <n v="25"/>
    <d v="2025-05-22T00:00:00"/>
    <s v="Yes"/>
    <m/>
  </r>
  <r>
    <x v="4"/>
    <s v="Data issues, need to change pre and post steps"/>
    <s v="All test cases"/>
    <s v="All test cases"/>
    <s v="Kiran Kangula"/>
    <s v="Completed"/>
    <d v="2025-04-02T00:00:00"/>
    <d v="2025-04-28T00:00:00"/>
    <x v="0"/>
    <n v="6"/>
    <n v="42"/>
    <d v="2025-05-22T00:00:00"/>
    <s v="Yes"/>
    <s v="Framework Setup and Troubleshooting issues_x000a_More maintenance required on these scripts hence, not requesting for merge"/>
  </r>
  <r>
    <x v="4"/>
    <s v="Conitinuation of fixes from April Month"/>
    <s v="All test cases"/>
    <s v="All test cases"/>
    <s v="Kiran Kangula"/>
    <s v="Completed"/>
    <d v="2025-05-01T00:00:00"/>
    <d v="2025-05-23T00:00:00"/>
    <x v="3"/>
    <n v="8"/>
    <n v="60.5"/>
    <d v="2025-05-22T00:00:00"/>
    <s v="Yes"/>
    <m/>
  </r>
  <r>
    <x v="5"/>
    <s v="SE-3293-Implement Feedback button for CAA"/>
    <s v="SE-3293 Implement Feedback button for CAA English"/>
    <s v="eCAA_Valid Data_Submission"/>
    <s v="Noopur Sharma"/>
    <s v="Blocked"/>
    <m/>
    <m/>
    <x v="1"/>
    <m/>
    <m/>
    <m/>
    <m/>
    <s v="I cannot see the feedback button on my screen tried changing all possible scenarios in all browsers. "/>
  </r>
  <r>
    <x v="6"/>
    <s v="SE-3294-Implement Feedback button for WT"/>
    <m/>
    <m/>
    <s v="Noopur Sharma"/>
    <s v="Blocked"/>
    <m/>
    <m/>
    <x v="1"/>
    <m/>
    <m/>
    <m/>
    <m/>
    <m/>
  </r>
  <r>
    <x v="6"/>
    <s v="Select date keyword is not working"/>
    <s v="Multiple test cases"/>
    <m/>
    <s v="Noopur Sharma"/>
    <s v="Completed"/>
    <d v="2025-01-06T00:00:00"/>
    <d v="2025-05-22T00:00:00"/>
    <x v="3"/>
    <n v="14"/>
    <n v="24"/>
    <m/>
    <s v="Yes"/>
    <m/>
  </r>
  <r>
    <x v="3"/>
    <s v="SE-3310-Issue found in Appeals page ,  &quot;intent to object form&quot; link is broken getting 404 Error"/>
    <m/>
    <m/>
    <s v="Noopur Sharma"/>
    <s v="Not Started"/>
    <m/>
    <m/>
    <x v="1"/>
    <m/>
    <m/>
    <m/>
    <m/>
    <m/>
  </r>
  <r>
    <x v="5"/>
    <s v="SE-3144 Implement new Footer Link for CAA English"/>
    <s v="SE-3144 Implement new Footer Link for CAA English"/>
    <m/>
    <s v="Swetha Seetkal Prasanna Kumar"/>
    <s v="Completed"/>
    <d v="2025-01-16T00:00:00"/>
    <d v="2025-01-16T00:00:00"/>
    <x v="2"/>
    <n v="1"/>
    <n v="2"/>
    <d v="2025-01-16T00:00:00"/>
    <s v="No"/>
    <s v="scripting has completed but footer links which has query selector is not reading. getting an error. clarification call taking time . tried all keywords and query selector nd xpath, tried all possible keywords and query selector."/>
  </r>
  <r>
    <x v="7"/>
    <s v="SE-3205 Implement new Footer Link for OSPC- LOGIN/Sign up"/>
    <s v="TC01_Implement new Footer Link for OSPC- Sign up_English_Desktop"/>
    <m/>
    <s v="Swetha Seetkal Prasanna Kumar"/>
    <s v="Completed"/>
    <d v="2024-12-19T00:00:00"/>
    <d v="2025-01-03T00:00:00"/>
    <x v="2"/>
    <n v="1"/>
    <n v="2.5"/>
    <m/>
    <m/>
    <s v="Updated new query Selectors "/>
  </r>
  <r>
    <x v="0"/>
    <s v="Generic automation team maintenance task"/>
    <m/>
    <m/>
    <s v="Swetha Seetkal Prasanna Kumar"/>
    <s v="Completed"/>
    <d v="2025-01-06T00:00:00"/>
    <d v="2025-02-06T00:00:00"/>
    <x v="4"/>
    <n v="6"/>
    <n v="28"/>
    <m/>
    <m/>
    <s v="Cleaning Up and removing the Blank spaces for test suites"/>
  </r>
  <r>
    <x v="8"/>
    <s v="Multiple Testcases are failing at multiple steps  and steps are mismatched due to which they are failing. data issue also"/>
    <s v="TC004_E2E_Supporting Documents_for Workers Exposure Incident Reporting Form - CEIR 3885A_GW Updates_GWValidation -- steps are mismatched"/>
    <s v="TC01_No Error message when Month is entered any 2 digits"/>
    <s v="Swetha Seetkal Prasanna Kumar"/>
    <s v="Completed"/>
    <d v="2025-01-23T00:00:00"/>
    <d v="2025-02-06T00:00:00"/>
    <x v="4"/>
    <n v="12"/>
    <n v="17.5"/>
    <m/>
    <m/>
    <s v="there are 147 testcases for REgression. Feb-19 Gagandeep assigned to run the testcases from line114 (35 testcases - passed 17, failed 18)"/>
  </r>
  <r>
    <x v="3"/>
    <s v="Regression testcases failing with pre-requisites"/>
    <s v="Multiple test cases"/>
    <m/>
    <s v="Swetha Seetkal Prasanna Kumar"/>
    <s v="Completed"/>
    <d v="2025-02-06T00:00:00"/>
    <d v="2025-02-06T00:00:00"/>
    <x v="4"/>
    <n v="3"/>
    <n v="2"/>
    <d v="2025-02-07T00:00:00"/>
    <s v="Yes"/>
    <m/>
  </r>
  <r>
    <x v="7"/>
    <s v="Regression testcases failing with pre-requisites:  1. All GW CC validation test cases and prerequisites were failing. 2. Testcases were failing due to Launch URL was misplaced in testsuite_x000a_3. Test cases were taking longer time to complete execution."/>
    <s v="Multiple test cases"/>
    <m/>
    <s v="Swetha Seetkal Prasanna Kumar"/>
    <s v="Completed"/>
    <d v="2025-02-06T00:00:00"/>
    <d v="2025-02-11T00:00:00"/>
    <x v="4"/>
    <n v="22"/>
    <n v="20"/>
    <d v="2025-02-13T00:00:00"/>
    <s v="Yes"/>
    <s v="most of the test steps were misplaced and CC teststeps locators and wait was added. gettting &quot;Stale elemetn exception&quot; and also facing the error &quot;Bussiness activity  effective date is out of range&quot; had to some research why are we facing this issue,"/>
  </r>
  <r>
    <x v="2"/>
    <s v="1) All GW CC validation test cases and prerequisites were failing._x000a_2) Test cases were taking longer time to complete execution.(Performance issue.)_x000a_3) Changes have been made to document indexing test suite (like added/updated some keyword methods, added/modified some precondition test cases, added/updated couple of web elements ) to make it more robust, performance oriented and less prone to failure_x000a_"/>
    <s v="Entire test suite has been taken in to considerration."/>
    <s v="OSPCDocumentIndexing_Test"/>
    <s v="Noopur Sharma"/>
    <s v="Completed"/>
    <d v="2025-02-05T00:00:00"/>
    <d v="2025-02-11T00:00:00"/>
    <x v="4"/>
    <n v="43"/>
    <n v="50"/>
    <m/>
    <m/>
    <m/>
  </r>
  <r>
    <x v="6"/>
    <s v="1) All test cases are failing as the WTSelectDate keyword function is not working._x000a_2) A Keyword function (name : selectDateOnWTApp) has been developed for WT date picker and testcases have been updated with the new keyword._x000a_3) Changes have been made to WT test suite (like added/updated some keyword methods, added/modified some precondition test cases, added/updated couple of web elements ) to make it more robust, performance oriented and less prone to failure_x000a_"/>
    <s v="Entire test suite has been taken in to considerration."/>
    <s v="WorkTravel_Test"/>
    <s v="Noopur Sharma"/>
    <s v="Completed"/>
    <d v="2025-02-12T00:00:00"/>
    <d v="2025-02-14T00:00:00"/>
    <x v="4"/>
    <n v="18"/>
    <n v="20"/>
    <m/>
    <m/>
    <s v="Test suite has been executed after all the changes are mode and all test cases execution as were expected. Code merge has been asked. "/>
  </r>
  <r>
    <x v="8"/>
    <s v="Ad-hoc testing  for all 35 testcases"/>
    <s v="35 Test cases"/>
    <s v="35 Testcases"/>
    <s v="Swetha Seetkal Prasanna Kumar"/>
    <s v="Completed"/>
    <d v="2025-02-28T00:00:00"/>
    <d v="2025-03-07T00:00:00"/>
    <x v="5"/>
    <n v="35"/>
    <n v="17.5"/>
    <d v="2025-03-03T00:00:00"/>
    <s v="Yes"/>
    <s v="line114 -147 ,35 testcases (CC steps were failing too and added wait )"/>
  </r>
  <r>
    <x v="7"/>
    <s v="Intelligent execution compatibility for all test suites"/>
    <s v="All test cases"/>
    <s v="All test cases"/>
    <s v="Noopur Sharma"/>
    <s v="Completed"/>
    <d v="2025-02-28T00:00:00"/>
    <d v="2025-03-04T00:00:00"/>
    <x v="5"/>
    <n v="1"/>
    <n v="5"/>
    <d v="2025-03-04T00:00:00"/>
    <s v="Yes"/>
    <m/>
  </r>
  <r>
    <x v="8"/>
    <s v="failing due to prerequisites GWCC, CLICK keyword was failing"/>
    <s v="TC09_Educational records, assessment and reports_UNCD_English"/>
    <s v="TC09_Educational records, assessment and reports_UNCD_English_Part1, TC09_Educational records, assessment and reports_UNCD_English_Part2_x000a_"/>
    <s v="Swetha Seetkal Prasanna Kumar"/>
    <s v="Completed"/>
    <s v="feb-14-25"/>
    <s v="feb-14-25"/>
    <x v="4"/>
    <n v="3"/>
    <n v="2.5"/>
    <d v="2025-03-17T00:00:00"/>
    <s v="Yes"/>
    <s v="Ran 4 testcases and prerequisites were failing for them. fixed the 'TC002_GetAccountDetails_CreateClaim' pre-req. CLICK keyword was replaced by ClickUsingJse and added multiple wait "/>
  </r>
  <r>
    <x v="9"/>
    <s v="Intelligent execution compatibility for all test suites"/>
    <s v="All test cases"/>
    <s v="All test cases"/>
    <s v="Noopur Sharma"/>
    <s v="Completed"/>
    <d v="2025-03-04T00:00:00"/>
    <d v="2025-03-06T00:00:00"/>
    <x v="5"/>
    <n v="1"/>
    <n v="5"/>
    <d v="2025-03-06T00:00:00"/>
    <s v="Yes"/>
    <m/>
  </r>
  <r>
    <x v="1"/>
    <s v="Intelligent execution compatibility for all test suites"/>
    <s v="All test cases"/>
    <s v="All test cases"/>
    <s v="Noopur Sharma"/>
    <s v="Completed"/>
    <d v="2025-03-07T00:00:00"/>
    <d v="2025-03-07T00:00:00"/>
    <x v="5"/>
    <n v="1"/>
    <n v="3"/>
    <d v="2025-03-07T00:00:00"/>
    <s v="Yes"/>
    <m/>
  </r>
  <r>
    <x v="5"/>
    <s v="Intelligent execution compatibility for all test suites"/>
    <s v="All test cases"/>
    <s v="All test cases"/>
    <s v="Noopur Sharma"/>
    <s v="Completed"/>
    <d v="2025-03-07T00:00:00"/>
    <d v="2025-03-07T00:00:00"/>
    <x v="5"/>
    <n v="1"/>
    <n v="3"/>
    <d v="2025-03-07T00:00:00"/>
    <s v="Yes"/>
    <m/>
  </r>
  <r>
    <x v="8"/>
    <s v="ALM Updation and removal of documents in Excel sheet which are not in the dropdown "/>
    <s v="UNCD"/>
    <s v="All test cases"/>
    <s v="Swetha Seetkal Prasanna Kumar"/>
    <s v="Completed"/>
    <d v="2025-03-10T00:00:00"/>
    <s v="07-Aprl-2025"/>
    <x v="6"/>
    <n v="20"/>
    <n v="12.5"/>
    <d v="2025-04-07T00:00:00"/>
    <s v="Yes"/>
    <s v="March10, March11 worked on UNCD testcases in ALM , April 1"/>
  </r>
  <r>
    <x v="10"/>
    <s v="Intelligent execution compatibility for all test suites"/>
    <s v="All test cases"/>
    <s v="All test cases"/>
    <s v="Noopur Sharma"/>
    <s v="Completed"/>
    <d v="2025-03-11T00:00:00"/>
    <d v="2025-03-13T00:00:00"/>
    <x v="5"/>
    <n v="1"/>
    <n v="5"/>
    <d v="2025-03-13T00:00:00"/>
    <s v="Yes"/>
    <m/>
  </r>
  <r>
    <x v="4"/>
    <s v="Intelligent execution compatibility for all test suites"/>
    <s v="All test cases"/>
    <s v="All test cases"/>
    <s v="Noopur Sharma"/>
    <s v="Completed"/>
    <d v="2025-03-13T00:00:00"/>
    <d v="2025-03-13T00:00:00"/>
    <x v="5"/>
    <n v="1"/>
    <n v="3"/>
    <d v="2025-03-13T00:00:00"/>
    <s v="Yes"/>
    <m/>
  </r>
  <r>
    <x v="3"/>
    <s v="Intelligent execution compatibility for all test suites"/>
    <s v="All test cases"/>
    <s v="All test cases"/>
    <s v="Noopur Sharma"/>
    <s v="Completed"/>
    <d v="2025-03-13T00:00:00"/>
    <d v="2025-03-13T00:00:00"/>
    <x v="5"/>
    <n v="1"/>
    <n v="2"/>
    <d v="2025-03-13T00:00:00"/>
    <s v="Yes"/>
    <m/>
  </r>
  <r>
    <x v="8"/>
    <s v="Intelligent execution compatibility for all test suites"/>
    <s v="All test cases"/>
    <s v="All test cases"/>
    <s v="Noopur Sharma"/>
    <s v="Completed"/>
    <d v="2025-03-14T00:00:00"/>
    <d v="2025-05-22T00:00:00"/>
    <x v="3"/>
    <n v="1"/>
    <n v="6"/>
    <m/>
    <m/>
    <m/>
  </r>
  <r>
    <x v="8"/>
    <s v="Test cases ececution "/>
    <s v="TC09_Educational records, assessment and reports_UNCD_French, TC10_Employment and Specialized Services documents_UNCD French, TC019_ Decommission of old MSK forms_UNCD"/>
    <m/>
    <s v="Swetha Seetkal Prasanna Kumar"/>
    <s v="Completed"/>
    <d v="2025-03-14T00:00:00"/>
    <d v="2025-04-07T00:00:00"/>
    <x v="0"/>
    <n v="15"/>
    <n v="8"/>
    <d v="2025-04-07T00:00:00"/>
    <s v="Yes"/>
    <s v="Gagandeep had mentioned to executed 6 tc as GWCC PPd was an issue."/>
  </r>
  <r>
    <x v="5"/>
    <s v="Object changed for Next button"/>
    <s v="Multiple test cases"/>
    <s v="Multiple test cases"/>
    <s v="Noopur Sharma"/>
    <s v="Completed"/>
    <d v="2025-03-18T00:00:00"/>
    <d v="2025-03-18T00:00:00"/>
    <x v="5"/>
    <n v="12"/>
    <n v="3"/>
    <d v="2025-04-02T00:00:00"/>
    <s v="Yes"/>
    <m/>
  </r>
  <r>
    <x v="6"/>
    <s v="Date format changed so modify the keyword to accomodate new changes"/>
    <s v="Multiple test cases"/>
    <s v="Multiple test cases"/>
    <s v="Noopur Sharma"/>
    <s v="Completed"/>
    <d v="2025-03-19T00:00:00"/>
    <d v="2025-03-19T00:00:00"/>
    <x v="5"/>
    <n v="9"/>
    <n v="4"/>
    <d v="2025-04-02T00:00:00"/>
    <s v="Yes"/>
    <m/>
  </r>
  <r>
    <x v="3"/>
    <s v="Intelligent execution compatibility for all test suites"/>
    <s v="All test cases"/>
    <s v="All test cases"/>
    <s v="Noopur Sharma"/>
    <s v="Completed"/>
    <d v="2025-03-24T00:00:00"/>
    <d v="2025-05-22T00:00:00"/>
    <x v="3"/>
    <m/>
    <n v="2"/>
    <m/>
    <m/>
    <m/>
  </r>
  <r>
    <x v="8"/>
    <s v="Test cases ececution "/>
    <s v="All test cases"/>
    <s v="All test cases"/>
    <s v="Swetha Seetkal Prasanna Kumar"/>
    <s v="Completed"/>
    <d v="2025-04-07T00:00:00"/>
    <d v="2025-05-22T00:00:00"/>
    <x v="3"/>
    <n v="15"/>
    <n v="4"/>
    <m/>
    <m/>
    <m/>
  </r>
  <r>
    <x v="6"/>
    <s v="April'25 release changes"/>
    <s v="Multiple test cases"/>
    <s v="Multiple test cases"/>
    <s v="Noopur Sharma"/>
    <s v="Completed"/>
    <d v="2025-04-04T00:00:00"/>
    <d v="2025-04-04T00:00:00"/>
    <x v="0"/>
    <n v="10"/>
    <n v="6"/>
    <d v="2025-04-09T00:00:00"/>
    <s v="Yes"/>
    <m/>
  </r>
  <r>
    <x v="7"/>
    <s v="Object changes for next button "/>
    <s v="TC_01_Add a Claim_Personal identification number Unknown_New Message_New Profile_Bilingual"/>
    <s v="TC_01_Add a Claim_Personal identification number Unknown_New Message_New Profile_Bilingual"/>
    <s v="Noopur Sharma"/>
    <s v="Completed"/>
    <d v="2025-04-04T00:00:00"/>
    <d v="2025-04-07T00:00:00"/>
    <x v="0"/>
    <n v="1"/>
    <n v="1"/>
    <d v="2025-04-07T00:00:00"/>
    <s v="Yes"/>
    <m/>
  </r>
  <r>
    <x v="8"/>
    <s v="Test case failing due to form name"/>
    <s v="Multiple test cases"/>
    <s v="TC003_E2E_Supporting Documents_for Employers Exposure Incident Reporting Form - CEIR 3886A_GW Updates"/>
    <s v="Noopur Sharma"/>
    <s v="Completed"/>
    <d v="2025-04-16T00:00:00"/>
    <d v="2025-05-07T00:00:00"/>
    <x v="3"/>
    <n v="10"/>
    <m/>
    <d v="2025-05-07T00:00:00"/>
    <m/>
    <m/>
  </r>
  <r>
    <x v="7"/>
    <s v="object changes for Footer link"/>
    <s v="TC01_Add Frequently asked questions link to OSPC, TC02_Add FAQ link to OSPC_French, OSPC-2706_Page Load Animation_OSPC UI_Cloud Foundry Replaced by Generic Page"/>
    <s v="TC01_Add Frequently asked questions link to OSPC, TC02_Add FAQ link to OSPC_French, OSPC-2706_Page Load Animation_OSPC UI_Cloud Foundry Replaced by Generic Page"/>
    <s v="Swetha Seetkal Prasanna Kumar"/>
    <s v="Completed"/>
    <d v="2025-04-10T00:00:00"/>
    <d v="2025-04-16T00:00:00"/>
    <x v="0"/>
    <n v="10"/>
    <n v="7"/>
    <d v="2025-04-17T00:00:00"/>
    <s v="No"/>
    <s v="I have to check latest framework and send latest sheet. Pending action on my side"/>
  </r>
  <r>
    <x v="3"/>
    <s v="entire suite is failing with prerquisites ,keyword Create Appeals is also failing when refresh each time"/>
    <s v="All test cases"/>
    <s v="All test cases"/>
    <s v="Swetha Seetkal Prasanna Kumar"/>
    <s v="Completed"/>
    <d v="2025-04-17T00:00:00"/>
    <d v="2025-05-27T00:00:00"/>
    <x v="3"/>
    <n v="18"/>
    <n v="39"/>
    <m/>
    <s v="No"/>
    <s v="understanding the test suite, May5 - Pre-Req is failing due stale lement refer, added extra wait for CreateAppeals function. done with execution and handed over to Noopur to execute from her end and approve"/>
  </r>
  <r>
    <x v="9"/>
    <s v="Script Failures and GW Validation Failures"/>
    <s v="All GW Test cases"/>
    <m/>
    <s v="Kiran Kangula"/>
    <s v="Completed"/>
    <d v="2025-06-26T00:00:00"/>
    <d v="2025-06-30T00:00:00"/>
    <x v="7"/>
    <n v="14"/>
    <n v="16"/>
    <d v="2025-06-30T00:00:00"/>
    <s v="Yes"/>
    <s v="Document started landing in GWCC"/>
  </r>
  <r>
    <x v="6"/>
    <s v="test case failing due to incorrect object name"/>
    <s v="WT Expense_French_Valid Data_Validation"/>
    <s v="WT Expense_French_Valid Data_Validation"/>
    <s v="Noopur Sharma"/>
    <s v="Completed"/>
    <d v="2025-05-09T00:00:00"/>
    <d v="2025-05-09T00:00:00"/>
    <x v="3"/>
    <n v="1"/>
    <n v="1"/>
    <d v="2025-05-09T00:00:00"/>
    <s v="Yes"/>
    <m/>
  </r>
  <r>
    <x v="2"/>
    <s v="Pre-requisite to delete files is failing"/>
    <s v="TC006_DeleteAllExistingDocsOfClaim_GWCC"/>
    <s v="TC006_DeleteAllExistingDocsOfClaim_GWCC"/>
    <s v="Kiran Kangula"/>
    <s v="Blocked"/>
    <d v="2025-06-26T00:00:00"/>
    <m/>
    <x v="7"/>
    <m/>
    <m/>
    <m/>
    <m/>
    <s v="Due to Doc Landing Issue in BAT OSPC"/>
  </r>
  <r>
    <x v="6"/>
    <s v="GW CC validation steps failing"/>
    <s v="Multiple test cases"/>
    <s v="Multiple test cases"/>
    <s v="Noopur Sharma"/>
    <s v="Blocked"/>
    <d v="2025-05-09T00:00:00"/>
    <m/>
    <x v="3"/>
    <m/>
    <m/>
    <m/>
    <s v="No"/>
    <m/>
  </r>
  <r>
    <x v="8"/>
    <s v="10 testcases were failing due to Pre-requisite and 'CHECK' keyword was failing "/>
    <m/>
    <m/>
    <s v="Swetha Seetkal Prasanna Kumar"/>
    <s v="Completed"/>
    <d v="2025-05-20T00:00:00"/>
    <d v="2025-05-20T00:00:00"/>
    <x v="3"/>
    <n v="10"/>
    <n v="7.5"/>
    <s v="merged"/>
    <s v="No"/>
    <s v="Keyword is working and also tried replacing 'CHECK' keywpord with  'checkboxifUnchecked' for few testcases also CC was down"/>
  </r>
  <r>
    <x v="7"/>
    <s v="Co-browser testcases"/>
    <m/>
    <m/>
    <s v="Swetha Seetkal Prasanna Kumar"/>
    <s v="Not Started"/>
    <m/>
    <m/>
    <x v="1"/>
    <m/>
    <m/>
    <m/>
    <m/>
    <m/>
  </r>
  <r>
    <x v="8"/>
    <s v="SE-3391 Increase the number of allowable document accepted in a single session in Doc upload"/>
    <s v="SE-3391 Increase the number of allowable document accepted in a single session in Doc upload"/>
    <m/>
    <s v="Swetha Seetkal Prasanna Kumar"/>
    <s v="In Progress"/>
    <d v="2025-05-23T00:00:00"/>
    <m/>
    <x v="3"/>
    <n v="3"/>
    <n v="9.5"/>
    <m/>
    <m/>
    <m/>
  </r>
  <r>
    <x v="3"/>
    <s v="entire suite is failing with prerquisites ,keyword Create Appeals is also failing when refresh each time"/>
    <s v="All test cases"/>
    <s v="All test cases"/>
    <s v="Noopur Sharma"/>
    <s v="In Progress"/>
    <m/>
    <m/>
    <x v="1"/>
    <m/>
    <m/>
    <m/>
    <m/>
    <m/>
  </r>
  <r>
    <x v="7"/>
    <s v="French word changed for Logout"/>
    <s v="TC03_Framework__Header_links_Bilingual"/>
    <s v="TC03_Framework__Header_links_Bilingual"/>
    <m/>
    <m/>
    <m/>
    <m/>
    <x v="1"/>
    <m/>
    <m/>
    <m/>
    <m/>
    <m/>
  </r>
  <r>
    <x v="7"/>
    <s v="Login Locator changed in all OSPC Modules, need update on the  test case level"/>
    <s v="All Test cases where OSPC login required"/>
    <m/>
    <s v="Kiran Kangula"/>
    <s v="Completed"/>
    <d v="2025-06-24T00:00:00"/>
    <d v="2025-06-27T00:00:00"/>
    <x v="7"/>
    <n v="61"/>
    <n v="12"/>
    <d v="2025-06-27T00:00:00"/>
    <s v="Yes"/>
    <m/>
  </r>
  <r>
    <x v="4"/>
    <s v="Dependencies are not working as expected and object has changed in the app"/>
    <s v="All test cases"/>
    <s v="All test cases"/>
    <m/>
    <m/>
    <m/>
    <m/>
    <x v="1"/>
    <m/>
    <m/>
    <m/>
    <m/>
    <m/>
  </r>
  <r>
    <x v="5"/>
    <s v="Object has changed for couple of test cases"/>
    <s v="CAA Online_EN_PDF Validation_Submit Valid Data succesfully"/>
    <s v="CAA Online_EN_PDF Validation_Submit Valid Data succesfully"/>
    <s v="Noopur Sharma"/>
    <s v="Completed"/>
    <d v="2025-08-26T00:00:00"/>
    <d v="2025-08-26T00:00:00"/>
    <x v="8"/>
    <n v="2"/>
    <n v="1"/>
    <d v="2025-08-27T00:00:00"/>
    <s v="Y"/>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11"/>
    <m/>
    <m/>
    <m/>
    <m/>
    <m/>
    <m/>
    <m/>
    <x v="1"/>
    <m/>
    <m/>
    <m/>
    <m/>
    <m/>
  </r>
  <r>
    <x v="8"/>
    <s v="new testcase "/>
    <s v="SE-3636 Doc upload and hearing forms not routing to the expected queue_UNCD"/>
    <s v="TC01_Verify the UNCD Doc upload and hearing forms not routing to the expected queue in Desktop view_En , TC02_Verify the UNCD Doc upload and hearing forms not routing to the expected queue in Desktop view_Fr"/>
    <s v="swetha"/>
    <s v="In Progress"/>
    <d v="2025-05-26T00:00:00"/>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r>
    <x v="11"/>
    <m/>
    <m/>
    <m/>
    <m/>
    <m/>
    <m/>
    <m/>
    <x v="9"/>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s v="Generic automation team maintenance task"/>
    <m/>
    <m/>
    <x v="0"/>
    <s v="Completed"/>
    <m/>
    <d v="2025-04-30T00:00:00"/>
    <x v="0"/>
    <m/>
    <n v="10"/>
    <m/>
    <m/>
    <s v="Meetings/Automation KT planning and effort"/>
  </r>
  <r>
    <x v="1"/>
    <s v="Failing to validate alphanumeric characters in subclass"/>
    <s v="Multiple test cases"/>
    <m/>
    <x v="0"/>
    <s v="Completed"/>
    <m/>
    <m/>
    <x v="1"/>
    <m/>
    <m/>
    <m/>
    <m/>
    <s v="Eform7 Legacy Application is replaced by DI7"/>
  </r>
  <r>
    <x v="1"/>
    <m/>
    <s v="TC009_eForm7_LSR049_EW704_Verify the display of NAICS code values as numeric characters with no hyphen in Review before submitting page_English_SCHD1_Post RFM"/>
    <m/>
    <x v="0"/>
    <s v="Completed"/>
    <d v="2025-01-16T00:00:00"/>
    <d v="2025-01-16T00:00:00"/>
    <x v="2"/>
    <n v="1"/>
    <n v="1"/>
    <m/>
    <m/>
    <m/>
  </r>
  <r>
    <x v="1"/>
    <s v="verifyTextInPDF keyword is failing even though the text is present in the pdf"/>
    <s v="TC010_eForm7_LSR051_EW705_Verify the Class-Subclass code values in PDF Download for submitted form_English_SCHD1_Post RFM"/>
    <m/>
    <x v="0"/>
    <s v="Completed"/>
    <m/>
    <m/>
    <x v="1"/>
    <m/>
    <m/>
    <m/>
    <m/>
    <s v="Eform7 Legacy Application is replaced by DI7"/>
  </r>
  <r>
    <x v="1"/>
    <s v="Yet to investigate"/>
    <s v="TC011_eForm7_Open the existing draft eform7 form_ English_SCHD1"/>
    <m/>
    <x v="0"/>
    <s v="Completed"/>
    <m/>
    <m/>
    <x v="1"/>
    <m/>
    <m/>
    <m/>
    <m/>
    <s v="Eform7 Legacy Application is replaced by DI7"/>
  </r>
  <r>
    <x v="2"/>
    <s v="GW validation steps give false positive due to old documents with same name being present there"/>
    <s v="Multiple test cases"/>
    <m/>
    <x v="1"/>
    <s v="Completed"/>
    <d v="2025-01-10T00:00:00"/>
    <d v="2025-01-17T00:00:00"/>
    <x v="2"/>
    <n v="16"/>
    <n v="24"/>
    <m/>
    <m/>
    <m/>
  </r>
  <r>
    <x v="2"/>
    <s v="Test cases failing due to change in object"/>
    <s v="Multiple test cases"/>
    <m/>
    <x v="0"/>
    <s v="Completed"/>
    <m/>
    <m/>
    <x v="1"/>
    <m/>
    <m/>
    <m/>
    <m/>
    <m/>
  </r>
  <r>
    <x v="3"/>
    <s v="Locators have changed"/>
    <s v="Multiple test cases"/>
    <m/>
    <x v="0"/>
    <s v="Completed"/>
    <d v="2025-01-21T00:00:00"/>
    <d v="2025-01-24T00:00:00"/>
    <x v="2"/>
    <n v="5"/>
    <n v="20"/>
    <m/>
    <m/>
    <m/>
  </r>
  <r>
    <x v="3"/>
    <s v="Locators have changed"/>
    <s v="Multiple test cases"/>
    <m/>
    <x v="0"/>
    <s v="Completed"/>
    <d v="2025-01-27T00:00:00"/>
    <m/>
    <x v="2"/>
    <n v="5"/>
    <n v="20"/>
    <m/>
    <m/>
    <m/>
  </r>
  <r>
    <x v="4"/>
    <s v="Pre-requisite failing due to old ACES PC flow"/>
    <s v="without pre-requisite also the test case failed"/>
    <m/>
    <x v="2"/>
    <s v="Completed"/>
    <d v="2025-05-15T00:00:00"/>
    <d v="2025-05-23T00:00:00"/>
    <x v="3"/>
    <n v="8"/>
    <n v="25"/>
    <d v="2025-05-22T00:00:00"/>
    <s v="Yes"/>
    <m/>
  </r>
  <r>
    <x v="4"/>
    <s v="Data issues, need to change pre and post steps"/>
    <s v="All test cases"/>
    <s v="All test cases"/>
    <x v="2"/>
    <s v="Completed"/>
    <d v="2025-04-02T00:00:00"/>
    <d v="2025-04-28T00:00:00"/>
    <x v="0"/>
    <n v="6"/>
    <n v="42"/>
    <d v="2025-05-22T00:00:00"/>
    <s v="Yes"/>
    <s v="Framework Setup and Troubleshooting issues_x000a_More maintenance required on these scripts hence, not requesting for merge"/>
  </r>
  <r>
    <x v="4"/>
    <s v="Conitinuation of fixes from April Month"/>
    <s v="All test cases"/>
    <s v="All test cases"/>
    <x v="2"/>
    <s v="Completed"/>
    <d v="2025-05-01T00:00:00"/>
    <d v="2025-05-23T00:00:00"/>
    <x v="3"/>
    <n v="8"/>
    <n v="60.5"/>
    <d v="2025-05-22T00:00:00"/>
    <s v="Yes"/>
    <m/>
  </r>
  <r>
    <x v="5"/>
    <s v="SE-3293-Implement Feedback button for CAA"/>
    <s v="SE-3293 Implement Feedback button for CAA English"/>
    <s v="eCAA_Valid Data_Submission"/>
    <x v="0"/>
    <s v="Blocked"/>
    <m/>
    <m/>
    <x v="1"/>
    <m/>
    <m/>
    <m/>
    <m/>
    <s v="I cannot see the feedback button on my screen tried changing all possible scenarios in all browsers. "/>
  </r>
  <r>
    <x v="6"/>
    <s v="SE-3294-Implement Feedback button for WT"/>
    <m/>
    <m/>
    <x v="0"/>
    <s v="Blocked"/>
    <m/>
    <m/>
    <x v="1"/>
    <m/>
    <m/>
    <m/>
    <m/>
    <m/>
  </r>
  <r>
    <x v="6"/>
    <s v="Select date keyword is not working"/>
    <s v="Multiple test cases"/>
    <m/>
    <x v="0"/>
    <s v="Completed"/>
    <d v="2025-01-06T00:00:00"/>
    <d v="2025-05-22T00:00:00"/>
    <x v="3"/>
    <n v="14"/>
    <n v="24"/>
    <m/>
    <s v="Yes"/>
    <m/>
  </r>
  <r>
    <x v="3"/>
    <s v="SE-3310-Issue found in Appeals page ,  &quot;intent to object form&quot; link is broken getting 404 Error"/>
    <m/>
    <m/>
    <x v="0"/>
    <s v="Not Started"/>
    <m/>
    <m/>
    <x v="1"/>
    <m/>
    <m/>
    <m/>
    <m/>
    <m/>
  </r>
  <r>
    <x v="5"/>
    <s v="SE-3144 Implement new Footer Link for CAA English"/>
    <s v="SE-3144 Implement new Footer Link for CAA English"/>
    <m/>
    <x v="1"/>
    <s v="Completed"/>
    <d v="2025-01-16T00:00:00"/>
    <d v="2025-01-16T00:00:00"/>
    <x v="2"/>
    <n v="1"/>
    <n v="2"/>
    <d v="2025-01-16T00:00:00"/>
    <s v="No"/>
    <s v="scripting has completed but footer links which has query selector is not reading. getting an error. clarification call taking time . tried all keywords and query selector nd xpath, tried all possible keywords and query selector."/>
  </r>
  <r>
    <x v="7"/>
    <s v="SE-3205 Implement new Footer Link for OSPC- LOGIN/Sign up"/>
    <s v="TC01_Implement new Footer Link for OSPC- Sign up_English_Desktop"/>
    <m/>
    <x v="1"/>
    <s v="Completed"/>
    <d v="2024-12-19T00:00:00"/>
    <d v="2025-01-03T00:00:00"/>
    <x v="2"/>
    <n v="1"/>
    <n v="2.5"/>
    <m/>
    <m/>
    <s v="Updated new query Selectors "/>
  </r>
  <r>
    <x v="0"/>
    <s v="Generic automation team maintenance task"/>
    <m/>
    <m/>
    <x v="1"/>
    <s v="Completed"/>
    <d v="2025-01-06T00:00:00"/>
    <d v="2025-02-06T00:00:00"/>
    <x v="4"/>
    <n v="6"/>
    <n v="28"/>
    <m/>
    <m/>
    <s v="Cleaning Up and removing the Blank spaces for test suites"/>
  </r>
  <r>
    <x v="8"/>
    <s v="Multiple Testcases are failing at multiple steps  and steps are mismatched due to which they are failing. data issue also"/>
    <s v="TC004_E2E_Supporting Documents_for Workers Exposure Incident Reporting Form - CEIR 3885A_GW Updates_GWValidation -- steps are mismatched"/>
    <s v="TC01_No Error message when Month is entered any 2 digits"/>
    <x v="1"/>
    <s v="Completed"/>
    <d v="2025-01-23T00:00:00"/>
    <d v="2025-02-06T00:00:00"/>
    <x v="4"/>
    <n v="12"/>
    <n v="17.5"/>
    <m/>
    <m/>
    <s v="there are 147 testcases for REgression. Feb-19 Gagandeep assigned to run the testcases from line114 (35 testcases - passed 17, failed 18)"/>
  </r>
  <r>
    <x v="3"/>
    <s v="Regression testcases failing with pre-requisites"/>
    <s v="Multiple test cases"/>
    <m/>
    <x v="1"/>
    <s v="Completed"/>
    <d v="2025-02-06T00:00:00"/>
    <d v="2025-02-06T00:00:00"/>
    <x v="4"/>
    <n v="3"/>
    <n v="2"/>
    <d v="2025-02-07T00:00:00"/>
    <s v="Yes"/>
    <m/>
  </r>
  <r>
    <x v="7"/>
    <s v="Regression testcases failing with pre-requisites:  1. All GW CC validation test cases and prerequisites were failing. 2. Testcases were failing due to Launch URL was misplaced in testsuite_x000a_3. Test cases were taking longer time to complete execution."/>
    <s v="Multiple test cases"/>
    <m/>
    <x v="1"/>
    <s v="Completed"/>
    <d v="2025-02-06T00:00:00"/>
    <d v="2025-02-11T00:00:00"/>
    <x v="4"/>
    <n v="22"/>
    <n v="20"/>
    <d v="2025-02-13T00:00:00"/>
    <s v="Yes"/>
    <s v="most of the test steps were misplaced and CC teststeps locators and wait was added. gettting &quot;Stale elemetn exception&quot; and also facing the error &quot;Bussiness activity  effective date is out of range&quot; had to some research why are we facing this issue,"/>
  </r>
  <r>
    <x v="2"/>
    <s v="1) All GW CC validation test cases and prerequisites were failing._x000a_2) Test cases were taking longer time to complete execution.(Performance issue.)_x000a_3) Changes have been made to document indexing test suite (like added/updated some keyword methods, added/modified some precondition test cases, added/updated couple of web elements ) to make it more robust, performance oriented and less prone to failure_x000a_"/>
    <s v="Entire test suite has been taken in to considerration."/>
    <s v="OSPCDocumentIndexing_Test"/>
    <x v="0"/>
    <s v="Completed"/>
    <d v="2025-02-05T00:00:00"/>
    <d v="2025-02-11T00:00:00"/>
    <x v="4"/>
    <n v="43"/>
    <n v="50"/>
    <m/>
    <m/>
    <m/>
  </r>
  <r>
    <x v="6"/>
    <s v="1) All test cases are failing as the WTSelectDate keyword function is not working._x000a_2) A Keyword function (name : selectDateOnWTApp) has been developed for WT date picker and testcases have been updated with the new keyword._x000a_3) Changes have been made to WT test suite (like added/updated some keyword methods, added/modified some precondition test cases, added/updated couple of web elements ) to make it more robust, performance oriented and less prone to failure_x000a_"/>
    <s v="Entire test suite has been taken in to considerration."/>
    <s v="WorkTravel_Test"/>
    <x v="0"/>
    <s v="Completed"/>
    <d v="2025-02-12T00:00:00"/>
    <d v="2025-02-14T00:00:00"/>
    <x v="4"/>
    <n v="18"/>
    <n v="20"/>
    <m/>
    <m/>
    <s v="Test suite has been executed after all the changes are mode and all test cases execution as were expected. Code merge has been asked. "/>
  </r>
  <r>
    <x v="8"/>
    <s v="Ad-hoc testing  for all 35 testcases"/>
    <s v="35 Test cases"/>
    <s v="35 Testcases"/>
    <x v="1"/>
    <s v="Completed"/>
    <d v="2025-02-28T00:00:00"/>
    <d v="2025-03-07T00:00:00"/>
    <x v="5"/>
    <n v="35"/>
    <n v="17.5"/>
    <d v="2025-03-03T00:00:00"/>
    <s v="Yes"/>
    <s v="line114 -147 ,35 testcases (CC steps were failing too and added wait )"/>
  </r>
  <r>
    <x v="7"/>
    <s v="Intelligent execution compatibility for all test suites"/>
    <s v="All test cases"/>
    <s v="All test cases"/>
    <x v="0"/>
    <s v="Completed"/>
    <d v="2025-02-28T00:00:00"/>
    <d v="2025-03-04T00:00:00"/>
    <x v="5"/>
    <n v="1"/>
    <n v="5"/>
    <d v="2025-03-04T00:00:00"/>
    <s v="Yes"/>
    <m/>
  </r>
  <r>
    <x v="8"/>
    <s v="failing due to prerequisites GWCC, CLICK keyword was failing"/>
    <s v="TC09_Educational records, assessment and reports_UNCD_English"/>
    <s v="TC09_Educational records, assessment and reports_UNCD_English_Part1, TC09_Educational records, assessment and reports_UNCD_English_Part2_x000a_"/>
    <x v="1"/>
    <s v="Completed"/>
    <s v="feb-14-25"/>
    <s v="feb-14-25"/>
    <x v="4"/>
    <n v="3"/>
    <n v="2.5"/>
    <d v="2025-03-17T00:00:00"/>
    <s v="Yes"/>
    <s v="Ran 4 testcases and prerequisites were failing for them. fixed the 'TC002_GetAccountDetails_CreateClaim' pre-req. CLICK keyword was replaced by ClickUsingJse and added multiple wait "/>
  </r>
  <r>
    <x v="9"/>
    <s v="Intelligent execution compatibility for all test suites"/>
    <s v="All test cases"/>
    <s v="All test cases"/>
    <x v="0"/>
    <s v="Completed"/>
    <d v="2025-03-04T00:00:00"/>
    <d v="2025-03-06T00:00:00"/>
    <x v="5"/>
    <n v="1"/>
    <n v="5"/>
    <d v="2025-03-06T00:00:00"/>
    <s v="Yes"/>
    <m/>
  </r>
  <r>
    <x v="1"/>
    <s v="Intelligent execution compatibility for all test suites"/>
    <s v="All test cases"/>
    <s v="All test cases"/>
    <x v="0"/>
    <s v="Completed"/>
    <d v="2025-03-07T00:00:00"/>
    <d v="2025-03-07T00:00:00"/>
    <x v="5"/>
    <n v="1"/>
    <n v="3"/>
    <d v="2025-03-07T00:00:00"/>
    <s v="Yes"/>
    <m/>
  </r>
  <r>
    <x v="5"/>
    <s v="Intelligent execution compatibility for all test suites"/>
    <s v="All test cases"/>
    <s v="All test cases"/>
    <x v="0"/>
    <s v="Completed"/>
    <d v="2025-03-07T00:00:00"/>
    <d v="2025-03-07T00:00:00"/>
    <x v="5"/>
    <n v="1"/>
    <n v="3"/>
    <d v="2025-03-07T00:00:00"/>
    <s v="Yes"/>
    <m/>
  </r>
  <r>
    <x v="8"/>
    <s v="ALM Updation and removal of documents in Excel sheet which are not in the dropdown "/>
    <s v="UNCD"/>
    <s v="All test cases"/>
    <x v="1"/>
    <s v="Completed"/>
    <d v="2025-03-10T00:00:00"/>
    <s v="07-Aprl-2025"/>
    <x v="6"/>
    <n v="20"/>
    <n v="12.5"/>
    <d v="2025-04-07T00:00:00"/>
    <s v="Yes"/>
    <s v="March10, March11 worked on UNCD testcases in ALM , April 1"/>
  </r>
  <r>
    <x v="10"/>
    <s v="Intelligent execution compatibility for all test suites"/>
    <s v="All test cases"/>
    <s v="All test cases"/>
    <x v="0"/>
    <s v="Completed"/>
    <d v="2025-03-11T00:00:00"/>
    <d v="2025-03-13T00:00:00"/>
    <x v="5"/>
    <n v="1"/>
    <n v="5"/>
    <d v="2025-03-13T00:00:00"/>
    <s v="Yes"/>
    <m/>
  </r>
  <r>
    <x v="4"/>
    <s v="Intelligent execution compatibility for all test suites"/>
    <s v="All test cases"/>
    <s v="All test cases"/>
    <x v="0"/>
    <s v="Completed"/>
    <d v="2025-03-13T00:00:00"/>
    <d v="2025-03-13T00:00:00"/>
    <x v="5"/>
    <n v="1"/>
    <n v="3"/>
    <d v="2025-03-13T00:00:00"/>
    <s v="Yes"/>
    <m/>
  </r>
  <r>
    <x v="3"/>
    <s v="Intelligent execution compatibility for all test suites"/>
    <s v="All test cases"/>
    <s v="All test cases"/>
    <x v="0"/>
    <s v="Completed"/>
    <d v="2025-03-13T00:00:00"/>
    <d v="2025-03-13T00:00:00"/>
    <x v="5"/>
    <n v="1"/>
    <n v="2"/>
    <d v="2025-03-13T00:00:00"/>
    <s v="Yes"/>
    <m/>
  </r>
  <r>
    <x v="8"/>
    <s v="Intelligent execution compatibility for all test suites"/>
    <s v="All test cases"/>
    <s v="All test cases"/>
    <x v="0"/>
    <s v="Completed"/>
    <d v="2025-03-14T00:00:00"/>
    <d v="2025-05-22T00:00:00"/>
    <x v="3"/>
    <n v="1"/>
    <n v="6"/>
    <m/>
    <m/>
    <m/>
  </r>
  <r>
    <x v="8"/>
    <s v="Test cases ececution "/>
    <s v="TC09_Educational records, assessment and reports_UNCD_French, TC10_Employment and Specialized Services documents_UNCD French, TC019_ Decommission of old MSK forms_UNCD"/>
    <m/>
    <x v="1"/>
    <s v="Completed"/>
    <d v="2025-03-14T00:00:00"/>
    <d v="2025-04-07T00:00:00"/>
    <x v="0"/>
    <n v="15"/>
    <n v="8"/>
    <d v="2025-04-07T00:00:00"/>
    <s v="Yes"/>
    <s v="Gagandeep had mentioned to executed 6 tc as GWCC PPd was an issue."/>
  </r>
  <r>
    <x v="5"/>
    <s v="Object changed for Next button"/>
    <s v="Multiple test cases"/>
    <s v="Multiple test cases"/>
    <x v="0"/>
    <s v="Completed"/>
    <d v="2025-03-18T00:00:00"/>
    <d v="2025-03-18T00:00:00"/>
    <x v="5"/>
    <n v="12"/>
    <n v="3"/>
    <d v="2025-04-02T00:00:00"/>
    <s v="Yes"/>
    <m/>
  </r>
  <r>
    <x v="6"/>
    <s v="Date format changed so modify the keyword to accomodate new changes"/>
    <s v="Multiple test cases"/>
    <s v="Multiple test cases"/>
    <x v="0"/>
    <s v="Completed"/>
    <d v="2025-03-19T00:00:00"/>
    <d v="2025-03-19T00:00:00"/>
    <x v="5"/>
    <n v="9"/>
    <n v="4"/>
    <d v="2025-04-02T00:00:00"/>
    <s v="Yes"/>
    <m/>
  </r>
  <r>
    <x v="3"/>
    <s v="Intelligent execution compatibility for all test suites"/>
    <s v="All test cases"/>
    <s v="All test cases"/>
    <x v="0"/>
    <s v="Completed"/>
    <d v="2025-03-24T00:00:00"/>
    <d v="2025-05-22T00:00:00"/>
    <x v="3"/>
    <m/>
    <n v="2"/>
    <m/>
    <m/>
    <m/>
  </r>
  <r>
    <x v="8"/>
    <s v="Test cases ececution "/>
    <s v="All test cases"/>
    <s v="All test cases"/>
    <x v="1"/>
    <s v="Completed"/>
    <d v="2025-04-07T00:00:00"/>
    <d v="2025-05-22T00:00:00"/>
    <x v="3"/>
    <n v="15"/>
    <n v="4"/>
    <m/>
    <m/>
    <m/>
  </r>
  <r>
    <x v="6"/>
    <s v="April'25 release changes"/>
    <s v="Multiple test cases"/>
    <s v="Multiple test cases"/>
    <x v="0"/>
    <s v="Completed"/>
    <d v="2025-04-04T00:00:00"/>
    <d v="2025-04-04T00:00:00"/>
    <x v="0"/>
    <n v="10"/>
    <n v="6"/>
    <d v="2025-04-09T00:00:00"/>
    <s v="Yes"/>
    <m/>
  </r>
  <r>
    <x v="7"/>
    <s v="Object changes for next button "/>
    <s v="TC_01_Add a Claim_Personal identification number Unknown_New Message_New Profile_Bilingual"/>
    <s v="TC_01_Add a Claim_Personal identification number Unknown_New Message_New Profile_Bilingual"/>
    <x v="0"/>
    <s v="Completed"/>
    <d v="2025-04-04T00:00:00"/>
    <d v="2025-04-07T00:00:00"/>
    <x v="0"/>
    <n v="1"/>
    <n v="1"/>
    <d v="2025-04-07T00:00:00"/>
    <s v="Yes"/>
    <m/>
  </r>
  <r>
    <x v="8"/>
    <s v="Test case failing due to form name"/>
    <s v="Multiple test cases"/>
    <s v="TC003_E2E_Supporting Documents_for Employers Exposure Incident Reporting Form - CEIR 3886A_GW Updates"/>
    <x v="0"/>
    <s v="Completed"/>
    <d v="2025-04-16T00:00:00"/>
    <d v="2025-05-07T00:00:00"/>
    <x v="3"/>
    <n v="10"/>
    <m/>
    <d v="2025-05-07T00:00:00"/>
    <m/>
    <m/>
  </r>
  <r>
    <x v="7"/>
    <s v="object changes for Footer link"/>
    <s v="TC01_Add Frequently asked questions link to OSPC, TC02_Add FAQ link to OSPC_French, OSPC-2706_Page Load Animation_OSPC UI_Cloud Foundry Replaced by Generic Page"/>
    <s v="TC01_Add Frequently asked questions link to OSPC, TC02_Add FAQ link to OSPC_French, OSPC-2706_Page Load Animation_OSPC UI_Cloud Foundry Replaced by Generic Page"/>
    <x v="1"/>
    <s v="Completed"/>
    <d v="2025-04-10T00:00:00"/>
    <d v="2025-04-16T00:00:00"/>
    <x v="0"/>
    <n v="10"/>
    <n v="7"/>
    <d v="2025-04-17T00:00:00"/>
    <s v="No"/>
    <s v="I have to check latest framework and send latest sheet. Pending action on my side"/>
  </r>
  <r>
    <x v="3"/>
    <s v="entire suite is failing with prerquisites ,keyword Create Appeals is also failing when refresh each time"/>
    <s v="All test cases"/>
    <s v="All test cases"/>
    <x v="1"/>
    <s v="Completed"/>
    <d v="2025-04-17T00:00:00"/>
    <d v="2025-05-27T00:00:00"/>
    <x v="3"/>
    <n v="18"/>
    <n v="39"/>
    <m/>
    <s v="No"/>
    <s v="understanding the test suite, May5 - Pre-Req is failing due stale lement refer, added extra wait for CreateAppeals function. done with execution and handed over to Noopur to execute from her end and approve"/>
  </r>
  <r>
    <x v="9"/>
    <s v="Script Failures and GW Validation Failures"/>
    <s v="All GW Test cases"/>
    <m/>
    <x v="2"/>
    <s v="Completed"/>
    <d v="2025-06-26T00:00:00"/>
    <d v="2025-06-30T00:00:00"/>
    <x v="7"/>
    <n v="14"/>
    <n v="16"/>
    <d v="2025-06-30T00:00:00"/>
    <s v="Yes"/>
    <s v="Document started landing in GWCC"/>
  </r>
  <r>
    <x v="6"/>
    <s v="test case failing due to incorrect object name"/>
    <s v="WT Expense_French_Valid Data_Validation"/>
    <s v="WT Expense_French_Valid Data_Validation"/>
    <x v="0"/>
    <s v="Completed"/>
    <d v="2025-05-09T00:00:00"/>
    <d v="2025-05-09T00:00:00"/>
    <x v="3"/>
    <n v="1"/>
    <n v="1"/>
    <d v="2025-05-09T00:00:00"/>
    <s v="Yes"/>
    <m/>
  </r>
  <r>
    <x v="2"/>
    <s v="Pre-requisite to delete files is failing"/>
    <s v="TC006_DeleteAllExistingDocsOfClaim_GWCC"/>
    <s v="TC006_DeleteAllExistingDocsOfClaim_GWCC"/>
    <x v="2"/>
    <s v="Blocked"/>
    <d v="2025-06-26T00:00:00"/>
    <m/>
    <x v="7"/>
    <m/>
    <m/>
    <m/>
    <m/>
    <s v="Due to Doc Landing Issue in BAT OSPC"/>
  </r>
  <r>
    <x v="6"/>
    <s v="GW CC validation steps failing"/>
    <s v="Multiple test cases"/>
    <s v="Multiple test cases"/>
    <x v="0"/>
    <s v="Blocked"/>
    <d v="2025-05-09T00:00:00"/>
    <m/>
    <x v="3"/>
    <m/>
    <m/>
    <m/>
    <s v="No"/>
    <m/>
  </r>
  <r>
    <x v="8"/>
    <s v="10 testcases were failing due to Pre-requisite and 'CHECK' keyword was failing "/>
    <m/>
    <m/>
    <x v="1"/>
    <s v="Completed"/>
    <d v="2025-05-20T00:00:00"/>
    <d v="2025-05-20T00:00:00"/>
    <x v="3"/>
    <n v="10"/>
    <n v="7.5"/>
    <s v="merged"/>
    <s v="No"/>
    <s v="Keyword is working and also tried replacing 'CHECK' keywpord with  'checkboxifUnchecked' for few testcases also CC was down"/>
  </r>
  <r>
    <x v="7"/>
    <s v="Co-browser testcases"/>
    <m/>
    <m/>
    <x v="1"/>
    <s v="Not Started"/>
    <m/>
    <m/>
    <x v="1"/>
    <m/>
    <m/>
    <m/>
    <m/>
    <m/>
  </r>
  <r>
    <x v="8"/>
    <s v="SE-3391 Increase the number of allowable document accepted in a single session in Doc upload"/>
    <s v="SE-3391 Increase the number of allowable document accepted in a single session in Doc upload"/>
    <m/>
    <x v="1"/>
    <s v="In Progress"/>
    <d v="2025-05-23T00:00:00"/>
    <m/>
    <x v="3"/>
    <n v="3"/>
    <n v="9.5"/>
    <m/>
    <m/>
    <m/>
  </r>
  <r>
    <x v="3"/>
    <s v="entire suite is failing with prerquisites ,keyword Create Appeals is also failing when refresh each time"/>
    <s v="All test cases"/>
    <s v="All test cases"/>
    <x v="0"/>
    <s v="In Progress"/>
    <m/>
    <m/>
    <x v="1"/>
    <m/>
    <m/>
    <m/>
    <m/>
    <m/>
  </r>
  <r>
    <x v="7"/>
    <s v="French word changed for Logout"/>
    <s v="TC03_Framework__Header_links_Bilingual"/>
    <s v="TC03_Framework__Header_links_Bilingual"/>
    <x v="3"/>
    <m/>
    <m/>
    <m/>
    <x v="1"/>
    <m/>
    <m/>
    <m/>
    <m/>
    <m/>
  </r>
  <r>
    <x v="7"/>
    <s v="Login Locator changed in all OSPC Modules, need update on the  test case level"/>
    <s v="All Test cases where OSPC login required"/>
    <m/>
    <x v="2"/>
    <s v="Completed"/>
    <d v="2025-06-24T00:00:00"/>
    <d v="2025-06-27T00:00:00"/>
    <x v="7"/>
    <n v="61"/>
    <n v="12"/>
    <d v="2025-06-27T00:00:00"/>
    <s v="Yes"/>
    <m/>
  </r>
  <r>
    <x v="4"/>
    <s v="Dependencies are not working as expected and object has changed in the app"/>
    <s v="All test cases"/>
    <s v="All test cases"/>
    <x v="3"/>
    <m/>
    <m/>
    <m/>
    <x v="1"/>
    <m/>
    <m/>
    <m/>
    <m/>
    <m/>
  </r>
  <r>
    <x v="5"/>
    <s v="Object has changed for couple of test cases"/>
    <s v="CAA Online_EN_PDF Validation_Submit Valid Data succesfully"/>
    <s v="CAA Online_EN_PDF Validation_Submit Valid Data succesfully"/>
    <x v="0"/>
    <s v="Completed"/>
    <d v="2025-08-26T00:00:00"/>
    <d v="2025-08-26T00:00:00"/>
    <x v="8"/>
    <n v="2"/>
    <n v="1"/>
    <d v="2025-08-27T00:00:00"/>
    <s v="Y"/>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r>
    <x v="11"/>
    <m/>
    <m/>
    <m/>
    <x v="3"/>
    <m/>
    <m/>
    <m/>
    <x v="1"/>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s v="SE-3390"/>
    <s v="Story"/>
    <s v="Increase the number of allowable document accepted in a single session in ospc"/>
    <x v="0"/>
    <x v="0"/>
    <s v="2025-09-19"/>
    <s v="Noopur Sharma"/>
    <s v="BAUSprint 10 - Sep 01 - Sep 19"/>
    <n v="60"/>
    <n v="0"/>
    <m/>
    <m/>
    <m/>
    <m/>
  </r>
  <r>
    <s v="SE-3391"/>
    <s v="Story"/>
    <s v="Increase the number of allowable document accepted in a single session in Doc upload"/>
    <x v="0"/>
    <x v="0"/>
    <s v="2025-09-19"/>
    <s v="Harish Challa"/>
    <s v=" BAUSprint 10 - Sep 01 - Sep 19"/>
    <n v="30"/>
    <n v="0"/>
    <m/>
    <m/>
    <m/>
    <m/>
  </r>
  <r>
    <s v="SE-3608"/>
    <s v="Story"/>
    <s v="Java, Spring boot and maven upgrade for service-wtexpenses for WT"/>
    <x v="0"/>
    <x v="1"/>
    <s v="2025-09-19"/>
    <s v="Jingze Ma"/>
    <s v=" BAUSprint 10 - Sep 01 - Sep 19"/>
    <n v="4"/>
    <n v="0"/>
    <m/>
    <m/>
    <m/>
    <m/>
  </r>
  <r>
    <s v="SE-3906"/>
    <s v="Story"/>
    <s v="Digital Claims Weekly Sanity - September 2025"/>
    <x v="0"/>
    <x v="2"/>
    <n v="0"/>
    <s v="Kiran Kangula"/>
    <s v="BAUSprint 10 - Sep 01 - Sep 19"/>
    <n v="25"/>
    <n v="6.5"/>
    <m/>
    <m/>
    <m/>
    <m/>
  </r>
  <r>
    <s v="SE-3907"/>
    <s v="Story"/>
    <s v="Digital Claims Automation - Maintenance (September 2025)"/>
    <x v="0"/>
    <x v="2"/>
    <n v="0"/>
    <s v="Kiran Kangula"/>
    <s v="BAUSprint 10 - Sep 01 - Sep 19"/>
    <n v="0"/>
    <n v="0"/>
    <m/>
    <m/>
    <m/>
    <m/>
  </r>
  <r>
    <s v="SE-3910"/>
    <s v="Story"/>
    <s v="Digital Claims Regression - Release September 2025"/>
    <x v="0"/>
    <x v="2"/>
    <n v="0"/>
    <s v="Kiran Kangula"/>
    <s v="BAUSprint 10 - Sep 01 - Sep 19"/>
    <n v="60"/>
    <n v="19"/>
    <m/>
    <m/>
    <m/>
    <m/>
  </r>
  <r>
    <s v="SE-3815"/>
    <s v="Story"/>
    <s v="DI-eform7 Auto-reg testing"/>
    <x v="0"/>
    <x v="3"/>
    <n v="0"/>
    <s v="Noopur Sharma"/>
    <s v="BAUSprint 10 - Sep 01 - Sep 19"/>
    <n v="50"/>
    <n v="0"/>
    <m/>
    <m/>
    <m/>
    <m/>
  </r>
  <r>
    <s v="SE-3768"/>
    <s v="Story"/>
    <s v="Investigate DI6 Special character validation rule"/>
    <x v="0"/>
    <x v="4"/>
    <s v="2025-09-05"/>
    <s v="Swetha Seetkal-Prasanna-Kumar"/>
    <s v="BAUSprint 10 - Sep 01 - Sep 19"/>
    <n v="11"/>
    <n v="3"/>
    <m/>
    <m/>
    <m/>
    <m/>
  </r>
  <r>
    <s v="SE-3871"/>
    <s v="Bug"/>
    <s v="Reproduce PRD incident in BAT "/>
    <x v="0"/>
    <x v="5"/>
    <n v="0"/>
    <s v="Riyaz Bardai"/>
    <s v="BAUSprint 10 - Sep 01 - Sep 19"/>
    <n v="16"/>
    <n v="6"/>
    <m/>
    <m/>
    <m/>
    <m/>
  </r>
  <r>
    <s v="SE-3827"/>
    <s v="Bug"/>
    <s v="PROD defect: Something went wrong error in DI-7 submission"/>
    <x v="0"/>
    <x v="5"/>
    <n v="0"/>
    <s v="Shobha Jayaprakash"/>
    <s v="BAUSprint 10 - Sep 01 - Sep 19"/>
    <n v="16"/>
    <n v="0"/>
    <m/>
    <m/>
    <m/>
    <m/>
  </r>
  <r>
    <s v="SE-3297"/>
    <s v="Story"/>
    <s v="Update Angular Version upgrade for NIHL"/>
    <x v="0"/>
    <x v="3"/>
    <n v="0"/>
    <s v="Jonathan Li"/>
    <s v=" BAUSprint 10 - Sep 01 - Sep 19"/>
    <n v="16"/>
    <n v="0"/>
    <m/>
    <m/>
    <m/>
    <m/>
  </r>
  <r>
    <s v="SE-3848"/>
    <s v="Story"/>
    <s v="Spring boot and maven upgrade for service-create-caa-db-record"/>
    <x v="1"/>
    <x v="1"/>
    <s v="2025-09-19"/>
    <s v="Moinuddin Khaja"/>
    <s v="BAUSprint 10 - Sep 01 - Sep 19"/>
    <n v="16"/>
    <n v="0"/>
    <m/>
    <m/>
    <m/>
    <m/>
  </r>
  <r>
    <s v="SE-3843"/>
    <s v="Bug"/>
    <s v="eServices Businesses - eform7 - error we're experiencing technical issue"/>
    <x v="0"/>
    <x v="5"/>
    <n v="0"/>
    <n v="0"/>
    <s v="BAUSprint 10 - Sep 01 - Sep 19"/>
    <n v="16"/>
    <n v="0"/>
    <m/>
    <m/>
    <m/>
    <m/>
  </r>
  <r>
    <s v="SE-3863"/>
    <s v="Bug"/>
    <s v="Test eform7 to reproduce prd incident INC0761774"/>
    <x v="0"/>
    <x v="2"/>
    <n v="0"/>
    <n v="0"/>
    <s v="BAUSprint 10 - Sep 01 - Sep 19"/>
    <n v="16"/>
    <n v="0"/>
    <m/>
    <m/>
    <m/>
    <m/>
  </r>
  <r>
    <s v="SE-3885"/>
    <s v="Story"/>
    <s v="OSPC: DI-6 Forum snippet update"/>
    <x v="0"/>
    <x v="3"/>
    <s v="2025-09-19"/>
    <s v="Jingze Ma"/>
    <s v="BAUSprint 10 - Sep 01 - Sep 19"/>
    <n v="16"/>
    <n v="0"/>
    <m/>
    <m/>
    <m/>
    <m/>
  </r>
  <r>
    <s v="SE-3887"/>
    <s v="Bug"/>
    <s v="eForm 7 Accessibility: Other Earnings Status message - Entry form: SR doesn't detect all error messages"/>
    <x v="1"/>
    <x v="2"/>
    <n v="0"/>
    <n v="0"/>
    <s v="BAUSprint 10 - Sep 01 - Sep 19"/>
    <n v="10"/>
    <n v="0"/>
    <m/>
    <m/>
    <m/>
    <m/>
  </r>
  <r>
    <s v="SE-3888"/>
    <s v="Bug"/>
    <s v="eForm 7 Accessibility: Screen reader reads the global error message one time only"/>
    <x v="1"/>
    <x v="2"/>
    <n v="0"/>
    <n v="0"/>
    <s v="BAUSprint 10 - Sep 01 - Sep 19"/>
    <n v="10"/>
    <n v="0"/>
    <m/>
    <m/>
    <m/>
    <m/>
  </r>
  <r>
    <s v="SE-3889"/>
    <s v="Bug"/>
    <s v="eForm 7 Accessibility: Other Earnings - Info link ⓘ: inappropriate markup is used"/>
    <x v="1"/>
    <x v="2"/>
    <n v="0"/>
    <n v="0"/>
    <s v="BAUSprint 10 - Sep 01 - Sep 19"/>
    <n v="10"/>
    <n v="0"/>
    <m/>
    <m/>
    <m/>
    <m/>
  </r>
  <r>
    <s v="SE-3890"/>
    <s v="Bug"/>
    <s v="eForm 7 Accessibility: Review and Submit  status message - Error messages are not read properly by SR"/>
    <x v="1"/>
    <x v="2"/>
    <n v="0"/>
    <s v="Moinuddin Khaja"/>
    <s v="BAUSprint 10 - Sep 01 - Sep 19"/>
    <n v="10"/>
    <n v="0"/>
    <m/>
    <m/>
    <m/>
    <m/>
  </r>
  <r>
    <s v="SE-3891"/>
    <s v="Bug"/>
    <s v="eForm 7 Accessibility: 2.4.3 Focus Order - NAICS selection: the focus should be set on the new content"/>
    <x v="1"/>
    <x v="2"/>
    <n v="0"/>
    <s v="Moinuddin Khaja"/>
    <s v="BAUSprint 10 - Sep 01 - Sep 19"/>
    <n v="10"/>
    <n v="0"/>
    <m/>
    <m/>
    <m/>
    <m/>
  </r>
  <r>
    <s v="SE-3892"/>
    <s v="Bug"/>
    <s v="eForm 7 Accessibility: Status message - Edit contact: screen reader reads the feedback one time only"/>
    <x v="1"/>
    <x v="2"/>
    <n v="0"/>
    <s v="Moinuddin Khaja"/>
    <s v="BAUSprint 10 - Sep 01 - Sep 19"/>
    <n v="10"/>
    <n v="0"/>
    <m/>
    <m/>
    <m/>
    <m/>
  </r>
  <r>
    <s v="SE-3893"/>
    <s v="Bug"/>
    <s v="eForm 7 Accessibility: Focus Order - When the &quot;Add contact&quot;&quot; is activated or canceled, the focus should be set on the appropriate element"/>
    <x v="1"/>
    <x v="2"/>
    <n v="0"/>
    <n v="0"/>
    <s v="BAUSprint 10 - Sep 01 - Sep 19"/>
    <n v="10"/>
    <n v="0"/>
    <m/>
    <m/>
    <m/>
    <m/>
  </r>
  <r>
    <s v="SE-3894"/>
    <s v="Bug"/>
    <s v="eForm 7 Accessibility: Error displayed when optional document uploaded is removed and Next selected"/>
    <x v="1"/>
    <x v="2"/>
    <n v="0"/>
    <n v="0"/>
    <s v="BAUSprint 10 - Sep 01 - Sep 19"/>
    <n v="10"/>
    <n v="0"/>
    <m/>
    <m/>
    <m/>
    <m/>
  </r>
  <r>
    <s v="SE-3263"/>
    <s v="Story"/>
    <s v="Develop a NEW GET Method for an existing EDGE API"/>
    <x v="2"/>
    <x v="0"/>
    <n v="0"/>
    <s v="Kiran Kangula"/>
    <s v="BAUSprint 10 - Sep 01 - Sep 19"/>
    <m/>
    <n v="23.5"/>
    <m/>
    <m/>
    <m/>
    <m/>
  </r>
  <r>
    <s v="SE-3837"/>
    <s v="Story"/>
    <s v="Develop Backend Services for Editing Mailing Address in OSPC"/>
    <x v="1"/>
    <x v="0"/>
    <n v="0"/>
    <s v="Kiran Kangula"/>
    <s v="BAUSprint 10 - Sep 01 - Sep 19"/>
    <m/>
    <n v="3"/>
    <m/>
    <m/>
    <m/>
    <m/>
  </r>
  <r>
    <s v="SE-3625"/>
    <s v="Story"/>
    <s v="Develop Backend Services for Phone Number Editing"/>
    <x v="1"/>
    <x v="0"/>
    <n v="0"/>
    <s v="Kiran Kangula"/>
    <s v="BAUSprint 10 - Sep 01 - Sep 19"/>
    <m/>
    <n v="4"/>
    <m/>
    <m/>
    <m/>
    <m/>
  </r>
  <r>
    <s v="SE-3896"/>
    <s v="Bug"/>
    <s v="Other than Special characters are accepted in Optional fields for DI6 Physical injury or illness details in OSPC"/>
    <x v="0"/>
    <x v="5"/>
    <s v="2025-09-19"/>
    <s v="Sung-Min Sim"/>
    <s v="BAUSprint 10 - Sep 01 - Sep 19"/>
    <m/>
    <n v="0"/>
    <m/>
    <m/>
    <m/>
    <m/>
  </r>
  <r>
    <s v="SE-3897"/>
    <s v="Bug"/>
    <s v="Witnesses contact information - Add contact section is broken unable to see the edit or delete options under Witness page_OSPC in DI6"/>
    <x v="0"/>
    <x v="6"/>
    <s v="2025-09-19"/>
    <s v="Swetha Seetkal-Prasanna-Kumar"/>
    <s v="BAUSprint 10 - Sep 01 - Sep 19"/>
    <m/>
    <n v="0"/>
    <m/>
    <m/>
    <m/>
    <m/>
  </r>
  <r>
    <s v="SE-3918"/>
    <s v="Bug"/>
    <s v="DI-6 accessibility aria live tag for doc upload error messages"/>
    <x v="0"/>
    <x v="2"/>
    <s v="2025-09-19"/>
    <s v="Sung-Min Sim"/>
    <s v="BAUSprint 10 - Sep 01 - Sep 19"/>
    <m/>
    <n v="0"/>
    <m/>
    <m/>
    <m/>
    <m/>
  </r>
  <r>
    <m/>
    <m/>
    <m/>
    <x v="3"/>
    <x v="7"/>
    <m/>
    <m/>
    <m/>
    <m/>
    <n v="0"/>
    <m/>
    <m/>
    <m/>
    <m/>
  </r>
  <r>
    <m/>
    <m/>
    <m/>
    <x v="3"/>
    <x v="7"/>
    <m/>
    <m/>
    <s v=""/>
    <m/>
    <n v="0"/>
    <m/>
    <m/>
    <m/>
    <m/>
  </r>
  <r>
    <s v="Support"/>
    <s v="NA"/>
    <s v="Meetings &amp; Support"/>
    <x v="0"/>
    <x v="3"/>
    <n v="0"/>
    <n v="0"/>
    <s v=""/>
    <n v="50"/>
    <n v="2"/>
    <m/>
    <m/>
    <m/>
    <m/>
  </r>
  <r>
    <m/>
    <s v="Sub Total"/>
    <m/>
    <x v="3"/>
    <x v="7"/>
    <m/>
    <m/>
    <m/>
    <n v="482"/>
    <n v="67"/>
    <n v="0"/>
    <n v="0"/>
    <n v="0"/>
    <m/>
  </r>
  <r>
    <m/>
    <m/>
    <m/>
    <x v="3"/>
    <x v="7"/>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s v="SE-3932"/>
    <s v="Mac -  Safari Browser - User is unable to upload document from OSPC Submit Document screen"/>
    <x v="0"/>
    <x v="0"/>
    <s v="2025-09-11T12:23:38.531-0400"/>
    <x v="0"/>
    <x v="0"/>
    <x v="0"/>
    <x v="0"/>
    <x v="0"/>
    <x v="0"/>
    <x v="0"/>
    <x v="0"/>
    <x v="0"/>
    <x v="0"/>
    <x v="0"/>
    <x v="0"/>
  </r>
  <r>
    <s v="SE-3930"/>
    <s v="Auto reg failed for OD for the same worker as DOI is within 150 days"/>
    <x v="1"/>
    <x v="1"/>
    <s v="2025-09-10T14:44:53.453-0400"/>
    <x v="0"/>
    <x v="1"/>
    <x v="0"/>
    <x v="1"/>
    <x v="1"/>
    <x v="1"/>
    <x v="0"/>
    <x v="0"/>
    <x v="0"/>
    <x v="0"/>
    <x v="0"/>
    <x v="1"/>
  </r>
  <r>
    <s v="SE-3926"/>
    <s v="New WCB id created for the worker even with profile match score of 70"/>
    <x v="2"/>
    <x v="2"/>
    <s v="2025-09-09T12:36:36.313-0400"/>
    <x v="0"/>
    <x v="1"/>
    <x v="0"/>
    <x v="1"/>
    <x v="2"/>
    <x v="1"/>
    <x v="0"/>
    <x v="0"/>
    <x v="0"/>
    <x v="0"/>
    <x v="0"/>
    <x v="1"/>
  </r>
  <r>
    <s v="SE-3917"/>
    <s v="Document deletion is not working in DI-6 in BAT"/>
    <x v="3"/>
    <x v="3"/>
    <s v="2025-09-05T10:25:24.227-0400"/>
    <x v="0"/>
    <x v="1"/>
    <x v="0"/>
    <x v="0"/>
    <x v="3"/>
    <x v="2"/>
    <x v="0"/>
    <x v="0"/>
    <x v="0"/>
    <x v="0"/>
    <x v="0"/>
    <x v="1"/>
  </r>
  <r>
    <s v="SE-3896"/>
    <s v="Other than Special characters are accepted in Optional fields for DI6 Physical injury or illness details in OSPC"/>
    <x v="4"/>
    <x v="4"/>
    <s v="2025-08-29T11:03:00.180-0400"/>
    <x v="1"/>
    <x v="2"/>
    <x v="0"/>
    <x v="0"/>
    <x v="4"/>
    <x v="3"/>
    <x v="1"/>
    <x v="0"/>
    <x v="0"/>
    <x v="0"/>
    <x v="0"/>
    <x v="0"/>
  </r>
  <r>
    <s v="SE-3824"/>
    <s v="Unable to view the Employer's Report Cover Letter and report of injury or illness in GWCC"/>
    <x v="5"/>
    <x v="5"/>
    <s v="2025-08-18T17:17:01.896-0400"/>
    <x v="1"/>
    <x v="2"/>
    <x v="0"/>
    <x v="1"/>
    <x v="5"/>
    <x v="3"/>
    <x v="0"/>
    <x v="0"/>
    <x v="0"/>
    <x v="0"/>
    <x v="0"/>
    <x v="2"/>
  </r>
  <r>
    <s v="SE-3772"/>
    <s v="Email notification subject line for WT application is generic"/>
    <x v="6"/>
    <x v="6"/>
    <s v="2025-07-25T16:34:15.872-0400"/>
    <x v="1"/>
    <x v="1"/>
    <x v="0"/>
    <x v="1"/>
    <x v="6"/>
    <x v="3"/>
    <x v="0"/>
    <x v="0"/>
    <x v="0"/>
    <x v="0"/>
    <x v="0"/>
    <x v="3"/>
  </r>
  <r>
    <s v="SE-3721"/>
    <s v="Observation- Vertical scroll is missing after draft reference number for DI6"/>
    <x v="7"/>
    <x v="7"/>
    <s v="2025-06-19T11:19:48.163-0400"/>
    <x v="1"/>
    <x v="1"/>
    <x v="0"/>
    <x v="0"/>
    <x v="7"/>
    <x v="4"/>
    <x v="0"/>
    <x v="0"/>
    <x v="0"/>
    <x v="0"/>
    <x v="0"/>
    <x v="0"/>
  </r>
  <r>
    <s v="SE-3720"/>
    <s v="Observation- PIN letter pop up does not show vertical scroll as it does in Chrome"/>
    <x v="5"/>
    <x v="8"/>
    <s v="2025-06-18T12:59:06.802-0400"/>
    <x v="1"/>
    <x v="1"/>
    <x v="0"/>
    <x v="1"/>
    <x v="8"/>
    <x v="4"/>
    <x v="0"/>
    <x v="0"/>
    <x v="0"/>
    <x v="0"/>
    <x v="0"/>
    <x v="0"/>
  </r>
  <r>
    <s v="SE-3712"/>
    <s v="Observation - IOS Safari/Mobile - After session expiry, User is able to see Options(My claims, My profile, etc) and when clicked navigates to something went wrong"/>
    <x v="8"/>
    <x v="9"/>
    <s v="2025-06-05T17:29:35.365-0400"/>
    <x v="1"/>
    <x v="0"/>
    <x v="0"/>
    <x v="1"/>
    <x v="9"/>
    <x v="4"/>
    <x v="0"/>
    <x v="0"/>
    <x v="0"/>
    <x v="0"/>
    <x v="0"/>
    <x v="0"/>
  </r>
  <r>
    <s v="SE-3711"/>
    <s v="Observation - OSPC - Common across all Devices - User cannot go back to My claims screen from Mail screen"/>
    <x v="9"/>
    <x v="10"/>
    <s v="2025-06-05T16:30:05.386-0400"/>
    <x v="1"/>
    <x v="0"/>
    <x v="0"/>
    <x v="1"/>
    <x v="8"/>
    <x v="4"/>
    <x v="0"/>
    <x v="0"/>
    <x v="0"/>
    <x v="0"/>
    <x v="0"/>
    <x v="0"/>
  </r>
  <r>
    <s v="SE-3695"/>
    <s v="IOS Safari Tablet - Tab key is not working as expected "/>
    <x v="10"/>
    <x v="11"/>
    <s v="2025-05-30T10:07:13.899-0400"/>
    <x v="1"/>
    <x v="2"/>
    <x v="1"/>
    <x v="1"/>
    <x v="9"/>
    <x v="4"/>
    <x v="0"/>
    <x v="0"/>
    <x v="0"/>
    <x v="0"/>
    <x v="0"/>
    <x v="0"/>
  </r>
  <r>
    <s v="SE-3694"/>
    <s v="Observation- IOS Safari Tablet- when filling the Claim information error occurs enter a valid dat/year when clicked Next"/>
    <x v="11"/>
    <x v="12"/>
    <s v="2025-05-30T09:48:44.987-0400"/>
    <x v="1"/>
    <x v="2"/>
    <x v="0"/>
    <x v="1"/>
    <x v="8"/>
    <x v="4"/>
    <x v="0"/>
    <x v="0"/>
    <x v="0"/>
    <x v="0"/>
    <x v="0"/>
    <x v="0"/>
  </r>
  <r>
    <s v="SE-3692"/>
    <s v="Observation - MacOS safari Desktop: “What document is this?” is not coming after selecting non-WSIB form option"/>
    <x v="12"/>
    <x v="13"/>
    <s v="2025-05-30T09:30:59.792-0400"/>
    <x v="1"/>
    <x v="1"/>
    <x v="0"/>
    <x v="1"/>
    <x v="8"/>
    <x v="4"/>
    <x v="0"/>
    <x v="0"/>
    <x v="0"/>
    <x v="0"/>
    <x v="0"/>
    <x v="0"/>
  </r>
  <r>
    <s v="SE-3691"/>
    <s v="Observation - MacOS safari Desktop: Have to re-select the dropdown option to select WSIB form type after clicking Next"/>
    <x v="13"/>
    <x v="14"/>
    <s v="2025-05-30T09:30:38.532-0400"/>
    <x v="1"/>
    <x v="1"/>
    <x v="0"/>
    <x v="1"/>
    <x v="8"/>
    <x v="4"/>
    <x v="0"/>
    <x v="0"/>
    <x v="0"/>
    <x v="0"/>
    <x v="0"/>
    <x v="0"/>
  </r>
  <r>
    <s v="SE-3690"/>
    <s v="Observation - IOS Safari Mobile / Tablet - when user clicks on Soumettre un autre document. link after Submitting the document, nothing happens"/>
    <x v="14"/>
    <x v="15"/>
    <s v="2025-05-29T12:57:26.214-0400"/>
    <x v="1"/>
    <x v="0"/>
    <x v="1"/>
    <x v="1"/>
    <x v="8"/>
    <x v="4"/>
    <x v="0"/>
    <x v="0"/>
    <x v="0"/>
    <x v="0"/>
    <x v="0"/>
    <x v="0"/>
  </r>
  <r>
    <s v="SE-3689"/>
    <s v="Observation - File length is not fitting on the window/grey area in Review your Submission Screen"/>
    <x v="15"/>
    <x v="16"/>
    <s v="2025-05-29T12:17:49.639-0400"/>
    <x v="1"/>
    <x v="0"/>
    <x v="1"/>
    <x v="1"/>
    <x v="9"/>
    <x v="4"/>
    <x v="0"/>
    <x v="0"/>
    <x v="0"/>
    <x v="0"/>
    <x v="0"/>
    <x v="0"/>
  </r>
  <r>
    <s v="SE-3668"/>
    <s v="WT submission did not reach GW CC in PPD"/>
    <x v="16"/>
    <x v="17"/>
    <s v="2025-05-12T20:58:15.036-0400"/>
    <x v="0"/>
    <x v="1"/>
    <x v="0"/>
    <x v="0"/>
    <x v="8"/>
    <x v="2"/>
    <x v="0"/>
    <x v="0"/>
    <x v="0"/>
    <x v="0"/>
    <x v="0"/>
    <x v="0"/>
  </r>
  <r>
    <s v="SE-3667"/>
    <s v="CAA submission did not reach GW CC in PPD"/>
    <x v="5"/>
    <x v="18"/>
    <s v="2025-05-12T20:58:00.363-0400"/>
    <x v="0"/>
    <x v="1"/>
    <x v="0"/>
    <x v="0"/>
    <x v="8"/>
    <x v="2"/>
    <x v="0"/>
    <x v="0"/>
    <x v="0"/>
    <x v="0"/>
    <x v="0"/>
    <x v="0"/>
  </r>
  <r>
    <s v="SE-3662"/>
    <s v="WT is failing to validate the existing data in CC in PPD"/>
    <x v="17"/>
    <x v="19"/>
    <s v="2025-05-09T09:38:51.486-0400"/>
    <x v="1"/>
    <x v="1"/>
    <x v="0"/>
    <x v="1"/>
    <x v="10"/>
    <x v="3"/>
    <x v="0"/>
    <x v="0"/>
    <x v="0"/>
    <x v="0"/>
    <x v="0"/>
    <x v="3"/>
  </r>
  <r>
    <s v="SE-3654"/>
    <s v="Tab is not working as expected in IOS mobile for UNCD"/>
    <x v="18"/>
    <x v="20"/>
    <s v="2025-05-05T11:59:05.090-0400"/>
    <x v="1"/>
    <x v="2"/>
    <x v="0"/>
    <x v="0"/>
    <x v="11"/>
    <x v="3"/>
    <x v="0"/>
    <x v="0"/>
    <x v="0"/>
    <x v="0"/>
    <x v="0"/>
    <x v="3"/>
  </r>
  <r>
    <s v="SE-3537"/>
    <s v="When customer is  performing a hard refresh like clear cache , co-browsing session gets disconnected"/>
    <x v="19"/>
    <x v="21"/>
    <s v="2025-03-19T11:31:00.191-0400"/>
    <x v="1"/>
    <x v="2"/>
    <x v="0"/>
    <x v="1"/>
    <x v="1"/>
    <x v="3"/>
    <x v="0"/>
    <x v="0"/>
    <x v="0"/>
    <x v="0"/>
    <x v="0"/>
    <x v="0"/>
  </r>
  <r>
    <s v="SE-3536"/>
    <s v="User is facing difficulty to navigate when Co-browsing widget covers the section for mobile testing with IOS and Android. "/>
    <x v="20"/>
    <x v="22"/>
    <s v="2025-03-18T16:09:05.042-0400"/>
    <x v="1"/>
    <x v="2"/>
    <x v="2"/>
    <x v="1"/>
    <x v="11"/>
    <x v="3"/>
    <x v="0"/>
    <x v="0"/>
    <x v="0"/>
    <x v="0"/>
    <x v="0"/>
    <x v="1"/>
  </r>
  <r>
    <s v="SE-3535"/>
    <s v="Connection getting lost for both Agent an Customer when page navigates from MFA-Sign-up page to OSPC during co-browsing is enabled."/>
    <x v="21"/>
    <x v="22"/>
    <s v="2025-03-18T15:21:48.241-0400"/>
    <x v="1"/>
    <x v="2"/>
    <x v="2"/>
    <x v="1"/>
    <x v="11"/>
    <x v="3"/>
    <x v="0"/>
    <x v="0"/>
    <x v="0"/>
    <x v="0"/>
    <x v="0"/>
    <x v="1"/>
  </r>
  <r>
    <s v="SE-3524"/>
    <s v="When the Agent tries entering the text in text fields, text gets fades away within seconds both in English and French when co-browsing in OSPC BAT "/>
    <x v="22"/>
    <x v="22"/>
    <s v="2025-03-12T19:47:03.257-0400"/>
    <x v="1"/>
    <x v="2"/>
    <x v="3"/>
    <x v="1"/>
    <x v="1"/>
    <x v="3"/>
    <x v="0"/>
    <x v="0"/>
    <x v="0"/>
    <x v="0"/>
    <x v="0"/>
    <x v="1"/>
  </r>
  <r>
    <s v="SE-3523"/>
    <s v="when the User clicks logout , page is navigated to B2C LFB page. there Co-browser widget is missing in BAT OSPC "/>
    <x v="23"/>
    <x v="22"/>
    <s v="2025-03-12T19:29:54.953-0400"/>
    <x v="1"/>
    <x v="2"/>
    <x v="0"/>
    <x v="1"/>
    <x v="1"/>
    <x v="3"/>
    <x v="0"/>
    <x v="0"/>
    <x v="0"/>
    <x v="0"/>
    <x v="0"/>
    <x v="1"/>
  </r>
  <r>
    <s v="SE-3522"/>
    <s v="User was able to select all the radio buttons which are present in the page when Co-browsing for OSPC"/>
    <x v="24"/>
    <x v="22"/>
    <s v="2025-03-12T16:26:56.045-0400"/>
    <x v="1"/>
    <x v="2"/>
    <x v="3"/>
    <x v="1"/>
    <x v="1"/>
    <x v="3"/>
    <x v="0"/>
    <x v="0"/>
    <x v="0"/>
    <x v="0"/>
    <x v="0"/>
    <x v="0"/>
  </r>
  <r>
    <s v="SE-3521"/>
    <s v="Agent was not able to click on Dropdown menu when Co-browsing for OSPC"/>
    <x v="25"/>
    <x v="22"/>
    <s v="2025-03-12T15:58:56.131-0400"/>
    <x v="1"/>
    <x v="2"/>
    <x v="3"/>
    <x v="1"/>
    <x v="1"/>
    <x v="3"/>
    <x v="0"/>
    <x v="0"/>
    <x v="0"/>
    <x v="0"/>
    <x v="0"/>
    <x v="1"/>
  </r>
  <r>
    <s v="SE-3249"/>
    <s v="Forms 1801A and 0201B - 2397A &amp; 2397B : Forms Upload via BAT OSPC are not landing in BAT2 GWCC"/>
    <x v="26"/>
    <x v="23"/>
    <s v="2024-10-28T09:35:44.982-0400"/>
    <x v="1"/>
    <x v="0"/>
    <x v="0"/>
    <x v="1"/>
    <x v="1"/>
    <x v="3"/>
    <x v="0"/>
    <x v="0"/>
    <x v="0"/>
    <x v="0"/>
    <x v="0"/>
    <x v="0"/>
  </r>
  <r>
    <s v="SE-3244"/>
    <s v="Eform7 French flow is displaying English dropdown option"/>
    <x v="27"/>
    <x v="22"/>
    <s v="2024-10-24T11:02:17.213-0400"/>
    <x v="1"/>
    <x v="1"/>
    <x v="0"/>
    <x v="1"/>
    <x v="1"/>
    <x v="3"/>
    <x v="0"/>
    <x v="0"/>
    <x v="1"/>
    <x v="0"/>
    <x v="0"/>
    <x v="4"/>
  </r>
  <r>
    <s v="SE-3212"/>
    <s v="Recaptcha Error message is not retained when the Language is toggled b/w English and french"/>
    <x v="28"/>
    <x v="23"/>
    <s v="2024-10-09T13:58:47.000-0400"/>
    <x v="1"/>
    <x v="0"/>
    <x v="0"/>
    <x v="1"/>
    <x v="7"/>
    <x v="3"/>
    <x v="0"/>
    <x v="0"/>
    <x v="2"/>
    <x v="0"/>
    <x v="0"/>
    <x v="0"/>
  </r>
  <r>
    <s v="SE-2304"/>
    <s v="REGRESSION: PPD OSPC DI - getting few answers (yes/no) in English in downloaded report PDF if we select French as preferred language for injury physical report type "/>
    <x v="29"/>
    <x v="24"/>
    <s v="2023-08-16T12:44:43.000-0400"/>
    <x v="1"/>
    <x v="3"/>
    <x v="0"/>
    <x v="1"/>
    <x v="12"/>
    <x v="5"/>
    <x v="0"/>
    <x v="1"/>
    <x v="1"/>
    <x v="0"/>
    <x v="1"/>
    <x v="3"/>
  </r>
  <r>
    <s v="SE-584"/>
    <s v="NIHL - Verify Continue Claim feature in PPD"/>
    <x v="5"/>
    <x v="25"/>
    <s v="2021-06-30T09:18:39.000-0400"/>
    <x v="1"/>
    <x v="4"/>
    <x v="3"/>
    <x v="0"/>
    <x v="11"/>
    <x v="6"/>
    <x v="0"/>
    <x v="1"/>
    <x v="2"/>
    <x v="0"/>
    <x v="2"/>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4">
  <r>
    <d v="2025-01-06T00:00:00"/>
    <x v="0"/>
    <s v="BAT"/>
    <s v="All Applications"/>
    <s v="Weekly"/>
    <x v="0"/>
    <n v="20"/>
    <n v="30"/>
    <m/>
    <n v="0.25"/>
    <n v="2.5"/>
    <n v="20"/>
    <m/>
  </r>
  <r>
    <d v="2025-01-14T00:00:00"/>
    <x v="0"/>
    <s v="PPD"/>
    <s v="UNCD"/>
    <s v="Release"/>
    <x v="1"/>
    <n v="10"/>
    <n v="70"/>
    <m/>
    <n v="0.25"/>
    <n v="5.833333333333333"/>
    <n v="46.666666666666664"/>
    <m/>
  </r>
  <r>
    <d v="2025-01-13T00:00:00"/>
    <x v="0"/>
    <s v="PPD"/>
    <s v="Work Travel"/>
    <s v="Release"/>
    <x v="1"/>
    <n v="0"/>
    <n v="18"/>
    <m/>
    <n v="0.25"/>
    <n v="1.5"/>
    <n v="12"/>
    <m/>
  </r>
  <r>
    <d v="2025-01-14T00:00:00"/>
    <x v="0"/>
    <s v="PPD"/>
    <s v="Clothing Allowance"/>
    <s v="Release"/>
    <x v="1"/>
    <n v="0"/>
    <n v="24"/>
    <m/>
    <n v="0.25"/>
    <n v="2"/>
    <n v="16"/>
    <m/>
  </r>
  <r>
    <d v="2025-01-13T00:00:00"/>
    <x v="0"/>
    <s v="BAT"/>
    <s v="Eform7"/>
    <s v="Release"/>
    <x v="1"/>
    <n v="4"/>
    <n v="23"/>
    <m/>
    <n v="0.25"/>
    <n v="1.9166666666666667"/>
    <n v="15.333333333333334"/>
    <m/>
  </r>
  <r>
    <d v="2025-01-14T00:00:00"/>
    <x v="0"/>
    <s v="BAT"/>
    <s v="OSPC Appeals"/>
    <s v="Release"/>
    <x v="1"/>
    <n v="11"/>
    <n v="0"/>
    <m/>
    <n v="0.25"/>
    <s v=""/>
    <s v=""/>
    <m/>
  </r>
  <r>
    <d v="2025-01-14T00:00:00"/>
    <x v="0"/>
    <s v="BAT"/>
    <s v="OSPC Direct Deposit"/>
    <s v="Release"/>
    <x v="1"/>
    <n v="9"/>
    <n v="0"/>
    <m/>
    <n v="0.25"/>
    <s v=""/>
    <s v=""/>
    <m/>
  </r>
  <r>
    <d v="2025-01-20T00:00:00"/>
    <x v="0"/>
    <s v="BAT"/>
    <s v="All Applications"/>
    <s v="Weekly"/>
    <x v="0"/>
    <n v="20"/>
    <n v="30"/>
    <m/>
    <n v="0.25"/>
    <n v="2.5"/>
    <n v="20"/>
    <m/>
  </r>
  <r>
    <d v="2025-01-20T00:00:00"/>
    <x v="0"/>
    <s v="PPD"/>
    <s v="UNCD"/>
    <s v="Deployment"/>
    <x v="1"/>
    <n v="70"/>
    <n v="140"/>
    <m/>
    <n v="3"/>
    <n v="11.666666666666666"/>
    <n v="93.333333333333329"/>
    <m/>
  </r>
  <r>
    <d v="2025-01-27T00:00:00"/>
    <x v="0"/>
    <s v="BAT"/>
    <s v="All Applications"/>
    <s v="Weekly"/>
    <x v="0"/>
    <n v="20"/>
    <n v="30"/>
    <m/>
    <n v="0.25"/>
    <n v="2.5"/>
    <n v="20"/>
    <m/>
  </r>
  <r>
    <d v="2025-02-03T00:00:00"/>
    <x v="1"/>
    <s v="BAT"/>
    <s v="All Applications"/>
    <s v="Weekly"/>
    <x v="0"/>
    <n v="20"/>
    <n v="30"/>
    <m/>
    <n v="0.25"/>
    <n v="2.5"/>
    <n v="20"/>
    <m/>
  </r>
  <r>
    <d v="2025-02-07T00:00:00"/>
    <x v="1"/>
    <s v="PPD"/>
    <s v="UNCD"/>
    <s v="Release"/>
    <x v="1"/>
    <n v="10"/>
    <n v="70"/>
    <m/>
    <n v="0.25"/>
    <n v="5.833333333333333"/>
    <n v="46.666666666666664"/>
    <m/>
  </r>
  <r>
    <d v="2025-02-07T00:00:00"/>
    <x v="1"/>
    <s v="PPD"/>
    <s v="Work Travel"/>
    <s v="Release"/>
    <x v="1"/>
    <n v="0"/>
    <n v="18"/>
    <m/>
    <n v="0.25"/>
    <n v="1.5"/>
    <n v="12"/>
    <m/>
  </r>
  <r>
    <d v="2025-02-07T00:00:00"/>
    <x v="1"/>
    <s v="PPD"/>
    <s v="Clothing Allowance"/>
    <s v="Release"/>
    <x v="1"/>
    <n v="0"/>
    <n v="24"/>
    <m/>
    <n v="0.25"/>
    <n v="2"/>
    <n v="16"/>
    <m/>
  </r>
  <r>
    <d v="2025-02-07T00:00:00"/>
    <x v="1"/>
    <s v="BAT"/>
    <s v="Eform7"/>
    <s v="Release"/>
    <x v="1"/>
    <n v="4"/>
    <n v="23"/>
    <m/>
    <n v="0.25"/>
    <n v="1.9166666666666667"/>
    <n v="15.333333333333334"/>
    <m/>
  </r>
  <r>
    <d v="2025-02-07T00:00:00"/>
    <x v="1"/>
    <s v="BAT"/>
    <s v="OSPC Appeals"/>
    <s v="Release"/>
    <x v="1"/>
    <n v="0"/>
    <n v="11"/>
    <m/>
    <n v="0.25"/>
    <n v="0.91666666666666663"/>
    <n v="7.333333333333333"/>
    <m/>
  </r>
  <r>
    <d v="2025-02-07T00:00:00"/>
    <x v="1"/>
    <s v="BAT"/>
    <s v="OSPC Direct Deposit"/>
    <s v="Release"/>
    <x v="1"/>
    <n v="0"/>
    <n v="9"/>
    <m/>
    <n v="0.25"/>
    <n v="0.75"/>
    <n v="6"/>
    <m/>
  </r>
  <r>
    <d v="2025-02-10T00:00:00"/>
    <x v="1"/>
    <s v="BAT"/>
    <s v="All Applications"/>
    <s v="Weekly"/>
    <x v="0"/>
    <n v="20"/>
    <n v="30"/>
    <m/>
    <n v="0.25"/>
    <n v="2.5"/>
    <n v="20"/>
    <m/>
  </r>
  <r>
    <d v="2025-02-17T00:00:00"/>
    <x v="1"/>
    <s v="BAT"/>
    <s v="All Applications"/>
    <s v="Weekly"/>
    <x v="0"/>
    <n v="20"/>
    <n v="30"/>
    <m/>
    <n v="0.25"/>
    <n v="2.5"/>
    <n v="20"/>
    <m/>
  </r>
  <r>
    <d v="2025-02-24T00:00:00"/>
    <x v="1"/>
    <s v="BAT"/>
    <s v="All Applications"/>
    <s v="Weekly"/>
    <x v="0"/>
    <n v="20"/>
    <n v="30"/>
    <m/>
    <n v="0.25"/>
    <n v="2.5"/>
    <n v="20"/>
    <m/>
  </r>
  <r>
    <d v="2025-02-24T00:00:00"/>
    <x v="1"/>
    <s v="PPD"/>
    <s v="UNCD"/>
    <s v="Release"/>
    <x v="1"/>
    <n v="10"/>
    <n v="70"/>
    <m/>
    <n v="0.25"/>
    <n v="5.833333333333333"/>
    <n v="46.666666666666664"/>
    <m/>
  </r>
  <r>
    <d v="2025-02-24T00:00:00"/>
    <x v="1"/>
    <s v="PPD"/>
    <s v="Work Travel"/>
    <s v="Release"/>
    <x v="1"/>
    <n v="0"/>
    <n v="18"/>
    <m/>
    <n v="0.25"/>
    <n v="1.5"/>
    <n v="12"/>
    <m/>
  </r>
  <r>
    <d v="2025-02-24T00:00:00"/>
    <x v="1"/>
    <s v="PPD"/>
    <s v="Clothing Allowance"/>
    <s v="Release"/>
    <x v="1"/>
    <n v="0"/>
    <n v="24"/>
    <m/>
    <n v="0.25"/>
    <n v="2"/>
    <n v="16"/>
    <m/>
  </r>
  <r>
    <d v="2025-02-24T00:00:00"/>
    <x v="1"/>
    <s v="BAT"/>
    <s v="Eform7"/>
    <s v="Release"/>
    <x v="1"/>
    <n v="4"/>
    <n v="23"/>
    <m/>
    <n v="0.25"/>
    <n v="1.9166666666666667"/>
    <n v="15.333333333333334"/>
    <m/>
  </r>
  <r>
    <d v="2025-02-24T00:00:00"/>
    <x v="1"/>
    <s v="BAT"/>
    <s v="OSPC Appeals"/>
    <s v="Release"/>
    <x v="1"/>
    <n v="0"/>
    <n v="11"/>
    <m/>
    <n v="0.25"/>
    <n v="0.91666666666666663"/>
    <n v="7.333333333333333"/>
    <m/>
  </r>
  <r>
    <d v="2025-02-24T00:00:00"/>
    <x v="1"/>
    <s v="BAT"/>
    <s v="OSPC Direct Deposit"/>
    <s v="Release"/>
    <x v="1"/>
    <n v="0"/>
    <n v="9"/>
    <m/>
    <n v="0.25"/>
    <n v="0.75"/>
    <n v="6"/>
    <m/>
  </r>
  <r>
    <d v="2025-03-03T00:00:00"/>
    <x v="2"/>
    <s v="BAT"/>
    <s v="All Applications"/>
    <s v="Weekly"/>
    <x v="0"/>
    <n v="6"/>
    <n v="44"/>
    <m/>
    <n v="0.25"/>
    <n v="3.6666666666666665"/>
    <n v="29.333333333333332"/>
    <m/>
  </r>
  <r>
    <d v="2025-03-10T00:00:00"/>
    <x v="2"/>
    <s v="BAT"/>
    <s v="All Applications"/>
    <s v="Weekly"/>
    <x v="0"/>
    <n v="6"/>
    <n v="44"/>
    <m/>
    <n v="0.25"/>
    <n v="3.6666666666666665"/>
    <n v="29.333333333333332"/>
    <m/>
  </r>
  <r>
    <d v="2025-03-17T00:00:00"/>
    <x v="2"/>
    <s v="BAT"/>
    <s v="All Applications"/>
    <s v="Weekly"/>
    <x v="0"/>
    <n v="6"/>
    <n v="44"/>
    <m/>
    <n v="0.25"/>
    <n v="3.6666666666666665"/>
    <n v="29.333333333333332"/>
    <m/>
  </r>
  <r>
    <d v="2025-03-24T00:00:00"/>
    <x v="2"/>
    <s v="BAT"/>
    <s v="All Applications"/>
    <s v="Weekly"/>
    <x v="0"/>
    <n v="6"/>
    <n v="44"/>
    <m/>
    <n v="0.25"/>
    <n v="3.6666666666666665"/>
    <n v="29.333333333333332"/>
    <m/>
  </r>
  <r>
    <d v="2025-03-24T00:00:00"/>
    <x v="2"/>
    <s v="PPD"/>
    <s v="UNCD"/>
    <s v="Release"/>
    <x v="1"/>
    <n v="10"/>
    <n v="70"/>
    <m/>
    <n v="0.25"/>
    <n v="5.833333333333333"/>
    <n v="46.666666666666664"/>
    <m/>
  </r>
  <r>
    <d v="2025-03-24T00:00:00"/>
    <x v="2"/>
    <s v="PPD"/>
    <s v="Work Travel"/>
    <s v="Release"/>
    <x v="1"/>
    <n v="0"/>
    <n v="18"/>
    <m/>
    <n v="0.25"/>
    <n v="1.5"/>
    <n v="12"/>
    <m/>
  </r>
  <r>
    <d v="2025-03-24T00:00:00"/>
    <x v="2"/>
    <s v="PPD"/>
    <s v="Clothing Allowance"/>
    <s v="Release"/>
    <x v="1"/>
    <n v="0"/>
    <n v="24"/>
    <m/>
    <n v="0.25"/>
    <n v="2"/>
    <n v="16"/>
    <m/>
  </r>
  <r>
    <d v="2025-03-24T00:00:00"/>
    <x v="2"/>
    <s v="BAT"/>
    <s v="Eform7"/>
    <s v="Release"/>
    <x v="1"/>
    <n v="4"/>
    <n v="23"/>
    <m/>
    <n v="0.25"/>
    <n v="1.9166666666666667"/>
    <n v="15.333333333333334"/>
    <m/>
  </r>
  <r>
    <d v="2025-03-24T00:00:00"/>
    <x v="2"/>
    <s v="BAT"/>
    <s v="OSPC Appeals"/>
    <s v="Release"/>
    <x v="1"/>
    <n v="0"/>
    <n v="11"/>
    <m/>
    <n v="0.25"/>
    <n v="0.91666666666666663"/>
    <n v="7.333333333333333"/>
    <m/>
  </r>
  <r>
    <d v="2025-03-24T00:00:00"/>
    <x v="2"/>
    <s v="BAT"/>
    <s v="OSPC Direct Deposit"/>
    <s v="Release"/>
    <x v="1"/>
    <n v="0"/>
    <n v="9"/>
    <m/>
    <n v="0.25"/>
    <n v="0.75"/>
    <n v="6"/>
    <m/>
  </r>
  <r>
    <d v="2025-03-31T00:00:00"/>
    <x v="2"/>
    <s v="BAT"/>
    <s v="All Applications"/>
    <s v="Weekly"/>
    <x v="0"/>
    <n v="6"/>
    <n v="44"/>
    <m/>
    <n v="0.25"/>
    <n v="3.6666666666666665"/>
    <n v="29.333333333333332"/>
    <m/>
  </r>
  <r>
    <d v="2025-04-02T00:00:00"/>
    <x v="3"/>
    <s v="PPD"/>
    <s v="UNCD"/>
    <s v="Release"/>
    <x v="1"/>
    <n v="25"/>
    <n v="70"/>
    <n v="70"/>
    <n v="0.25"/>
    <n v="5.833333333333333"/>
    <n v="46.666666666666664"/>
    <m/>
  </r>
  <r>
    <d v="2025-04-01T00:00:00"/>
    <x v="3"/>
    <s v="BAT"/>
    <s v="OSPC"/>
    <s v="Release"/>
    <x v="1"/>
    <n v="12"/>
    <n v="42"/>
    <n v="9"/>
    <n v="0.25"/>
    <n v="3.5"/>
    <n v="28"/>
    <m/>
  </r>
  <r>
    <d v="2025-04-07T00:00:00"/>
    <x v="3"/>
    <s v="BAT"/>
    <s v="All Applications"/>
    <s v="Weekly"/>
    <x v="0"/>
    <n v="15"/>
    <n v="50"/>
    <n v="43"/>
    <n v="0.25"/>
    <n v="4.166666666666667"/>
    <n v="33.333333333333336"/>
    <m/>
  </r>
  <r>
    <d v="2025-04-14T00:00:00"/>
    <x v="3"/>
    <s v="BAT"/>
    <s v="All Applications"/>
    <s v="Weekly"/>
    <x v="0"/>
    <n v="15"/>
    <n v="50"/>
    <n v="43"/>
    <n v="0.25"/>
    <n v="4.166666666666667"/>
    <n v="33.333333333333336"/>
    <m/>
  </r>
  <r>
    <d v="2025-04-22T00:00:00"/>
    <x v="3"/>
    <s v="BAT"/>
    <s v="All Applications"/>
    <s v="Weekly"/>
    <x v="0"/>
    <n v="15"/>
    <n v="50"/>
    <n v="43"/>
    <n v="0.25"/>
    <n v="4.166666666666667"/>
    <n v="33.333333333333336"/>
    <m/>
  </r>
  <r>
    <d v="2025-04-09T00:00:00"/>
    <x v="3"/>
    <s v="PPD"/>
    <s v="UNCD"/>
    <s v="Release"/>
    <x v="1"/>
    <n v="10"/>
    <n v="70"/>
    <n v="70"/>
    <n v="0.25"/>
    <n v="5.833333333333333"/>
    <n v="46.666666666666664"/>
    <m/>
  </r>
  <r>
    <d v="2025-04-09T00:00:00"/>
    <x v="3"/>
    <s v="PPD"/>
    <s v="Work Travel"/>
    <s v="Release"/>
    <x v="1"/>
    <n v="0"/>
    <n v="18"/>
    <n v="4"/>
    <n v="0.25"/>
    <n v="1.5"/>
    <n v="12"/>
    <m/>
  </r>
  <r>
    <d v="2025-04-09T00:00:00"/>
    <x v="3"/>
    <s v="BAT"/>
    <s v="OSPC Document Indexing"/>
    <s v="Release"/>
    <x v="1"/>
    <n v="0"/>
    <n v="43"/>
    <n v="15"/>
    <n v="0.25"/>
    <n v="3.5833333333333335"/>
    <n v="28.666666666666668"/>
    <m/>
  </r>
  <r>
    <d v="2025-04-09T00:00:00"/>
    <x v="3"/>
    <s v="BAT"/>
    <s v="OSPC Appeals"/>
    <s v="Release"/>
    <x v="1"/>
    <n v="0"/>
    <n v="11"/>
    <n v="11"/>
    <n v="0.25"/>
    <n v="0.91666666666666663"/>
    <n v="7.333333333333333"/>
    <m/>
  </r>
  <r>
    <d v="2025-04-09T00:00:00"/>
    <x v="3"/>
    <s v="BAT"/>
    <s v="OSPC Direct Deposit"/>
    <s v="Release"/>
    <x v="1"/>
    <n v="0"/>
    <n v="9"/>
    <n v="9"/>
    <n v="0.25"/>
    <n v="0.75"/>
    <n v="6"/>
    <m/>
  </r>
  <r>
    <d v="2025-04-09T00:00:00"/>
    <x v="3"/>
    <s v="BAT"/>
    <s v="OSPC"/>
    <s v="Release"/>
    <x v="1"/>
    <n v="12"/>
    <n v="42"/>
    <n v="9"/>
    <n v="0.25"/>
    <n v="3.5"/>
    <n v="28"/>
    <m/>
  </r>
  <r>
    <d v="2025-04-28T00:00:00"/>
    <x v="3"/>
    <s v="BAT"/>
    <s v="All Applications"/>
    <s v="Weekly"/>
    <x v="0"/>
    <n v="15"/>
    <n v="50"/>
    <n v="43"/>
    <n v="0.25"/>
    <n v="4.166666666666667"/>
    <n v="33.333333333333336"/>
    <m/>
  </r>
  <r>
    <d v="2025-05-05T00:00:00"/>
    <x v="4"/>
    <s v="BAT"/>
    <s v="All Applications"/>
    <s v="Weekly"/>
    <x v="0"/>
    <n v="15"/>
    <n v="50"/>
    <n v="43"/>
    <n v="0.25"/>
    <n v="4.166666666666667"/>
    <n v="33.333333333333336"/>
    <m/>
  </r>
  <r>
    <d v="2025-05-12T00:00:00"/>
    <x v="4"/>
    <s v="BAT"/>
    <s v="All Applications"/>
    <s v="Weekly"/>
    <x v="0"/>
    <n v="15"/>
    <n v="50"/>
    <n v="43"/>
    <n v="0.25"/>
    <n v="4.166666666666667"/>
    <n v="33.333333333333336"/>
    <m/>
  </r>
  <r>
    <d v="2025-05-20T00:00:00"/>
    <x v="4"/>
    <s v="BAT"/>
    <s v="All Applications"/>
    <s v="Weekly"/>
    <x v="0"/>
    <n v="15"/>
    <n v="50"/>
    <n v="43"/>
    <n v="0.25"/>
    <n v="4.166666666666667"/>
    <n v="33.333333333333336"/>
    <m/>
  </r>
  <r>
    <d v="2025-05-27T00:00:00"/>
    <x v="4"/>
    <s v="BAT"/>
    <s v="All Applications"/>
    <s v="Weekly"/>
    <x v="0"/>
    <n v="15"/>
    <n v="50"/>
    <n v="43"/>
    <n v="0.25"/>
    <n v="4.166666666666667"/>
    <n v="33.333333333333336"/>
    <m/>
  </r>
  <r>
    <d v="2025-06-02T00:00:00"/>
    <x v="5"/>
    <s v="BAT"/>
    <s v="All Applications"/>
    <s v="Weekly"/>
    <x v="0"/>
    <n v="15"/>
    <n v="50"/>
    <n v="43"/>
    <n v="0.25"/>
    <n v="4.166666666666667"/>
    <n v="33.333333333333336"/>
    <m/>
  </r>
  <r>
    <d v="2025-06-09T00:00:00"/>
    <x v="5"/>
    <s v="BAT"/>
    <s v="All Applications"/>
    <s v="Weekly"/>
    <x v="0"/>
    <n v="15"/>
    <n v="50"/>
    <n v="43"/>
    <n v="0.25"/>
    <n v="4.166666666666667"/>
    <n v="33.333333333333336"/>
    <m/>
  </r>
  <r>
    <d v="2025-06-16T00:00:00"/>
    <x v="5"/>
    <s v="BAT"/>
    <s v="OSPC"/>
    <s v="Weekly"/>
    <x v="0"/>
    <n v="25"/>
    <n v="0"/>
    <m/>
    <m/>
    <s v=""/>
    <s v=""/>
    <m/>
  </r>
  <r>
    <d v="2025-06-16T00:00:00"/>
    <x v="5"/>
    <s v="PPD"/>
    <s v="All Applications"/>
    <s v="Weekly"/>
    <x v="0"/>
    <n v="0"/>
    <n v="32"/>
    <m/>
    <m/>
    <n v="2.6666666666666665"/>
    <n v="21.333333333333332"/>
    <m/>
  </r>
  <r>
    <d v="2025-06-23T00:00:00"/>
    <x v="5"/>
    <s v="BAT"/>
    <s v="OSPC"/>
    <s v="Weekly"/>
    <x v="0"/>
    <n v="25"/>
    <n v="0"/>
    <m/>
    <m/>
    <s v=""/>
    <s v=""/>
    <m/>
  </r>
  <r>
    <d v="2025-06-23T00:00:00"/>
    <x v="5"/>
    <s v="PPD"/>
    <s v="All Applications"/>
    <s v="Weekly"/>
    <x v="0"/>
    <n v="0"/>
    <n v="32"/>
    <m/>
    <m/>
    <n v="2.6666666666666665"/>
    <n v="21.333333333333332"/>
    <m/>
  </r>
  <r>
    <d v="2025-06-30T00:00:00"/>
    <x v="5"/>
    <s v="BAT"/>
    <s v="OSPC"/>
    <s v="Weekly"/>
    <x v="0"/>
    <n v="25"/>
    <n v="0"/>
    <m/>
    <m/>
    <s v=""/>
    <s v=""/>
    <m/>
  </r>
  <r>
    <d v="2025-06-30T00:00:00"/>
    <x v="5"/>
    <s v="PPD"/>
    <s v="All Applications"/>
    <s v="Weekly"/>
    <x v="0"/>
    <n v="0"/>
    <n v="32"/>
    <m/>
    <m/>
    <n v="2.6666666666666665"/>
    <n v="21.333333333333332"/>
    <m/>
  </r>
  <r>
    <d v="2025-07-07T00:00:00"/>
    <x v="6"/>
    <s v="BAT"/>
    <s v="OSPC"/>
    <s v="Weekly"/>
    <x v="0"/>
    <n v="25"/>
    <n v="0"/>
    <m/>
    <m/>
    <s v=""/>
    <s v=""/>
    <m/>
  </r>
  <r>
    <d v="2025-07-07T00:00:00"/>
    <x v="6"/>
    <s v="PPD"/>
    <s v="All Applications"/>
    <s v="Weekly"/>
    <x v="0"/>
    <n v="0"/>
    <n v="32"/>
    <m/>
    <m/>
    <n v="2.6666666666666665"/>
    <n v="21.333333333333332"/>
    <m/>
  </r>
  <r>
    <d v="2025-07-14T00:00:00"/>
    <x v="6"/>
    <s v="BAT"/>
    <s v="OSPC"/>
    <s v="Weekly"/>
    <x v="0"/>
    <n v="25"/>
    <n v="0"/>
    <m/>
    <m/>
    <s v=""/>
    <s v=""/>
    <m/>
  </r>
  <r>
    <d v="2025-07-14T00:00:00"/>
    <x v="6"/>
    <s v="PPD"/>
    <s v="All Applications"/>
    <s v="Weekly"/>
    <x v="0"/>
    <n v="0"/>
    <n v="32"/>
    <m/>
    <m/>
    <n v="2.6666666666666665"/>
    <n v="21.333333333333332"/>
    <m/>
  </r>
  <r>
    <d v="2025-07-16T00:00:00"/>
    <x v="6"/>
    <s v="BAT"/>
    <s v="OSPC Document Indexing"/>
    <s v="Release"/>
    <x v="1"/>
    <n v="0"/>
    <n v="43"/>
    <n v="15"/>
    <n v="0.25"/>
    <n v="3.5833333333333335"/>
    <n v="28.666666666666668"/>
    <m/>
  </r>
  <r>
    <d v="2025-07-16T00:00:00"/>
    <x v="6"/>
    <s v="BAT"/>
    <s v="OSPC Appeals"/>
    <s v="Release"/>
    <x v="1"/>
    <n v="11"/>
    <n v="0"/>
    <n v="11"/>
    <n v="0.25"/>
    <s v=""/>
    <s v=""/>
    <m/>
  </r>
  <r>
    <d v="2025-07-16T00:00:00"/>
    <x v="6"/>
    <s v="BAT"/>
    <s v="OSPC Direct Deposit"/>
    <s v="Release"/>
    <x v="1"/>
    <n v="9"/>
    <n v="0"/>
    <n v="9"/>
    <n v="0.25"/>
    <s v=""/>
    <s v=""/>
    <m/>
  </r>
  <r>
    <d v="2025-07-16T00:00:00"/>
    <x v="6"/>
    <s v="BAT"/>
    <s v="OSPC"/>
    <s v="Release"/>
    <x v="1"/>
    <n v="0"/>
    <n v="54"/>
    <n v="9"/>
    <n v="0.25"/>
    <n v="4.5"/>
    <n v="36"/>
    <m/>
  </r>
  <r>
    <d v="2025-07-17T00:00:00"/>
    <x v="6"/>
    <s v="BAT"/>
    <s v="OSPC Document Indexing"/>
    <s v="Release"/>
    <x v="1"/>
    <n v="0"/>
    <n v="43"/>
    <n v="15"/>
    <n v="0.25"/>
    <n v="3.5833333333333335"/>
    <n v="28.666666666666668"/>
    <m/>
  </r>
  <r>
    <d v="2025-07-17T00:00:00"/>
    <x v="6"/>
    <s v="BAT"/>
    <s v="OSPC Appeals"/>
    <s v="Release"/>
    <x v="1"/>
    <n v="11"/>
    <n v="0"/>
    <n v="11"/>
    <n v="0.25"/>
    <s v=""/>
    <s v=""/>
    <m/>
  </r>
  <r>
    <d v="2025-07-17T00:00:00"/>
    <x v="6"/>
    <s v="BAT"/>
    <s v="OSPC Direct Deposit"/>
    <s v="Release"/>
    <x v="1"/>
    <n v="9"/>
    <n v="0"/>
    <n v="9"/>
    <n v="0.25"/>
    <s v=""/>
    <s v=""/>
    <m/>
  </r>
  <r>
    <d v="2025-07-17T00:00:00"/>
    <x v="6"/>
    <s v="BAT"/>
    <s v="OSPC"/>
    <s v="Release"/>
    <x v="1"/>
    <n v="0"/>
    <n v="54"/>
    <n v="9"/>
    <n v="0.25"/>
    <n v="4.5"/>
    <n v="36"/>
    <m/>
  </r>
  <r>
    <d v="2025-07-10T00:00:00"/>
    <x v="6"/>
    <s v="BAT"/>
    <s v="OSPC Document Indexing"/>
    <s v="Deployment"/>
    <x v="1"/>
    <n v="0"/>
    <n v="43"/>
    <n v="15"/>
    <n v="0.25"/>
    <n v="3.5833333333333335"/>
    <n v="28.666666666666668"/>
    <m/>
  </r>
  <r>
    <d v="2025-07-10T00:00:00"/>
    <x v="6"/>
    <s v="BAT"/>
    <s v="OSPC Appeals"/>
    <s v="Deployment"/>
    <x v="1"/>
    <n v="11"/>
    <n v="0"/>
    <n v="11"/>
    <n v="0.25"/>
    <s v=""/>
    <s v=""/>
    <m/>
  </r>
  <r>
    <d v="2025-07-10T00:00:00"/>
    <x v="6"/>
    <s v="BAT"/>
    <s v="OSPC Direct Deposit"/>
    <s v="Deployment"/>
    <x v="1"/>
    <n v="9"/>
    <n v="0"/>
    <n v="9"/>
    <n v="0.25"/>
    <s v=""/>
    <s v=""/>
    <m/>
  </r>
  <r>
    <d v="2025-07-10T00:00:00"/>
    <x v="6"/>
    <s v="BAT"/>
    <s v="OSPC"/>
    <s v="Deployment"/>
    <x v="1"/>
    <n v="0"/>
    <n v="54"/>
    <n v="9"/>
    <n v="0.25"/>
    <n v="4.5"/>
    <n v="36"/>
    <m/>
  </r>
  <r>
    <d v="2025-07-11T00:00:00"/>
    <x v="6"/>
    <s v="BAT"/>
    <s v="Dynamic Intake - Eform6"/>
    <s v="Deployment"/>
    <x v="1"/>
    <n v="15"/>
    <n v="0"/>
    <n v="0"/>
    <m/>
    <s v=""/>
    <s v=""/>
    <m/>
  </r>
  <r>
    <d v="2025-07-21T00:00:00"/>
    <x v="6"/>
    <s v="BAT"/>
    <s v="OSPC"/>
    <s v="Weekly"/>
    <x v="0"/>
    <n v="25"/>
    <n v="0"/>
    <m/>
    <m/>
    <s v=""/>
    <s v=""/>
    <m/>
  </r>
  <r>
    <d v="2025-07-21T00:00:00"/>
    <x v="6"/>
    <s v="PPD"/>
    <s v="All Applications"/>
    <s v="Weekly"/>
    <x v="0"/>
    <n v="0"/>
    <n v="32"/>
    <m/>
    <m/>
    <n v="2.6666666666666665"/>
    <n v="21.333333333333332"/>
    <m/>
  </r>
  <r>
    <d v="2025-07-28T00:00:00"/>
    <x v="6"/>
    <s v="BAT"/>
    <s v="OSPC"/>
    <s v="Weekly"/>
    <x v="0"/>
    <n v="25"/>
    <n v="0"/>
    <m/>
    <m/>
    <s v=""/>
    <s v=""/>
    <m/>
  </r>
  <r>
    <d v="2025-07-28T00:00:00"/>
    <x v="6"/>
    <s v="PPD"/>
    <s v="All Applications"/>
    <s v="Weekly"/>
    <x v="0"/>
    <n v="0"/>
    <n v="32"/>
    <m/>
    <m/>
    <n v="2.6666666666666665"/>
    <n v="21.333333333333332"/>
    <m/>
  </r>
  <r>
    <d v="2025-08-04T00:00:00"/>
    <x v="7"/>
    <s v="BAT"/>
    <s v="OSPC"/>
    <s v="Weekly"/>
    <x v="0"/>
    <n v="25"/>
    <n v="0"/>
    <m/>
    <m/>
    <s v=""/>
    <s v=""/>
    <m/>
  </r>
  <r>
    <d v="2025-08-04T00:00:00"/>
    <x v="7"/>
    <s v="PPD"/>
    <s v="All Applications"/>
    <s v="Weekly"/>
    <x v="0"/>
    <n v="0"/>
    <n v="32"/>
    <m/>
    <m/>
    <n v="2.6666666666666665"/>
    <n v="21.333333333333332"/>
    <m/>
  </r>
  <r>
    <d v="2025-08-11T00:00:00"/>
    <x v="7"/>
    <s v="BAT"/>
    <s v="OSPC"/>
    <s v="Weekly"/>
    <x v="1"/>
    <n v="0"/>
    <n v="54"/>
    <n v="9"/>
    <n v="0.25"/>
    <n v="4.5"/>
    <n v="36"/>
    <s v="Co-browser testing before MFA enabled"/>
  </r>
  <r>
    <d v="2025-08-12T00:00:00"/>
    <x v="7"/>
    <s v="BAT"/>
    <s v="OSPC"/>
    <s v="Weekly"/>
    <x v="1"/>
    <n v="0"/>
    <n v="54"/>
    <n v="9"/>
    <n v="0.25"/>
    <n v="4.5"/>
    <n v="36"/>
    <s v="Co-browser testing after MFA enabled"/>
  </r>
  <r>
    <d v="2025-08-11T00:00:00"/>
    <x v="7"/>
    <s v="BAT"/>
    <s v="OSPC"/>
    <s v="Weekly"/>
    <x v="0"/>
    <n v="25"/>
    <n v="0"/>
    <m/>
    <m/>
    <s v=""/>
    <s v=""/>
    <m/>
  </r>
  <r>
    <d v="2025-08-11T00:00:00"/>
    <x v="7"/>
    <s v="PPD"/>
    <s v="All Applications"/>
    <s v="Weekly"/>
    <x v="0"/>
    <n v="0"/>
    <n v="32"/>
    <m/>
    <m/>
    <n v="2.6666666666666665"/>
    <n v="21.333333333333332"/>
    <m/>
  </r>
  <r>
    <d v="2025-08-18T00:00:00"/>
    <x v="7"/>
    <s v="BAT"/>
    <s v="OSPC"/>
    <s v="Weekly"/>
    <x v="0"/>
    <n v="25"/>
    <n v="0"/>
    <m/>
    <m/>
    <s v=""/>
    <s v=""/>
    <m/>
  </r>
  <r>
    <d v="2025-08-18T00:00:00"/>
    <x v="7"/>
    <s v="PPD"/>
    <s v="All Applications"/>
    <s v="Weekly"/>
    <x v="0"/>
    <n v="0"/>
    <n v="32"/>
    <m/>
    <m/>
    <n v="2.6666666666666665"/>
    <n v="21.333333333333332"/>
    <m/>
  </r>
  <r>
    <d v="2025-08-14T00:00:00"/>
    <x v="7"/>
    <s v="PPD"/>
    <s v="Clothing Allowance"/>
    <s v="Release"/>
    <x v="1"/>
    <n v="0"/>
    <n v="24"/>
    <n v="12"/>
    <m/>
    <n v="2"/>
    <n v="16"/>
    <m/>
  </r>
  <r>
    <d v="2025-08-25T00:00:00"/>
    <x v="7"/>
    <s v="BAT"/>
    <s v="OSPC"/>
    <s v="Weekly"/>
    <x v="0"/>
    <n v="0"/>
    <n v="25"/>
    <m/>
    <m/>
    <n v="2.0833333333333335"/>
    <n v="16.666666666666668"/>
    <m/>
  </r>
  <r>
    <d v="2025-08-25T00:00:00"/>
    <x v="7"/>
    <s v="PPD"/>
    <s v="All Applications"/>
    <s v="Weekly"/>
    <x v="0"/>
    <n v="0"/>
    <n v="32"/>
    <m/>
    <m/>
    <n v="2.6666666666666665"/>
    <n v="21.333333333333332"/>
    <m/>
  </r>
  <r>
    <d v="2025-09-03T00:00:00"/>
    <x v="8"/>
    <s v="PPD"/>
    <s v="Clothing Allowance"/>
    <s v="Release"/>
    <x v="1"/>
    <n v="0"/>
    <n v="24"/>
    <m/>
    <m/>
    <n v="2"/>
    <n v="16"/>
    <m/>
  </r>
  <r>
    <d v="2025-09-02T00:00:00"/>
    <x v="8"/>
    <s v="PPD"/>
    <s v="All Applications"/>
    <s v="Weekly"/>
    <x v="0"/>
    <n v="0"/>
    <n v="32"/>
    <m/>
    <m/>
    <n v="2.6666666666666665"/>
    <n v="21.333333333333332"/>
    <m/>
  </r>
  <r>
    <d v="2025-08-25T00:00:00"/>
    <x v="7"/>
    <s v="BAT"/>
    <s v="OSPC"/>
    <s v="Weekly"/>
    <x v="0"/>
    <n v="2"/>
    <n v="11"/>
    <m/>
    <m/>
    <n v="0.91666666666666663"/>
    <n v="7.333333333333333"/>
    <m/>
  </r>
  <r>
    <d v="2025-09-08T00:00:00"/>
    <x v="8"/>
    <s v="PPD"/>
    <s v="All Applications"/>
    <s v="Weekly"/>
    <x v="0"/>
    <n v="0"/>
    <n v="32"/>
    <m/>
    <m/>
    <n v="2.6666666666666665"/>
    <n v="21.333333333333332"/>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9"/>
    <m/>
    <m/>
    <m/>
    <x v="2"/>
    <m/>
    <m/>
    <m/>
    <m/>
    <s v=""/>
    <s v=""/>
    <m/>
  </r>
  <r>
    <m/>
    <x v="10"/>
    <m/>
    <m/>
    <m/>
    <x v="2"/>
    <m/>
    <m/>
    <m/>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9">
  <r>
    <x v="0"/>
    <x v="0"/>
    <s v="SE-3871"/>
    <s v="Reproduce PRD incident in BAT "/>
    <s v="Defect Retest"/>
    <s v="Sanity"/>
    <n v="6"/>
    <s v="Defect Analysis for DI7 Prod Incident"/>
  </r>
  <r>
    <x v="0"/>
    <x v="1"/>
    <s v="SE-3768"/>
    <s v="Investigate DI6 Special character validation rule"/>
    <s v="Defect Retest"/>
    <s v="Functional"/>
    <n v="3"/>
    <s v="SE-3898 defect has been fixed and closed "/>
  </r>
  <r>
    <x v="0"/>
    <x v="1"/>
    <s v="SE-3263"/>
    <s v="Develop a NEW GET Method for an existing EDGE API"/>
    <s v="Meetings &amp; Support"/>
    <s v="Functional"/>
    <n v="2.5"/>
    <s v="Tombstone related "/>
  </r>
  <r>
    <x v="0"/>
    <x v="0"/>
    <s v="SE-3263"/>
    <s v="Develop a NEW GET Method for an existing EDGE API"/>
    <s v="Meetings &amp; Support"/>
    <s v="Not Applicable"/>
    <n v="2"/>
    <s v="API Postman Collection Set up - Discussions with dev"/>
  </r>
  <r>
    <x v="1"/>
    <x v="0"/>
    <s v="SE-3263"/>
    <s v="Develop a NEW GET Method for an existing EDGE API"/>
    <s v="Meetings &amp; Support"/>
    <s v="Not Applicable"/>
    <n v="7"/>
    <s v="API Postman Collection Set up - Troubleshoot calls"/>
  </r>
  <r>
    <x v="0"/>
    <x v="1"/>
    <s v="SE-3910"/>
    <s v="Digital Claims Regression - Release September 2025"/>
    <s v="Automation Execution"/>
    <s v="Regression"/>
    <n v="2.5"/>
    <m/>
  </r>
  <r>
    <x v="1"/>
    <x v="1"/>
    <s v="SE-3263"/>
    <s v="Develop a NEW GET Method for an existing EDGE API"/>
    <s v="Meetings &amp; Support"/>
    <s v="Functional"/>
    <n v="5"/>
    <s v="Tombstone testcases redesign and siscussion, Integration issues wiht Aravind"/>
  </r>
  <r>
    <x v="1"/>
    <x v="1"/>
    <s v="SE-3910"/>
    <s v="Digital Claims Regression - Release September 2025"/>
    <s v="Automation Execution"/>
    <s v="Regression"/>
    <n v="2.5"/>
    <m/>
  </r>
  <r>
    <x v="0"/>
    <x v="2"/>
    <s v="SE-3906"/>
    <s v="Digital Claims Weekly Sanity - September 2025"/>
    <s v="Test Execution"/>
    <s v="Sanity"/>
    <n v="6.5"/>
    <m/>
  </r>
  <r>
    <x v="0"/>
    <x v="2"/>
    <s v="Support"/>
    <s v="Meetings &amp; Support"/>
    <s v="Meetings &amp; Support"/>
    <s v="Functional"/>
    <n v="1"/>
    <s v="MOP and tombstone requirements meeting"/>
  </r>
  <r>
    <x v="1"/>
    <x v="2"/>
    <s v="SE-3910"/>
    <s v="Digital Claims Regression - Release September 2025"/>
    <s v="Test Execution"/>
    <s v="Regression"/>
    <n v="7"/>
    <m/>
  </r>
  <r>
    <x v="1"/>
    <x v="2"/>
    <s v="Support"/>
    <s v="Meetings &amp; Support"/>
    <s v="Meetings &amp; Support"/>
    <s v="Not Applicable"/>
    <n v="0.5"/>
    <s v="Automation meeting weekly"/>
  </r>
  <r>
    <x v="2"/>
    <x v="2"/>
    <s v="SE-3910"/>
    <s v="Digital Claims Regression - Release September 2025"/>
    <s v="Test Execution"/>
    <s v="Regression"/>
    <n v="7"/>
    <m/>
  </r>
  <r>
    <x v="2"/>
    <x v="2"/>
    <s v="Support"/>
    <s v="Meetings &amp; Support"/>
    <s v="Meetings &amp; Support"/>
    <s v="Not Applicable"/>
    <n v="0.5"/>
    <s v="SIP requirement meeting"/>
  </r>
  <r>
    <x v="3"/>
    <x v="2"/>
    <s v="SE-3906"/>
    <s v="Digital Claims Weekly Sanity - September 2025"/>
    <s v="Defect Retest"/>
    <s v="Sanity"/>
    <n v="2"/>
    <s v="Meeting and retest"/>
  </r>
  <r>
    <x v="3"/>
    <x v="2"/>
    <s v="Support"/>
    <s v="Meetings &amp; Support"/>
    <s v="Meetings &amp; Support"/>
    <s v="Not Applicable"/>
    <n v="0.5"/>
    <m/>
  </r>
  <r>
    <x v="3"/>
    <x v="2"/>
    <s v="SE-3910"/>
    <s v="Digital Claims Regression - Release September 2025"/>
    <s v="Automation Maintenance"/>
    <s v="Regression"/>
    <n v="5"/>
    <m/>
  </r>
  <r>
    <x v="2"/>
    <x v="0"/>
    <s v="SE-3263"/>
    <s v="Develop a NEW GET Method for an existing EDGE API"/>
    <s v="Test Design"/>
    <s v="Integration"/>
    <n v="7"/>
    <s v="Postman Collection"/>
  </r>
  <r>
    <x v="3"/>
    <x v="0"/>
    <s v="SE-3837"/>
    <s v="Develop Backend Services for Editing Mailing Address in OSPC"/>
    <s v="Test Design"/>
    <s v="Integration"/>
    <n v="3"/>
    <s v="Postman Collection"/>
  </r>
  <r>
    <x v="3"/>
    <x v="0"/>
    <s v="SE-3625"/>
    <s v="Develop Backend Services for Phone Number Editing"/>
    <s v="Test Design"/>
    <s v="Integration"/>
    <n v="4"/>
    <s v="Postman Collection"/>
  </r>
  <r>
    <x v="4"/>
    <x v="0"/>
    <s v="SE-3906"/>
    <s v="Digital Claims Weekly Sanity - September 2025"/>
    <s v="Automation Execution"/>
    <s v="Sanity"/>
    <n v="6"/>
    <m/>
  </r>
  <r>
    <x v="4"/>
    <x v="0"/>
    <s v="SE-3263"/>
    <s v="Develop a NEW GET Method for an existing EDGE API"/>
    <s v="Test Execution"/>
    <s v="Integration"/>
    <n v="2"/>
    <s v="API Test Execution"/>
  </r>
  <r>
    <x v="5"/>
    <x v="0"/>
    <s v="SE-3390"/>
    <s v="Increase the number of allowable document accepted in a sing"/>
    <s v="Test Design"/>
    <s v="Functional"/>
    <n v="2"/>
    <m/>
  </r>
  <r>
    <x v="5"/>
    <x v="0"/>
    <s v="SE-3390"/>
    <s v="Increase the number of allowable document accepted in a sing"/>
    <s v="Test Execution"/>
    <s v="Functional"/>
    <n v="6"/>
    <m/>
  </r>
  <r>
    <x v="6"/>
    <x v="0"/>
    <s v="SE-3390"/>
    <s v="Increase the number of allowable document accepted in a sing"/>
    <s v="Test Execution"/>
    <s v="Functional"/>
    <n v="7"/>
    <m/>
  </r>
  <r>
    <x v="7"/>
    <x v="0"/>
    <s v="SE-3390"/>
    <s v="Increase the number of allowable document accepted in a sing"/>
    <s v="Test Execution"/>
    <s v="Functional"/>
    <n v="7"/>
    <m/>
  </r>
  <r>
    <x v="2"/>
    <x v="1"/>
    <s v="SE-3910"/>
    <s v="Digital Claims Regression - Release September 2025"/>
    <s v="Test Execution"/>
    <s v="Regression"/>
    <n v="7"/>
    <m/>
  </r>
  <r>
    <x v="2"/>
    <x v="1"/>
    <s v="Support"/>
    <s v="Meetings &amp; Support"/>
    <s v="Meetings &amp; Support"/>
    <s v="Not Applicable"/>
    <n v="0.5"/>
    <s v="SIP requirement meeting"/>
  </r>
  <r>
    <x v="3"/>
    <x v="1"/>
    <s v="SE-3768"/>
    <s v="Investigate DI6 Special character validation rule"/>
    <s v="Test Execution"/>
    <s v="Functional"/>
    <n v="4"/>
    <m/>
  </r>
  <r>
    <x v="3"/>
    <x v="1"/>
    <s v="SE-3910"/>
    <s v="Digital Claims Regression - Release September 2025"/>
    <s v="Automation Maintenance"/>
    <s v="Regression"/>
    <n v="3.5"/>
    <m/>
  </r>
  <r>
    <x v="4"/>
    <x v="1"/>
    <s v="SE-3906"/>
    <s v="Digital Claims Weekly Sanity - September 2025"/>
    <s v="Defect Retest"/>
    <s v="Sanity"/>
    <n v="1.5"/>
    <s v="Defect SE-3861"/>
  </r>
  <r>
    <x v="4"/>
    <x v="1"/>
    <s v="SE-3910"/>
    <s v="Digital Claims Regression - Release September 2025"/>
    <s v="Test Execution"/>
    <s v="Functional"/>
    <n v="4"/>
    <s v="SE-3919 DI7 Regression"/>
  </r>
  <r>
    <x v="4"/>
    <x v="1"/>
    <s v="SE-3297"/>
    <s v="Update Angular Version upgrade for NIHL"/>
    <s v="Automation Execution"/>
    <s v="Regression"/>
    <n v="2"/>
    <m/>
  </r>
  <r>
    <x v="5"/>
    <x v="1"/>
    <s v="SE-3815"/>
    <s v="DI-eform7 Auto-reg testing"/>
    <s v="Test Execution"/>
    <s v="Functional"/>
    <n v="4"/>
    <m/>
  </r>
  <r>
    <x v="5"/>
    <x v="1"/>
    <s v="SE-3910"/>
    <s v="Digital Claims Regression - Release September 2025"/>
    <s v="Test Execution"/>
    <s v="Functional"/>
    <n v="3"/>
    <s v="SE-3919 DI7 Regression APIM "/>
  </r>
  <r>
    <x v="5"/>
    <x v="1"/>
    <s v="SE-3897"/>
    <s v="Witnesses contact information - Add contact section is broke"/>
    <s v="Defect Retest"/>
    <s v="Functional"/>
    <n v="1"/>
    <m/>
  </r>
  <r>
    <x v="6"/>
    <x v="1"/>
    <s v="SE-3815"/>
    <s v="DI-eform7 Auto-reg testing"/>
    <s v="Test Execution"/>
    <s v="Functional"/>
    <n v="6"/>
    <m/>
  </r>
  <r>
    <x v="6"/>
    <x v="1"/>
    <s v="Support"/>
    <s v="Meetings &amp; Support"/>
    <s v="Meetings &amp; Support"/>
    <s v="Integration"/>
    <n v="1.5"/>
    <m/>
  </r>
  <r>
    <x v="7"/>
    <x v="1"/>
    <s v="SE-3815"/>
    <s v="DI-eform7 Auto-reg testing"/>
    <s v="Test Execution"/>
    <m/>
    <m/>
    <m/>
  </r>
  <r>
    <x v="8"/>
    <x v="0"/>
    <s v="SE-3390"/>
    <s v="Increase the number of allowable document accepted in a sing"/>
    <s v="Test Execution"/>
    <s v="Functional"/>
    <n v="7"/>
    <m/>
  </r>
  <r>
    <x v="8"/>
    <x v="2"/>
    <s v="SE-3815"/>
    <s v="DI-eform7 Auto-reg testing"/>
    <s v="Test Execution"/>
    <s v="Functional"/>
    <n v="8"/>
    <m/>
  </r>
  <r>
    <x v="8"/>
    <x v="2"/>
    <s v="Support"/>
    <s v="Meetings &amp; Support"/>
    <s v="Meetings &amp; Support"/>
    <s v="Not Applicable"/>
    <n v="1"/>
    <s v="BAU calls for prioritization and release discussion"/>
  </r>
  <r>
    <x v="5"/>
    <x v="2"/>
    <s v="SE-3815"/>
    <s v="DI-eform7 Auto-reg testing"/>
    <s v="Test Execution"/>
    <s v="Functional"/>
    <n v="6.5"/>
    <m/>
  </r>
  <r>
    <x v="5"/>
    <x v="2"/>
    <s v="SE-3906"/>
    <s v="Digital Claims Weekly Sanity - September 2025"/>
    <s v="Test Execution"/>
    <s v="Sanity"/>
    <n v="1"/>
    <m/>
  </r>
  <r>
    <x v="5"/>
    <x v="2"/>
    <s v="Support"/>
    <s v="Meetings &amp; Support"/>
    <s v="Meetings &amp; Support"/>
    <s v="Not Applicable"/>
    <n v="0.5"/>
    <s v="DI7 warranty support"/>
  </r>
  <r>
    <x v="6"/>
    <x v="2"/>
    <s v="SE-3815"/>
    <s v="DI-eform7 Auto-reg testing"/>
    <s v="Test Execution"/>
    <s v="Sanity"/>
    <n v="8"/>
    <m/>
  </r>
  <r>
    <x v="6"/>
    <x v="2"/>
    <s v="Support"/>
    <s v="Meetings &amp; Support"/>
    <s v="Meetings &amp; Support"/>
    <s v="Not Applicable"/>
    <n v="0.5"/>
    <s v="SE-3390 meeting with Moin to explain the defect logged"/>
  </r>
  <r>
    <x v="7"/>
    <x v="2"/>
    <s v="SE-3815"/>
    <s v="DI-eform7 Auto-reg testing"/>
    <s v="Test Execution"/>
    <s v="Sanity"/>
    <n v="9"/>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r>
    <x v="9"/>
    <x v="3"/>
    <m/>
    <s v=""/>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52B2BC-F3BA-4C2B-BEFC-C6627F1F8D2A}" name="PivotTable5" cacheId="5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ssue Type" colHeaderCaption="Status">
  <location ref="A18:J20" firstHeaderRow="1" firstDataRow="2" firstDataCol="1"/>
  <pivotFields count="14">
    <pivotField dataField="1" showAll="0"/>
    <pivotField showAll="0"/>
    <pivotField showAll="0"/>
    <pivotField showAll="0"/>
    <pivotField axis="axisCol" showAll="0">
      <items count="15">
        <item m="1" x="9"/>
        <item m="1" x="13"/>
        <item x="4"/>
        <item x="3"/>
        <item m="1" x="8"/>
        <item m="1" x="12"/>
        <item x="0"/>
        <item x="1"/>
        <item x="7"/>
        <item m="1" x="10"/>
        <item x="5"/>
        <item x="6"/>
        <item x="2"/>
        <item m="1" x="11"/>
        <item t="default"/>
      </items>
    </pivotField>
    <pivotField showAll="0"/>
    <pivotField showAll="0"/>
    <pivotField showAll="0"/>
    <pivotField showAll="0"/>
    <pivotField showAll="0"/>
    <pivotField showAll="0"/>
    <pivotField showAll="0"/>
    <pivotField showAll="0"/>
    <pivotField showAll="0"/>
  </pivotFields>
  <rowItems count="1">
    <i/>
  </rowItems>
  <colFields count="1">
    <field x="4"/>
  </colFields>
  <colItems count="9">
    <i>
      <x v="2"/>
    </i>
    <i>
      <x v="3"/>
    </i>
    <i>
      <x v="6"/>
    </i>
    <i>
      <x v="7"/>
    </i>
    <i>
      <x v="8"/>
    </i>
    <i>
      <x v="10"/>
    </i>
    <i>
      <x v="11"/>
    </i>
    <i>
      <x v="12"/>
    </i>
    <i t="grand">
      <x/>
    </i>
  </colItems>
  <dataFields count="1">
    <dataField name="QA Estimates Sheet" fld="0" subtotal="count" baseField="0" baseItem="0"/>
  </dataFields>
  <formats count="25">
    <format dxfId="80">
      <pivotArea type="all" dataOnly="0" outline="0" fieldPosition="0"/>
    </format>
    <format dxfId="79">
      <pivotArea outline="0" collapsedLevelsAreSubtotals="1" fieldPosition="0"/>
    </format>
    <format dxfId="78">
      <pivotArea type="origin" dataOnly="0" labelOnly="1" outline="0" fieldPosition="0"/>
    </format>
    <format dxfId="77">
      <pivotArea field="4" type="button" dataOnly="0" labelOnly="1" outline="0" axis="axisCol" fieldPosition="0"/>
    </format>
    <format dxfId="76">
      <pivotArea type="topRight" dataOnly="0" labelOnly="1" outline="0" fieldPosition="0"/>
    </format>
    <format dxfId="75">
      <pivotArea dataOnly="0" labelOnly="1" grandRow="1" outline="0" fieldPosition="0"/>
    </format>
    <format dxfId="74">
      <pivotArea dataOnly="0" labelOnly="1" fieldPosition="0">
        <references count="1">
          <reference field="4" count="7">
            <x v="1"/>
            <x v="2"/>
            <x v="3"/>
            <x v="4"/>
            <x v="5"/>
            <x v="6"/>
            <x v="7"/>
          </reference>
        </references>
      </pivotArea>
    </format>
    <format dxfId="73">
      <pivotArea dataOnly="0" labelOnly="1" grandCol="1" outline="0" fieldPosition="0"/>
    </format>
    <format dxfId="72">
      <pivotArea type="all" dataOnly="0" outline="0" fieldPosition="0"/>
    </format>
    <format dxfId="71">
      <pivotArea outline="0" collapsedLevelsAreSubtotals="1" fieldPosition="0"/>
    </format>
    <format dxfId="70">
      <pivotArea field="4" type="button" dataOnly="0" labelOnly="1" outline="0" axis="axisCol" fieldPosition="0"/>
    </format>
    <format dxfId="69">
      <pivotArea type="topRight" dataOnly="0" labelOnly="1" outline="0" fieldPosition="0"/>
    </format>
    <format dxfId="68">
      <pivotArea dataOnly="0" labelOnly="1" fieldPosition="0">
        <references count="1">
          <reference field="4" count="7">
            <x v="1"/>
            <x v="2"/>
            <x v="3"/>
            <x v="4"/>
            <x v="5"/>
            <x v="6"/>
            <x v="7"/>
          </reference>
        </references>
      </pivotArea>
    </format>
    <format dxfId="67">
      <pivotArea dataOnly="0" labelOnly="1" grandCol="1" outline="0" fieldPosition="0"/>
    </format>
    <format dxfId="66">
      <pivotArea type="origin" dataOnly="0" labelOnly="1" outline="0" fieldPosition="0"/>
    </format>
    <format dxfId="65">
      <pivotArea dataOnly="0" labelOnly="1" grandRow="1" outline="0" fieldPosition="0"/>
    </format>
    <format dxfId="64">
      <pivotArea type="origin" dataOnly="0" labelOnly="1" outline="0" fieldPosition="0"/>
    </format>
    <format dxfId="63">
      <pivotArea dataOnly="0" labelOnly="1" fieldPosition="0">
        <references count="1">
          <reference field="4" count="7">
            <x v="1"/>
            <x v="2"/>
            <x v="3"/>
            <x v="4"/>
            <x v="5"/>
            <x v="6"/>
            <x v="7"/>
          </reference>
        </references>
      </pivotArea>
    </format>
    <format dxfId="62">
      <pivotArea dataOnly="0" labelOnly="1" grandCol="1" outline="0" fieldPosition="0"/>
    </format>
    <format dxfId="61">
      <pivotArea field="4" type="button" dataOnly="0" labelOnly="1" outline="0" axis="axisCol" fieldPosition="0"/>
    </format>
    <format dxfId="60">
      <pivotArea type="topRight" dataOnly="0" labelOnly="1" outline="0" fieldPosition="0"/>
    </format>
    <format dxfId="59">
      <pivotArea dataOnly="0" labelOnly="1" fieldPosition="0">
        <references count="1">
          <reference field="4" count="1">
            <x v="9"/>
          </reference>
        </references>
      </pivotArea>
    </format>
    <format dxfId="58">
      <pivotArea dataOnly="0" labelOnly="1" fieldPosition="0">
        <references count="1">
          <reference field="4" count="1">
            <x v="0"/>
          </reference>
        </references>
      </pivotArea>
    </format>
    <format dxfId="57">
      <pivotArea dataOnly="0" labelOnly="1" fieldPosition="0">
        <references count="1">
          <reference field="4" count="4">
            <x v="2"/>
            <x v="3"/>
            <x v="4"/>
            <x v="7"/>
          </reference>
        </references>
      </pivotArea>
    </format>
    <format dxfId="5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D88FA2-7282-429B-B610-7614F7B7BE93}" name="PivotTable7" cacheId="5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dule">
  <location ref="M17:O21" firstHeaderRow="0" firstDataRow="1" firstDataCol="1" rowPageCount="1" colPageCount="1"/>
  <pivotFields count="14">
    <pivotField axis="axisRow" showAll="0">
      <items count="13">
        <item x="5"/>
        <item x="4"/>
        <item x="1"/>
        <item x="9"/>
        <item x="7"/>
        <item x="3"/>
        <item x="2"/>
        <item x="8"/>
        <item x="6"/>
        <item x="11"/>
        <item x="10"/>
        <item x="0"/>
        <item t="default"/>
      </items>
    </pivotField>
    <pivotField showAll="0"/>
    <pivotField showAll="0"/>
    <pivotField showAll="0"/>
    <pivotField showAll="0"/>
    <pivotField showAll="0"/>
    <pivotField showAll="0"/>
    <pivotField showAll="0"/>
    <pivotField axis="axisPage" multipleItemSelectionAllowed="1" showAll="0">
      <items count="17">
        <item h="1" m="1" x="12"/>
        <item h="1" x="8"/>
        <item h="1" m="1" x="14"/>
        <item h="1" m="1" x="11"/>
        <item h="1" m="1" x="13"/>
        <item h="1" x="1"/>
        <item h="1" x="9"/>
        <item h="1" m="1" x="10"/>
        <item h="1" m="1" x="15"/>
        <item h="1" x="2"/>
        <item h="1" x="4"/>
        <item h="1" x="5"/>
        <item h="1" x="0"/>
        <item h="1" x="6"/>
        <item h="1" x="3"/>
        <item x="7"/>
        <item t="default"/>
      </items>
    </pivotField>
    <pivotField dataField="1" showAll="0"/>
    <pivotField dataField="1" showAll="0"/>
    <pivotField showAll="0"/>
    <pivotField showAll="0"/>
    <pivotField showAll="0"/>
  </pivotFields>
  <rowFields count="1">
    <field x="0"/>
  </rowFields>
  <rowItems count="4">
    <i>
      <x v="3"/>
    </i>
    <i>
      <x v="4"/>
    </i>
    <i>
      <x v="6"/>
    </i>
    <i t="grand">
      <x/>
    </i>
  </rowItems>
  <colFields count="1">
    <field x="-2"/>
  </colFields>
  <colItems count="2">
    <i>
      <x/>
    </i>
    <i i="1">
      <x v="1"/>
    </i>
  </colItems>
  <pageFields count="1">
    <pageField fld="8" hier="-1"/>
  </pageFields>
  <dataFields count="2">
    <dataField name="Sum of # of Test Scripts Updated" fld="9" baseField="0" baseItem="0"/>
    <dataField name="Sum of Efforts in Hrs" fld="10" baseField="0" baseItem="0"/>
  </dataFields>
  <formats count="16">
    <format dxfId="96">
      <pivotArea dataOnly="0" labelOnly="1" outline="0" fieldPosition="0">
        <references count="1">
          <reference field="4294967294" count="2">
            <x v="0"/>
            <x v="1"/>
          </reference>
        </references>
      </pivotArea>
    </format>
    <format dxfId="95">
      <pivotArea type="all" dataOnly="0" outline="0" fieldPosition="0"/>
    </format>
    <format dxfId="94">
      <pivotArea outline="0" collapsedLevelsAreSubtotals="1" fieldPosition="0"/>
    </format>
    <format dxfId="93">
      <pivotArea field="0" type="button" dataOnly="0" labelOnly="1" outline="0" axis="axisRow" fieldPosition="0"/>
    </format>
    <format dxfId="92">
      <pivotArea dataOnly="0" labelOnly="1" fieldPosition="0">
        <references count="1">
          <reference field="0" count="0"/>
        </references>
      </pivotArea>
    </format>
    <format dxfId="91">
      <pivotArea dataOnly="0" labelOnly="1" grandRow="1" outline="0" fieldPosition="0"/>
    </format>
    <format dxfId="90">
      <pivotArea dataOnly="0" labelOnly="1" outline="0" fieldPosition="0">
        <references count="1">
          <reference field="4294967294" count="2">
            <x v="0"/>
            <x v="1"/>
          </reference>
        </references>
      </pivotArea>
    </format>
    <format dxfId="89">
      <pivotArea outline="0" collapsedLevelsAreSubtotals="1" fieldPosition="0"/>
    </format>
    <format dxfId="88">
      <pivotArea field="8" type="button" dataOnly="0" labelOnly="1" outline="0" axis="axisPage" fieldPosition="0"/>
    </format>
    <format dxfId="87">
      <pivotArea field="0" type="button" dataOnly="0" labelOnly="1" outline="0" axis="axisRow" fieldPosition="0"/>
    </format>
    <format dxfId="86">
      <pivotArea dataOnly="0" labelOnly="1" fieldPosition="0">
        <references count="1">
          <reference field="0" count="3">
            <x v="4"/>
            <x v="5"/>
            <x v="8"/>
          </reference>
        </references>
      </pivotArea>
    </format>
    <format dxfId="85">
      <pivotArea dataOnly="0" labelOnly="1" grandRow="1" outline="0" fieldPosition="0"/>
    </format>
    <format dxfId="84">
      <pivotArea field="8" type="button" dataOnly="0" labelOnly="1" outline="0" axis="axisPage" fieldPosition="0"/>
    </format>
    <format dxfId="83">
      <pivotArea field="0" type="button" dataOnly="0" labelOnly="1" outline="0" axis="axisRow" fieldPosition="0"/>
    </format>
    <format dxfId="82">
      <pivotArea dataOnly="0" labelOnly="1" fieldPosition="0">
        <references count="1">
          <reference field="0" count="3">
            <x v="4"/>
            <x v="5"/>
            <x v="8"/>
          </reference>
        </references>
      </pivotArea>
    </format>
    <format dxfId="8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92C9D8-6B0F-41B9-A3F4-639F9741432C}" name="PivotTable8" cacheId="5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source" colHeaderCaption="Priority" fieldListSortAscending="1">
  <location ref="A34:F41" firstHeaderRow="1" firstDataRow="2" firstDataCol="1"/>
  <pivotFields count="17">
    <pivotField dataField="1" showAll="0"/>
    <pivotField showAll="0"/>
    <pivotField showAll="0"/>
    <pivotField showAll="0"/>
    <pivotField showAll="0"/>
    <pivotField showAll="0"/>
    <pivotField axis="axisRow" showAll="0">
      <items count="6">
        <item x="0"/>
        <item x="1"/>
        <item x="3"/>
        <item x="2"/>
        <item x="4"/>
        <item t="default"/>
      </items>
    </pivotField>
    <pivotField axis="axisCol" showAll="0">
      <items count="5">
        <item x="3"/>
        <item x="2"/>
        <item x="0"/>
        <item x="1"/>
        <item t="default"/>
      </items>
    </pivotField>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7"/>
  </colFields>
  <colItems count="5">
    <i>
      <x/>
    </i>
    <i>
      <x v="1"/>
    </i>
    <i>
      <x v="2"/>
    </i>
    <i>
      <x v="3"/>
    </i>
    <i t="grand">
      <x/>
    </i>
  </colItems>
  <dataFields count="1">
    <dataField name="Overall Open Defects" fld="0" subtotal="count" baseField="0" baseItem="0"/>
  </dataFields>
  <formats count="2">
    <format dxfId="98">
      <pivotArea type="all" dataOnly="0" outline="0" fieldPosition="0"/>
    </format>
    <format dxfId="9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7376AB-E7BC-4F80-A6AC-F01AD82266DA}" name="PivotTable2" cacheId="58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rowHeaderCaption="Name" colHeaderCaption="Date" fieldListSortAscending="1">
  <location ref="A1:K6" firstHeaderRow="1" firstDataRow="2" firstDataCol="1"/>
  <pivotFields count="8">
    <pivotField axis="axisCol" showAll="0">
      <items count="192">
        <item m="1" x="171"/>
        <item m="1" x="172"/>
        <item m="1" x="173"/>
        <item m="1" x="174"/>
        <item m="1" x="175"/>
        <item m="1" x="176"/>
        <item m="1" x="177"/>
        <item m="1" x="178"/>
        <item m="1" x="179"/>
        <item m="1" x="180"/>
        <item m="1" x="181"/>
        <item m="1" x="182"/>
        <item x="9"/>
        <item m="1" x="183"/>
        <item m="1" x="184"/>
        <item m="1" x="185"/>
        <item m="1" x="186"/>
        <item m="1" x="187"/>
        <item m="1" x="188"/>
        <item m="1" x="189"/>
        <item m="1" x="190"/>
        <item m="1" x="152"/>
        <item m="1" x="153"/>
        <item m="1" x="154"/>
        <item m="1" x="155"/>
        <item m="1" x="156"/>
        <item m="1" x="170"/>
        <item m="1" x="157"/>
        <item m="1" x="158"/>
        <item m="1" x="159"/>
        <item m="1" x="160"/>
        <item m="1" x="161"/>
        <item m="1" x="162"/>
        <item m="1" x="163"/>
        <item m="1" x="164"/>
        <item m="1" x="165"/>
        <item m="1" x="166"/>
        <item m="1" x="167"/>
        <item m="1" x="168"/>
        <item m="1" x="16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11"/>
        <item m="1" x="112"/>
        <item m="1" x="113"/>
        <item m="1" x="116"/>
        <item m="1" x="114"/>
        <item m="1" x="115"/>
        <item m="1" x="117"/>
        <item m="1" x="118"/>
        <item m="1" x="119"/>
        <item m="1" x="120"/>
        <item m="1" x="121"/>
        <item m="1" x="122"/>
        <item m="1" x="123"/>
        <item m="1" x="124"/>
        <item m="1" x="125"/>
        <item m="1" x="126"/>
        <item m="1" x="127"/>
        <item m="1" x="128"/>
        <item m="1" x="129"/>
        <item m="1" x="89"/>
        <item m="1" x="90"/>
        <item m="1" x="91"/>
        <item m="1" x="92"/>
        <item m="1" x="93"/>
        <item m="1" x="94"/>
        <item m="1" x="95"/>
        <item m="1" x="96"/>
        <item m="1" x="97"/>
        <item m="1" x="98"/>
        <item m="1" x="109"/>
        <item m="1" x="110"/>
        <item m="1" x="99"/>
        <item m="1" x="100"/>
        <item m="1" x="101"/>
        <item m="1" x="102"/>
        <item m="1" x="103"/>
        <item m="1" x="104"/>
        <item m="1" x="105"/>
        <item m="1" x="106"/>
        <item m="1" x="107"/>
        <item m="1" x="108"/>
        <item m="1" x="69"/>
        <item m="1" x="70"/>
        <item m="1" x="71"/>
        <item m="1" x="72"/>
        <item m="1" x="73"/>
        <item m="1" x="74"/>
        <item m="1" x="75"/>
        <item m="1" x="76"/>
        <item m="1" x="77"/>
        <item m="1" x="78"/>
        <item m="1" x="79"/>
        <item m="1" x="80"/>
        <item m="1" x="81"/>
        <item m="1" x="82"/>
        <item m="1" x="83"/>
        <item m="1" x="84"/>
        <item m="1" x="85"/>
        <item m="1" x="86"/>
        <item m="1" x="87"/>
        <item m="1" x="88"/>
        <item m="1" x="48"/>
        <item m="1" x="49"/>
        <item m="1" x="50"/>
        <item m="1" x="51"/>
        <item m="1" x="52"/>
        <item m="1" x="53"/>
        <item m="1" x="54"/>
        <item m="1" x="55"/>
        <item m="1" x="56"/>
        <item m="1" x="57"/>
        <item m="1" x="58"/>
        <item m="1" x="59"/>
        <item m="1" x="60"/>
        <item m="1" x="61"/>
        <item m="1" x="62"/>
        <item m="1" x="63"/>
        <item m="1" x="64"/>
        <item m="1" x="65"/>
        <item m="1" x="66"/>
        <item m="1" x="67"/>
        <item m="1" x="68"/>
        <item m="1" x="27"/>
        <item m="1" x="28"/>
        <item m="1" x="29"/>
        <item m="1" x="30"/>
        <item m="1" x="31"/>
        <item m="1" x="32"/>
        <item m="1" x="33"/>
        <item m="1" x="34"/>
        <item m="1" x="35"/>
        <item m="1" x="36"/>
        <item m="1" x="37"/>
        <item m="1" x="38"/>
        <item m="1" x="39"/>
        <item m="1" x="40"/>
        <item m="1" x="41"/>
        <item m="1" x="42"/>
        <item m="1" x="43"/>
        <item m="1" x="44"/>
        <item m="1" x="45"/>
        <item m="1" x="46"/>
        <item m="1" x="47"/>
        <item m="1" x="21"/>
        <item m="1" x="22"/>
        <item m="1" x="23"/>
        <item m="1" x="24"/>
        <item m="1" x="25"/>
        <item m="1" x="26"/>
        <item m="1" x="10"/>
        <item m="1" x="11"/>
        <item m="1" x="12"/>
        <item m="1" x="13"/>
        <item m="1" x="14"/>
        <item m="1" x="15"/>
        <item m="1" x="16"/>
        <item m="1" x="17"/>
        <item m="1" x="18"/>
        <item m="1" x="19"/>
        <item m="1" x="20"/>
        <item x="0"/>
        <item x="1"/>
        <item x="2"/>
        <item x="3"/>
        <item x="4"/>
        <item x="5"/>
        <item x="6"/>
        <item x="7"/>
        <item x="8"/>
        <item t="default"/>
      </items>
    </pivotField>
    <pivotField axis="axisRow" showAll="0">
      <items count="5">
        <item x="0"/>
        <item x="2"/>
        <item x="1"/>
        <item h="1" x="3"/>
        <item t="default"/>
      </items>
    </pivotField>
    <pivotField showAll="0"/>
    <pivotField showAll="0"/>
    <pivotField showAll="0"/>
    <pivotField showAll="0"/>
    <pivotField dataField="1" showAll="0"/>
    <pivotField showAll="0"/>
  </pivotFields>
  <rowFields count="1">
    <field x="1"/>
  </rowFields>
  <rowItems count="4">
    <i>
      <x/>
    </i>
    <i>
      <x v="1"/>
    </i>
    <i>
      <x v="2"/>
    </i>
    <i t="grand">
      <x/>
    </i>
  </rowItems>
  <colFields count="1">
    <field x="0"/>
  </colFields>
  <colItems count="10">
    <i>
      <x v="182"/>
    </i>
    <i>
      <x v="183"/>
    </i>
    <i>
      <x v="184"/>
    </i>
    <i>
      <x v="185"/>
    </i>
    <i>
      <x v="186"/>
    </i>
    <i>
      <x v="187"/>
    </i>
    <i>
      <x v="188"/>
    </i>
    <i>
      <x v="189"/>
    </i>
    <i>
      <x v="190"/>
    </i>
    <i t="grand">
      <x/>
    </i>
  </colItems>
  <dataFields count="1">
    <dataField name="Sum of Time _x000a_Spent(Hrs)" fld="6" baseField="0" baseItem="0"/>
  </dataFields>
  <formats count="18">
    <format dxfId="116">
      <pivotArea type="all" dataOnly="0" outline="0" fieldPosition="0"/>
    </format>
    <format dxfId="115">
      <pivotArea outline="0" collapsedLevelsAreSubtotals="1" fieldPosition="0"/>
    </format>
    <format dxfId="114">
      <pivotArea field="0" type="button" dataOnly="0" labelOnly="1" outline="0" axis="axisCol" fieldPosition="0"/>
    </format>
    <format dxfId="113">
      <pivotArea type="topRight" dataOnly="0" labelOnly="1" outline="0" fieldPosition="0"/>
    </format>
    <format dxfId="112">
      <pivotArea dataOnly="0" labelOnly="1" fieldPosition="0">
        <references count="1">
          <reference field="0" count="0"/>
        </references>
      </pivotArea>
    </format>
    <format dxfId="111">
      <pivotArea dataOnly="0" labelOnly="1" grandCol="1" outline="0" fieldPosition="0"/>
    </format>
    <format dxfId="110">
      <pivotArea type="origin" dataOnly="0" labelOnly="1" outline="0" fieldPosition="0"/>
    </format>
    <format dxfId="109">
      <pivotArea field="0" type="button" dataOnly="0" labelOnly="1" outline="0" axis="axisCol" fieldPosition="0"/>
    </format>
    <format dxfId="108">
      <pivotArea type="topRight" dataOnly="0" labelOnly="1" outline="0" fieldPosition="0"/>
    </format>
    <format dxfId="107">
      <pivotArea field="1" type="button" dataOnly="0" labelOnly="1" outline="0" axis="axisRow" fieldPosition="0"/>
    </format>
    <format dxfId="106">
      <pivotArea dataOnly="0" labelOnly="1" fieldPosition="0">
        <references count="1">
          <reference field="0" count="0"/>
        </references>
      </pivotArea>
    </format>
    <format dxfId="105">
      <pivotArea dataOnly="0" labelOnly="1" grandCol="1" outline="0" fieldPosition="0"/>
    </format>
    <format dxfId="104">
      <pivotArea type="origin" dataOnly="0" labelOnly="1" outline="0" fieldPosition="0"/>
    </format>
    <format dxfId="103">
      <pivotArea field="0" type="button" dataOnly="0" labelOnly="1" outline="0" axis="axisCol" fieldPosition="0"/>
    </format>
    <format dxfId="102">
      <pivotArea type="topRight" dataOnly="0" labelOnly="1" outline="0" fieldPosition="0"/>
    </format>
    <format dxfId="101">
      <pivotArea field="1" type="button" dataOnly="0" labelOnly="1" outline="0" axis="axisRow" fieldPosition="0"/>
    </format>
    <format dxfId="100">
      <pivotArea dataOnly="0" labelOnly="1" fieldPosition="0">
        <references count="1">
          <reference field="0" count="0"/>
        </references>
      </pivotArea>
    </format>
    <format dxfId="9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CFBB3E-4DAC-4CA3-B5DA-FE04D6AB411A}" name="PivotTable1" cacheId="5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source">
  <location ref="T10:V15" firstHeaderRow="0" firstDataRow="1" firstDataCol="1" rowPageCount="1" colPageCount="1"/>
  <pivotFields count="14">
    <pivotField axis="axisRow" showAll="0">
      <items count="13">
        <item x="0"/>
        <item x="5"/>
        <item x="4"/>
        <item x="10"/>
        <item x="1"/>
        <item x="9"/>
        <item x="7"/>
        <item x="3"/>
        <item x="2"/>
        <item x="8"/>
        <item x="6"/>
        <item x="11"/>
        <item t="default"/>
      </items>
    </pivotField>
    <pivotField showAll="0"/>
    <pivotField showAll="0"/>
    <pivotField showAll="0"/>
    <pivotField axis="axisRow" showAll="0">
      <items count="5">
        <item x="2"/>
        <item x="0"/>
        <item x="1"/>
        <item x="3"/>
        <item t="default"/>
      </items>
    </pivotField>
    <pivotField showAll="0"/>
    <pivotField showAll="0"/>
    <pivotField showAll="0"/>
    <pivotField axis="axisPage" multipleItemSelectionAllowed="1" showAll="0">
      <items count="14">
        <item h="1" x="2"/>
        <item h="1" x="4"/>
        <item h="1" x="5"/>
        <item h="1" x="0"/>
        <item h="1" m="1" x="12"/>
        <item h="1" m="1" x="11"/>
        <item h="1" m="1" x="10"/>
        <item h="1" x="1"/>
        <item h="1" x="6"/>
        <item h="1" m="1" x="9"/>
        <item h="1" x="3"/>
        <item x="7"/>
        <item h="1" x="8"/>
        <item t="default"/>
      </items>
    </pivotField>
    <pivotField dataField="1" showAll="0"/>
    <pivotField dataField="1" showAll="0"/>
    <pivotField showAll="0"/>
    <pivotField showAll="0"/>
    <pivotField showAll="0"/>
  </pivotFields>
  <rowFields count="2">
    <field x="4"/>
    <field x="0"/>
  </rowFields>
  <rowItems count="5">
    <i>
      <x/>
    </i>
    <i r="1">
      <x v="5"/>
    </i>
    <i r="1">
      <x v="6"/>
    </i>
    <i r="1">
      <x v="8"/>
    </i>
    <i t="grand">
      <x/>
    </i>
  </rowItems>
  <colFields count="1">
    <field x="-2"/>
  </colFields>
  <colItems count="2">
    <i>
      <x/>
    </i>
    <i i="1">
      <x v="1"/>
    </i>
  </colItems>
  <pageFields count="1">
    <pageField fld="8" hier="-1"/>
  </pageFields>
  <dataFields count="2">
    <dataField name="Total # of Test _x000a_Scripts Updated" fld="9" baseField="0" baseItem="0"/>
    <dataField name="# Efforts in Hrs" fld="10" baseField="4" baseItem="0"/>
  </dataFields>
  <formats count="7">
    <format dxfId="123">
      <pivotArea dataOnly="0" labelOnly="1" outline="0" fieldPosition="0">
        <references count="1">
          <reference field="4294967294" count="2">
            <x v="0"/>
            <x v="1"/>
          </reference>
        </references>
      </pivotArea>
    </format>
    <format dxfId="122">
      <pivotArea type="all" dataOnly="0" outline="0" fieldPosition="0"/>
    </format>
    <format dxfId="121">
      <pivotArea outline="0" collapsedLevelsAreSubtotals="1" fieldPosition="0"/>
    </format>
    <format dxfId="120">
      <pivotArea field="4" type="button" dataOnly="0" labelOnly="1" outline="0" axis="axisRow" fieldPosition="0"/>
    </format>
    <format dxfId="119">
      <pivotArea dataOnly="0" labelOnly="1" fieldPosition="0">
        <references count="1">
          <reference field="4" count="2">
            <x v="0"/>
            <x v="2"/>
          </reference>
        </references>
      </pivotArea>
    </format>
    <format dxfId="118">
      <pivotArea dataOnly="0" labelOnly="1" grandRow="1" outline="0" fieldPosition="0"/>
    </format>
    <format dxfId="11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B3C3AF-3BAA-47DF-AAA1-14F88FB38EE9}" name="PivotTable3" cacheId="5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ssue Type" colHeaderCaption="Status">
  <location ref="A10:H14" firstHeaderRow="1" firstDataRow="2" firstDataCol="1" rowPageCount="1" colPageCount="1"/>
  <pivotFields count="6">
    <pivotField dataField="1" showAll="0"/>
    <pivotField axis="axisRow" showAll="0">
      <items count="5">
        <item x="0"/>
        <item x="1"/>
        <item h="1" x="2"/>
        <item x="3"/>
        <item t="default"/>
      </items>
    </pivotField>
    <pivotField showAll="0"/>
    <pivotField showAll="0"/>
    <pivotField axis="axisCol" showAll="0">
      <items count="16">
        <item x="3"/>
        <item m="1" x="14"/>
        <item x="1"/>
        <item x="2"/>
        <item x="7"/>
        <item x="10"/>
        <item x="8"/>
        <item x="0"/>
        <item x="6"/>
        <item x="11"/>
        <item m="1" x="13"/>
        <item x="5"/>
        <item x="4"/>
        <item x="9"/>
        <item m="1" x="12"/>
        <item t="default"/>
      </items>
    </pivotField>
    <pivotField axis="axisPage" multipleItemSelectionAllowed="1" showAll="0">
      <items count="44">
        <item h="1" x="20"/>
        <item h="1" x="18"/>
        <item h="1" x="16"/>
        <item h="1" x="1"/>
        <item h="1" x="17"/>
        <item h="1" x="15"/>
        <item h="1" x="14"/>
        <item h="1" x="12"/>
        <item h="1" x="10"/>
        <item h="1" x="13"/>
        <item h="1" x="11"/>
        <item h="1" m="1" x="42"/>
        <item h="1" x="9"/>
        <item m="1" x="41"/>
        <item h="1" x="8"/>
        <item h="1" x="7"/>
        <item h="1" m="1" x="40"/>
        <item m="1" x="39"/>
        <item m="1" x="38"/>
        <item h="1" x="19"/>
        <item h="1" x="21"/>
        <item h="1" x="22"/>
        <item h="1" x="23"/>
        <item h="1" x="24"/>
        <item h="1" x="25"/>
        <item h="1" x="26"/>
        <item h="1" x="27"/>
        <item h="1" x="28"/>
        <item h="1" x="29"/>
        <item h="1" x="30"/>
        <item h="1" x="31"/>
        <item h="1" x="32"/>
        <item h="1" x="33"/>
        <item h="1" x="34"/>
        <item h="1" x="35"/>
        <item h="1" x="36"/>
        <item h="1" x="37"/>
        <item h="1" x="2"/>
        <item h="1" x="3"/>
        <item h="1" x="4"/>
        <item h="1" x="5"/>
        <item h="1" x="6"/>
        <item x="0"/>
        <item t="default"/>
      </items>
    </pivotField>
  </pivotFields>
  <rowFields count="1">
    <field x="1"/>
  </rowFields>
  <rowItems count="3">
    <i>
      <x/>
    </i>
    <i>
      <x v="1"/>
    </i>
    <i t="grand">
      <x/>
    </i>
  </rowItems>
  <colFields count="1">
    <field x="4"/>
  </colFields>
  <colItems count="7">
    <i>
      <x v="3"/>
    </i>
    <i>
      <x v="6"/>
    </i>
    <i>
      <x v="7"/>
    </i>
    <i>
      <x v="8"/>
    </i>
    <i>
      <x v="11"/>
    </i>
    <i>
      <x v="12"/>
    </i>
    <i t="grand">
      <x/>
    </i>
  </colItems>
  <pageFields count="1">
    <pageField fld="5" hier="-1"/>
  </pageFields>
  <dataFields count="1">
    <dataField name="JIRA Filter" fld="0" subtotal="count" baseField="0" baseItem="0"/>
  </dataFields>
  <formats count="29">
    <format dxfId="152">
      <pivotArea type="all" dataOnly="0" outline="0" fieldPosition="0"/>
    </format>
    <format dxfId="151">
      <pivotArea outline="0" collapsedLevelsAreSubtotals="1" fieldPosition="0"/>
    </format>
    <format dxfId="150">
      <pivotArea type="origin" dataOnly="0" labelOnly="1" outline="0" fieldPosition="0"/>
    </format>
    <format dxfId="149">
      <pivotArea field="4" type="button" dataOnly="0" labelOnly="1" outline="0" axis="axisCol" fieldPosition="0"/>
    </format>
    <format dxfId="148">
      <pivotArea type="topRight" dataOnly="0" labelOnly="1" outline="0" fieldPosition="0"/>
    </format>
    <format dxfId="147">
      <pivotArea field="1" type="button" dataOnly="0" labelOnly="1" outline="0" axis="axisRow" fieldPosition="0"/>
    </format>
    <format dxfId="146">
      <pivotArea dataOnly="0" labelOnly="1" fieldPosition="0">
        <references count="1">
          <reference field="1" count="2">
            <x v="0"/>
            <x v="1"/>
          </reference>
        </references>
      </pivotArea>
    </format>
    <format dxfId="145">
      <pivotArea dataOnly="0" labelOnly="1" grandRow="1" outline="0" fieldPosition="0"/>
    </format>
    <format dxfId="144">
      <pivotArea dataOnly="0" labelOnly="1" fieldPosition="0">
        <references count="1">
          <reference field="4" count="7">
            <x v="1"/>
            <x v="2"/>
            <x v="3"/>
            <x v="4"/>
            <x v="5"/>
            <x v="6"/>
            <x v="8"/>
          </reference>
        </references>
      </pivotArea>
    </format>
    <format dxfId="143">
      <pivotArea dataOnly="0" labelOnly="1" grandCol="1" outline="0" fieldPosition="0"/>
    </format>
    <format dxfId="142">
      <pivotArea outline="0" collapsedLevelsAreSubtotals="1" fieldPosition="0"/>
    </format>
    <format dxfId="141">
      <pivotArea dataOnly="0" labelOnly="1" outline="0" fieldPosition="0">
        <references count="1">
          <reference field="5" count="0"/>
        </references>
      </pivotArea>
    </format>
    <format dxfId="140">
      <pivotArea field="4" type="button" dataOnly="0" labelOnly="1" outline="0" axis="axisCol" fieldPosition="0"/>
    </format>
    <format dxfId="139">
      <pivotArea type="topRight" dataOnly="0" labelOnly="1" outline="0" fieldPosition="0"/>
    </format>
    <format dxfId="138">
      <pivotArea dataOnly="0" labelOnly="1" fieldPosition="0">
        <references count="1">
          <reference field="4" count="7">
            <x v="1"/>
            <x v="2"/>
            <x v="3"/>
            <x v="4"/>
            <x v="5"/>
            <x v="6"/>
            <x v="8"/>
          </reference>
        </references>
      </pivotArea>
    </format>
    <format dxfId="137">
      <pivotArea dataOnly="0" labelOnly="1" grandCol="1" outline="0" fieldPosition="0"/>
    </format>
    <format dxfId="136">
      <pivotArea type="origin" dataOnly="0" labelOnly="1" outline="0" fieldPosition="0"/>
    </format>
    <format dxfId="135">
      <pivotArea field="1" type="button" dataOnly="0" labelOnly="1" outline="0" axis="axisRow" fieldPosition="0"/>
    </format>
    <format dxfId="134">
      <pivotArea dataOnly="0" labelOnly="1" fieldPosition="0">
        <references count="1">
          <reference field="4" count="7">
            <x v="1"/>
            <x v="2"/>
            <x v="3"/>
            <x v="4"/>
            <x v="5"/>
            <x v="6"/>
            <x v="8"/>
          </reference>
        </references>
      </pivotArea>
    </format>
    <format dxfId="133">
      <pivotArea dataOnly="0" labelOnly="1" grandCol="1" outline="0" fieldPosition="0"/>
    </format>
    <format dxfId="132">
      <pivotArea field="4" type="button" dataOnly="0" labelOnly="1" outline="0" axis="axisCol" fieldPosition="0"/>
    </format>
    <format dxfId="131">
      <pivotArea type="topRight" dataOnly="0" labelOnly="1" outline="0" fieldPosition="0"/>
    </format>
    <format dxfId="130">
      <pivotArea dataOnly="0" labelOnly="1" fieldPosition="0">
        <references count="1">
          <reference field="4" count="1">
            <x v="10"/>
          </reference>
        </references>
      </pivotArea>
    </format>
    <format dxfId="129">
      <pivotArea dataOnly="0" labelOnly="1" fieldPosition="0">
        <references count="1">
          <reference field="4" count="1">
            <x v="0"/>
          </reference>
        </references>
      </pivotArea>
    </format>
    <format dxfId="128">
      <pivotArea grandCol="1" outline="0" collapsedLevelsAreSubtotals="1" fieldPosition="0"/>
    </format>
    <format dxfId="127">
      <pivotArea type="topRight" dataOnly="0" labelOnly="1" outline="0" offset="H1" fieldPosition="0"/>
    </format>
    <format dxfId="126">
      <pivotArea dataOnly="0" labelOnly="1" grandCol="1" outline="0" fieldPosition="0"/>
    </format>
    <format dxfId="125">
      <pivotArea dataOnly="0" labelOnly="1" fieldPosition="0">
        <references count="1">
          <reference field="4" count="4">
            <x v="2"/>
            <x v="3"/>
            <x v="4"/>
            <x v="8"/>
          </reference>
        </references>
      </pivotArea>
    </format>
    <format dxfId="1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509E0E-E56C-4C3D-89D8-A2B7C1534E36}" name="PivotTable4" cacheId="5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st Type">
  <location ref="M10:S13" firstHeaderRow="0" firstDataRow="1" firstDataCol="1" rowPageCount="1" colPageCount="1"/>
  <pivotFields count="13">
    <pivotField showAll="0"/>
    <pivotField axis="axisPage" multipleItemSelectionAllowed="1" showAll="0">
      <items count="15">
        <item h="1" x="0"/>
        <item h="1" x="1"/>
        <item h="1" x="2"/>
        <item h="1" x="3"/>
        <item h="1" x="4"/>
        <item h="1" x="5"/>
        <item h="1" x="6"/>
        <item h="1" x="7"/>
        <item x="8"/>
        <item h="1" m="1" x="11"/>
        <item h="1" m="1" x="12"/>
        <item m="1" x="13"/>
        <item h="1" x="10"/>
        <item h="1" x="9"/>
        <item t="default"/>
      </items>
    </pivotField>
    <pivotField showAll="0"/>
    <pivotField showAll="0"/>
    <pivotField showAll="0"/>
    <pivotField axis="axisRow" showAll="0">
      <items count="4">
        <item x="1"/>
        <item x="0"/>
        <item x="2"/>
        <item t="default"/>
      </items>
    </pivotField>
    <pivotField dataField="1" showAll="0"/>
    <pivotField dataField="1" showAll="0"/>
    <pivotField dataField="1" showAll="0"/>
    <pivotField dataField="1" showAll="0"/>
    <pivotField dataField="1" showAll="0"/>
    <pivotField dataField="1" showAll="0"/>
    <pivotField showAll="0"/>
  </pivotFields>
  <rowFields count="1">
    <field x="5"/>
  </rowFields>
  <rowItems count="3">
    <i>
      <x/>
    </i>
    <i>
      <x v="1"/>
    </i>
    <i t="grand">
      <x/>
    </i>
  </rowItems>
  <colFields count="1">
    <field x="-2"/>
  </colFields>
  <colItems count="6">
    <i>
      <x/>
    </i>
    <i i="1">
      <x v="1"/>
    </i>
    <i i="2">
      <x v="2"/>
    </i>
    <i i="3">
      <x v="3"/>
    </i>
    <i i="4">
      <x v="4"/>
    </i>
    <i i="5">
      <x v="5"/>
    </i>
  </colItems>
  <pageFields count="1">
    <pageField fld="1" hier="-1"/>
  </pageFields>
  <dataFields count="6">
    <dataField name="# of Testcases Executed(Automated)" fld="7" baseField="0" baseItem="0"/>
    <dataField name="Sum of Manual Efforts Needed(PD)" fld="10" baseField="0" baseItem="0" numFmtId="2"/>
    <dataField name="Sum of Manual Efforts Needed(hrs)" fld="11" baseField="0" baseItem="0" numFmtId="2"/>
    <dataField name="# of Testcases Executed(Manual)" fld="6" baseField="0" baseItem="0"/>
    <dataField name="# Time Taken for Automation scripts(hrs)" fld="9" baseField="0" baseItem="0"/>
    <dataField name="Integration TCs executed (Unique)" fld="8" baseField="5" baseItem="0"/>
  </dataFields>
  <formats count="18">
    <format dxfId="170">
      <pivotArea outline="0" collapsedLevelsAreSubtotals="1" fieldPosition="0"/>
    </format>
    <format dxfId="169">
      <pivotArea dataOnly="0" labelOnly="1" outline="0" fieldPosition="0">
        <references count="1">
          <reference field="4294967294" count="5">
            <x v="0"/>
            <x v="1"/>
            <x v="2"/>
            <x v="3"/>
            <x v="4"/>
          </reference>
        </references>
      </pivotArea>
    </format>
    <format dxfId="168">
      <pivotArea outline="0" collapsedLevelsAreSubtotals="1" fieldPosition="0"/>
    </format>
    <format dxfId="167">
      <pivotArea type="all" dataOnly="0" outline="0" fieldPosition="0"/>
    </format>
    <format dxfId="166">
      <pivotArea outline="0" collapsedLevelsAreSubtotals="1" fieldPosition="0"/>
    </format>
    <format dxfId="165">
      <pivotArea field="5" type="button" dataOnly="0" labelOnly="1" outline="0" axis="axisRow" fieldPosition="0"/>
    </format>
    <format dxfId="164">
      <pivotArea dataOnly="0" labelOnly="1" fieldPosition="0">
        <references count="1">
          <reference field="5" count="0"/>
        </references>
      </pivotArea>
    </format>
    <format dxfId="163">
      <pivotArea dataOnly="0" labelOnly="1" grandRow="1" outline="0" fieldPosition="0"/>
    </format>
    <format dxfId="162">
      <pivotArea dataOnly="0" labelOnly="1" outline="0" fieldPosition="0">
        <references count="1">
          <reference field="4294967294" count="5">
            <x v="0"/>
            <x v="1"/>
            <x v="2"/>
            <x v="3"/>
            <x v="4"/>
          </reference>
        </references>
      </pivotArea>
    </format>
    <format dxfId="161">
      <pivotArea field="5" type="button" dataOnly="0" labelOnly="1" outline="0" axis="axisRow" fieldPosition="0"/>
    </format>
    <format dxfId="160">
      <pivotArea dataOnly="0" labelOnly="1" fieldPosition="0">
        <references count="1">
          <reference field="5" count="2">
            <x v="0"/>
            <x v="1"/>
          </reference>
        </references>
      </pivotArea>
    </format>
    <format dxfId="159">
      <pivotArea dataOnly="0" labelOnly="1" grandRow="1" outline="0" fieldPosition="0"/>
    </format>
    <format dxfId="158">
      <pivotArea field="5" type="button" dataOnly="0" labelOnly="1" outline="0" axis="axisRow" fieldPosition="0"/>
    </format>
    <format dxfId="157">
      <pivotArea dataOnly="0" labelOnly="1" fieldPosition="0">
        <references count="1">
          <reference field="5" count="2">
            <x v="0"/>
            <x v="1"/>
          </reference>
        </references>
      </pivotArea>
    </format>
    <format dxfId="156">
      <pivotArea dataOnly="0" labelOnly="1" grandRow="1" outline="0" fieldPosition="0"/>
    </format>
    <format dxfId="155">
      <pivotArea field="1" type="button" dataOnly="0" labelOnly="1" outline="0" axis="axisPage" fieldPosition="0"/>
    </format>
    <format dxfId="154">
      <pivotArea outline="0" collapsedLevelsAreSubtotals="1" fieldPosition="0">
        <references count="1">
          <reference field="4294967294" count="2" selected="0">
            <x v="1"/>
            <x v="2"/>
          </reference>
        </references>
      </pivotArea>
    </format>
    <format dxfId="153">
      <pivotArea dataOnly="0" labelOnly="1" outline="0" fieldPosition="0">
        <references count="1">
          <reference field="4294967294"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0F9723-8A24-427D-A336-F9DD66593C3B}" name="PivotTable6" cacheId="5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ssue Type" colHeaderCaption="Priority">
  <location ref="A26:F28" firstHeaderRow="1" firstDataRow="2" firstDataCol="1"/>
  <pivotFields count="14">
    <pivotField dataField="1" showAll="0"/>
    <pivotField showAll="0"/>
    <pivotField showAll="0"/>
    <pivotField axis="axisCol" showAll="0">
      <items count="6">
        <item x="1"/>
        <item m="1" x="4"/>
        <item x="2"/>
        <item x="0"/>
        <item x="3"/>
        <item t="default"/>
      </items>
    </pivotField>
    <pivotField showAll="0"/>
    <pivotField showAll="0"/>
    <pivotField showAll="0"/>
    <pivotField showAll="0"/>
    <pivotField showAll="0"/>
    <pivotField showAll="0"/>
    <pivotField showAll="0"/>
    <pivotField showAll="0"/>
    <pivotField showAll="0"/>
    <pivotField showAll="0"/>
  </pivotFields>
  <rowItems count="1">
    <i/>
  </rowItems>
  <colFields count="1">
    <field x="3"/>
  </colFields>
  <colItems count="5">
    <i>
      <x/>
    </i>
    <i>
      <x v="2"/>
    </i>
    <i>
      <x v="3"/>
    </i>
    <i>
      <x v="4"/>
    </i>
    <i t="grand">
      <x/>
    </i>
  </colItems>
  <dataFields count="1">
    <dataField name="Bug vs Priority" fld="0" subtotal="count" baseField="0" baseItem="0"/>
  </dataFields>
  <formats count="21">
    <format dxfId="191">
      <pivotArea type="all" dataOnly="0" outline="0" fieldPosition="0"/>
    </format>
    <format dxfId="190">
      <pivotArea outline="0" collapsedLevelsAreSubtotals="1" fieldPosition="0"/>
    </format>
    <format dxfId="189">
      <pivotArea type="origin" dataOnly="0" labelOnly="1" outline="0" fieldPosition="0"/>
    </format>
    <format dxfId="188">
      <pivotArea field="3" type="button" dataOnly="0" labelOnly="1" outline="0" axis="axisCol" fieldPosition="0"/>
    </format>
    <format dxfId="187">
      <pivotArea type="topRight" dataOnly="0" labelOnly="1" outline="0" fieldPosition="0"/>
    </format>
    <format dxfId="186">
      <pivotArea dataOnly="0" labelOnly="1" grandRow="1" outline="0" fieldPosition="0"/>
    </format>
    <format dxfId="185">
      <pivotArea dataOnly="0" labelOnly="1" fieldPosition="0">
        <references count="1">
          <reference field="3" count="2">
            <x v="2"/>
            <x v="3"/>
          </reference>
        </references>
      </pivotArea>
    </format>
    <format dxfId="184">
      <pivotArea dataOnly="0" labelOnly="1" grandCol="1" outline="0" fieldPosition="0"/>
    </format>
    <format dxfId="183">
      <pivotArea type="origin" dataOnly="0" labelOnly="1" outline="0" fieldPosition="0"/>
    </format>
    <format dxfId="182">
      <pivotArea field="3" type="button" dataOnly="0" labelOnly="1" outline="0" axis="axisCol" fieldPosition="0"/>
    </format>
    <format dxfId="181">
      <pivotArea type="topRight" dataOnly="0" labelOnly="1" outline="0" fieldPosition="0"/>
    </format>
    <format dxfId="180">
      <pivotArea dataOnly="0" labelOnly="1" fieldPosition="0">
        <references count="1">
          <reference field="3" count="2">
            <x v="2"/>
            <x v="3"/>
          </reference>
        </references>
      </pivotArea>
    </format>
    <format dxfId="179">
      <pivotArea dataOnly="0" labelOnly="1" grandCol="1" outline="0" fieldPosition="0"/>
    </format>
    <format dxfId="178">
      <pivotArea outline="0" collapsedLevelsAreSubtotals="1" fieldPosition="0"/>
    </format>
    <format dxfId="177">
      <pivotArea field="3" type="button" dataOnly="0" labelOnly="1" outline="0" axis="axisCol" fieldPosition="0"/>
    </format>
    <format dxfId="176">
      <pivotArea type="topRight" dataOnly="0" labelOnly="1" outline="0" fieldPosition="0"/>
    </format>
    <format dxfId="175">
      <pivotArea dataOnly="0" labelOnly="1" fieldPosition="0">
        <references count="1">
          <reference field="3" count="2">
            <x v="2"/>
            <x v="3"/>
          </reference>
        </references>
      </pivotArea>
    </format>
    <format dxfId="174">
      <pivotArea dataOnly="0" labelOnly="1" grandCol="1" outline="0" fieldPosition="0"/>
    </format>
    <format dxfId="173">
      <pivotArea dataOnly="0" labelOnly="1" fieldPosition="0">
        <references count="1">
          <reference field="3" count="2">
            <x v="0"/>
            <x v="1"/>
          </reference>
        </references>
      </pivotArea>
    </format>
    <format dxfId="172">
      <pivotArea dataOnly="0" labelOnly="1" fieldPosition="0">
        <references count="1">
          <reference field="3" count="2">
            <x v="1"/>
            <x v="3"/>
          </reference>
        </references>
      </pivotArea>
    </format>
    <format dxfId="17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growShrinkType="insertClear" connectionId="2" xr16:uid="{C44A818A-7544-44EA-A5E9-72A9DE6F867A}" autoFormatId="16" applyNumberFormats="0" applyBorderFormats="0" applyFontFormats="0" applyPatternFormats="0" applyAlignmentFormats="0" applyWidthHeightFormats="0">
  <queryTableRefresh nextId="20">
    <queryTableFields count="9">
      <queryTableField id="8" name="Jira Id" tableColumnId="8"/>
      <queryTableField id="9" name="Issue Type" tableColumnId="9"/>
      <queryTableField id="10" name="Summary" tableColumnId="10"/>
      <queryTableField id="11" name="Priority" tableColumnId="11"/>
      <queryTableField id="12" name="Status" tableColumnId="12"/>
      <queryTableField id="13" name="Release Date" tableColumnId="13"/>
      <queryTableField id="14" name="Assignee" tableColumnId="1"/>
      <queryTableField id="15" name="CreatedDate" tableColumnId="2"/>
      <queryTableField id="19" name="Sprin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firstBackgroundRefresh="1" connectionId="5" xr16:uid="{CE5EFB32-0841-4F02-B7DA-E92B36055D80}" autoFormatId="16" applyNumberFormats="0" applyBorderFormats="0" applyFontFormats="0" applyPatternFormats="0" applyAlignmentFormats="0" applyWidthHeightFormats="0">
  <queryTableRefres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B74F2350-5E8F-4D8A-BA05-EEE4444FFEFD}" autoFormatId="16" applyNumberFormats="0" applyBorderFormats="0" applyFontFormats="0" applyPatternFormats="0" applyAlignmentFormats="0" applyWidthHeightFormats="0">
  <queryTableRefresh nextId="18">
    <queryTableFields count="17">
      <queryTableField id="1" name="Defect Id" tableColumnId="1"/>
      <queryTableField id="2" name="Summary" tableColumnId="2"/>
      <queryTableField id="3" name="Description" tableColumnId="3"/>
      <queryTableField id="4" name="Updated Date" tableColumnId="4"/>
      <queryTableField id="5" name="Created Date" tableColumnId="5"/>
      <queryTableField id="6" name="Issue Type" tableColumnId="6"/>
      <queryTableField id="7" name="Reporter" tableColumnId="7"/>
      <queryTableField id="8" name="Priority" tableColumnId="8"/>
      <queryTableField id="9" name="Status" tableColumnId="9"/>
      <queryTableField id="10" name="Assignee" tableColumnId="10"/>
      <queryTableField id="11" name="Parent" tableColumnId="11"/>
      <queryTableField id="12" name="Fix Version" tableColumnId="12"/>
      <queryTableField id="13" name="Resolution" tableColumnId="13"/>
      <queryTableField id="14" name="Labels" tableColumnId="14"/>
      <queryTableField id="15" name="Components" tableColumnId="15"/>
      <queryTableField id="16" name="Resolution Date" tableColumnId="16"/>
      <queryTableField id="17" name="Environment" tableColumnId="1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8BF6581-B79F-4942-8CA1-71B30C70305E}" autoFormatId="16" applyNumberFormats="0" applyBorderFormats="0" applyFontFormats="0" applyPatternFormats="0" applyAlignmentFormats="0" applyWidthHeightFormats="0">
  <queryTableRefresh nextId="18">
    <queryTableFields count="17">
      <queryTableField id="1" name="Defect Id" tableColumnId="1"/>
      <queryTableField id="2" name="Summary" tableColumnId="2"/>
      <queryTableField id="3" name="Description" tableColumnId="3"/>
      <queryTableField id="4" name="Updated Date" tableColumnId="4"/>
      <queryTableField id="5" name="Created Date" tableColumnId="5"/>
      <queryTableField id="6" name="Issue Type" tableColumnId="6"/>
      <queryTableField id="7" name="Reporter" tableColumnId="7"/>
      <queryTableField id="8" name="Priority" tableColumnId="8"/>
      <queryTableField id="9" name="Status" tableColumnId="9"/>
      <queryTableField id="10" name="Assignee" tableColumnId="10"/>
      <queryTableField id="11" name="Parent" tableColumnId="11"/>
      <queryTableField id="12" name="Fix Version" tableColumnId="12"/>
      <queryTableField id="13" name="Resolution" tableColumnId="13"/>
      <queryTableField id="14" name="Labels" tableColumnId="14"/>
      <queryTableField id="15" name="Components" tableColumnId="15"/>
      <queryTableField id="16" name="Resolution Date" tableColumnId="16"/>
      <queryTableField id="17" name="Environment"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D33587-7CD8-4D5B-AF53-9AE5EBA6B86F}" name="Jira_Data" displayName="Jira_Data" ref="A1:I977" tableType="queryTable" totalsRowShown="0">
  <autoFilter xmlns:x14="http://schemas.microsoft.com/office/spreadsheetml/2009/9/main" ref="A1:I977" xr:uid="{2CD33587-7CD8-4D5B-AF53-9AE5EBA6B86F}">
    <filterColumn colId="1">
      <filters>
        <filter val="Bug"/>
        <filter val="Story"/>
      </filters>
    </filterColumn>
    <filterColumn colId="4">
      <filters>
        <filter val="Analysis"/>
        <filter val="In Progress"/>
        <filter val="Ready for Development"/>
        <filter val="Testing"/>
        <filter val="To Do"/>
        <filter val="Under Development"/>
      </filters>
    </filterColumn>
    <filterColumn colId="8">
      <filters>
        <mc:AlternateContent xmlns:mc="http://schemas.openxmlformats.org/markup-compatibility/2006">
          <mc:Choice Requires="x14">
            <x14:filter val="BAU Sprint 5 - Apr 7 - Apr 25, BAUSprint 10 - Sep 01 - Sep 19, BAU Sprint 6 - Apr 28 - May 16, BAU Sprint 4 - Mar 17 - Apr 04, BAU Sprint 8 - July 21 - Aug 8, BAU Sprint 9 - Aug 11 - Aug 29, BAU Sprint 7 - May 19 - Jun 06"/>
            <x14:filter val="BAU Sprint 5 - Apr 7 - Apr 25, BAUSprint 10 - Sep 01 - Sep 19, BAU Sprint 6 - Apr 28 - May 16, BAU Sprint 8 - July 21 - Aug 8, BAU Sprint 9 - Aug 11 - Aug 29, BAU Sprint - Dec 23 - Jan 10, BAU Sprint ending 20 Dec 2024, BAU Sprint 7 - May 19 - Jun 06"/>
            <x14:filter val="BAU Sprint 5 - Apr 7 - Apr 25, BAUSprint 10 - Sep 01 - Sep 19, BAU Sprint 6 - Apr 28 - May 16, BAU Sprint 8 - July 21 - Aug 8, BAU Sprint 9 - Aug 11 - Aug 29, BAU Sprint 7 - May 19 - Jun 06"/>
            <x14:filter val="BAU Sprint 5 - Apr 7 - Apr 25, BAUSprint 10 - Sep 01 - Sep 19, BAU Sprint 6 - Apr 28 - May 16, BAU Sprint ending 29 Nov 2024, BAU Sprint 4 - Mar 17 - Apr 04, BAU Sprint 3 - Feb 24 - Mar 14, BAU Sprint 1 - Jan 13 - Jan 31, BAU Sprint 9 - Aug 11 - Aug 29, BAU Sprint - Dec 23 - Jan 10, BAU Sprint 2 - Feb 3 - Feb 21, BAU Sprint ending 20 Dec 2024, BAU Sprint 7 - May 19 - Jun 06"/>
            <x14:filter val="BAU Sprint 5 - Apr 7 - Apr 25, BAUSprint 10 - Sep 01 - Sep 19, BAU Sprint 6 - Apr 28 - May 16, BAU Sprint ending 29 Nov 2024, BAU Sprint 8 - July 21 - Aug 8, BAU Sprint 9 - Aug 11 - Aug 29, BAU Sprint - Dec 23 - Jan 10, BAU Sprint ending 20 Dec 2024, BAU Sprint 7 - May 19 - Jun 06"/>
            <x14:filter val="BAUSprint 10 - Sep 01 - Sep 19"/>
            <x14:filter val="BAUSprint 10 - Sep 01 - Sep 19, BAU Sprint 6 - Apr 28 - May 16, BAU Sprint ending 29 Nov 2024, BAU Sprint 8 - July 21 - Aug 8, BAU Sprint 9 - Aug 11 - Aug 29, BAU Sprint - Dec 23 - Jan 10, BAU Sprint ending 20 Dec 2024, BAU Sprint 7 - May 19 - Jun 06"/>
            <x14:filter val="BAUSprint 10 - Sep 01 - Sep 19, BAU Sprint 8 - July 21 - Aug 8, BAU Sprint 9 - Aug 11 - Aug 29"/>
            <x14:filter val="BAUSprint 10 - Sep 01 - Sep 19, BAU Sprint 8 - July 21 - Aug 8, BAU Sprint 9 - Aug 11 - Aug 29, BAU Sprint 7 - May 19 - Jun 06"/>
            <x14:filter val="BAUSprint 10 - Sep 01 - Sep 19, BAU Sprint 9 - Aug 11 - Aug 29"/>
          </mc:Choice>
          <mc:Fallback>
            <filter val="BAU Sprint 5 - Apr 7 - Apr 25, BAUSprint 10 - Sep 01 - Sep 19, BAU Sprint 6 - Apr 28 - May 16, BAU Sprint 4 - Mar 17 - Apr 04, BAU Sprint 8 - July 21 - Aug 8, BAU Sprint 9 - Aug 11 - Aug 29, BAU Sprint 7 - May 19 - Jun 06"/>
            <filter val="BAU Sprint 5 - Apr 7 - Apr 25, BAUSprint 10 - Sep 01 - Sep 19, BAU Sprint 6 - Apr 28 - May 16, BAU Sprint 8 - July 21 - Aug 8, BAU Sprint 9 - Aug 11 - Aug 29, BAU Sprint - Dec 23 - Jan 10, BAU Sprint ending 20 Dec 2024, BAU Sprint 7 - May 19 - Jun 06"/>
            <filter val="BAU Sprint 5 - Apr 7 - Apr 25, BAUSprint 10 - Sep 01 - Sep 19, BAU Sprint 6 - Apr 28 - May 16, BAU Sprint 8 - July 21 - Aug 8, BAU Sprint 9 - Aug 11 - Aug 29, BAU Sprint 7 - May 19 - Jun 06"/>
            <filter val="BAUSprint 10 - Sep 01 - Sep 19"/>
            <filter val="BAUSprint 10 - Sep 01 - Sep 19, BAU Sprint 6 - Apr 28 - May 16, BAU Sprint ending 29 Nov 2024, BAU Sprint 8 - July 21 - Aug 8, BAU Sprint 9 - Aug 11 - Aug 29, BAU Sprint - Dec 23 - Jan 10, BAU Sprint ending 20 Dec 2024, BAU Sprint 7 - May 19 - Jun 06"/>
            <filter val="BAUSprint 10 - Sep 01 - Sep 19, BAU Sprint 8 - July 21 - Aug 8, BAU Sprint 9 - Aug 11 - Aug 29"/>
            <filter val="BAUSprint 10 - Sep 01 - Sep 19, BAU Sprint 8 - July 21 - Aug 8, BAU Sprint 9 - Aug 11 - Aug 29, BAU Sprint 7 - May 19 - Jun 06"/>
            <filter val="BAUSprint 10 - Sep 01 - Sep 19, BAU Sprint 9 - Aug 11 - Aug 29"/>
          </mc:Fallback>
        </mc:AlternateContent>
      </filters>
    </filterColumn>
  </autoFilter>
  <tableColumns count="9">
    <tableColumn id="8" xr3:uid="{08223166-2AD0-4207-BDAD-824E07E0722B}" uniqueName="8" name="Jira Id" queryTableFieldId="8"/>
    <tableColumn id="9" xr3:uid="{05384D81-853D-465A-825C-FE2AD1368A38}" uniqueName="9" name="Issue Type" queryTableFieldId="9"/>
    <tableColumn id="10" xr3:uid="{0F68D07C-3E88-487A-A8AE-62D3F2FDABB8}" uniqueName="10" name="Summary" queryTableFieldId="10"/>
    <tableColumn id="11" xr3:uid="{3A25BDE4-66BF-4F53-898E-7A8B398D1480}" uniqueName="11" name="Priority" queryTableFieldId="11"/>
    <tableColumn id="12" xr3:uid="{EDC3A60F-7033-4F0A-B3D5-ED2EFCA60981}" uniqueName="12" name="Status" queryTableFieldId="12"/>
    <tableColumn id="13" xr3:uid="{5867FCE0-A7ED-45C8-836B-A0B4A3B998D6}" uniqueName="13" name="Release Date" queryTableFieldId="13"/>
    <tableColumn id="1" xr3:uid="{5C373653-B351-4186-B521-4177006DE2E5}" uniqueName="1" name="Assignee" queryTableFieldId="14"/>
    <tableColumn id="2" xr3:uid="{ECEA4A86-05B2-486C-B731-24C7EFC5F061}" uniqueName="2" name="CreatedDate" queryTableFieldId="15"/>
    <tableColumn id="6" xr3:uid="{D158556D-2371-468A-86BB-37011E7F9396}" uniqueName="6" name="Sprint" queryTableFieldId="19"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BBBCB7-E41F-460A-A0C8-1FE6CADBE2BD}" name="Table4" displayName="Table4" ref="A3:M9" totalsRowShown="0">
  <autoFilter ref="A3:M9" xr:uid="{1BBBBCB7-E41F-460A-A0C8-1FE6CADBE2BD}"/>
  <tableColumns count="13">
    <tableColumn id="1" xr3:uid="{0229AAA0-B50A-48A4-9711-CB3CDE132E12}" name="Date" dataDxfId="194"/>
    <tableColumn id="2" xr3:uid="{6AB89347-5C03-4213-85D3-5B77F0BB2543}" name="Month"/>
    <tableColumn id="3" xr3:uid="{EC1F4FCD-64F1-40CF-849E-E0A60B5DC873}" name="Env."/>
    <tableColumn id="4" xr3:uid="{897DCAE0-F669-46EA-82BE-2905420A275C}" name="Automation Execution Type"/>
    <tableColumn id="5" xr3:uid="{3776461C-6F1F-4E18-9D17-C1709C0A427E}" name="Request Type"/>
    <tableColumn id="6" xr3:uid="{CC03CCA1-A6E4-422D-AD5B-CEA5E85BFE56}" name="Test Type"/>
    <tableColumn id="7" xr3:uid="{1192B4BC-656F-4851-9F7A-3AFD8439DC39}" name="No of Testcases Executed(Manual)"/>
    <tableColumn id="8" xr3:uid="{FC3E1E70-1BAA-4B41-9DE2-02597C4A6D5F}" name="No of Testcases Executed(Automated)"/>
    <tableColumn id="9" xr3:uid="{60CB1B1E-825E-4E9D-9CAF-C633EF0F0331}" name="Number of Integration TCs executed (Unique)"/>
    <tableColumn id="10" xr3:uid="{07794F41-3570-4C7A-864A-F1118625DC36}" name="Time Taken for Automation scripts(hrs)"/>
    <tableColumn id="11" xr3:uid="{184E98FD-54B0-442E-8FEA-B3565D866B18}" name="Manual Efforts(PD)"/>
    <tableColumn id="12" xr3:uid="{AA00D5E7-4625-4637-80A5-D933CFCFE9B9}" name="Manual Efforts(hrs)"/>
    <tableColumn id="13" xr3:uid="{2BC04880-7B20-4291-92FB-1716FC6D98AC}"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A3AD3-9D13-47F5-AE3B-FA909C2D8C0C}" name="Overall_Open_Defects" displayName="Overall_Open_Defects" ref="A1:Q34" tableType="queryTable" totalsRowShown="0">
  <tableColumns count="17">
    <tableColumn id="1" xr3:uid="{1759DDBE-E597-460B-A74A-F1207B6B2210}" uniqueName="1" name="Defect Id" queryTableFieldId="1"/>
    <tableColumn id="2" xr3:uid="{D4568B8A-6C6F-4BA1-8C94-E1913A0938AC}" uniqueName="2" name="Summary" queryTableFieldId="2"/>
    <tableColumn id="3" xr3:uid="{480784BC-84ED-481B-8CA0-11E9032FD6BC}" uniqueName="3" name="Description" queryTableFieldId="3"/>
    <tableColumn id="4" xr3:uid="{F41563AF-5FF5-4272-A64E-0CD8AE50C494}" uniqueName="4" name="Updated Date" queryTableFieldId="4"/>
    <tableColumn id="5" xr3:uid="{62E4AD96-3020-4020-A460-FCE2B9F77B25}" uniqueName="5" name="Created Date" queryTableFieldId="5"/>
    <tableColumn id="6" xr3:uid="{6422F78F-50F3-4073-8584-54CE0760DC7F}" uniqueName="6" name="Issue Type" queryTableFieldId="6"/>
    <tableColumn id="7" xr3:uid="{C7C1AD24-E41C-457F-9666-13FDA7701E47}" uniqueName="7" name="Reporter" queryTableFieldId="7"/>
    <tableColumn id="8" xr3:uid="{C0B87490-ADAF-4E48-9DBD-7200F77AFC5D}" uniqueName="8" name="Priority" queryTableFieldId="8"/>
    <tableColumn id="9" xr3:uid="{E628BCE3-7AFC-41E2-A22F-D6D0D15FE145}" uniqueName="9" name="Status" queryTableFieldId="9"/>
    <tableColumn id="10" xr3:uid="{1F6F43E9-DDA9-4504-8BB6-840FF854EB13}" uniqueName="10" name="Assignee" queryTableFieldId="10"/>
    <tableColumn id="11" xr3:uid="{11051CE5-88F8-4DF3-B787-E93989026D14}" uniqueName="11" name="Parent" queryTableFieldId="11"/>
    <tableColumn id="12" xr3:uid="{1621E28C-BDD7-40F8-BFA2-74E57E894A6C}" uniqueName="12" name="Fix Version" queryTableFieldId="12" dataDxfId="6"/>
    <tableColumn id="13" xr3:uid="{A79A6575-C83E-4AD1-87B7-0BCE1D31FF48}" uniqueName="13" name="Resolution" queryTableFieldId="13"/>
    <tableColumn id="14" xr3:uid="{4240D906-20D6-465C-BCC0-3445AD7D5BC2}" uniqueName="14" name="Labels" queryTableFieldId="14" dataDxfId="5"/>
    <tableColumn id="15" xr3:uid="{E149A8F7-A649-4D69-BD3F-FD4063F76E2F}" uniqueName="15" name="Components" queryTableFieldId="15" dataDxfId="4"/>
    <tableColumn id="16" xr3:uid="{C444B79E-63C3-48F7-96F4-3198B82D56F5}" uniqueName="16" name="Resolution Date" queryTableFieldId="16"/>
    <tableColumn id="17" xr3:uid="{99E9E693-2805-45D6-953D-F0C495CBB336}" uniqueName="17" name="Environment" queryTableField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C92614-0836-4726-AA79-55281482E627}" name="Current_Month_Defects" displayName="Current_Month_Defects" ref="A1:Q2" tableType="queryTable" insertRow="1" totalsRowShown="0">
  <tableColumns count="17">
    <tableColumn id="1" xr3:uid="{34A31ED5-7FC8-4862-810D-D0D3DF3B425C}" uniqueName="1" name="Defect Id" queryTableFieldId="1"/>
    <tableColumn id="2" xr3:uid="{27B7791C-6D3F-4AC3-A33A-EA8F4CA69DED}" uniqueName="2" name="Summary" queryTableFieldId="2"/>
    <tableColumn id="3" xr3:uid="{DB19E6DB-5DCC-4A95-A02F-78D2B7F0B8D6}" uniqueName="3" name="Description" queryTableFieldId="3"/>
    <tableColumn id="4" xr3:uid="{E3EC775A-56EC-45F2-B192-8BE84C9B5CA0}" uniqueName="4" name="Updated Date" queryTableFieldId="4"/>
    <tableColumn id="5" xr3:uid="{3526330B-D387-4836-8064-0E7E0048980D}" uniqueName="5" name="Created Date" queryTableFieldId="5"/>
    <tableColumn id="6" xr3:uid="{13B882DE-ACED-4D50-9F49-2FD71B6E9BFB}" uniqueName="6" name="Issue Type" queryTableFieldId="6"/>
    <tableColumn id="7" xr3:uid="{128F7FF9-D83C-40B1-BD13-FF5266FAAA69}" uniqueName="7" name="Reporter" queryTableFieldId="7"/>
    <tableColumn id="8" xr3:uid="{0996A76F-985C-4E97-9FFE-9075A44F3E23}" uniqueName="8" name="Priority" queryTableFieldId="8"/>
    <tableColumn id="9" xr3:uid="{E73916DD-29E7-4A69-9F20-B832A8036CB8}" uniqueName="9" name="Status" queryTableFieldId="9"/>
    <tableColumn id="10" xr3:uid="{C22F0E8B-5D00-4A48-9E3A-2BF86BB6C91B}" uniqueName="10" name="Assignee" queryTableFieldId="10"/>
    <tableColumn id="11" xr3:uid="{A8829AD4-61A5-430B-8FFE-0B7200625736}" uniqueName="11" name="Parent" queryTableFieldId="11"/>
    <tableColumn id="12" xr3:uid="{9EAC20C0-1419-4523-8FE3-D34EA5C453F5}" uniqueName="12" name="Fix Version" queryTableFieldId="12" dataDxfId="3"/>
    <tableColumn id="13" xr3:uid="{706A6942-4DA5-4840-A586-CCF0E2695681}" uniqueName="13" name="Resolution" queryTableFieldId="13"/>
    <tableColumn id="14" xr3:uid="{EF19A7A3-750F-4361-8309-D355EF4B3C5A}" uniqueName="14" name="Labels" queryTableFieldId="14" dataDxfId="2"/>
    <tableColumn id="15" xr3:uid="{9E37ABCF-9AAE-469F-9246-41ECFA5CDD59}" uniqueName="15" name="Components" queryTableFieldId="15" dataDxfId="1"/>
    <tableColumn id="16" xr3:uid="{75522FD8-28DE-45FD-B0C9-E4E071647B7D}" uniqueName="16" name="Resolution Date" queryTableFieldId="16"/>
    <tableColumn id="17" xr3:uid="{FE84C80A-0CE3-449A-A8FB-C6BDCFE50C9F}" uniqueName="17" name="Environment"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9.xml.rels><?xml version="1.0" encoding="UTF-8" standalone="yes"?>
<Relationships xmlns="http://schemas.openxmlformats.org/package/2006/relationships"><Relationship Id="rId3" Type="http://schemas.openxmlformats.org/officeDocument/2006/relationships/hyperlink" Target="https://wsib.atlassian.net/rest/api/3/search?jql=filter=11858&amp;maxResults=100" TargetMode="External"/><Relationship Id="rId2" Type="http://schemas.openxmlformats.org/officeDocument/2006/relationships/hyperlink" Target="https://wsib.atlassian.net/rest/api/3/search?jql=filter=11958&amp;maxResults=100" TargetMode="External"/><Relationship Id="rId1" Type="http://schemas.openxmlformats.org/officeDocument/2006/relationships/hyperlink" Target="https://wsib.atlassian.net/rest/api/3/search?jql=filter=11824&amp;maxResults=100" TargetMode="External"/><Relationship Id="rId4"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6B0C-FEF0-4B4F-9282-9BDC63914992}">
  <sheetPr codeName="Sheet1"/>
  <dimension ref="A1:I977"/>
  <sheetViews>
    <sheetView tabSelected="1" topLeftCell="C1" workbookViewId="0">
      <selection activeCell="C57" sqref="C57"/>
    </sheetView>
  </sheetViews>
  <sheetFormatPr defaultRowHeight="15" x14ac:dyDescent="0.25"/>
  <cols>
    <col min="1" max="1" width="8.42578125" bestFit="1" customWidth="1"/>
    <col min="2" max="2" width="12.5703125" bestFit="1" customWidth="1"/>
    <col min="3" max="3" width="81.140625" bestFit="1" customWidth="1"/>
    <col min="4" max="4" width="14.5703125" bestFit="1" customWidth="1"/>
    <col min="5" max="5" width="22.42578125" bestFit="1" customWidth="1"/>
    <col min="6" max="6" width="18.5703125" bestFit="1" customWidth="1"/>
    <col min="7" max="7" width="30.42578125" bestFit="1" customWidth="1"/>
    <col min="8" max="8" width="27.42578125" bestFit="1" customWidth="1"/>
    <col min="9" max="9" width="81.140625" bestFit="1" customWidth="1"/>
    <col min="10" max="10" width="19.42578125" bestFit="1" customWidth="1"/>
    <col min="11" max="12" width="29.28515625" bestFit="1" customWidth="1"/>
    <col min="13" max="13" width="14.85546875" bestFit="1" customWidth="1"/>
    <col min="14" max="14" width="39.42578125" bestFit="1" customWidth="1"/>
    <col min="15" max="15" width="30" bestFit="1" customWidth="1"/>
    <col min="16" max="16" width="38" bestFit="1" customWidth="1"/>
    <col min="17" max="17" width="28.7109375" bestFit="1" customWidth="1"/>
    <col min="18" max="18" width="32.140625" bestFit="1" customWidth="1"/>
    <col min="19" max="19" width="81.140625" bestFit="1" customWidth="1"/>
  </cols>
  <sheetData>
    <row r="1" spans="1:9" x14ac:dyDescent="0.25">
      <c r="A1" t="s">
        <v>0</v>
      </c>
      <c r="B1" t="s">
        <v>1</v>
      </c>
      <c r="C1" t="s">
        <v>2</v>
      </c>
      <c r="D1" t="s">
        <v>3</v>
      </c>
      <c r="E1" t="s">
        <v>4</v>
      </c>
      <c r="F1" t="s">
        <v>5</v>
      </c>
      <c r="G1" t="s">
        <v>6</v>
      </c>
      <c r="H1" t="s">
        <v>7</v>
      </c>
      <c r="I1" t="s">
        <v>8</v>
      </c>
    </row>
    <row r="2" spans="1:9" hidden="1" x14ac:dyDescent="0.25">
      <c r="A2" t="s">
        <v>9</v>
      </c>
      <c r="B2" t="s">
        <v>10</v>
      </c>
      <c r="C2" t="s">
        <v>11</v>
      </c>
      <c r="D2" t="s">
        <v>12</v>
      </c>
      <c r="E2" t="s">
        <v>13</v>
      </c>
      <c r="F2" t="s">
        <v>14</v>
      </c>
      <c r="G2" t="s">
        <v>15</v>
      </c>
      <c r="H2" t="s">
        <v>16</v>
      </c>
      <c r="I2" t="s">
        <v>17</v>
      </c>
    </row>
    <row r="3" spans="1:9" hidden="1" x14ac:dyDescent="0.25">
      <c r="A3" t="s">
        <v>18</v>
      </c>
      <c r="B3" t="s">
        <v>19</v>
      </c>
      <c r="C3" t="s">
        <v>20</v>
      </c>
      <c r="D3" t="s">
        <v>21</v>
      </c>
      <c r="E3" t="s">
        <v>13</v>
      </c>
      <c r="H3" t="s">
        <v>22</v>
      </c>
      <c r="I3" t="s">
        <v>23</v>
      </c>
    </row>
    <row r="4" spans="1:9" hidden="1" x14ac:dyDescent="0.25">
      <c r="A4" t="s">
        <v>24</v>
      </c>
      <c r="B4" t="s">
        <v>19</v>
      </c>
      <c r="C4" t="s">
        <v>25</v>
      </c>
      <c r="D4" t="s">
        <v>21</v>
      </c>
      <c r="E4" t="s">
        <v>13</v>
      </c>
      <c r="H4" t="s">
        <v>26</v>
      </c>
      <c r="I4" t="s">
        <v>23</v>
      </c>
    </row>
    <row r="5" spans="1:9" hidden="1" x14ac:dyDescent="0.25">
      <c r="A5" t="s">
        <v>27</v>
      </c>
      <c r="B5" t="s">
        <v>19</v>
      </c>
      <c r="C5" t="s">
        <v>28</v>
      </c>
      <c r="D5" t="s">
        <v>12</v>
      </c>
      <c r="E5" t="s">
        <v>29</v>
      </c>
      <c r="G5" t="s">
        <v>15</v>
      </c>
      <c r="H5" t="s">
        <v>30</v>
      </c>
      <c r="I5" t="s">
        <v>17</v>
      </c>
    </row>
    <row r="6" spans="1:9" hidden="1" x14ac:dyDescent="0.25">
      <c r="A6" t="s">
        <v>31</v>
      </c>
      <c r="B6" t="s">
        <v>19</v>
      </c>
      <c r="C6" t="s">
        <v>32</v>
      </c>
      <c r="D6" t="s">
        <v>12</v>
      </c>
      <c r="E6" t="s">
        <v>33</v>
      </c>
      <c r="G6" t="s">
        <v>34</v>
      </c>
      <c r="H6" t="s">
        <v>35</v>
      </c>
      <c r="I6" t="s">
        <v>17</v>
      </c>
    </row>
    <row r="7" spans="1:9" hidden="1" x14ac:dyDescent="0.25">
      <c r="A7" t="s">
        <v>36</v>
      </c>
      <c r="B7" t="s">
        <v>19</v>
      </c>
      <c r="C7" t="s">
        <v>37</v>
      </c>
      <c r="D7" t="s">
        <v>12</v>
      </c>
      <c r="E7" t="s">
        <v>38</v>
      </c>
      <c r="G7" t="s">
        <v>39</v>
      </c>
      <c r="H7" t="s">
        <v>40</v>
      </c>
      <c r="I7" t="s">
        <v>17</v>
      </c>
    </row>
    <row r="8" spans="1:9" hidden="1" x14ac:dyDescent="0.25">
      <c r="A8" t="s">
        <v>41</v>
      </c>
      <c r="B8" t="s">
        <v>19</v>
      </c>
      <c r="C8" t="s">
        <v>42</v>
      </c>
      <c r="D8" t="s">
        <v>12</v>
      </c>
      <c r="E8" t="s">
        <v>38</v>
      </c>
      <c r="G8" t="s">
        <v>39</v>
      </c>
      <c r="H8" t="s">
        <v>43</v>
      </c>
      <c r="I8" t="s">
        <v>17</v>
      </c>
    </row>
    <row r="9" spans="1:9" x14ac:dyDescent="0.25">
      <c r="A9" t="s">
        <v>44</v>
      </c>
      <c r="B9" t="s">
        <v>10</v>
      </c>
      <c r="C9" t="s">
        <v>45</v>
      </c>
      <c r="D9" t="s">
        <v>12</v>
      </c>
      <c r="E9" t="s">
        <v>33</v>
      </c>
      <c r="F9" t="s">
        <v>14</v>
      </c>
      <c r="G9" t="s">
        <v>15</v>
      </c>
      <c r="H9" t="s">
        <v>46</v>
      </c>
      <c r="I9" t="s">
        <v>17</v>
      </c>
    </row>
    <row r="10" spans="1:9" hidden="1" x14ac:dyDescent="0.25">
      <c r="A10" t="s">
        <v>47</v>
      </c>
      <c r="B10" t="s">
        <v>19</v>
      </c>
      <c r="C10" t="s">
        <v>48</v>
      </c>
      <c r="D10" t="s">
        <v>12</v>
      </c>
      <c r="E10" t="s">
        <v>33</v>
      </c>
      <c r="G10" t="s">
        <v>34</v>
      </c>
      <c r="H10" t="s">
        <v>49</v>
      </c>
      <c r="I10" t="s">
        <v>17</v>
      </c>
    </row>
    <row r="11" spans="1:9" hidden="1" x14ac:dyDescent="0.25">
      <c r="A11" t="s">
        <v>50</v>
      </c>
      <c r="B11" t="s">
        <v>19</v>
      </c>
      <c r="C11" t="s">
        <v>51</v>
      </c>
      <c r="D11" t="s">
        <v>12</v>
      </c>
      <c r="E11" t="s">
        <v>33</v>
      </c>
      <c r="G11" t="s">
        <v>34</v>
      </c>
      <c r="H11" t="s">
        <v>52</v>
      </c>
      <c r="I11" t="s">
        <v>17</v>
      </c>
    </row>
    <row r="12" spans="1:9" x14ac:dyDescent="0.25">
      <c r="A12" t="s">
        <v>53</v>
      </c>
      <c r="B12" t="s">
        <v>54</v>
      </c>
      <c r="C12" t="s">
        <v>55</v>
      </c>
      <c r="D12" t="s">
        <v>12</v>
      </c>
      <c r="E12" t="s">
        <v>29</v>
      </c>
      <c r="F12" t="s">
        <v>56</v>
      </c>
      <c r="G12" t="s">
        <v>57</v>
      </c>
      <c r="H12" t="s">
        <v>58</v>
      </c>
      <c r="I12" t="s">
        <v>17</v>
      </c>
    </row>
    <row r="13" spans="1:9" hidden="1" x14ac:dyDescent="0.25">
      <c r="A13" t="s">
        <v>59</v>
      </c>
      <c r="B13" t="s">
        <v>10</v>
      </c>
      <c r="C13" t="s">
        <v>60</v>
      </c>
      <c r="D13" t="s">
        <v>12</v>
      </c>
      <c r="E13" t="s">
        <v>61</v>
      </c>
      <c r="G13" t="s">
        <v>62</v>
      </c>
      <c r="H13" t="s">
        <v>63</v>
      </c>
      <c r="I13" t="s">
        <v>17</v>
      </c>
    </row>
    <row r="14" spans="1:9" hidden="1" x14ac:dyDescent="0.25">
      <c r="A14" t="s">
        <v>64</v>
      </c>
      <c r="B14" t="s">
        <v>19</v>
      </c>
      <c r="C14" t="s">
        <v>65</v>
      </c>
      <c r="D14" t="s">
        <v>12</v>
      </c>
      <c r="E14" t="s">
        <v>33</v>
      </c>
      <c r="G14" t="s">
        <v>66</v>
      </c>
      <c r="H14" t="s">
        <v>67</v>
      </c>
      <c r="I14" t="s">
        <v>17</v>
      </c>
    </row>
    <row r="15" spans="1:9" hidden="1" x14ac:dyDescent="0.25">
      <c r="A15" t="s">
        <v>68</v>
      </c>
      <c r="B15" t="s">
        <v>19</v>
      </c>
      <c r="C15" t="s">
        <v>69</v>
      </c>
      <c r="D15" t="s">
        <v>12</v>
      </c>
      <c r="E15" t="s">
        <v>61</v>
      </c>
      <c r="G15" t="s">
        <v>34</v>
      </c>
      <c r="H15" t="s">
        <v>70</v>
      </c>
      <c r="I15" t="s">
        <v>17</v>
      </c>
    </row>
    <row r="16" spans="1:9" x14ac:dyDescent="0.25">
      <c r="A16" t="s">
        <v>71</v>
      </c>
      <c r="B16" t="s">
        <v>10</v>
      </c>
      <c r="C16" t="s">
        <v>72</v>
      </c>
      <c r="D16" t="s">
        <v>12</v>
      </c>
      <c r="E16" t="s">
        <v>29</v>
      </c>
      <c r="G16" t="s">
        <v>73</v>
      </c>
      <c r="H16" t="s">
        <v>74</v>
      </c>
      <c r="I16" t="s">
        <v>17</v>
      </c>
    </row>
    <row r="17" spans="1:9" x14ac:dyDescent="0.25">
      <c r="A17" t="s">
        <v>75</v>
      </c>
      <c r="B17" t="s">
        <v>10</v>
      </c>
      <c r="C17" t="s">
        <v>76</v>
      </c>
      <c r="D17" t="s">
        <v>12</v>
      </c>
      <c r="E17" t="s">
        <v>29</v>
      </c>
      <c r="G17" t="s">
        <v>73</v>
      </c>
      <c r="H17" t="s">
        <v>77</v>
      </c>
      <c r="I17" t="s">
        <v>17</v>
      </c>
    </row>
    <row r="18" spans="1:9" x14ac:dyDescent="0.25">
      <c r="A18" t="s">
        <v>78</v>
      </c>
      <c r="B18" t="s">
        <v>10</v>
      </c>
      <c r="C18" t="s">
        <v>79</v>
      </c>
      <c r="D18" t="s">
        <v>12</v>
      </c>
      <c r="E18" t="s">
        <v>29</v>
      </c>
      <c r="G18" t="s">
        <v>73</v>
      </c>
      <c r="H18" t="s">
        <v>80</v>
      </c>
      <c r="I18" t="s">
        <v>17</v>
      </c>
    </row>
    <row r="19" spans="1:9" hidden="1" x14ac:dyDescent="0.25">
      <c r="A19" t="s">
        <v>81</v>
      </c>
      <c r="B19" t="s">
        <v>19</v>
      </c>
      <c r="C19" t="s">
        <v>82</v>
      </c>
      <c r="D19" t="s">
        <v>21</v>
      </c>
      <c r="E19" t="s">
        <v>13</v>
      </c>
      <c r="H19" t="s">
        <v>83</v>
      </c>
      <c r="I19" t="s">
        <v>23</v>
      </c>
    </row>
    <row r="20" spans="1:9" hidden="1" x14ac:dyDescent="0.25">
      <c r="A20" t="s">
        <v>84</v>
      </c>
      <c r="B20" t="s">
        <v>19</v>
      </c>
      <c r="C20" t="s">
        <v>85</v>
      </c>
      <c r="D20" t="s">
        <v>21</v>
      </c>
      <c r="E20" t="s">
        <v>13</v>
      </c>
      <c r="H20" t="s">
        <v>86</v>
      </c>
      <c r="I20" t="s">
        <v>23</v>
      </c>
    </row>
    <row r="21" spans="1:9" hidden="1" x14ac:dyDescent="0.25">
      <c r="A21" t="s">
        <v>87</v>
      </c>
      <c r="B21" t="s">
        <v>10</v>
      </c>
      <c r="C21" t="s">
        <v>88</v>
      </c>
      <c r="D21" t="s">
        <v>12</v>
      </c>
      <c r="E21" t="s">
        <v>61</v>
      </c>
      <c r="G21" t="s">
        <v>89</v>
      </c>
      <c r="H21" t="s">
        <v>90</v>
      </c>
      <c r="I21" t="s">
        <v>91</v>
      </c>
    </row>
    <row r="22" spans="1:9" hidden="1" x14ac:dyDescent="0.25">
      <c r="A22" t="s">
        <v>92</v>
      </c>
      <c r="B22" t="s">
        <v>10</v>
      </c>
      <c r="C22" t="s">
        <v>93</v>
      </c>
      <c r="D22" t="s">
        <v>12</v>
      </c>
      <c r="E22" t="s">
        <v>61</v>
      </c>
      <c r="G22" t="s">
        <v>89</v>
      </c>
      <c r="H22" t="s">
        <v>94</v>
      </c>
      <c r="I22" t="s">
        <v>91</v>
      </c>
    </row>
    <row r="23" spans="1:9" hidden="1" x14ac:dyDescent="0.25">
      <c r="A23" t="s">
        <v>95</v>
      </c>
      <c r="B23" t="s">
        <v>10</v>
      </c>
      <c r="C23" t="s">
        <v>96</v>
      </c>
      <c r="D23" t="s">
        <v>12</v>
      </c>
      <c r="E23" t="s">
        <v>61</v>
      </c>
      <c r="G23" t="s">
        <v>89</v>
      </c>
      <c r="H23" t="s">
        <v>97</v>
      </c>
      <c r="I23" t="s">
        <v>91</v>
      </c>
    </row>
    <row r="24" spans="1:9" hidden="1" x14ac:dyDescent="0.25">
      <c r="A24" t="s">
        <v>98</v>
      </c>
      <c r="B24" t="s">
        <v>10</v>
      </c>
      <c r="C24" t="s">
        <v>99</v>
      </c>
      <c r="D24" t="s">
        <v>12</v>
      </c>
      <c r="E24" t="s">
        <v>61</v>
      </c>
      <c r="G24" t="s">
        <v>89</v>
      </c>
      <c r="H24" t="s">
        <v>100</v>
      </c>
      <c r="I24" t="s">
        <v>91</v>
      </c>
    </row>
    <row r="25" spans="1:9" hidden="1" x14ac:dyDescent="0.25">
      <c r="A25" t="s">
        <v>101</v>
      </c>
      <c r="B25" t="s">
        <v>54</v>
      </c>
      <c r="C25" t="s">
        <v>102</v>
      </c>
      <c r="D25" t="s">
        <v>12</v>
      </c>
      <c r="E25" t="s">
        <v>61</v>
      </c>
      <c r="F25" t="s">
        <v>103</v>
      </c>
      <c r="G25" t="s">
        <v>104</v>
      </c>
      <c r="H25" t="s">
        <v>105</v>
      </c>
      <c r="I25" t="s">
        <v>106</v>
      </c>
    </row>
    <row r="26" spans="1:9" x14ac:dyDescent="0.25">
      <c r="A26" t="s">
        <v>107</v>
      </c>
      <c r="B26" t="s">
        <v>54</v>
      </c>
      <c r="C26" t="s">
        <v>108</v>
      </c>
      <c r="D26" t="s">
        <v>12</v>
      </c>
      <c r="E26" t="s">
        <v>109</v>
      </c>
      <c r="F26" t="s">
        <v>56</v>
      </c>
      <c r="G26" t="s">
        <v>57</v>
      </c>
      <c r="H26" t="s">
        <v>110</v>
      </c>
      <c r="I26" t="s">
        <v>106</v>
      </c>
    </row>
    <row r="27" spans="1:9" hidden="1" x14ac:dyDescent="0.25">
      <c r="A27" t="s">
        <v>111</v>
      </c>
      <c r="B27" t="s">
        <v>19</v>
      </c>
      <c r="C27" t="s">
        <v>112</v>
      </c>
      <c r="D27" t="s">
        <v>113</v>
      </c>
      <c r="E27" t="s">
        <v>33</v>
      </c>
      <c r="G27" t="s">
        <v>114</v>
      </c>
      <c r="H27" t="s">
        <v>115</v>
      </c>
      <c r="I27" t="s">
        <v>116</v>
      </c>
    </row>
    <row r="28" spans="1:9" x14ac:dyDescent="0.25">
      <c r="A28" t="s">
        <v>117</v>
      </c>
      <c r="B28" t="s">
        <v>10</v>
      </c>
      <c r="C28" t="s">
        <v>118</v>
      </c>
      <c r="D28" t="s">
        <v>12</v>
      </c>
      <c r="E28" t="s">
        <v>33</v>
      </c>
      <c r="F28" t="s">
        <v>103</v>
      </c>
      <c r="G28" t="s">
        <v>119</v>
      </c>
      <c r="H28" t="s">
        <v>120</v>
      </c>
      <c r="I28" t="s">
        <v>17</v>
      </c>
    </row>
    <row r="29" spans="1:9" hidden="1" x14ac:dyDescent="0.25">
      <c r="A29" t="s">
        <v>121</v>
      </c>
      <c r="B29" t="s">
        <v>19</v>
      </c>
      <c r="C29" t="s">
        <v>122</v>
      </c>
      <c r="D29" t="s">
        <v>12</v>
      </c>
      <c r="E29" t="s">
        <v>123</v>
      </c>
      <c r="G29" t="s">
        <v>39</v>
      </c>
      <c r="H29" t="s">
        <v>124</v>
      </c>
      <c r="I29" t="s">
        <v>17</v>
      </c>
    </row>
    <row r="30" spans="1:9" hidden="1" x14ac:dyDescent="0.25">
      <c r="A30" t="s">
        <v>125</v>
      </c>
      <c r="B30" t="s">
        <v>10</v>
      </c>
      <c r="C30" t="s">
        <v>126</v>
      </c>
      <c r="D30" t="s">
        <v>21</v>
      </c>
      <c r="E30" t="s">
        <v>13</v>
      </c>
      <c r="H30" t="s">
        <v>127</v>
      </c>
      <c r="I30" t="s">
        <v>23</v>
      </c>
    </row>
    <row r="31" spans="1:9" hidden="1" x14ac:dyDescent="0.25">
      <c r="A31" t="s">
        <v>128</v>
      </c>
      <c r="B31" t="s">
        <v>10</v>
      </c>
      <c r="C31" t="s">
        <v>129</v>
      </c>
      <c r="D31" t="s">
        <v>21</v>
      </c>
      <c r="E31" t="s">
        <v>13</v>
      </c>
      <c r="H31" t="s">
        <v>130</v>
      </c>
      <c r="I31" t="s">
        <v>23</v>
      </c>
    </row>
    <row r="32" spans="1:9" hidden="1" x14ac:dyDescent="0.25">
      <c r="A32" t="s">
        <v>131</v>
      </c>
      <c r="B32" t="s">
        <v>10</v>
      </c>
      <c r="C32" t="s">
        <v>132</v>
      </c>
      <c r="D32" t="s">
        <v>21</v>
      </c>
      <c r="E32" t="s">
        <v>13</v>
      </c>
      <c r="H32" t="s">
        <v>133</v>
      </c>
      <c r="I32" t="s">
        <v>23</v>
      </c>
    </row>
    <row r="33" spans="1:9" hidden="1" x14ac:dyDescent="0.25">
      <c r="A33" t="s">
        <v>134</v>
      </c>
      <c r="B33" t="s">
        <v>10</v>
      </c>
      <c r="C33" t="s">
        <v>135</v>
      </c>
      <c r="D33" t="s">
        <v>21</v>
      </c>
      <c r="E33" t="s">
        <v>13</v>
      </c>
      <c r="H33" t="s">
        <v>136</v>
      </c>
      <c r="I33" t="s">
        <v>23</v>
      </c>
    </row>
    <row r="34" spans="1:9" hidden="1" x14ac:dyDescent="0.25">
      <c r="A34" t="s">
        <v>137</v>
      </c>
      <c r="B34" t="s">
        <v>10</v>
      </c>
      <c r="C34" t="s">
        <v>138</v>
      </c>
      <c r="D34" t="s">
        <v>21</v>
      </c>
      <c r="E34" t="s">
        <v>13</v>
      </c>
      <c r="H34" t="s">
        <v>139</v>
      </c>
      <c r="I34" t="s">
        <v>23</v>
      </c>
    </row>
    <row r="35" spans="1:9" hidden="1" x14ac:dyDescent="0.25">
      <c r="A35" t="s">
        <v>140</v>
      </c>
      <c r="B35" t="s">
        <v>10</v>
      </c>
      <c r="C35" t="s">
        <v>141</v>
      </c>
      <c r="D35" t="s">
        <v>21</v>
      </c>
      <c r="E35" t="s">
        <v>13</v>
      </c>
      <c r="H35" t="s">
        <v>142</v>
      </c>
      <c r="I35" t="s">
        <v>23</v>
      </c>
    </row>
    <row r="36" spans="1:9" hidden="1" x14ac:dyDescent="0.25">
      <c r="A36" t="s">
        <v>143</v>
      </c>
      <c r="B36" t="s">
        <v>19</v>
      </c>
      <c r="C36" t="s">
        <v>144</v>
      </c>
      <c r="D36" t="s">
        <v>12</v>
      </c>
      <c r="E36" t="s">
        <v>61</v>
      </c>
      <c r="G36" t="s">
        <v>66</v>
      </c>
      <c r="H36" t="s">
        <v>145</v>
      </c>
      <c r="I36" t="s">
        <v>91</v>
      </c>
    </row>
    <row r="37" spans="1:9" x14ac:dyDescent="0.25">
      <c r="A37" t="s">
        <v>146</v>
      </c>
      <c r="B37" t="s">
        <v>10</v>
      </c>
      <c r="C37" t="s">
        <v>147</v>
      </c>
      <c r="D37" t="s">
        <v>12</v>
      </c>
      <c r="E37" t="s">
        <v>29</v>
      </c>
      <c r="G37" t="s">
        <v>148</v>
      </c>
      <c r="H37" t="s">
        <v>149</v>
      </c>
      <c r="I37" t="s">
        <v>17</v>
      </c>
    </row>
    <row r="38" spans="1:9" x14ac:dyDescent="0.25">
      <c r="A38" t="s">
        <v>150</v>
      </c>
      <c r="B38" t="s">
        <v>54</v>
      </c>
      <c r="C38" t="s">
        <v>151</v>
      </c>
      <c r="D38" t="s">
        <v>12</v>
      </c>
      <c r="E38" t="s">
        <v>109</v>
      </c>
      <c r="G38" t="s">
        <v>15</v>
      </c>
      <c r="H38" t="s">
        <v>152</v>
      </c>
      <c r="I38" t="s">
        <v>116</v>
      </c>
    </row>
    <row r="39" spans="1:9" hidden="1" x14ac:dyDescent="0.25">
      <c r="A39" t="s">
        <v>153</v>
      </c>
      <c r="B39" t="s">
        <v>10</v>
      </c>
      <c r="C39" t="s">
        <v>154</v>
      </c>
      <c r="D39" t="s">
        <v>21</v>
      </c>
      <c r="E39" t="s">
        <v>13</v>
      </c>
      <c r="H39" t="s">
        <v>155</v>
      </c>
      <c r="I39" t="s">
        <v>23</v>
      </c>
    </row>
    <row r="40" spans="1:9" hidden="1" x14ac:dyDescent="0.25">
      <c r="A40" t="s">
        <v>156</v>
      </c>
      <c r="B40" t="s">
        <v>10</v>
      </c>
      <c r="C40" t="s">
        <v>157</v>
      </c>
      <c r="D40" t="s">
        <v>21</v>
      </c>
      <c r="E40" t="s">
        <v>13</v>
      </c>
      <c r="H40" t="s">
        <v>158</v>
      </c>
      <c r="I40" t="s">
        <v>23</v>
      </c>
    </row>
    <row r="41" spans="1:9" hidden="1" x14ac:dyDescent="0.25">
      <c r="A41" t="s">
        <v>159</v>
      </c>
      <c r="B41" t="s">
        <v>10</v>
      </c>
      <c r="C41" t="s">
        <v>160</v>
      </c>
      <c r="D41" t="s">
        <v>21</v>
      </c>
      <c r="E41" t="s">
        <v>13</v>
      </c>
      <c r="H41" t="s">
        <v>161</v>
      </c>
      <c r="I41" t="s">
        <v>23</v>
      </c>
    </row>
    <row r="42" spans="1:9" hidden="1" x14ac:dyDescent="0.25">
      <c r="A42" t="s">
        <v>162</v>
      </c>
      <c r="B42" t="s">
        <v>19</v>
      </c>
      <c r="C42" t="s">
        <v>163</v>
      </c>
      <c r="D42" t="s">
        <v>12</v>
      </c>
      <c r="E42" t="s">
        <v>61</v>
      </c>
      <c r="G42" t="s">
        <v>34</v>
      </c>
      <c r="H42" t="s">
        <v>164</v>
      </c>
      <c r="I42" t="s">
        <v>91</v>
      </c>
    </row>
    <row r="43" spans="1:9" x14ac:dyDescent="0.25">
      <c r="A43" t="s">
        <v>165</v>
      </c>
      <c r="B43" t="s">
        <v>54</v>
      </c>
      <c r="C43" t="s">
        <v>166</v>
      </c>
      <c r="D43" t="s">
        <v>12</v>
      </c>
      <c r="E43" t="s">
        <v>29</v>
      </c>
      <c r="H43" t="s">
        <v>167</v>
      </c>
      <c r="I43" t="s">
        <v>116</v>
      </c>
    </row>
    <row r="44" spans="1:9" hidden="1" x14ac:dyDescent="0.25">
      <c r="A44" t="s">
        <v>168</v>
      </c>
      <c r="B44" t="s">
        <v>19</v>
      </c>
      <c r="C44" t="s">
        <v>169</v>
      </c>
      <c r="D44" t="s">
        <v>12</v>
      </c>
      <c r="E44" t="s">
        <v>61</v>
      </c>
      <c r="G44" t="s">
        <v>119</v>
      </c>
      <c r="H44" t="s">
        <v>170</v>
      </c>
      <c r="I44" t="s">
        <v>91</v>
      </c>
    </row>
    <row r="45" spans="1:9" hidden="1" x14ac:dyDescent="0.25">
      <c r="A45" t="s">
        <v>171</v>
      </c>
      <c r="B45" t="s">
        <v>19</v>
      </c>
      <c r="C45" t="s">
        <v>172</v>
      </c>
      <c r="D45" t="s">
        <v>12</v>
      </c>
      <c r="E45" t="s">
        <v>61</v>
      </c>
      <c r="G45" t="s">
        <v>119</v>
      </c>
      <c r="H45" t="s">
        <v>173</v>
      </c>
      <c r="I45" t="s">
        <v>116</v>
      </c>
    </row>
    <row r="46" spans="1:9" hidden="1" x14ac:dyDescent="0.25">
      <c r="A46" t="s">
        <v>174</v>
      </c>
      <c r="B46" t="s">
        <v>19</v>
      </c>
      <c r="C46" t="s">
        <v>172</v>
      </c>
      <c r="D46" t="s">
        <v>12</v>
      </c>
      <c r="E46" t="s">
        <v>123</v>
      </c>
      <c r="G46" t="s">
        <v>62</v>
      </c>
      <c r="H46" t="s">
        <v>175</v>
      </c>
      <c r="I46" t="s">
        <v>116</v>
      </c>
    </row>
    <row r="47" spans="1:9" hidden="1" x14ac:dyDescent="0.25">
      <c r="A47" t="s">
        <v>176</v>
      </c>
      <c r="B47" t="s">
        <v>19</v>
      </c>
      <c r="C47" t="s">
        <v>172</v>
      </c>
      <c r="D47" t="s">
        <v>12</v>
      </c>
      <c r="E47" t="s">
        <v>61</v>
      </c>
      <c r="G47" t="s">
        <v>177</v>
      </c>
      <c r="H47" t="s">
        <v>178</v>
      </c>
      <c r="I47" t="s">
        <v>116</v>
      </c>
    </row>
    <row r="48" spans="1:9" hidden="1" x14ac:dyDescent="0.25">
      <c r="A48" t="s">
        <v>179</v>
      </c>
      <c r="B48" t="s">
        <v>19</v>
      </c>
      <c r="C48" t="s">
        <v>172</v>
      </c>
      <c r="D48" t="s">
        <v>12</v>
      </c>
      <c r="E48" t="s">
        <v>61</v>
      </c>
      <c r="G48" t="s">
        <v>180</v>
      </c>
      <c r="H48" t="s">
        <v>181</v>
      </c>
      <c r="I48" t="s">
        <v>116</v>
      </c>
    </row>
    <row r="49" spans="1:9" hidden="1" x14ac:dyDescent="0.25">
      <c r="A49" t="s">
        <v>182</v>
      </c>
      <c r="B49" t="s">
        <v>10</v>
      </c>
      <c r="C49" t="s">
        <v>183</v>
      </c>
      <c r="D49" t="s">
        <v>12</v>
      </c>
      <c r="E49" t="s">
        <v>61</v>
      </c>
      <c r="H49" t="s">
        <v>184</v>
      </c>
      <c r="I49" t="s">
        <v>23</v>
      </c>
    </row>
    <row r="50" spans="1:9" hidden="1" x14ac:dyDescent="0.25">
      <c r="A50" t="s">
        <v>185</v>
      </c>
      <c r="B50" t="s">
        <v>10</v>
      </c>
      <c r="C50" t="s">
        <v>186</v>
      </c>
      <c r="D50" t="s">
        <v>21</v>
      </c>
      <c r="E50" t="s">
        <v>38</v>
      </c>
      <c r="H50" t="s">
        <v>187</v>
      </c>
      <c r="I50" t="s">
        <v>23</v>
      </c>
    </row>
    <row r="51" spans="1:9" hidden="1" x14ac:dyDescent="0.25">
      <c r="A51" t="s">
        <v>188</v>
      </c>
      <c r="B51" t="s">
        <v>10</v>
      </c>
      <c r="C51" t="s">
        <v>189</v>
      </c>
      <c r="D51" t="s">
        <v>21</v>
      </c>
      <c r="E51" t="s">
        <v>38</v>
      </c>
      <c r="F51" t="s">
        <v>56</v>
      </c>
      <c r="G51" t="s">
        <v>119</v>
      </c>
      <c r="H51" t="s">
        <v>190</v>
      </c>
      <c r="I51" t="s">
        <v>23</v>
      </c>
    </row>
    <row r="52" spans="1:9" hidden="1" x14ac:dyDescent="0.25">
      <c r="A52" t="s">
        <v>191</v>
      </c>
      <c r="B52" t="s">
        <v>10</v>
      </c>
      <c r="C52" t="s">
        <v>192</v>
      </c>
      <c r="D52" t="s">
        <v>12</v>
      </c>
      <c r="E52" t="s">
        <v>61</v>
      </c>
      <c r="H52" t="s">
        <v>193</v>
      </c>
      <c r="I52" t="s">
        <v>23</v>
      </c>
    </row>
    <row r="53" spans="1:9" x14ac:dyDescent="0.25">
      <c r="A53" t="s">
        <v>194</v>
      </c>
      <c r="B53" t="s">
        <v>10</v>
      </c>
      <c r="C53" t="s">
        <v>195</v>
      </c>
      <c r="D53" t="s">
        <v>21</v>
      </c>
      <c r="E53" t="s">
        <v>123</v>
      </c>
      <c r="F53" t="s">
        <v>56</v>
      </c>
      <c r="G53" t="s">
        <v>180</v>
      </c>
      <c r="H53" t="s">
        <v>196</v>
      </c>
      <c r="I53" t="s">
        <v>116</v>
      </c>
    </row>
    <row r="54" spans="1:9" hidden="1" x14ac:dyDescent="0.25">
      <c r="A54" t="s">
        <v>197</v>
      </c>
      <c r="B54" t="s">
        <v>10</v>
      </c>
      <c r="C54" t="s">
        <v>198</v>
      </c>
      <c r="D54" t="s">
        <v>12</v>
      </c>
      <c r="E54" t="s">
        <v>13</v>
      </c>
      <c r="H54" t="s">
        <v>199</v>
      </c>
      <c r="I54" t="s">
        <v>23</v>
      </c>
    </row>
    <row r="55" spans="1:9" hidden="1" x14ac:dyDescent="0.25">
      <c r="A55" t="s">
        <v>200</v>
      </c>
      <c r="B55" t="s">
        <v>10</v>
      </c>
      <c r="C55" t="s">
        <v>201</v>
      </c>
      <c r="D55" t="s">
        <v>12</v>
      </c>
      <c r="E55" t="s">
        <v>13</v>
      </c>
      <c r="H55" t="s">
        <v>202</v>
      </c>
      <c r="I55" t="s">
        <v>23</v>
      </c>
    </row>
    <row r="56" spans="1:9" hidden="1" x14ac:dyDescent="0.25">
      <c r="A56" t="s">
        <v>203</v>
      </c>
      <c r="B56" t="s">
        <v>10</v>
      </c>
      <c r="C56" t="s">
        <v>204</v>
      </c>
      <c r="D56" t="s">
        <v>12</v>
      </c>
      <c r="E56" t="s">
        <v>13</v>
      </c>
      <c r="H56" t="s">
        <v>205</v>
      </c>
      <c r="I56" t="s">
        <v>23</v>
      </c>
    </row>
    <row r="57" spans="1:9" x14ac:dyDescent="0.25">
      <c r="A57" t="s">
        <v>206</v>
      </c>
      <c r="B57" t="s">
        <v>54</v>
      </c>
      <c r="C57" t="s">
        <v>207</v>
      </c>
      <c r="D57" t="s">
        <v>12</v>
      </c>
      <c r="E57" t="s">
        <v>109</v>
      </c>
      <c r="H57" t="s">
        <v>208</v>
      </c>
      <c r="I57" t="s">
        <v>116</v>
      </c>
    </row>
    <row r="58" spans="1:9" hidden="1" x14ac:dyDescent="0.25">
      <c r="A58" t="s">
        <v>209</v>
      </c>
      <c r="B58" t="s">
        <v>10</v>
      </c>
      <c r="C58" t="s">
        <v>210</v>
      </c>
      <c r="D58" t="s">
        <v>12</v>
      </c>
      <c r="E58" t="s">
        <v>13</v>
      </c>
      <c r="H58" t="s">
        <v>211</v>
      </c>
      <c r="I58" t="s">
        <v>23</v>
      </c>
    </row>
    <row r="59" spans="1:9" hidden="1" x14ac:dyDescent="0.25">
      <c r="A59" t="s">
        <v>212</v>
      </c>
      <c r="B59" t="s">
        <v>19</v>
      </c>
      <c r="C59" t="s">
        <v>213</v>
      </c>
      <c r="D59" t="s">
        <v>21</v>
      </c>
      <c r="E59" t="s">
        <v>13</v>
      </c>
      <c r="H59" t="s">
        <v>214</v>
      </c>
      <c r="I59" t="s">
        <v>23</v>
      </c>
    </row>
    <row r="60" spans="1:9" hidden="1" x14ac:dyDescent="0.25">
      <c r="A60" t="s">
        <v>215</v>
      </c>
      <c r="B60" t="s">
        <v>19</v>
      </c>
      <c r="C60" t="s">
        <v>216</v>
      </c>
      <c r="D60" t="s">
        <v>21</v>
      </c>
      <c r="E60" t="s">
        <v>13</v>
      </c>
      <c r="H60" t="s">
        <v>217</v>
      </c>
      <c r="I60" t="s">
        <v>23</v>
      </c>
    </row>
    <row r="61" spans="1:9" hidden="1" x14ac:dyDescent="0.25">
      <c r="A61" t="s">
        <v>218</v>
      </c>
      <c r="B61" t="s">
        <v>19</v>
      </c>
      <c r="C61" t="s">
        <v>219</v>
      </c>
      <c r="D61" t="s">
        <v>21</v>
      </c>
      <c r="E61" t="s">
        <v>13</v>
      </c>
      <c r="G61" t="s">
        <v>220</v>
      </c>
      <c r="H61" t="s">
        <v>221</v>
      </c>
      <c r="I61" t="s">
        <v>23</v>
      </c>
    </row>
    <row r="62" spans="1:9" x14ac:dyDescent="0.25">
      <c r="A62" t="s">
        <v>222</v>
      </c>
      <c r="B62" t="s">
        <v>10</v>
      </c>
      <c r="C62" t="s">
        <v>223</v>
      </c>
      <c r="D62" t="s">
        <v>21</v>
      </c>
      <c r="E62" t="s">
        <v>33</v>
      </c>
      <c r="G62" t="s">
        <v>73</v>
      </c>
      <c r="H62" t="s">
        <v>224</v>
      </c>
      <c r="I62" t="s">
        <v>17</v>
      </c>
    </row>
    <row r="63" spans="1:9" hidden="1" x14ac:dyDescent="0.25">
      <c r="A63" t="s">
        <v>225</v>
      </c>
      <c r="B63" t="s">
        <v>54</v>
      </c>
      <c r="C63" t="s">
        <v>226</v>
      </c>
      <c r="D63" t="s">
        <v>12</v>
      </c>
      <c r="E63" t="s">
        <v>61</v>
      </c>
      <c r="G63" t="s">
        <v>227</v>
      </c>
      <c r="H63" t="s">
        <v>228</v>
      </c>
      <c r="I63" t="s">
        <v>23</v>
      </c>
    </row>
    <row r="64" spans="1:9" hidden="1" x14ac:dyDescent="0.25">
      <c r="A64" t="s">
        <v>229</v>
      </c>
      <c r="B64" t="s">
        <v>19</v>
      </c>
      <c r="C64" t="s">
        <v>230</v>
      </c>
      <c r="D64" t="s">
        <v>113</v>
      </c>
      <c r="E64" t="s">
        <v>13</v>
      </c>
      <c r="H64" t="s">
        <v>231</v>
      </c>
      <c r="I64" t="s">
        <v>23</v>
      </c>
    </row>
    <row r="65" spans="1:9" hidden="1" x14ac:dyDescent="0.25">
      <c r="A65" t="s">
        <v>232</v>
      </c>
      <c r="B65" t="s">
        <v>19</v>
      </c>
      <c r="C65" t="s">
        <v>233</v>
      </c>
      <c r="D65" t="s">
        <v>113</v>
      </c>
      <c r="E65" t="s">
        <v>33</v>
      </c>
      <c r="G65" t="s">
        <v>177</v>
      </c>
      <c r="H65" t="s">
        <v>234</v>
      </c>
      <c r="I65" t="s">
        <v>116</v>
      </c>
    </row>
    <row r="66" spans="1:9" hidden="1" x14ac:dyDescent="0.25">
      <c r="A66" t="s">
        <v>235</v>
      </c>
      <c r="B66" t="s">
        <v>19</v>
      </c>
      <c r="C66" t="s">
        <v>236</v>
      </c>
      <c r="D66" t="s">
        <v>113</v>
      </c>
      <c r="E66" t="s">
        <v>33</v>
      </c>
      <c r="G66" t="s">
        <v>177</v>
      </c>
      <c r="H66" t="s">
        <v>237</v>
      </c>
      <c r="I66" t="s">
        <v>116</v>
      </c>
    </row>
    <row r="67" spans="1:9" hidden="1" x14ac:dyDescent="0.25">
      <c r="A67" t="s">
        <v>238</v>
      </c>
      <c r="B67" t="s">
        <v>54</v>
      </c>
      <c r="C67" t="s">
        <v>239</v>
      </c>
      <c r="D67" t="s">
        <v>12</v>
      </c>
      <c r="E67" t="s">
        <v>29</v>
      </c>
      <c r="H67" t="s">
        <v>240</v>
      </c>
      <c r="I67" t="s">
        <v>23</v>
      </c>
    </row>
    <row r="68" spans="1:9" hidden="1" x14ac:dyDescent="0.25">
      <c r="A68" t="s">
        <v>241</v>
      </c>
      <c r="B68" t="s">
        <v>19</v>
      </c>
      <c r="C68" t="s">
        <v>242</v>
      </c>
      <c r="D68" t="s">
        <v>12</v>
      </c>
      <c r="E68" t="s">
        <v>61</v>
      </c>
      <c r="G68" t="s">
        <v>15</v>
      </c>
      <c r="H68" t="s">
        <v>243</v>
      </c>
      <c r="I68" t="s">
        <v>116</v>
      </c>
    </row>
    <row r="69" spans="1:9" hidden="1" x14ac:dyDescent="0.25">
      <c r="A69" t="s">
        <v>244</v>
      </c>
      <c r="B69" t="s">
        <v>19</v>
      </c>
      <c r="C69" t="s">
        <v>245</v>
      </c>
      <c r="D69" t="s">
        <v>12</v>
      </c>
      <c r="E69" t="s">
        <v>33</v>
      </c>
      <c r="G69" t="s">
        <v>15</v>
      </c>
      <c r="H69" t="s">
        <v>246</v>
      </c>
      <c r="I69" t="s">
        <v>116</v>
      </c>
    </row>
    <row r="70" spans="1:9" hidden="1" x14ac:dyDescent="0.25">
      <c r="A70" t="s">
        <v>247</v>
      </c>
      <c r="B70" t="s">
        <v>10</v>
      </c>
      <c r="C70" t="s">
        <v>248</v>
      </c>
      <c r="D70" t="s">
        <v>12</v>
      </c>
      <c r="E70" t="s">
        <v>61</v>
      </c>
      <c r="F70" t="s">
        <v>249</v>
      </c>
      <c r="G70" t="s">
        <v>73</v>
      </c>
      <c r="H70" t="s">
        <v>250</v>
      </c>
      <c r="I70" t="s">
        <v>91</v>
      </c>
    </row>
    <row r="71" spans="1:9" hidden="1" x14ac:dyDescent="0.25">
      <c r="A71" t="s">
        <v>251</v>
      </c>
      <c r="B71" t="s">
        <v>19</v>
      </c>
      <c r="C71" t="s">
        <v>252</v>
      </c>
      <c r="D71" t="s">
        <v>12</v>
      </c>
      <c r="E71" t="s">
        <v>61</v>
      </c>
      <c r="G71" t="s">
        <v>15</v>
      </c>
      <c r="H71" t="s">
        <v>253</v>
      </c>
      <c r="I71" t="s">
        <v>116</v>
      </c>
    </row>
    <row r="72" spans="1:9" x14ac:dyDescent="0.25">
      <c r="A72" t="s">
        <v>254</v>
      </c>
      <c r="B72" t="s">
        <v>54</v>
      </c>
      <c r="C72" t="s">
        <v>255</v>
      </c>
      <c r="D72" t="s">
        <v>12</v>
      </c>
      <c r="E72" t="s">
        <v>109</v>
      </c>
      <c r="G72" t="s">
        <v>148</v>
      </c>
      <c r="H72" t="s">
        <v>256</v>
      </c>
      <c r="I72" t="s">
        <v>116</v>
      </c>
    </row>
    <row r="73" spans="1:9" hidden="1" x14ac:dyDescent="0.25">
      <c r="A73" t="s">
        <v>257</v>
      </c>
      <c r="B73" t="s">
        <v>54</v>
      </c>
      <c r="C73" t="s">
        <v>258</v>
      </c>
      <c r="D73" t="s">
        <v>12</v>
      </c>
      <c r="E73" t="s">
        <v>29</v>
      </c>
      <c r="G73" t="s">
        <v>259</v>
      </c>
      <c r="H73" t="s">
        <v>260</v>
      </c>
      <c r="I73" t="s">
        <v>23</v>
      </c>
    </row>
    <row r="74" spans="1:9" hidden="1" x14ac:dyDescent="0.25">
      <c r="A74" t="s">
        <v>261</v>
      </c>
      <c r="B74" t="s">
        <v>19</v>
      </c>
      <c r="C74" t="s">
        <v>262</v>
      </c>
      <c r="D74" t="s">
        <v>12</v>
      </c>
      <c r="E74" t="s">
        <v>61</v>
      </c>
      <c r="G74" t="s">
        <v>34</v>
      </c>
      <c r="H74" t="s">
        <v>263</v>
      </c>
      <c r="I74" t="s">
        <v>116</v>
      </c>
    </row>
    <row r="75" spans="1:9" hidden="1" x14ac:dyDescent="0.25">
      <c r="A75" t="s">
        <v>264</v>
      </c>
      <c r="B75" t="s">
        <v>19</v>
      </c>
      <c r="C75" t="s">
        <v>265</v>
      </c>
      <c r="D75" t="s">
        <v>12</v>
      </c>
      <c r="E75" t="s">
        <v>61</v>
      </c>
      <c r="G75" t="s">
        <v>62</v>
      </c>
      <c r="H75" t="s">
        <v>266</v>
      </c>
      <c r="I75" t="s">
        <v>91</v>
      </c>
    </row>
    <row r="76" spans="1:9" x14ac:dyDescent="0.25">
      <c r="A76" t="s">
        <v>267</v>
      </c>
      <c r="B76" t="s">
        <v>10</v>
      </c>
      <c r="C76" t="s">
        <v>268</v>
      </c>
      <c r="D76" t="s">
        <v>12</v>
      </c>
      <c r="E76" t="s">
        <v>269</v>
      </c>
      <c r="G76" t="s">
        <v>148</v>
      </c>
      <c r="H76" t="s">
        <v>270</v>
      </c>
      <c r="I76" t="s">
        <v>116</v>
      </c>
    </row>
    <row r="77" spans="1:9" hidden="1" x14ac:dyDescent="0.25">
      <c r="A77" t="s">
        <v>271</v>
      </c>
      <c r="B77" t="s">
        <v>19</v>
      </c>
      <c r="C77" t="s">
        <v>272</v>
      </c>
      <c r="D77" t="s">
        <v>21</v>
      </c>
      <c r="E77" t="s">
        <v>13</v>
      </c>
      <c r="H77" t="s">
        <v>273</v>
      </c>
      <c r="I77" t="s">
        <v>23</v>
      </c>
    </row>
    <row r="78" spans="1:9" hidden="1" x14ac:dyDescent="0.25">
      <c r="A78" t="s">
        <v>274</v>
      </c>
      <c r="B78" t="s">
        <v>54</v>
      </c>
      <c r="C78" t="s">
        <v>275</v>
      </c>
      <c r="D78" t="s">
        <v>12</v>
      </c>
      <c r="E78" t="s">
        <v>61</v>
      </c>
      <c r="G78" t="s">
        <v>104</v>
      </c>
      <c r="H78" t="s">
        <v>276</v>
      </c>
      <c r="I78" t="s">
        <v>91</v>
      </c>
    </row>
    <row r="79" spans="1:9" hidden="1" x14ac:dyDescent="0.25">
      <c r="A79" t="s">
        <v>277</v>
      </c>
      <c r="B79" t="s">
        <v>10</v>
      </c>
      <c r="C79" t="s">
        <v>278</v>
      </c>
      <c r="D79" t="s">
        <v>12</v>
      </c>
      <c r="E79" t="s">
        <v>61</v>
      </c>
      <c r="G79" t="s">
        <v>62</v>
      </c>
      <c r="H79" t="s">
        <v>279</v>
      </c>
      <c r="I79" t="s">
        <v>280</v>
      </c>
    </row>
    <row r="80" spans="1:9" hidden="1" x14ac:dyDescent="0.25">
      <c r="A80" t="s">
        <v>281</v>
      </c>
      <c r="B80" t="s">
        <v>19</v>
      </c>
      <c r="C80" t="s">
        <v>282</v>
      </c>
      <c r="D80" t="s">
        <v>12</v>
      </c>
      <c r="E80" t="s">
        <v>61</v>
      </c>
      <c r="G80" t="s">
        <v>34</v>
      </c>
      <c r="H80" t="s">
        <v>283</v>
      </c>
      <c r="I80" t="s">
        <v>280</v>
      </c>
    </row>
    <row r="81" spans="1:9" hidden="1" x14ac:dyDescent="0.25">
      <c r="A81" t="s">
        <v>284</v>
      </c>
      <c r="B81" t="s">
        <v>19</v>
      </c>
      <c r="C81" t="s">
        <v>285</v>
      </c>
      <c r="D81" t="s">
        <v>12</v>
      </c>
      <c r="E81" t="s">
        <v>61</v>
      </c>
      <c r="G81" t="s">
        <v>62</v>
      </c>
      <c r="H81" t="s">
        <v>286</v>
      </c>
      <c r="I81" t="s">
        <v>106</v>
      </c>
    </row>
    <row r="82" spans="1:9" hidden="1" x14ac:dyDescent="0.25">
      <c r="A82" t="s">
        <v>287</v>
      </c>
      <c r="B82" t="s">
        <v>19</v>
      </c>
      <c r="C82" t="s">
        <v>288</v>
      </c>
      <c r="D82" t="s">
        <v>12</v>
      </c>
      <c r="E82" t="s">
        <v>61</v>
      </c>
      <c r="G82" t="s">
        <v>34</v>
      </c>
      <c r="H82" t="s">
        <v>289</v>
      </c>
      <c r="I82" t="s">
        <v>280</v>
      </c>
    </row>
    <row r="83" spans="1:9" hidden="1" x14ac:dyDescent="0.25">
      <c r="A83" t="s">
        <v>290</v>
      </c>
      <c r="B83" t="s">
        <v>10</v>
      </c>
      <c r="C83" t="s">
        <v>291</v>
      </c>
      <c r="D83" t="s">
        <v>12</v>
      </c>
      <c r="E83" t="s">
        <v>61</v>
      </c>
      <c r="F83" t="s">
        <v>249</v>
      </c>
      <c r="G83" t="s">
        <v>292</v>
      </c>
      <c r="H83" t="s">
        <v>293</v>
      </c>
      <c r="I83" t="s">
        <v>294</v>
      </c>
    </row>
    <row r="84" spans="1:9" hidden="1" x14ac:dyDescent="0.25">
      <c r="A84" t="s">
        <v>295</v>
      </c>
      <c r="B84" t="s">
        <v>19</v>
      </c>
      <c r="C84" t="s">
        <v>296</v>
      </c>
      <c r="D84" t="s">
        <v>12</v>
      </c>
      <c r="E84" t="s">
        <v>13</v>
      </c>
      <c r="G84" t="s">
        <v>34</v>
      </c>
      <c r="H84" t="s">
        <v>297</v>
      </c>
      <c r="I84" t="s">
        <v>106</v>
      </c>
    </row>
    <row r="85" spans="1:9" hidden="1" x14ac:dyDescent="0.25">
      <c r="A85" t="s">
        <v>298</v>
      </c>
      <c r="B85" t="s">
        <v>19</v>
      </c>
      <c r="C85" t="s">
        <v>299</v>
      </c>
      <c r="D85" t="s">
        <v>12</v>
      </c>
      <c r="E85" t="s">
        <v>61</v>
      </c>
      <c r="G85" t="s">
        <v>34</v>
      </c>
      <c r="H85" t="s">
        <v>300</v>
      </c>
      <c r="I85" t="s">
        <v>280</v>
      </c>
    </row>
    <row r="86" spans="1:9" hidden="1" x14ac:dyDescent="0.25">
      <c r="A86" t="s">
        <v>301</v>
      </c>
      <c r="B86" t="s">
        <v>10</v>
      </c>
      <c r="C86" t="s">
        <v>302</v>
      </c>
      <c r="D86" t="s">
        <v>12</v>
      </c>
      <c r="E86" t="s">
        <v>61</v>
      </c>
      <c r="G86" t="s">
        <v>34</v>
      </c>
      <c r="H86" t="s">
        <v>303</v>
      </c>
      <c r="I86" t="s">
        <v>280</v>
      </c>
    </row>
    <row r="87" spans="1:9" hidden="1" x14ac:dyDescent="0.25">
      <c r="A87" t="s">
        <v>304</v>
      </c>
      <c r="B87" t="s">
        <v>10</v>
      </c>
      <c r="C87" t="s">
        <v>305</v>
      </c>
      <c r="D87" t="s">
        <v>12</v>
      </c>
      <c r="E87" t="s">
        <v>61</v>
      </c>
      <c r="F87" t="s">
        <v>306</v>
      </c>
      <c r="G87" t="s">
        <v>104</v>
      </c>
      <c r="H87" t="s">
        <v>307</v>
      </c>
      <c r="I87" t="s">
        <v>280</v>
      </c>
    </row>
    <row r="88" spans="1:9" hidden="1" x14ac:dyDescent="0.25">
      <c r="A88" t="s">
        <v>308</v>
      </c>
      <c r="B88" t="s">
        <v>10</v>
      </c>
      <c r="C88" t="s">
        <v>309</v>
      </c>
      <c r="D88" t="s">
        <v>12</v>
      </c>
      <c r="E88" t="s">
        <v>61</v>
      </c>
      <c r="F88" t="s">
        <v>306</v>
      </c>
      <c r="G88" t="s">
        <v>104</v>
      </c>
      <c r="H88" t="s">
        <v>310</v>
      </c>
      <c r="I88" t="s">
        <v>280</v>
      </c>
    </row>
    <row r="89" spans="1:9" hidden="1" x14ac:dyDescent="0.25">
      <c r="A89" t="s">
        <v>311</v>
      </c>
      <c r="B89" t="s">
        <v>10</v>
      </c>
      <c r="C89" t="s">
        <v>312</v>
      </c>
      <c r="D89" t="s">
        <v>12</v>
      </c>
      <c r="E89" t="s">
        <v>61</v>
      </c>
      <c r="F89" t="s">
        <v>306</v>
      </c>
      <c r="G89" t="s">
        <v>104</v>
      </c>
      <c r="H89" t="s">
        <v>313</v>
      </c>
      <c r="I89" t="s">
        <v>280</v>
      </c>
    </row>
    <row r="90" spans="1:9" hidden="1" x14ac:dyDescent="0.25">
      <c r="A90" t="s">
        <v>314</v>
      </c>
      <c r="B90" t="s">
        <v>10</v>
      </c>
      <c r="C90" t="s">
        <v>315</v>
      </c>
      <c r="D90" t="s">
        <v>12</v>
      </c>
      <c r="E90" t="s">
        <v>61</v>
      </c>
      <c r="G90" t="s">
        <v>73</v>
      </c>
      <c r="H90" t="s">
        <v>316</v>
      </c>
      <c r="I90" t="s">
        <v>280</v>
      </c>
    </row>
    <row r="91" spans="1:9" hidden="1" x14ac:dyDescent="0.25">
      <c r="A91" t="s">
        <v>317</v>
      </c>
      <c r="B91" t="s">
        <v>10</v>
      </c>
      <c r="C91" t="s">
        <v>318</v>
      </c>
      <c r="D91" t="s">
        <v>12</v>
      </c>
      <c r="E91" t="s">
        <v>61</v>
      </c>
      <c r="G91" t="s">
        <v>148</v>
      </c>
      <c r="H91" t="s">
        <v>319</v>
      </c>
      <c r="I91" t="s">
        <v>280</v>
      </c>
    </row>
    <row r="92" spans="1:9" hidden="1" x14ac:dyDescent="0.25">
      <c r="A92" t="s">
        <v>320</v>
      </c>
      <c r="B92" t="s">
        <v>10</v>
      </c>
      <c r="C92" t="s">
        <v>321</v>
      </c>
      <c r="D92" t="s">
        <v>12</v>
      </c>
      <c r="E92" t="s">
        <v>61</v>
      </c>
      <c r="G92" t="s">
        <v>148</v>
      </c>
      <c r="H92" t="s">
        <v>322</v>
      </c>
      <c r="I92" t="s">
        <v>280</v>
      </c>
    </row>
    <row r="93" spans="1:9" hidden="1" x14ac:dyDescent="0.25">
      <c r="A93" t="s">
        <v>323</v>
      </c>
      <c r="B93" t="s">
        <v>10</v>
      </c>
      <c r="C93" t="s">
        <v>324</v>
      </c>
      <c r="D93" t="s">
        <v>12</v>
      </c>
      <c r="E93" t="s">
        <v>61</v>
      </c>
      <c r="G93" t="s">
        <v>89</v>
      </c>
      <c r="H93" t="s">
        <v>325</v>
      </c>
      <c r="I93" t="s">
        <v>280</v>
      </c>
    </row>
    <row r="94" spans="1:9" hidden="1" x14ac:dyDescent="0.25">
      <c r="A94" t="s">
        <v>326</v>
      </c>
      <c r="B94" t="s">
        <v>10</v>
      </c>
      <c r="C94" t="s">
        <v>327</v>
      </c>
      <c r="D94" t="s">
        <v>12</v>
      </c>
      <c r="E94" t="s">
        <v>61</v>
      </c>
      <c r="G94" t="s">
        <v>89</v>
      </c>
      <c r="H94" t="s">
        <v>328</v>
      </c>
      <c r="I94" t="s">
        <v>294</v>
      </c>
    </row>
    <row r="95" spans="1:9" hidden="1" x14ac:dyDescent="0.25">
      <c r="A95" t="s">
        <v>329</v>
      </c>
      <c r="B95" t="s">
        <v>10</v>
      </c>
      <c r="C95" t="s">
        <v>330</v>
      </c>
      <c r="D95" t="s">
        <v>12</v>
      </c>
      <c r="E95" t="s">
        <v>61</v>
      </c>
      <c r="G95" t="s">
        <v>89</v>
      </c>
      <c r="H95" t="s">
        <v>331</v>
      </c>
      <c r="I95" t="s">
        <v>294</v>
      </c>
    </row>
    <row r="96" spans="1:9" hidden="1" x14ac:dyDescent="0.25">
      <c r="A96" t="s">
        <v>332</v>
      </c>
      <c r="B96" t="s">
        <v>10</v>
      </c>
      <c r="C96" t="s">
        <v>333</v>
      </c>
      <c r="D96" t="s">
        <v>12</v>
      </c>
      <c r="E96" t="s">
        <v>61</v>
      </c>
      <c r="G96" t="s">
        <v>148</v>
      </c>
      <c r="H96" t="s">
        <v>334</v>
      </c>
      <c r="I96" t="s">
        <v>280</v>
      </c>
    </row>
    <row r="97" spans="1:9" hidden="1" x14ac:dyDescent="0.25">
      <c r="A97" t="s">
        <v>335</v>
      </c>
      <c r="B97" t="s">
        <v>54</v>
      </c>
      <c r="C97" t="s">
        <v>336</v>
      </c>
      <c r="D97" t="s">
        <v>12</v>
      </c>
      <c r="E97" t="s">
        <v>61</v>
      </c>
      <c r="F97" t="s">
        <v>306</v>
      </c>
      <c r="G97" t="s">
        <v>148</v>
      </c>
      <c r="H97" t="s">
        <v>337</v>
      </c>
      <c r="I97" t="s">
        <v>280</v>
      </c>
    </row>
    <row r="98" spans="1:9" hidden="1" x14ac:dyDescent="0.25">
      <c r="A98" t="s">
        <v>338</v>
      </c>
      <c r="B98" t="s">
        <v>19</v>
      </c>
      <c r="C98" t="s">
        <v>339</v>
      </c>
      <c r="D98" t="s">
        <v>21</v>
      </c>
      <c r="E98" t="s">
        <v>61</v>
      </c>
      <c r="G98" t="s">
        <v>104</v>
      </c>
      <c r="H98" t="s">
        <v>340</v>
      </c>
      <c r="I98" t="s">
        <v>280</v>
      </c>
    </row>
    <row r="99" spans="1:9" hidden="1" x14ac:dyDescent="0.25">
      <c r="A99" t="s">
        <v>341</v>
      </c>
      <c r="B99" t="s">
        <v>19</v>
      </c>
      <c r="C99" t="s">
        <v>69</v>
      </c>
      <c r="D99" t="s">
        <v>12</v>
      </c>
      <c r="E99" t="s">
        <v>61</v>
      </c>
      <c r="G99" t="s">
        <v>34</v>
      </c>
      <c r="H99" t="s">
        <v>342</v>
      </c>
      <c r="I99" t="s">
        <v>294</v>
      </c>
    </row>
    <row r="100" spans="1:9" hidden="1" x14ac:dyDescent="0.25">
      <c r="A100" t="s">
        <v>343</v>
      </c>
      <c r="B100" t="s">
        <v>19</v>
      </c>
      <c r="C100" t="s">
        <v>344</v>
      </c>
      <c r="D100" t="s">
        <v>12</v>
      </c>
      <c r="E100" t="s">
        <v>61</v>
      </c>
      <c r="G100" t="s">
        <v>34</v>
      </c>
      <c r="H100" t="s">
        <v>345</v>
      </c>
      <c r="I100" t="s">
        <v>294</v>
      </c>
    </row>
    <row r="101" spans="1:9" x14ac:dyDescent="0.25">
      <c r="A101" t="s">
        <v>346</v>
      </c>
      <c r="B101" t="s">
        <v>54</v>
      </c>
      <c r="C101" t="s">
        <v>347</v>
      </c>
      <c r="D101" t="s">
        <v>21</v>
      </c>
      <c r="E101" t="s">
        <v>29</v>
      </c>
      <c r="H101" t="s">
        <v>348</v>
      </c>
      <c r="I101" t="s">
        <v>17</v>
      </c>
    </row>
    <row r="102" spans="1:9" x14ac:dyDescent="0.25">
      <c r="A102" t="s">
        <v>349</v>
      </c>
      <c r="B102" t="s">
        <v>54</v>
      </c>
      <c r="C102" t="s">
        <v>350</v>
      </c>
      <c r="D102" t="s">
        <v>21</v>
      </c>
      <c r="E102" t="s">
        <v>29</v>
      </c>
      <c r="H102" t="s">
        <v>351</v>
      </c>
      <c r="I102" t="s">
        <v>17</v>
      </c>
    </row>
    <row r="103" spans="1:9" x14ac:dyDescent="0.25">
      <c r="A103" t="s">
        <v>352</v>
      </c>
      <c r="B103" t="s">
        <v>54</v>
      </c>
      <c r="C103" t="s">
        <v>353</v>
      </c>
      <c r="D103" t="s">
        <v>21</v>
      </c>
      <c r="E103" t="s">
        <v>109</v>
      </c>
      <c r="G103" t="s">
        <v>177</v>
      </c>
      <c r="H103" t="s">
        <v>354</v>
      </c>
      <c r="I103" t="s">
        <v>17</v>
      </c>
    </row>
    <row r="104" spans="1:9" x14ac:dyDescent="0.25">
      <c r="A104" t="s">
        <v>355</v>
      </c>
      <c r="B104" t="s">
        <v>54</v>
      </c>
      <c r="C104" t="s">
        <v>356</v>
      </c>
      <c r="D104" t="s">
        <v>21</v>
      </c>
      <c r="E104" t="s">
        <v>109</v>
      </c>
      <c r="G104" t="s">
        <v>180</v>
      </c>
      <c r="H104" t="s">
        <v>357</v>
      </c>
      <c r="I104" t="s">
        <v>17</v>
      </c>
    </row>
    <row r="105" spans="1:9" x14ac:dyDescent="0.25">
      <c r="A105" t="s">
        <v>358</v>
      </c>
      <c r="B105" t="s">
        <v>54</v>
      </c>
      <c r="C105" t="s">
        <v>359</v>
      </c>
      <c r="D105" t="s">
        <v>21</v>
      </c>
      <c r="E105" t="s">
        <v>29</v>
      </c>
      <c r="G105" t="s">
        <v>180</v>
      </c>
      <c r="H105" t="s">
        <v>360</v>
      </c>
      <c r="I105" t="s">
        <v>17</v>
      </c>
    </row>
    <row r="106" spans="1:9" x14ac:dyDescent="0.25">
      <c r="A106" t="s">
        <v>361</v>
      </c>
      <c r="B106" t="s">
        <v>54</v>
      </c>
      <c r="C106" t="s">
        <v>362</v>
      </c>
      <c r="D106" t="s">
        <v>21</v>
      </c>
      <c r="E106" t="s">
        <v>29</v>
      </c>
      <c r="G106" t="s">
        <v>180</v>
      </c>
      <c r="H106" t="s">
        <v>363</v>
      </c>
      <c r="I106" t="s">
        <v>17</v>
      </c>
    </row>
    <row r="107" spans="1:9" x14ac:dyDescent="0.25">
      <c r="A107" t="s">
        <v>364</v>
      </c>
      <c r="B107" t="s">
        <v>54</v>
      </c>
      <c r="C107" t="s">
        <v>365</v>
      </c>
      <c r="D107" t="s">
        <v>21</v>
      </c>
      <c r="E107" t="s">
        <v>29</v>
      </c>
      <c r="H107" t="s">
        <v>366</v>
      </c>
      <c r="I107" t="s">
        <v>17</v>
      </c>
    </row>
    <row r="108" spans="1:9" hidden="1" x14ac:dyDescent="0.25">
      <c r="A108" t="s">
        <v>367</v>
      </c>
      <c r="B108" t="s">
        <v>19</v>
      </c>
      <c r="C108" t="s">
        <v>368</v>
      </c>
      <c r="D108" t="s">
        <v>12</v>
      </c>
      <c r="E108" t="s">
        <v>29</v>
      </c>
      <c r="G108" t="s">
        <v>34</v>
      </c>
      <c r="H108" t="s">
        <v>369</v>
      </c>
      <c r="I108" t="s">
        <v>106</v>
      </c>
    </row>
    <row r="109" spans="1:9" hidden="1" x14ac:dyDescent="0.25">
      <c r="A109" t="s">
        <v>370</v>
      </c>
      <c r="B109" t="s">
        <v>19</v>
      </c>
      <c r="C109" t="s">
        <v>371</v>
      </c>
      <c r="D109" t="s">
        <v>12</v>
      </c>
      <c r="E109" t="s">
        <v>61</v>
      </c>
      <c r="G109" t="s">
        <v>34</v>
      </c>
      <c r="H109" t="s">
        <v>372</v>
      </c>
      <c r="I109" t="s">
        <v>280</v>
      </c>
    </row>
    <row r="110" spans="1:9" x14ac:dyDescent="0.25">
      <c r="A110" t="s">
        <v>373</v>
      </c>
      <c r="B110" t="s">
        <v>54</v>
      </c>
      <c r="C110" t="s">
        <v>374</v>
      </c>
      <c r="D110" t="s">
        <v>21</v>
      </c>
      <c r="E110" t="s">
        <v>29</v>
      </c>
      <c r="H110" t="s">
        <v>375</v>
      </c>
      <c r="I110" t="s">
        <v>17</v>
      </c>
    </row>
    <row r="111" spans="1:9" hidden="1" x14ac:dyDescent="0.25">
      <c r="A111" t="s">
        <v>376</v>
      </c>
      <c r="B111" t="s">
        <v>10</v>
      </c>
      <c r="C111" t="s">
        <v>377</v>
      </c>
      <c r="D111" t="s">
        <v>12</v>
      </c>
      <c r="E111" t="s">
        <v>61</v>
      </c>
      <c r="G111" t="s">
        <v>177</v>
      </c>
      <c r="H111" t="s">
        <v>378</v>
      </c>
      <c r="I111" t="s">
        <v>294</v>
      </c>
    </row>
    <row r="112" spans="1:9" hidden="1" x14ac:dyDescent="0.25">
      <c r="A112" t="s">
        <v>379</v>
      </c>
      <c r="B112" t="s">
        <v>19</v>
      </c>
      <c r="C112" t="s">
        <v>380</v>
      </c>
      <c r="D112" t="s">
        <v>12</v>
      </c>
      <c r="E112" t="s">
        <v>61</v>
      </c>
      <c r="G112" t="s">
        <v>34</v>
      </c>
      <c r="H112" t="s">
        <v>381</v>
      </c>
      <c r="I112" t="s">
        <v>294</v>
      </c>
    </row>
    <row r="113" spans="1:9" hidden="1" x14ac:dyDescent="0.25">
      <c r="A113" t="s">
        <v>382</v>
      </c>
      <c r="B113" t="s">
        <v>19</v>
      </c>
      <c r="C113" t="s">
        <v>383</v>
      </c>
      <c r="D113" t="s">
        <v>12</v>
      </c>
      <c r="E113" t="s">
        <v>123</v>
      </c>
      <c r="G113" t="s">
        <v>62</v>
      </c>
      <c r="H113" t="s">
        <v>384</v>
      </c>
      <c r="I113" t="s">
        <v>106</v>
      </c>
    </row>
    <row r="114" spans="1:9" hidden="1" x14ac:dyDescent="0.25">
      <c r="A114" t="s">
        <v>385</v>
      </c>
      <c r="B114" t="s">
        <v>54</v>
      </c>
      <c r="C114" t="s">
        <v>386</v>
      </c>
      <c r="D114" t="s">
        <v>12</v>
      </c>
      <c r="E114" t="s">
        <v>29</v>
      </c>
      <c r="G114" t="s">
        <v>119</v>
      </c>
      <c r="H114" t="s">
        <v>387</v>
      </c>
      <c r="I114" t="s">
        <v>23</v>
      </c>
    </row>
    <row r="115" spans="1:9" hidden="1" x14ac:dyDescent="0.25">
      <c r="A115" t="s">
        <v>388</v>
      </c>
      <c r="B115" t="s">
        <v>19</v>
      </c>
      <c r="C115" t="s">
        <v>389</v>
      </c>
      <c r="D115" t="s">
        <v>12</v>
      </c>
      <c r="E115" t="s">
        <v>61</v>
      </c>
      <c r="G115" t="s">
        <v>34</v>
      </c>
      <c r="H115" t="s">
        <v>390</v>
      </c>
      <c r="I115" t="s">
        <v>294</v>
      </c>
    </row>
    <row r="116" spans="1:9" hidden="1" x14ac:dyDescent="0.25">
      <c r="A116" t="s">
        <v>391</v>
      </c>
      <c r="B116" t="s">
        <v>19</v>
      </c>
      <c r="C116" t="s">
        <v>392</v>
      </c>
      <c r="D116" t="s">
        <v>12</v>
      </c>
      <c r="E116" t="s">
        <v>61</v>
      </c>
      <c r="G116" t="s">
        <v>15</v>
      </c>
      <c r="H116" t="s">
        <v>393</v>
      </c>
      <c r="I116" t="s">
        <v>294</v>
      </c>
    </row>
    <row r="117" spans="1:9" hidden="1" x14ac:dyDescent="0.25">
      <c r="A117" t="s">
        <v>394</v>
      </c>
      <c r="B117" t="s">
        <v>10</v>
      </c>
      <c r="C117" t="s">
        <v>395</v>
      </c>
      <c r="D117" t="s">
        <v>12</v>
      </c>
      <c r="E117" t="s">
        <v>61</v>
      </c>
      <c r="F117" t="s">
        <v>249</v>
      </c>
      <c r="G117" t="s">
        <v>104</v>
      </c>
      <c r="H117" t="s">
        <v>396</v>
      </c>
      <c r="I117" t="s">
        <v>106</v>
      </c>
    </row>
    <row r="118" spans="1:9" hidden="1" x14ac:dyDescent="0.25">
      <c r="A118" t="s">
        <v>397</v>
      </c>
      <c r="B118" t="s">
        <v>19</v>
      </c>
      <c r="C118" t="s">
        <v>398</v>
      </c>
      <c r="D118" t="s">
        <v>12</v>
      </c>
      <c r="E118" t="s">
        <v>399</v>
      </c>
      <c r="G118" t="s">
        <v>220</v>
      </c>
      <c r="H118" t="s">
        <v>400</v>
      </c>
      <c r="I118" t="s">
        <v>23</v>
      </c>
    </row>
    <row r="119" spans="1:9" hidden="1" x14ac:dyDescent="0.25">
      <c r="A119" t="s">
        <v>401</v>
      </c>
      <c r="B119" t="s">
        <v>19</v>
      </c>
      <c r="C119" t="s">
        <v>402</v>
      </c>
      <c r="D119" t="s">
        <v>12</v>
      </c>
      <c r="E119" t="s">
        <v>29</v>
      </c>
      <c r="H119" t="s">
        <v>403</v>
      </c>
      <c r="I119" t="s">
        <v>404</v>
      </c>
    </row>
    <row r="120" spans="1:9" hidden="1" x14ac:dyDescent="0.25">
      <c r="A120" t="s">
        <v>405</v>
      </c>
      <c r="B120" t="s">
        <v>10</v>
      </c>
      <c r="C120" t="s">
        <v>406</v>
      </c>
      <c r="D120" t="s">
        <v>12</v>
      </c>
      <c r="E120" t="s">
        <v>61</v>
      </c>
      <c r="F120" t="s">
        <v>407</v>
      </c>
      <c r="G120" t="s">
        <v>104</v>
      </c>
      <c r="H120" t="s">
        <v>408</v>
      </c>
      <c r="I120" t="s">
        <v>294</v>
      </c>
    </row>
    <row r="121" spans="1:9" hidden="1" x14ac:dyDescent="0.25">
      <c r="A121" t="s">
        <v>409</v>
      </c>
      <c r="B121" t="s">
        <v>19</v>
      </c>
      <c r="C121" t="s">
        <v>410</v>
      </c>
      <c r="D121" t="s">
        <v>12</v>
      </c>
      <c r="E121" t="s">
        <v>61</v>
      </c>
      <c r="G121" t="s">
        <v>34</v>
      </c>
      <c r="H121" t="s">
        <v>411</v>
      </c>
      <c r="I121" t="s">
        <v>294</v>
      </c>
    </row>
    <row r="122" spans="1:9" hidden="1" x14ac:dyDescent="0.25">
      <c r="A122" t="s">
        <v>412</v>
      </c>
      <c r="B122" t="s">
        <v>19</v>
      </c>
      <c r="C122" t="s">
        <v>413</v>
      </c>
      <c r="D122" t="s">
        <v>12</v>
      </c>
      <c r="E122" t="s">
        <v>61</v>
      </c>
      <c r="G122" t="s">
        <v>34</v>
      </c>
      <c r="H122" t="s">
        <v>414</v>
      </c>
      <c r="I122" t="s">
        <v>415</v>
      </c>
    </row>
    <row r="123" spans="1:9" hidden="1" x14ac:dyDescent="0.25">
      <c r="A123" t="s">
        <v>416</v>
      </c>
      <c r="B123" t="s">
        <v>10</v>
      </c>
      <c r="C123" t="s">
        <v>417</v>
      </c>
      <c r="D123" t="s">
        <v>12</v>
      </c>
      <c r="E123" t="s">
        <v>61</v>
      </c>
      <c r="F123" t="s">
        <v>407</v>
      </c>
      <c r="G123" t="s">
        <v>104</v>
      </c>
      <c r="H123" t="s">
        <v>418</v>
      </c>
      <c r="I123" t="s">
        <v>415</v>
      </c>
    </row>
    <row r="124" spans="1:9" hidden="1" x14ac:dyDescent="0.25">
      <c r="A124" t="s">
        <v>419</v>
      </c>
      <c r="B124" t="s">
        <v>19</v>
      </c>
      <c r="C124" t="s">
        <v>420</v>
      </c>
      <c r="D124" t="s">
        <v>12</v>
      </c>
      <c r="E124" t="s">
        <v>61</v>
      </c>
      <c r="G124" t="s">
        <v>177</v>
      </c>
      <c r="H124" t="s">
        <v>421</v>
      </c>
      <c r="I124" t="s">
        <v>422</v>
      </c>
    </row>
    <row r="125" spans="1:9" hidden="1" x14ac:dyDescent="0.25">
      <c r="A125" t="s">
        <v>423</v>
      </c>
      <c r="B125" t="s">
        <v>19</v>
      </c>
      <c r="C125" t="s">
        <v>424</v>
      </c>
      <c r="D125" t="s">
        <v>12</v>
      </c>
      <c r="E125" t="s">
        <v>61</v>
      </c>
      <c r="G125" t="s">
        <v>34</v>
      </c>
      <c r="H125" t="s">
        <v>425</v>
      </c>
      <c r="I125" t="s">
        <v>426</v>
      </c>
    </row>
    <row r="126" spans="1:9" hidden="1" x14ac:dyDescent="0.25">
      <c r="A126" t="s">
        <v>427</v>
      </c>
      <c r="B126" t="s">
        <v>54</v>
      </c>
      <c r="C126" t="s">
        <v>428</v>
      </c>
      <c r="D126" t="s">
        <v>12</v>
      </c>
      <c r="E126" t="s">
        <v>61</v>
      </c>
      <c r="F126" t="s">
        <v>407</v>
      </c>
      <c r="G126" t="s">
        <v>104</v>
      </c>
      <c r="H126" t="s">
        <v>429</v>
      </c>
      <c r="I126" t="s">
        <v>415</v>
      </c>
    </row>
    <row r="127" spans="1:9" hidden="1" x14ac:dyDescent="0.25">
      <c r="A127" t="s">
        <v>430</v>
      </c>
      <c r="B127" t="s">
        <v>19</v>
      </c>
      <c r="C127" t="s">
        <v>431</v>
      </c>
      <c r="D127" t="s">
        <v>12</v>
      </c>
      <c r="E127" t="s">
        <v>61</v>
      </c>
      <c r="G127" t="s">
        <v>34</v>
      </c>
      <c r="H127" t="s">
        <v>432</v>
      </c>
      <c r="I127" t="s">
        <v>426</v>
      </c>
    </row>
    <row r="128" spans="1:9" hidden="1" x14ac:dyDescent="0.25">
      <c r="A128" t="s">
        <v>433</v>
      </c>
      <c r="B128" t="s">
        <v>19</v>
      </c>
      <c r="C128" t="s">
        <v>434</v>
      </c>
      <c r="D128" t="s">
        <v>12</v>
      </c>
      <c r="E128" t="s">
        <v>61</v>
      </c>
      <c r="G128" t="s">
        <v>34</v>
      </c>
      <c r="H128" t="s">
        <v>435</v>
      </c>
      <c r="I128" t="s">
        <v>415</v>
      </c>
    </row>
    <row r="129" spans="1:9" hidden="1" x14ac:dyDescent="0.25">
      <c r="A129" t="s">
        <v>436</v>
      </c>
      <c r="B129" t="s">
        <v>10</v>
      </c>
      <c r="C129" t="s">
        <v>437</v>
      </c>
      <c r="D129" t="s">
        <v>21</v>
      </c>
      <c r="E129" t="s">
        <v>61</v>
      </c>
      <c r="F129" t="s">
        <v>438</v>
      </c>
      <c r="G129" t="s">
        <v>104</v>
      </c>
      <c r="H129" t="s">
        <v>439</v>
      </c>
      <c r="I129" t="s">
        <v>426</v>
      </c>
    </row>
    <row r="130" spans="1:9" hidden="1" x14ac:dyDescent="0.25">
      <c r="A130" t="s">
        <v>440</v>
      </c>
      <c r="B130" t="s">
        <v>54</v>
      </c>
      <c r="C130" t="s">
        <v>441</v>
      </c>
      <c r="D130" t="s">
        <v>12</v>
      </c>
      <c r="E130" t="s">
        <v>61</v>
      </c>
      <c r="F130" t="s">
        <v>438</v>
      </c>
      <c r="G130" t="s">
        <v>148</v>
      </c>
      <c r="H130" t="s">
        <v>442</v>
      </c>
      <c r="I130" t="s">
        <v>426</v>
      </c>
    </row>
    <row r="131" spans="1:9" hidden="1" x14ac:dyDescent="0.25">
      <c r="A131" t="s">
        <v>443</v>
      </c>
      <c r="B131" t="s">
        <v>19</v>
      </c>
      <c r="C131" t="s">
        <v>444</v>
      </c>
      <c r="D131" t="s">
        <v>12</v>
      </c>
      <c r="E131" t="s">
        <v>13</v>
      </c>
      <c r="H131" t="s">
        <v>445</v>
      </c>
      <c r="I131" t="s">
        <v>23</v>
      </c>
    </row>
    <row r="132" spans="1:9" hidden="1" x14ac:dyDescent="0.25">
      <c r="A132" t="s">
        <v>446</v>
      </c>
      <c r="B132" t="s">
        <v>19</v>
      </c>
      <c r="C132" t="s">
        <v>447</v>
      </c>
      <c r="D132" t="s">
        <v>12</v>
      </c>
      <c r="E132" t="s">
        <v>13</v>
      </c>
      <c r="H132" t="s">
        <v>448</v>
      </c>
      <c r="I132" t="s">
        <v>23</v>
      </c>
    </row>
    <row r="133" spans="1:9" hidden="1" x14ac:dyDescent="0.25">
      <c r="A133" t="s">
        <v>449</v>
      </c>
      <c r="B133" t="s">
        <v>19</v>
      </c>
      <c r="C133" t="s">
        <v>450</v>
      </c>
      <c r="D133" t="s">
        <v>12</v>
      </c>
      <c r="E133" t="s">
        <v>13</v>
      </c>
      <c r="H133" t="s">
        <v>451</v>
      </c>
      <c r="I133" t="s">
        <v>23</v>
      </c>
    </row>
    <row r="134" spans="1:9" hidden="1" x14ac:dyDescent="0.25">
      <c r="A134" t="s">
        <v>452</v>
      </c>
      <c r="B134" t="s">
        <v>19</v>
      </c>
      <c r="C134" t="s">
        <v>453</v>
      </c>
      <c r="D134" t="s">
        <v>12</v>
      </c>
      <c r="E134" t="s">
        <v>61</v>
      </c>
      <c r="G134" t="s">
        <v>34</v>
      </c>
      <c r="H134" t="s">
        <v>454</v>
      </c>
      <c r="I134" t="s">
        <v>426</v>
      </c>
    </row>
    <row r="135" spans="1:9" hidden="1" x14ac:dyDescent="0.25">
      <c r="A135" t="s">
        <v>455</v>
      </c>
      <c r="B135" t="s">
        <v>19</v>
      </c>
      <c r="C135" t="s">
        <v>456</v>
      </c>
      <c r="D135" t="s">
        <v>12</v>
      </c>
      <c r="E135" t="s">
        <v>61</v>
      </c>
      <c r="G135" t="s">
        <v>62</v>
      </c>
      <c r="H135" t="s">
        <v>457</v>
      </c>
      <c r="I135" t="s">
        <v>415</v>
      </c>
    </row>
    <row r="136" spans="1:9" hidden="1" x14ac:dyDescent="0.25">
      <c r="A136" t="s">
        <v>458</v>
      </c>
      <c r="B136" t="s">
        <v>19</v>
      </c>
      <c r="C136" t="s">
        <v>459</v>
      </c>
      <c r="D136" t="s">
        <v>12</v>
      </c>
      <c r="E136" t="s">
        <v>61</v>
      </c>
      <c r="G136" t="s">
        <v>34</v>
      </c>
      <c r="H136" t="s">
        <v>460</v>
      </c>
      <c r="I136" t="s">
        <v>422</v>
      </c>
    </row>
    <row r="137" spans="1:9" hidden="1" x14ac:dyDescent="0.25">
      <c r="A137" t="s">
        <v>461</v>
      </c>
      <c r="B137" t="s">
        <v>19</v>
      </c>
      <c r="C137" t="s">
        <v>172</v>
      </c>
      <c r="D137" t="s">
        <v>12</v>
      </c>
      <c r="E137" t="s">
        <v>33</v>
      </c>
      <c r="G137" t="s">
        <v>34</v>
      </c>
      <c r="H137" t="s">
        <v>462</v>
      </c>
      <c r="I137" t="s">
        <v>463</v>
      </c>
    </row>
    <row r="138" spans="1:9" hidden="1" x14ac:dyDescent="0.25">
      <c r="A138" t="s">
        <v>464</v>
      </c>
      <c r="B138" t="s">
        <v>19</v>
      </c>
      <c r="C138" t="s">
        <v>465</v>
      </c>
      <c r="D138" t="s">
        <v>12</v>
      </c>
      <c r="E138" t="s">
        <v>61</v>
      </c>
      <c r="G138" t="s">
        <v>34</v>
      </c>
      <c r="H138" t="s">
        <v>466</v>
      </c>
      <c r="I138" t="s">
        <v>415</v>
      </c>
    </row>
    <row r="139" spans="1:9" hidden="1" x14ac:dyDescent="0.25">
      <c r="A139" t="s">
        <v>467</v>
      </c>
      <c r="B139" t="s">
        <v>19</v>
      </c>
      <c r="C139" t="s">
        <v>468</v>
      </c>
      <c r="D139" t="s">
        <v>12</v>
      </c>
      <c r="E139" t="s">
        <v>61</v>
      </c>
      <c r="G139" t="s">
        <v>34</v>
      </c>
      <c r="H139" t="s">
        <v>469</v>
      </c>
      <c r="I139" t="s">
        <v>426</v>
      </c>
    </row>
    <row r="140" spans="1:9" hidden="1" x14ac:dyDescent="0.25">
      <c r="A140" t="s">
        <v>470</v>
      </c>
      <c r="B140" t="s">
        <v>19</v>
      </c>
      <c r="C140" t="s">
        <v>471</v>
      </c>
      <c r="D140" t="s">
        <v>12</v>
      </c>
      <c r="E140" t="s">
        <v>61</v>
      </c>
      <c r="G140" t="s">
        <v>89</v>
      </c>
      <c r="H140" t="s">
        <v>472</v>
      </c>
      <c r="I140" t="s">
        <v>463</v>
      </c>
    </row>
    <row r="141" spans="1:9" hidden="1" x14ac:dyDescent="0.25">
      <c r="A141" t="s">
        <v>473</v>
      </c>
      <c r="B141" t="s">
        <v>19</v>
      </c>
      <c r="C141" t="s">
        <v>474</v>
      </c>
      <c r="D141" t="s">
        <v>12</v>
      </c>
      <c r="E141" t="s">
        <v>61</v>
      </c>
      <c r="G141" t="s">
        <v>89</v>
      </c>
      <c r="H141" t="s">
        <v>475</v>
      </c>
      <c r="I141" t="s">
        <v>422</v>
      </c>
    </row>
    <row r="142" spans="1:9" hidden="1" x14ac:dyDescent="0.25">
      <c r="A142" t="s">
        <v>476</v>
      </c>
      <c r="B142" t="s">
        <v>10</v>
      </c>
      <c r="C142" t="s">
        <v>477</v>
      </c>
      <c r="D142" t="s">
        <v>12</v>
      </c>
      <c r="E142" t="s">
        <v>61</v>
      </c>
      <c r="F142" t="s">
        <v>478</v>
      </c>
      <c r="G142" t="s">
        <v>148</v>
      </c>
      <c r="H142" t="s">
        <v>479</v>
      </c>
      <c r="I142" t="s">
        <v>415</v>
      </c>
    </row>
    <row r="143" spans="1:9" hidden="1" x14ac:dyDescent="0.25">
      <c r="A143" t="s">
        <v>480</v>
      </c>
      <c r="B143" t="s">
        <v>10</v>
      </c>
      <c r="C143" t="s">
        <v>481</v>
      </c>
      <c r="D143" t="s">
        <v>12</v>
      </c>
      <c r="E143" t="s">
        <v>61</v>
      </c>
      <c r="G143" t="s">
        <v>148</v>
      </c>
      <c r="H143" t="s">
        <v>482</v>
      </c>
      <c r="I143" t="s">
        <v>415</v>
      </c>
    </row>
    <row r="144" spans="1:9" hidden="1" x14ac:dyDescent="0.25">
      <c r="A144" t="s">
        <v>483</v>
      </c>
      <c r="B144" t="s">
        <v>10</v>
      </c>
      <c r="C144" t="s">
        <v>484</v>
      </c>
      <c r="D144" t="s">
        <v>12</v>
      </c>
      <c r="E144" t="s">
        <v>61</v>
      </c>
      <c r="G144" t="s">
        <v>148</v>
      </c>
      <c r="H144" t="s">
        <v>485</v>
      </c>
      <c r="I144" t="s">
        <v>486</v>
      </c>
    </row>
    <row r="145" spans="1:9" hidden="1" x14ac:dyDescent="0.25">
      <c r="A145" t="s">
        <v>487</v>
      </c>
      <c r="B145" t="s">
        <v>10</v>
      </c>
      <c r="C145" t="s">
        <v>488</v>
      </c>
      <c r="D145" t="s">
        <v>12</v>
      </c>
      <c r="E145" t="s">
        <v>61</v>
      </c>
      <c r="G145" t="s">
        <v>73</v>
      </c>
      <c r="H145" t="s">
        <v>489</v>
      </c>
      <c r="I145" t="s">
        <v>426</v>
      </c>
    </row>
    <row r="146" spans="1:9" hidden="1" x14ac:dyDescent="0.25">
      <c r="A146" t="s">
        <v>490</v>
      </c>
      <c r="B146" t="s">
        <v>10</v>
      </c>
      <c r="C146" t="s">
        <v>491</v>
      </c>
      <c r="D146" t="s">
        <v>12</v>
      </c>
      <c r="E146" t="s">
        <v>61</v>
      </c>
      <c r="G146" t="s">
        <v>148</v>
      </c>
      <c r="H146" t="s">
        <v>492</v>
      </c>
      <c r="I146" t="s">
        <v>426</v>
      </c>
    </row>
    <row r="147" spans="1:9" hidden="1" x14ac:dyDescent="0.25">
      <c r="A147" t="s">
        <v>493</v>
      </c>
      <c r="B147" t="s">
        <v>10</v>
      </c>
      <c r="C147" t="s">
        <v>494</v>
      </c>
      <c r="D147" t="s">
        <v>12</v>
      </c>
      <c r="E147" t="s">
        <v>61</v>
      </c>
      <c r="G147" t="s">
        <v>89</v>
      </c>
      <c r="H147" t="s">
        <v>495</v>
      </c>
      <c r="I147" t="s">
        <v>422</v>
      </c>
    </row>
    <row r="148" spans="1:9" hidden="1" x14ac:dyDescent="0.25">
      <c r="A148" t="s">
        <v>496</v>
      </c>
      <c r="B148" t="s">
        <v>10</v>
      </c>
      <c r="C148" t="s">
        <v>497</v>
      </c>
      <c r="D148" t="s">
        <v>21</v>
      </c>
      <c r="E148" t="s">
        <v>61</v>
      </c>
      <c r="G148" t="s">
        <v>498</v>
      </c>
      <c r="H148" t="s">
        <v>499</v>
      </c>
      <c r="I148" t="s">
        <v>426</v>
      </c>
    </row>
    <row r="149" spans="1:9" hidden="1" x14ac:dyDescent="0.25">
      <c r="A149" t="s">
        <v>500</v>
      </c>
      <c r="B149" t="s">
        <v>54</v>
      </c>
      <c r="C149" t="s">
        <v>501</v>
      </c>
      <c r="D149" t="s">
        <v>12</v>
      </c>
      <c r="E149" t="s">
        <v>109</v>
      </c>
      <c r="G149" t="s">
        <v>39</v>
      </c>
      <c r="H149" t="s">
        <v>502</v>
      </c>
      <c r="I149" t="s">
        <v>503</v>
      </c>
    </row>
    <row r="150" spans="1:9" hidden="1" x14ac:dyDescent="0.25">
      <c r="A150" t="s">
        <v>504</v>
      </c>
      <c r="B150" t="s">
        <v>54</v>
      </c>
      <c r="C150" t="s">
        <v>505</v>
      </c>
      <c r="D150" t="s">
        <v>12</v>
      </c>
      <c r="E150" t="s">
        <v>29</v>
      </c>
      <c r="G150" t="s">
        <v>89</v>
      </c>
      <c r="H150" t="s">
        <v>506</v>
      </c>
      <c r="I150" t="s">
        <v>23</v>
      </c>
    </row>
    <row r="151" spans="1:9" hidden="1" x14ac:dyDescent="0.25">
      <c r="A151" t="s">
        <v>507</v>
      </c>
      <c r="B151" t="s">
        <v>10</v>
      </c>
      <c r="C151" t="s">
        <v>508</v>
      </c>
      <c r="D151" t="s">
        <v>21</v>
      </c>
      <c r="E151" t="s">
        <v>13</v>
      </c>
      <c r="H151" t="s">
        <v>509</v>
      </c>
      <c r="I151" t="s">
        <v>23</v>
      </c>
    </row>
    <row r="152" spans="1:9" hidden="1" x14ac:dyDescent="0.25">
      <c r="A152" t="s">
        <v>510</v>
      </c>
      <c r="B152" t="s">
        <v>10</v>
      </c>
      <c r="C152" t="s">
        <v>511</v>
      </c>
      <c r="D152" t="s">
        <v>21</v>
      </c>
      <c r="E152" t="s">
        <v>13</v>
      </c>
      <c r="H152" t="s">
        <v>512</v>
      </c>
      <c r="I152" t="s">
        <v>23</v>
      </c>
    </row>
    <row r="153" spans="1:9" hidden="1" x14ac:dyDescent="0.25">
      <c r="A153" t="s">
        <v>513</v>
      </c>
      <c r="B153" t="s">
        <v>10</v>
      </c>
      <c r="C153" t="s">
        <v>514</v>
      </c>
      <c r="D153" t="s">
        <v>12</v>
      </c>
      <c r="E153" t="s">
        <v>61</v>
      </c>
      <c r="H153" t="s">
        <v>515</v>
      </c>
      <c r="I153" t="s">
        <v>23</v>
      </c>
    </row>
    <row r="154" spans="1:9" hidden="1" x14ac:dyDescent="0.25">
      <c r="A154" t="s">
        <v>516</v>
      </c>
      <c r="B154" t="s">
        <v>54</v>
      </c>
      <c r="C154" t="s">
        <v>517</v>
      </c>
      <c r="D154" t="s">
        <v>12</v>
      </c>
      <c r="E154" t="s">
        <v>61</v>
      </c>
      <c r="G154" t="s">
        <v>104</v>
      </c>
      <c r="H154" t="s">
        <v>518</v>
      </c>
      <c r="I154" t="s">
        <v>23</v>
      </c>
    </row>
    <row r="155" spans="1:9" hidden="1" x14ac:dyDescent="0.25">
      <c r="A155" t="s">
        <v>519</v>
      </c>
      <c r="B155" t="s">
        <v>10</v>
      </c>
      <c r="C155" t="s">
        <v>520</v>
      </c>
      <c r="D155" t="s">
        <v>12</v>
      </c>
      <c r="E155" t="s">
        <v>61</v>
      </c>
      <c r="G155" t="s">
        <v>148</v>
      </c>
      <c r="H155" t="s">
        <v>521</v>
      </c>
      <c r="I155" t="s">
        <v>415</v>
      </c>
    </row>
    <row r="156" spans="1:9" hidden="1" x14ac:dyDescent="0.25">
      <c r="A156" t="s">
        <v>522</v>
      </c>
      <c r="B156" t="s">
        <v>54</v>
      </c>
      <c r="C156" t="s">
        <v>523</v>
      </c>
      <c r="D156" t="s">
        <v>12</v>
      </c>
      <c r="E156" t="s">
        <v>29</v>
      </c>
      <c r="G156" t="s">
        <v>524</v>
      </c>
      <c r="H156" t="s">
        <v>525</v>
      </c>
      <c r="I156" t="s">
        <v>23</v>
      </c>
    </row>
    <row r="157" spans="1:9" hidden="1" x14ac:dyDescent="0.25">
      <c r="A157" t="s">
        <v>526</v>
      </c>
      <c r="B157" t="s">
        <v>54</v>
      </c>
      <c r="C157" t="s">
        <v>527</v>
      </c>
      <c r="D157" t="s">
        <v>12</v>
      </c>
      <c r="E157" t="s">
        <v>29</v>
      </c>
      <c r="G157" t="s">
        <v>89</v>
      </c>
      <c r="H157" t="s">
        <v>528</v>
      </c>
      <c r="I157" t="s">
        <v>23</v>
      </c>
    </row>
    <row r="158" spans="1:9" hidden="1" x14ac:dyDescent="0.25">
      <c r="A158" t="s">
        <v>529</v>
      </c>
      <c r="B158" t="s">
        <v>10</v>
      </c>
      <c r="C158" t="s">
        <v>530</v>
      </c>
      <c r="D158" t="s">
        <v>12</v>
      </c>
      <c r="E158" t="s">
        <v>61</v>
      </c>
      <c r="G158" t="s">
        <v>148</v>
      </c>
      <c r="H158" t="s">
        <v>531</v>
      </c>
      <c r="I158" t="s">
        <v>426</v>
      </c>
    </row>
    <row r="159" spans="1:9" hidden="1" x14ac:dyDescent="0.25">
      <c r="A159" t="s">
        <v>532</v>
      </c>
      <c r="B159" t="s">
        <v>10</v>
      </c>
      <c r="C159" t="s">
        <v>533</v>
      </c>
      <c r="D159" t="s">
        <v>12</v>
      </c>
      <c r="E159" t="s">
        <v>61</v>
      </c>
      <c r="G159" t="s">
        <v>89</v>
      </c>
      <c r="H159" t="s">
        <v>534</v>
      </c>
      <c r="I159" t="s">
        <v>426</v>
      </c>
    </row>
    <row r="160" spans="1:9" hidden="1" x14ac:dyDescent="0.25">
      <c r="A160" t="s">
        <v>535</v>
      </c>
      <c r="B160" t="s">
        <v>10</v>
      </c>
      <c r="C160" t="s">
        <v>536</v>
      </c>
      <c r="D160" t="s">
        <v>12</v>
      </c>
      <c r="E160" t="s">
        <v>61</v>
      </c>
      <c r="G160" t="s">
        <v>89</v>
      </c>
      <c r="H160" t="s">
        <v>537</v>
      </c>
      <c r="I160" t="s">
        <v>426</v>
      </c>
    </row>
    <row r="161" spans="1:9" hidden="1" x14ac:dyDescent="0.25">
      <c r="A161" t="s">
        <v>538</v>
      </c>
      <c r="B161" t="s">
        <v>10</v>
      </c>
      <c r="C161" t="s">
        <v>539</v>
      </c>
      <c r="D161" t="s">
        <v>12</v>
      </c>
      <c r="E161" t="s">
        <v>61</v>
      </c>
      <c r="G161" t="s">
        <v>73</v>
      </c>
      <c r="H161" t="s">
        <v>540</v>
      </c>
      <c r="I161" t="s">
        <v>541</v>
      </c>
    </row>
    <row r="162" spans="1:9" hidden="1" x14ac:dyDescent="0.25">
      <c r="A162" t="s">
        <v>542</v>
      </c>
      <c r="B162" t="s">
        <v>10</v>
      </c>
      <c r="C162" t="s">
        <v>543</v>
      </c>
      <c r="D162" t="s">
        <v>12</v>
      </c>
      <c r="E162" t="s">
        <v>61</v>
      </c>
      <c r="G162" t="s">
        <v>148</v>
      </c>
      <c r="H162" t="s">
        <v>544</v>
      </c>
      <c r="I162" t="s">
        <v>545</v>
      </c>
    </row>
    <row r="163" spans="1:9" hidden="1" x14ac:dyDescent="0.25">
      <c r="A163" t="s">
        <v>546</v>
      </c>
      <c r="B163" t="s">
        <v>54</v>
      </c>
      <c r="C163" t="s">
        <v>547</v>
      </c>
      <c r="D163" t="s">
        <v>548</v>
      </c>
      <c r="E163" t="s">
        <v>29</v>
      </c>
      <c r="G163" t="s">
        <v>524</v>
      </c>
      <c r="H163" t="s">
        <v>549</v>
      </c>
      <c r="I163" t="s">
        <v>23</v>
      </c>
    </row>
    <row r="164" spans="1:9" hidden="1" x14ac:dyDescent="0.25">
      <c r="A164" t="s">
        <v>550</v>
      </c>
      <c r="B164" t="s">
        <v>54</v>
      </c>
      <c r="C164" t="s">
        <v>551</v>
      </c>
      <c r="D164" t="s">
        <v>12</v>
      </c>
      <c r="E164" t="s">
        <v>29</v>
      </c>
      <c r="G164" t="s">
        <v>89</v>
      </c>
      <c r="H164" t="s">
        <v>552</v>
      </c>
      <c r="I164" t="s">
        <v>23</v>
      </c>
    </row>
    <row r="165" spans="1:9" hidden="1" x14ac:dyDescent="0.25">
      <c r="A165" t="s">
        <v>553</v>
      </c>
      <c r="B165" t="s">
        <v>54</v>
      </c>
      <c r="C165" t="s">
        <v>554</v>
      </c>
      <c r="D165" t="s">
        <v>12</v>
      </c>
      <c r="E165" t="s">
        <v>29</v>
      </c>
      <c r="G165" t="s">
        <v>89</v>
      </c>
      <c r="H165" t="s">
        <v>555</v>
      </c>
      <c r="I165" t="s">
        <v>23</v>
      </c>
    </row>
    <row r="166" spans="1:9" hidden="1" x14ac:dyDescent="0.25">
      <c r="A166" t="s">
        <v>556</v>
      </c>
      <c r="B166" t="s">
        <v>54</v>
      </c>
      <c r="C166" t="s">
        <v>557</v>
      </c>
      <c r="D166" t="s">
        <v>12</v>
      </c>
      <c r="E166" t="s">
        <v>29</v>
      </c>
      <c r="G166" t="s">
        <v>89</v>
      </c>
      <c r="H166" t="s">
        <v>558</v>
      </c>
      <c r="I166" t="s">
        <v>23</v>
      </c>
    </row>
    <row r="167" spans="1:9" hidden="1" x14ac:dyDescent="0.25">
      <c r="A167" t="s">
        <v>559</v>
      </c>
      <c r="B167" t="s">
        <v>54</v>
      </c>
      <c r="C167" t="s">
        <v>560</v>
      </c>
      <c r="D167" t="s">
        <v>548</v>
      </c>
      <c r="E167" t="s">
        <v>29</v>
      </c>
      <c r="G167" t="s">
        <v>89</v>
      </c>
      <c r="H167" t="s">
        <v>561</v>
      </c>
      <c r="I167" t="s">
        <v>23</v>
      </c>
    </row>
    <row r="168" spans="1:9" hidden="1" x14ac:dyDescent="0.25">
      <c r="A168" t="s">
        <v>562</v>
      </c>
      <c r="B168" t="s">
        <v>54</v>
      </c>
      <c r="C168" t="s">
        <v>563</v>
      </c>
      <c r="D168" t="s">
        <v>548</v>
      </c>
      <c r="E168" t="s">
        <v>29</v>
      </c>
      <c r="G168" t="s">
        <v>524</v>
      </c>
      <c r="H168" t="s">
        <v>564</v>
      </c>
      <c r="I168" t="s">
        <v>23</v>
      </c>
    </row>
    <row r="169" spans="1:9" hidden="1" x14ac:dyDescent="0.25">
      <c r="A169" t="s">
        <v>565</v>
      </c>
      <c r="B169" t="s">
        <v>10</v>
      </c>
      <c r="C169" t="s">
        <v>566</v>
      </c>
      <c r="D169" t="s">
        <v>12</v>
      </c>
      <c r="E169" t="s">
        <v>61</v>
      </c>
      <c r="G169" t="s">
        <v>73</v>
      </c>
      <c r="H169" t="s">
        <v>567</v>
      </c>
      <c r="I169" t="s">
        <v>426</v>
      </c>
    </row>
    <row r="170" spans="1:9" hidden="1" x14ac:dyDescent="0.25">
      <c r="A170" t="s">
        <v>568</v>
      </c>
      <c r="B170" t="s">
        <v>10</v>
      </c>
      <c r="C170" t="s">
        <v>569</v>
      </c>
      <c r="D170" t="s">
        <v>12</v>
      </c>
      <c r="E170" t="s">
        <v>61</v>
      </c>
      <c r="G170" t="s">
        <v>73</v>
      </c>
      <c r="H170" t="s">
        <v>570</v>
      </c>
      <c r="I170" t="s">
        <v>426</v>
      </c>
    </row>
    <row r="171" spans="1:9" hidden="1" x14ac:dyDescent="0.25">
      <c r="A171" t="s">
        <v>571</v>
      </c>
      <c r="B171" t="s">
        <v>10</v>
      </c>
      <c r="C171" t="s">
        <v>572</v>
      </c>
      <c r="D171" t="s">
        <v>12</v>
      </c>
      <c r="E171" t="s">
        <v>61</v>
      </c>
      <c r="F171" t="s">
        <v>249</v>
      </c>
      <c r="G171" t="s">
        <v>73</v>
      </c>
      <c r="H171" t="s">
        <v>573</v>
      </c>
      <c r="I171" t="s">
        <v>422</v>
      </c>
    </row>
    <row r="172" spans="1:9" hidden="1" x14ac:dyDescent="0.25">
      <c r="A172" t="s">
        <v>574</v>
      </c>
      <c r="B172" t="s">
        <v>10</v>
      </c>
      <c r="C172" t="s">
        <v>575</v>
      </c>
      <c r="D172" t="s">
        <v>12</v>
      </c>
      <c r="E172" t="s">
        <v>61</v>
      </c>
      <c r="F172" t="s">
        <v>249</v>
      </c>
      <c r="G172" t="s">
        <v>148</v>
      </c>
      <c r="H172" t="s">
        <v>576</v>
      </c>
      <c r="I172" t="s">
        <v>422</v>
      </c>
    </row>
    <row r="173" spans="1:9" hidden="1" x14ac:dyDescent="0.25">
      <c r="A173" t="s">
        <v>577</v>
      </c>
      <c r="B173" t="s">
        <v>10</v>
      </c>
      <c r="C173" t="s">
        <v>578</v>
      </c>
      <c r="D173" t="s">
        <v>12</v>
      </c>
      <c r="E173" t="s">
        <v>61</v>
      </c>
      <c r="F173" t="s">
        <v>249</v>
      </c>
      <c r="G173" t="s">
        <v>104</v>
      </c>
      <c r="H173" t="s">
        <v>579</v>
      </c>
      <c r="I173" t="s">
        <v>422</v>
      </c>
    </row>
    <row r="174" spans="1:9" hidden="1" x14ac:dyDescent="0.25">
      <c r="A174" t="s">
        <v>580</v>
      </c>
      <c r="B174" t="s">
        <v>10</v>
      </c>
      <c r="C174" t="s">
        <v>581</v>
      </c>
      <c r="D174" t="s">
        <v>12</v>
      </c>
      <c r="E174" t="s">
        <v>61</v>
      </c>
      <c r="F174" t="s">
        <v>249</v>
      </c>
      <c r="G174" t="s">
        <v>148</v>
      </c>
      <c r="H174" t="s">
        <v>582</v>
      </c>
      <c r="I174" t="s">
        <v>422</v>
      </c>
    </row>
    <row r="175" spans="1:9" hidden="1" x14ac:dyDescent="0.25">
      <c r="A175" t="s">
        <v>583</v>
      </c>
      <c r="B175" t="s">
        <v>10</v>
      </c>
      <c r="C175" t="s">
        <v>584</v>
      </c>
      <c r="D175" t="s">
        <v>12</v>
      </c>
      <c r="E175" t="s">
        <v>61</v>
      </c>
      <c r="F175" t="s">
        <v>249</v>
      </c>
      <c r="G175" t="s">
        <v>148</v>
      </c>
      <c r="H175" t="s">
        <v>585</v>
      </c>
      <c r="I175" t="s">
        <v>422</v>
      </c>
    </row>
    <row r="176" spans="1:9" hidden="1" x14ac:dyDescent="0.25">
      <c r="A176" t="s">
        <v>586</v>
      </c>
      <c r="B176" t="s">
        <v>19</v>
      </c>
      <c r="C176" t="s">
        <v>587</v>
      </c>
      <c r="D176" t="s">
        <v>12</v>
      </c>
      <c r="E176" t="s">
        <v>61</v>
      </c>
      <c r="G176" t="s">
        <v>62</v>
      </c>
      <c r="H176" t="s">
        <v>588</v>
      </c>
      <c r="I176" t="s">
        <v>589</v>
      </c>
    </row>
    <row r="177" spans="1:9" hidden="1" x14ac:dyDescent="0.25">
      <c r="A177" t="s">
        <v>590</v>
      </c>
      <c r="B177" t="s">
        <v>19</v>
      </c>
      <c r="C177" t="s">
        <v>591</v>
      </c>
      <c r="D177" t="s">
        <v>12</v>
      </c>
      <c r="E177" t="s">
        <v>61</v>
      </c>
      <c r="G177" t="s">
        <v>62</v>
      </c>
      <c r="H177" t="s">
        <v>592</v>
      </c>
      <c r="I177" t="s">
        <v>593</v>
      </c>
    </row>
    <row r="178" spans="1:9" hidden="1" x14ac:dyDescent="0.25">
      <c r="A178" t="s">
        <v>594</v>
      </c>
      <c r="B178" t="s">
        <v>19</v>
      </c>
      <c r="C178" t="s">
        <v>595</v>
      </c>
      <c r="D178" t="s">
        <v>12</v>
      </c>
      <c r="E178" t="s">
        <v>61</v>
      </c>
      <c r="G178" t="s">
        <v>62</v>
      </c>
      <c r="H178" t="s">
        <v>596</v>
      </c>
      <c r="I178" t="s">
        <v>589</v>
      </c>
    </row>
    <row r="179" spans="1:9" hidden="1" x14ac:dyDescent="0.25">
      <c r="A179" t="s">
        <v>597</v>
      </c>
      <c r="B179" t="s">
        <v>19</v>
      </c>
      <c r="C179" t="s">
        <v>598</v>
      </c>
      <c r="D179" t="s">
        <v>12</v>
      </c>
      <c r="E179" t="s">
        <v>61</v>
      </c>
      <c r="G179" t="s">
        <v>62</v>
      </c>
      <c r="H179" t="s">
        <v>599</v>
      </c>
      <c r="I179" t="s">
        <v>589</v>
      </c>
    </row>
    <row r="180" spans="1:9" hidden="1" x14ac:dyDescent="0.25">
      <c r="A180" t="s">
        <v>600</v>
      </c>
      <c r="B180" t="s">
        <v>19</v>
      </c>
      <c r="C180" t="s">
        <v>601</v>
      </c>
      <c r="D180" t="s">
        <v>12</v>
      </c>
      <c r="E180" t="s">
        <v>61</v>
      </c>
      <c r="G180" t="s">
        <v>34</v>
      </c>
      <c r="H180" t="s">
        <v>602</v>
      </c>
      <c r="I180" t="s">
        <v>589</v>
      </c>
    </row>
    <row r="181" spans="1:9" hidden="1" x14ac:dyDescent="0.25">
      <c r="A181" t="s">
        <v>603</v>
      </c>
      <c r="B181" t="s">
        <v>19</v>
      </c>
      <c r="C181" t="s">
        <v>604</v>
      </c>
      <c r="D181" t="s">
        <v>12</v>
      </c>
      <c r="E181" t="s">
        <v>61</v>
      </c>
      <c r="G181" t="s">
        <v>34</v>
      </c>
      <c r="H181" t="s">
        <v>605</v>
      </c>
      <c r="I181" t="s">
        <v>589</v>
      </c>
    </row>
    <row r="182" spans="1:9" hidden="1" x14ac:dyDescent="0.25">
      <c r="A182" t="s">
        <v>606</v>
      </c>
      <c r="B182" t="s">
        <v>19</v>
      </c>
      <c r="C182" t="s">
        <v>607</v>
      </c>
      <c r="D182" t="s">
        <v>12</v>
      </c>
      <c r="E182" t="s">
        <v>61</v>
      </c>
      <c r="G182" t="s">
        <v>62</v>
      </c>
      <c r="H182" t="s">
        <v>608</v>
      </c>
      <c r="I182" t="s">
        <v>593</v>
      </c>
    </row>
    <row r="183" spans="1:9" hidden="1" x14ac:dyDescent="0.25">
      <c r="A183" t="s">
        <v>609</v>
      </c>
      <c r="B183" t="s">
        <v>10</v>
      </c>
      <c r="C183" t="s">
        <v>610</v>
      </c>
      <c r="D183" t="s">
        <v>12</v>
      </c>
      <c r="E183" t="s">
        <v>13</v>
      </c>
      <c r="G183" t="s">
        <v>611</v>
      </c>
      <c r="H183" t="s">
        <v>612</v>
      </c>
      <c r="I183" t="s">
        <v>23</v>
      </c>
    </row>
    <row r="184" spans="1:9" hidden="1" x14ac:dyDescent="0.25">
      <c r="A184" t="s">
        <v>613</v>
      </c>
      <c r="B184" t="s">
        <v>10</v>
      </c>
      <c r="C184" t="s">
        <v>614</v>
      </c>
      <c r="D184" t="s">
        <v>12</v>
      </c>
      <c r="E184" t="s">
        <v>13</v>
      </c>
      <c r="H184" t="s">
        <v>615</v>
      </c>
      <c r="I184" t="s">
        <v>23</v>
      </c>
    </row>
    <row r="185" spans="1:9" hidden="1" x14ac:dyDescent="0.25">
      <c r="A185" t="s">
        <v>616</v>
      </c>
      <c r="B185" t="s">
        <v>10</v>
      </c>
      <c r="C185" t="s">
        <v>617</v>
      </c>
      <c r="D185" t="s">
        <v>12</v>
      </c>
      <c r="E185" t="s">
        <v>61</v>
      </c>
      <c r="G185" t="s">
        <v>104</v>
      </c>
      <c r="H185" t="s">
        <v>618</v>
      </c>
      <c r="I185" t="s">
        <v>619</v>
      </c>
    </row>
    <row r="186" spans="1:9" hidden="1" x14ac:dyDescent="0.25">
      <c r="A186" t="s">
        <v>620</v>
      </c>
      <c r="B186" t="s">
        <v>54</v>
      </c>
      <c r="C186" t="s">
        <v>621</v>
      </c>
      <c r="D186" t="s">
        <v>12</v>
      </c>
      <c r="E186" t="s">
        <v>29</v>
      </c>
      <c r="G186" t="s">
        <v>148</v>
      </c>
      <c r="H186" t="s">
        <v>622</v>
      </c>
      <c r="I186" t="s">
        <v>23</v>
      </c>
    </row>
    <row r="187" spans="1:9" hidden="1" x14ac:dyDescent="0.25">
      <c r="A187" t="s">
        <v>623</v>
      </c>
      <c r="B187" t="s">
        <v>19</v>
      </c>
      <c r="C187" t="s">
        <v>624</v>
      </c>
      <c r="D187" t="s">
        <v>12</v>
      </c>
      <c r="E187" t="s">
        <v>61</v>
      </c>
      <c r="G187" t="s">
        <v>34</v>
      </c>
      <c r="H187" t="s">
        <v>625</v>
      </c>
      <c r="I187" t="s">
        <v>619</v>
      </c>
    </row>
    <row r="188" spans="1:9" hidden="1" x14ac:dyDescent="0.25">
      <c r="A188" t="s">
        <v>626</v>
      </c>
      <c r="B188" t="s">
        <v>19</v>
      </c>
      <c r="C188" t="s">
        <v>627</v>
      </c>
      <c r="D188" t="s">
        <v>12</v>
      </c>
      <c r="E188" t="s">
        <v>61</v>
      </c>
      <c r="G188" t="s">
        <v>62</v>
      </c>
      <c r="H188" t="s">
        <v>628</v>
      </c>
      <c r="I188" t="s">
        <v>629</v>
      </c>
    </row>
    <row r="189" spans="1:9" hidden="1" x14ac:dyDescent="0.25">
      <c r="A189" t="s">
        <v>630</v>
      </c>
      <c r="B189" t="s">
        <v>19</v>
      </c>
      <c r="C189" t="s">
        <v>631</v>
      </c>
      <c r="D189" t="s">
        <v>12</v>
      </c>
      <c r="E189" t="s">
        <v>61</v>
      </c>
      <c r="G189" t="s">
        <v>34</v>
      </c>
      <c r="H189" t="s">
        <v>632</v>
      </c>
      <c r="I189" t="s">
        <v>619</v>
      </c>
    </row>
    <row r="190" spans="1:9" hidden="1" x14ac:dyDescent="0.25">
      <c r="A190" t="s">
        <v>633</v>
      </c>
      <c r="B190" t="s">
        <v>19</v>
      </c>
      <c r="C190" t="s">
        <v>634</v>
      </c>
      <c r="D190" t="s">
        <v>12</v>
      </c>
      <c r="E190" t="s">
        <v>61</v>
      </c>
      <c r="G190" t="s">
        <v>34</v>
      </c>
      <c r="H190" t="s">
        <v>635</v>
      </c>
      <c r="I190" t="s">
        <v>589</v>
      </c>
    </row>
    <row r="191" spans="1:9" hidden="1" x14ac:dyDescent="0.25">
      <c r="A191" t="s">
        <v>636</v>
      </c>
      <c r="B191" t="s">
        <v>19</v>
      </c>
      <c r="C191" t="s">
        <v>637</v>
      </c>
      <c r="D191" t="s">
        <v>12</v>
      </c>
      <c r="E191" t="s">
        <v>61</v>
      </c>
      <c r="G191" t="s">
        <v>89</v>
      </c>
      <c r="H191" t="s">
        <v>638</v>
      </c>
      <c r="I191" t="s">
        <v>629</v>
      </c>
    </row>
    <row r="192" spans="1:9" hidden="1" x14ac:dyDescent="0.25">
      <c r="A192" t="s">
        <v>639</v>
      </c>
      <c r="B192" t="s">
        <v>10</v>
      </c>
      <c r="C192" t="s">
        <v>640</v>
      </c>
      <c r="D192" t="s">
        <v>12</v>
      </c>
      <c r="E192" t="s">
        <v>61</v>
      </c>
      <c r="F192" t="s">
        <v>478</v>
      </c>
      <c r="G192" t="s">
        <v>104</v>
      </c>
      <c r="H192" t="s">
        <v>641</v>
      </c>
      <c r="I192" t="s">
        <v>415</v>
      </c>
    </row>
    <row r="193" spans="1:9" hidden="1" x14ac:dyDescent="0.25">
      <c r="A193" t="s">
        <v>642</v>
      </c>
      <c r="B193" t="s">
        <v>54</v>
      </c>
      <c r="C193" t="s">
        <v>643</v>
      </c>
      <c r="D193" t="s">
        <v>12</v>
      </c>
      <c r="E193" t="s">
        <v>109</v>
      </c>
      <c r="G193" t="s">
        <v>66</v>
      </c>
      <c r="H193" t="s">
        <v>644</v>
      </c>
      <c r="I193" t="s">
        <v>23</v>
      </c>
    </row>
    <row r="194" spans="1:9" hidden="1" x14ac:dyDescent="0.25">
      <c r="A194" t="s">
        <v>645</v>
      </c>
      <c r="B194" t="s">
        <v>19</v>
      </c>
      <c r="C194" t="s">
        <v>646</v>
      </c>
      <c r="D194" t="s">
        <v>12</v>
      </c>
      <c r="E194" t="s">
        <v>61</v>
      </c>
      <c r="G194" t="s">
        <v>62</v>
      </c>
      <c r="H194" t="s">
        <v>647</v>
      </c>
      <c r="I194" t="s">
        <v>589</v>
      </c>
    </row>
    <row r="195" spans="1:9" hidden="1" x14ac:dyDescent="0.25">
      <c r="A195" t="s">
        <v>648</v>
      </c>
      <c r="B195" t="s">
        <v>19</v>
      </c>
      <c r="C195" t="s">
        <v>649</v>
      </c>
      <c r="D195" t="s">
        <v>12</v>
      </c>
      <c r="E195" t="s">
        <v>13</v>
      </c>
      <c r="H195" t="s">
        <v>650</v>
      </c>
      <c r="I195" t="s">
        <v>23</v>
      </c>
    </row>
    <row r="196" spans="1:9" hidden="1" x14ac:dyDescent="0.25">
      <c r="A196" t="s">
        <v>651</v>
      </c>
      <c r="B196" t="s">
        <v>19</v>
      </c>
      <c r="C196" t="s">
        <v>652</v>
      </c>
      <c r="D196" t="s">
        <v>12</v>
      </c>
      <c r="E196" t="s">
        <v>123</v>
      </c>
      <c r="G196" t="s">
        <v>89</v>
      </c>
      <c r="H196" t="s">
        <v>653</v>
      </c>
      <c r="I196" t="s">
        <v>654</v>
      </c>
    </row>
    <row r="197" spans="1:9" hidden="1" x14ac:dyDescent="0.25">
      <c r="A197" t="s">
        <v>655</v>
      </c>
      <c r="B197" t="s">
        <v>10</v>
      </c>
      <c r="C197" t="s">
        <v>656</v>
      </c>
      <c r="D197" t="s">
        <v>12</v>
      </c>
      <c r="E197" t="s">
        <v>61</v>
      </c>
      <c r="G197" t="s">
        <v>148</v>
      </c>
      <c r="H197" t="s">
        <v>657</v>
      </c>
      <c r="I197" t="s">
        <v>658</v>
      </c>
    </row>
    <row r="198" spans="1:9" hidden="1" x14ac:dyDescent="0.25">
      <c r="A198" t="s">
        <v>659</v>
      </c>
      <c r="B198" t="s">
        <v>10</v>
      </c>
      <c r="C198" t="s">
        <v>660</v>
      </c>
      <c r="D198" t="s">
        <v>12</v>
      </c>
      <c r="E198" t="s">
        <v>61</v>
      </c>
      <c r="G198" t="s">
        <v>148</v>
      </c>
      <c r="H198" t="s">
        <v>661</v>
      </c>
      <c r="I198" t="s">
        <v>662</v>
      </c>
    </row>
    <row r="199" spans="1:9" hidden="1" x14ac:dyDescent="0.25">
      <c r="A199" t="s">
        <v>663</v>
      </c>
      <c r="B199" t="s">
        <v>10</v>
      </c>
      <c r="C199" t="s">
        <v>664</v>
      </c>
      <c r="D199" t="s">
        <v>12</v>
      </c>
      <c r="E199" t="s">
        <v>61</v>
      </c>
      <c r="G199" t="s">
        <v>73</v>
      </c>
      <c r="H199" t="s">
        <v>665</v>
      </c>
      <c r="I199" t="s">
        <v>666</v>
      </c>
    </row>
    <row r="200" spans="1:9" hidden="1" x14ac:dyDescent="0.25">
      <c r="A200" t="s">
        <v>667</v>
      </c>
      <c r="B200" t="s">
        <v>10</v>
      </c>
      <c r="C200" t="s">
        <v>668</v>
      </c>
      <c r="D200" t="s">
        <v>12</v>
      </c>
      <c r="E200" t="s">
        <v>61</v>
      </c>
      <c r="F200" t="s">
        <v>249</v>
      </c>
      <c r="G200" t="s">
        <v>104</v>
      </c>
      <c r="H200" t="s">
        <v>669</v>
      </c>
      <c r="I200" t="s">
        <v>619</v>
      </c>
    </row>
    <row r="201" spans="1:9" hidden="1" x14ac:dyDescent="0.25">
      <c r="A201" t="s">
        <v>670</v>
      </c>
      <c r="B201" t="s">
        <v>19</v>
      </c>
      <c r="C201" t="s">
        <v>671</v>
      </c>
      <c r="D201" t="s">
        <v>12</v>
      </c>
      <c r="E201" t="s">
        <v>61</v>
      </c>
      <c r="G201" t="s">
        <v>34</v>
      </c>
      <c r="H201" t="s">
        <v>672</v>
      </c>
      <c r="I201" t="s">
        <v>619</v>
      </c>
    </row>
    <row r="202" spans="1:9" hidden="1" x14ac:dyDescent="0.25">
      <c r="A202" t="s">
        <v>673</v>
      </c>
      <c r="B202" t="s">
        <v>19</v>
      </c>
      <c r="C202" t="s">
        <v>674</v>
      </c>
      <c r="D202" t="s">
        <v>12</v>
      </c>
      <c r="E202" t="s">
        <v>61</v>
      </c>
      <c r="G202" t="s">
        <v>34</v>
      </c>
      <c r="H202" t="s">
        <v>675</v>
      </c>
      <c r="I202" t="s">
        <v>619</v>
      </c>
    </row>
    <row r="203" spans="1:9" hidden="1" x14ac:dyDescent="0.25">
      <c r="A203" t="s">
        <v>676</v>
      </c>
      <c r="B203" t="s">
        <v>19</v>
      </c>
      <c r="C203" t="s">
        <v>677</v>
      </c>
      <c r="D203" t="s">
        <v>12</v>
      </c>
      <c r="E203" t="s">
        <v>33</v>
      </c>
      <c r="G203" t="s">
        <v>34</v>
      </c>
      <c r="H203" t="s">
        <v>678</v>
      </c>
      <c r="I203" t="s">
        <v>23</v>
      </c>
    </row>
    <row r="204" spans="1:9" hidden="1" x14ac:dyDescent="0.25">
      <c r="A204" t="s">
        <v>679</v>
      </c>
      <c r="B204" t="s">
        <v>54</v>
      </c>
      <c r="C204" t="s">
        <v>680</v>
      </c>
      <c r="D204" t="s">
        <v>12</v>
      </c>
      <c r="E204" t="s">
        <v>61</v>
      </c>
      <c r="G204" t="s">
        <v>66</v>
      </c>
      <c r="H204" t="s">
        <v>681</v>
      </c>
      <c r="I204" t="s">
        <v>589</v>
      </c>
    </row>
    <row r="205" spans="1:9" hidden="1" x14ac:dyDescent="0.25">
      <c r="A205" t="s">
        <v>682</v>
      </c>
      <c r="B205" t="s">
        <v>19</v>
      </c>
      <c r="C205" t="s">
        <v>683</v>
      </c>
      <c r="D205" t="s">
        <v>12</v>
      </c>
      <c r="E205" t="s">
        <v>61</v>
      </c>
      <c r="G205" t="s">
        <v>66</v>
      </c>
      <c r="H205" t="s">
        <v>684</v>
      </c>
      <c r="I205" t="s">
        <v>685</v>
      </c>
    </row>
    <row r="206" spans="1:9" hidden="1" x14ac:dyDescent="0.25">
      <c r="A206" t="s">
        <v>686</v>
      </c>
      <c r="B206" t="s">
        <v>19</v>
      </c>
      <c r="C206" t="s">
        <v>687</v>
      </c>
      <c r="D206" t="s">
        <v>21</v>
      </c>
      <c r="E206" t="s">
        <v>13</v>
      </c>
      <c r="G206" t="s">
        <v>220</v>
      </c>
      <c r="H206" t="s">
        <v>688</v>
      </c>
      <c r="I206" t="s">
        <v>654</v>
      </c>
    </row>
    <row r="207" spans="1:9" hidden="1" x14ac:dyDescent="0.25">
      <c r="A207" t="s">
        <v>689</v>
      </c>
      <c r="B207" t="s">
        <v>19</v>
      </c>
      <c r="C207" t="s">
        <v>690</v>
      </c>
      <c r="D207" t="s">
        <v>12</v>
      </c>
      <c r="E207" t="s">
        <v>61</v>
      </c>
      <c r="G207" t="s">
        <v>34</v>
      </c>
      <c r="H207" t="s">
        <v>691</v>
      </c>
      <c r="I207" t="s">
        <v>619</v>
      </c>
    </row>
    <row r="208" spans="1:9" hidden="1" x14ac:dyDescent="0.25">
      <c r="A208" t="s">
        <v>692</v>
      </c>
      <c r="B208" t="s">
        <v>19</v>
      </c>
      <c r="C208" t="s">
        <v>693</v>
      </c>
      <c r="D208" t="s">
        <v>21</v>
      </c>
      <c r="E208" t="s">
        <v>13</v>
      </c>
      <c r="G208" t="s">
        <v>220</v>
      </c>
      <c r="H208" t="s">
        <v>694</v>
      </c>
      <c r="I208" t="s">
        <v>23</v>
      </c>
    </row>
    <row r="209" spans="1:9" x14ac:dyDescent="0.25">
      <c r="A209" t="s">
        <v>695</v>
      </c>
      <c r="B209" t="s">
        <v>10</v>
      </c>
      <c r="C209" t="s">
        <v>696</v>
      </c>
      <c r="D209" t="s">
        <v>21</v>
      </c>
      <c r="E209" t="s">
        <v>33</v>
      </c>
      <c r="G209" t="s">
        <v>73</v>
      </c>
      <c r="H209" t="s">
        <v>697</v>
      </c>
      <c r="I209" t="s">
        <v>17</v>
      </c>
    </row>
    <row r="210" spans="1:9" hidden="1" x14ac:dyDescent="0.25">
      <c r="A210" t="s">
        <v>698</v>
      </c>
      <c r="B210" t="s">
        <v>19</v>
      </c>
      <c r="C210" t="s">
        <v>699</v>
      </c>
      <c r="D210" t="s">
        <v>21</v>
      </c>
      <c r="E210" t="s">
        <v>13</v>
      </c>
      <c r="G210" t="s">
        <v>57</v>
      </c>
      <c r="H210" t="s">
        <v>700</v>
      </c>
      <c r="I210" t="s">
        <v>23</v>
      </c>
    </row>
    <row r="211" spans="1:9" hidden="1" x14ac:dyDescent="0.25">
      <c r="A211" t="s">
        <v>701</v>
      </c>
      <c r="B211" t="s">
        <v>19</v>
      </c>
      <c r="C211" t="s">
        <v>702</v>
      </c>
      <c r="D211" t="s">
        <v>113</v>
      </c>
      <c r="E211" t="s">
        <v>13</v>
      </c>
      <c r="G211" t="s">
        <v>39</v>
      </c>
      <c r="H211" t="s">
        <v>703</v>
      </c>
      <c r="I211" t="s">
        <v>654</v>
      </c>
    </row>
    <row r="212" spans="1:9" hidden="1" x14ac:dyDescent="0.25">
      <c r="A212" t="s">
        <v>704</v>
      </c>
      <c r="B212" t="s">
        <v>19</v>
      </c>
      <c r="C212" t="s">
        <v>705</v>
      </c>
      <c r="D212" t="s">
        <v>113</v>
      </c>
      <c r="E212" t="s">
        <v>13</v>
      </c>
      <c r="H212" t="s">
        <v>706</v>
      </c>
      <c r="I212" t="s">
        <v>23</v>
      </c>
    </row>
    <row r="213" spans="1:9" hidden="1" x14ac:dyDescent="0.25">
      <c r="A213" t="s">
        <v>707</v>
      </c>
      <c r="B213" t="s">
        <v>19</v>
      </c>
      <c r="C213" t="s">
        <v>708</v>
      </c>
      <c r="D213" t="s">
        <v>21</v>
      </c>
      <c r="E213" t="s">
        <v>13</v>
      </c>
      <c r="H213" t="s">
        <v>709</v>
      </c>
      <c r="I213" t="s">
        <v>23</v>
      </c>
    </row>
    <row r="214" spans="1:9" hidden="1" x14ac:dyDescent="0.25">
      <c r="A214" t="s">
        <v>710</v>
      </c>
      <c r="B214" t="s">
        <v>19</v>
      </c>
      <c r="C214" t="s">
        <v>711</v>
      </c>
      <c r="D214" t="s">
        <v>21</v>
      </c>
      <c r="E214" t="s">
        <v>13</v>
      </c>
      <c r="G214" t="s">
        <v>114</v>
      </c>
      <c r="H214" t="s">
        <v>712</v>
      </c>
      <c r="I214" t="s">
        <v>23</v>
      </c>
    </row>
    <row r="215" spans="1:9" hidden="1" x14ac:dyDescent="0.25">
      <c r="A215" t="s">
        <v>713</v>
      </c>
      <c r="B215" t="s">
        <v>19</v>
      </c>
      <c r="C215" t="s">
        <v>714</v>
      </c>
      <c r="D215" t="s">
        <v>21</v>
      </c>
      <c r="E215" t="s">
        <v>61</v>
      </c>
      <c r="G215" t="s">
        <v>220</v>
      </c>
      <c r="H215" t="s">
        <v>715</v>
      </c>
      <c r="I215" t="s">
        <v>593</v>
      </c>
    </row>
    <row r="216" spans="1:9" hidden="1" x14ac:dyDescent="0.25">
      <c r="A216" t="s">
        <v>716</v>
      </c>
      <c r="B216" t="s">
        <v>19</v>
      </c>
      <c r="C216" t="s">
        <v>717</v>
      </c>
      <c r="D216" t="s">
        <v>21</v>
      </c>
      <c r="E216" t="s">
        <v>61</v>
      </c>
      <c r="G216" t="s">
        <v>177</v>
      </c>
      <c r="H216" t="s">
        <v>718</v>
      </c>
      <c r="I216" t="s">
        <v>593</v>
      </c>
    </row>
    <row r="217" spans="1:9" hidden="1" x14ac:dyDescent="0.25">
      <c r="A217" t="s">
        <v>719</v>
      </c>
      <c r="B217" t="s">
        <v>19</v>
      </c>
      <c r="C217" t="s">
        <v>720</v>
      </c>
      <c r="D217" t="s">
        <v>21</v>
      </c>
      <c r="E217" t="s">
        <v>61</v>
      </c>
      <c r="G217" t="s">
        <v>177</v>
      </c>
      <c r="H217" t="s">
        <v>721</v>
      </c>
      <c r="I217" t="s">
        <v>619</v>
      </c>
    </row>
    <row r="218" spans="1:9" hidden="1" x14ac:dyDescent="0.25">
      <c r="A218" t="s">
        <v>722</v>
      </c>
      <c r="B218" t="s">
        <v>19</v>
      </c>
      <c r="C218" t="s">
        <v>723</v>
      </c>
      <c r="D218" t="s">
        <v>12</v>
      </c>
      <c r="E218" t="s">
        <v>61</v>
      </c>
      <c r="F218" t="s">
        <v>724</v>
      </c>
      <c r="G218" t="s">
        <v>34</v>
      </c>
      <c r="H218" t="s">
        <v>725</v>
      </c>
      <c r="I218" t="s">
        <v>685</v>
      </c>
    </row>
    <row r="219" spans="1:9" hidden="1" x14ac:dyDescent="0.25">
      <c r="A219" t="s">
        <v>726</v>
      </c>
      <c r="B219" t="s">
        <v>19</v>
      </c>
      <c r="C219" t="s">
        <v>727</v>
      </c>
      <c r="D219" t="s">
        <v>12</v>
      </c>
      <c r="E219" t="s">
        <v>61</v>
      </c>
      <c r="G219" t="s">
        <v>34</v>
      </c>
      <c r="H219" t="s">
        <v>728</v>
      </c>
      <c r="I219" t="s">
        <v>729</v>
      </c>
    </row>
    <row r="220" spans="1:9" hidden="1" x14ac:dyDescent="0.25">
      <c r="A220" t="s">
        <v>730</v>
      </c>
      <c r="B220" t="s">
        <v>19</v>
      </c>
      <c r="C220" t="s">
        <v>731</v>
      </c>
      <c r="D220" t="s">
        <v>12</v>
      </c>
      <c r="E220" t="s">
        <v>61</v>
      </c>
      <c r="G220" t="s">
        <v>34</v>
      </c>
      <c r="H220" t="s">
        <v>732</v>
      </c>
      <c r="I220" t="s">
        <v>729</v>
      </c>
    </row>
    <row r="221" spans="1:9" hidden="1" x14ac:dyDescent="0.25">
      <c r="A221" t="s">
        <v>733</v>
      </c>
      <c r="B221" t="s">
        <v>19</v>
      </c>
      <c r="C221" t="s">
        <v>734</v>
      </c>
      <c r="D221" t="s">
        <v>12</v>
      </c>
      <c r="E221" t="s">
        <v>61</v>
      </c>
      <c r="G221" t="s">
        <v>34</v>
      </c>
      <c r="H221" t="s">
        <v>735</v>
      </c>
      <c r="I221" t="s">
        <v>729</v>
      </c>
    </row>
    <row r="222" spans="1:9" x14ac:dyDescent="0.25">
      <c r="A222" t="s">
        <v>736</v>
      </c>
      <c r="B222" t="s">
        <v>10</v>
      </c>
      <c r="C222" t="s">
        <v>737</v>
      </c>
      <c r="D222" t="s">
        <v>12</v>
      </c>
      <c r="E222" t="s">
        <v>33</v>
      </c>
      <c r="F222" t="s">
        <v>56</v>
      </c>
      <c r="G222" t="s">
        <v>119</v>
      </c>
      <c r="H222" t="s">
        <v>738</v>
      </c>
      <c r="I222" t="s">
        <v>739</v>
      </c>
    </row>
    <row r="223" spans="1:9" hidden="1" x14ac:dyDescent="0.25">
      <c r="A223" t="s">
        <v>740</v>
      </c>
      <c r="B223" t="s">
        <v>10</v>
      </c>
      <c r="C223" t="s">
        <v>741</v>
      </c>
      <c r="D223" t="s">
        <v>12</v>
      </c>
      <c r="E223" t="s">
        <v>61</v>
      </c>
      <c r="F223" t="s">
        <v>249</v>
      </c>
      <c r="G223" t="s">
        <v>148</v>
      </c>
      <c r="H223" t="s">
        <v>742</v>
      </c>
      <c r="I223" t="s">
        <v>743</v>
      </c>
    </row>
    <row r="224" spans="1:9" hidden="1" x14ac:dyDescent="0.25">
      <c r="A224" t="s">
        <v>744</v>
      </c>
      <c r="B224" t="s">
        <v>19</v>
      </c>
      <c r="C224" t="s">
        <v>745</v>
      </c>
      <c r="D224" t="s">
        <v>12</v>
      </c>
      <c r="E224" t="s">
        <v>61</v>
      </c>
      <c r="G224" t="s">
        <v>62</v>
      </c>
      <c r="H224" t="s">
        <v>746</v>
      </c>
      <c r="I224" t="s">
        <v>747</v>
      </c>
    </row>
    <row r="225" spans="1:9" hidden="1" x14ac:dyDescent="0.25">
      <c r="A225" t="s">
        <v>748</v>
      </c>
      <c r="B225" t="s">
        <v>19</v>
      </c>
      <c r="C225" t="s">
        <v>749</v>
      </c>
      <c r="D225" t="s">
        <v>12</v>
      </c>
      <c r="E225" t="s">
        <v>61</v>
      </c>
      <c r="G225" t="s">
        <v>66</v>
      </c>
      <c r="H225" t="s">
        <v>750</v>
      </c>
      <c r="I225" t="s">
        <v>729</v>
      </c>
    </row>
    <row r="226" spans="1:9" hidden="1" x14ac:dyDescent="0.25">
      <c r="A226" t="s">
        <v>751</v>
      </c>
      <c r="B226" t="s">
        <v>10</v>
      </c>
      <c r="C226" t="s">
        <v>752</v>
      </c>
      <c r="D226" t="s">
        <v>12</v>
      </c>
      <c r="E226" t="s">
        <v>13</v>
      </c>
      <c r="H226" t="s">
        <v>753</v>
      </c>
      <c r="I226" t="s">
        <v>739</v>
      </c>
    </row>
    <row r="227" spans="1:9" hidden="1" x14ac:dyDescent="0.25">
      <c r="A227" t="s">
        <v>754</v>
      </c>
      <c r="B227" t="s">
        <v>10</v>
      </c>
      <c r="C227" t="s">
        <v>755</v>
      </c>
      <c r="D227" t="s">
        <v>12</v>
      </c>
      <c r="E227" t="s">
        <v>13</v>
      </c>
      <c r="H227" t="s">
        <v>756</v>
      </c>
      <c r="I227" t="s">
        <v>739</v>
      </c>
    </row>
    <row r="228" spans="1:9" hidden="1" x14ac:dyDescent="0.25">
      <c r="A228" t="s">
        <v>757</v>
      </c>
      <c r="B228" t="s">
        <v>10</v>
      </c>
      <c r="C228" t="s">
        <v>758</v>
      </c>
      <c r="D228" t="s">
        <v>12</v>
      </c>
      <c r="E228" t="s">
        <v>61</v>
      </c>
      <c r="G228" t="s">
        <v>89</v>
      </c>
      <c r="H228" t="s">
        <v>759</v>
      </c>
      <c r="I228" t="s">
        <v>729</v>
      </c>
    </row>
    <row r="229" spans="1:9" hidden="1" x14ac:dyDescent="0.25">
      <c r="A229" t="s">
        <v>760</v>
      </c>
      <c r="B229" t="s">
        <v>19</v>
      </c>
      <c r="C229" t="s">
        <v>761</v>
      </c>
      <c r="D229" t="s">
        <v>12</v>
      </c>
      <c r="E229" t="s">
        <v>61</v>
      </c>
      <c r="G229" t="s">
        <v>39</v>
      </c>
      <c r="H229" t="s">
        <v>762</v>
      </c>
      <c r="I229" t="s">
        <v>747</v>
      </c>
    </row>
    <row r="230" spans="1:9" hidden="1" x14ac:dyDescent="0.25">
      <c r="A230" t="s">
        <v>763</v>
      </c>
      <c r="B230" t="s">
        <v>10</v>
      </c>
      <c r="C230" t="s">
        <v>764</v>
      </c>
      <c r="D230" t="s">
        <v>12</v>
      </c>
      <c r="E230" t="s">
        <v>61</v>
      </c>
      <c r="F230" t="s">
        <v>765</v>
      </c>
      <c r="G230" t="s">
        <v>73</v>
      </c>
      <c r="H230" t="s">
        <v>766</v>
      </c>
      <c r="I230" t="s">
        <v>729</v>
      </c>
    </row>
    <row r="231" spans="1:9" hidden="1" x14ac:dyDescent="0.25">
      <c r="A231" t="s">
        <v>767</v>
      </c>
      <c r="B231" t="s">
        <v>54</v>
      </c>
      <c r="C231" t="s">
        <v>768</v>
      </c>
      <c r="D231" t="s">
        <v>12</v>
      </c>
      <c r="E231" t="s">
        <v>61</v>
      </c>
      <c r="H231" t="s">
        <v>769</v>
      </c>
      <c r="I231" t="s">
        <v>23</v>
      </c>
    </row>
    <row r="232" spans="1:9" hidden="1" x14ac:dyDescent="0.25">
      <c r="A232" t="s">
        <v>770</v>
      </c>
      <c r="B232" t="s">
        <v>19</v>
      </c>
      <c r="C232" t="s">
        <v>771</v>
      </c>
      <c r="D232" t="s">
        <v>12</v>
      </c>
      <c r="E232" t="s">
        <v>33</v>
      </c>
      <c r="G232" t="s">
        <v>34</v>
      </c>
      <c r="H232" t="s">
        <v>772</v>
      </c>
      <c r="I232" t="s">
        <v>773</v>
      </c>
    </row>
    <row r="233" spans="1:9" hidden="1" x14ac:dyDescent="0.25">
      <c r="A233" t="s">
        <v>774</v>
      </c>
      <c r="B233" t="s">
        <v>10</v>
      </c>
      <c r="C233" t="s">
        <v>775</v>
      </c>
      <c r="D233" t="s">
        <v>12</v>
      </c>
      <c r="E233" t="s">
        <v>61</v>
      </c>
      <c r="F233" t="s">
        <v>478</v>
      </c>
      <c r="G233" t="s">
        <v>104</v>
      </c>
      <c r="H233" t="s">
        <v>776</v>
      </c>
      <c r="I233" t="s">
        <v>729</v>
      </c>
    </row>
    <row r="234" spans="1:9" hidden="1" x14ac:dyDescent="0.25">
      <c r="A234" t="s">
        <v>777</v>
      </c>
      <c r="B234" t="s">
        <v>10</v>
      </c>
      <c r="C234" t="s">
        <v>778</v>
      </c>
      <c r="D234" t="s">
        <v>12</v>
      </c>
      <c r="E234" t="s">
        <v>61</v>
      </c>
      <c r="F234" t="s">
        <v>478</v>
      </c>
      <c r="G234" t="s">
        <v>148</v>
      </c>
      <c r="H234" t="s">
        <v>779</v>
      </c>
      <c r="I234" t="s">
        <v>729</v>
      </c>
    </row>
    <row r="235" spans="1:9" hidden="1" x14ac:dyDescent="0.25">
      <c r="A235" t="s">
        <v>780</v>
      </c>
      <c r="B235" t="s">
        <v>10</v>
      </c>
      <c r="C235" t="s">
        <v>781</v>
      </c>
      <c r="D235" t="s">
        <v>12</v>
      </c>
      <c r="E235" t="s">
        <v>61</v>
      </c>
      <c r="F235" t="s">
        <v>478</v>
      </c>
      <c r="G235" t="s">
        <v>73</v>
      </c>
      <c r="H235" t="s">
        <v>782</v>
      </c>
      <c r="I235" t="s">
        <v>685</v>
      </c>
    </row>
    <row r="236" spans="1:9" hidden="1" x14ac:dyDescent="0.25">
      <c r="A236" t="s">
        <v>783</v>
      </c>
      <c r="B236" t="s">
        <v>10</v>
      </c>
      <c r="C236" t="s">
        <v>784</v>
      </c>
      <c r="D236" t="s">
        <v>12</v>
      </c>
      <c r="E236" t="s">
        <v>61</v>
      </c>
      <c r="F236" t="s">
        <v>478</v>
      </c>
      <c r="G236" t="s">
        <v>104</v>
      </c>
      <c r="H236" t="s">
        <v>785</v>
      </c>
      <c r="I236" t="s">
        <v>729</v>
      </c>
    </row>
    <row r="237" spans="1:9" hidden="1" x14ac:dyDescent="0.25">
      <c r="A237" t="s">
        <v>786</v>
      </c>
      <c r="B237" t="s">
        <v>10</v>
      </c>
      <c r="C237" t="s">
        <v>787</v>
      </c>
      <c r="D237" t="s">
        <v>12</v>
      </c>
      <c r="E237" t="s">
        <v>61</v>
      </c>
      <c r="F237" t="s">
        <v>478</v>
      </c>
      <c r="G237" t="s">
        <v>148</v>
      </c>
      <c r="H237" t="s">
        <v>788</v>
      </c>
      <c r="I237" t="s">
        <v>729</v>
      </c>
    </row>
    <row r="238" spans="1:9" hidden="1" x14ac:dyDescent="0.25">
      <c r="A238" t="s">
        <v>789</v>
      </c>
      <c r="B238" t="s">
        <v>54</v>
      </c>
      <c r="C238" t="s">
        <v>790</v>
      </c>
      <c r="D238" t="s">
        <v>12</v>
      </c>
      <c r="E238" t="s">
        <v>29</v>
      </c>
      <c r="H238" t="s">
        <v>791</v>
      </c>
      <c r="I238" t="s">
        <v>23</v>
      </c>
    </row>
    <row r="239" spans="1:9" hidden="1" x14ac:dyDescent="0.25">
      <c r="A239" t="s">
        <v>792</v>
      </c>
      <c r="B239" t="s">
        <v>19</v>
      </c>
      <c r="C239" t="s">
        <v>793</v>
      </c>
      <c r="D239" t="s">
        <v>12</v>
      </c>
      <c r="E239" t="s">
        <v>61</v>
      </c>
      <c r="G239" t="s">
        <v>794</v>
      </c>
      <c r="H239" t="s">
        <v>795</v>
      </c>
      <c r="I239" t="s">
        <v>796</v>
      </c>
    </row>
    <row r="240" spans="1:9" hidden="1" x14ac:dyDescent="0.25">
      <c r="A240" t="s">
        <v>797</v>
      </c>
      <c r="B240" t="s">
        <v>19</v>
      </c>
      <c r="C240" t="s">
        <v>798</v>
      </c>
      <c r="D240" t="s">
        <v>12</v>
      </c>
      <c r="E240" t="s">
        <v>33</v>
      </c>
      <c r="G240" t="s">
        <v>34</v>
      </c>
      <c r="H240" t="s">
        <v>799</v>
      </c>
      <c r="I240" t="s">
        <v>773</v>
      </c>
    </row>
    <row r="241" spans="1:9" hidden="1" x14ac:dyDescent="0.25">
      <c r="A241" t="s">
        <v>800</v>
      </c>
      <c r="B241" t="s">
        <v>19</v>
      </c>
      <c r="C241" t="s">
        <v>801</v>
      </c>
      <c r="D241" t="s">
        <v>12</v>
      </c>
      <c r="E241" t="s">
        <v>61</v>
      </c>
      <c r="G241" t="s">
        <v>802</v>
      </c>
      <c r="H241" t="s">
        <v>803</v>
      </c>
      <c r="I241" t="s">
        <v>796</v>
      </c>
    </row>
    <row r="242" spans="1:9" hidden="1" x14ac:dyDescent="0.25">
      <c r="A242" t="s">
        <v>804</v>
      </c>
      <c r="B242" t="s">
        <v>10</v>
      </c>
      <c r="C242" t="s">
        <v>805</v>
      </c>
      <c r="D242" t="s">
        <v>12</v>
      </c>
      <c r="E242" t="s">
        <v>61</v>
      </c>
      <c r="G242" t="s">
        <v>15</v>
      </c>
      <c r="H242" t="s">
        <v>806</v>
      </c>
      <c r="I242" t="s">
        <v>23</v>
      </c>
    </row>
    <row r="243" spans="1:9" hidden="1" x14ac:dyDescent="0.25">
      <c r="A243" t="s">
        <v>807</v>
      </c>
      <c r="B243" t="s">
        <v>10</v>
      </c>
      <c r="C243" t="s">
        <v>808</v>
      </c>
      <c r="D243" t="s">
        <v>12</v>
      </c>
      <c r="E243" t="s">
        <v>61</v>
      </c>
      <c r="G243" t="s">
        <v>73</v>
      </c>
      <c r="H243" t="s">
        <v>809</v>
      </c>
      <c r="I243" t="s">
        <v>810</v>
      </c>
    </row>
    <row r="244" spans="1:9" hidden="1" x14ac:dyDescent="0.25">
      <c r="A244" t="s">
        <v>811</v>
      </c>
      <c r="B244" t="s">
        <v>19</v>
      </c>
      <c r="C244" t="s">
        <v>812</v>
      </c>
      <c r="D244" t="s">
        <v>12</v>
      </c>
      <c r="E244" t="s">
        <v>61</v>
      </c>
      <c r="G244" t="s">
        <v>62</v>
      </c>
      <c r="H244" t="s">
        <v>813</v>
      </c>
      <c r="I244" t="s">
        <v>810</v>
      </c>
    </row>
    <row r="245" spans="1:9" hidden="1" x14ac:dyDescent="0.25">
      <c r="A245" t="s">
        <v>814</v>
      </c>
      <c r="B245" t="s">
        <v>19</v>
      </c>
      <c r="C245" t="s">
        <v>815</v>
      </c>
      <c r="D245" t="s">
        <v>12</v>
      </c>
      <c r="E245" t="s">
        <v>61</v>
      </c>
      <c r="G245" t="s">
        <v>34</v>
      </c>
      <c r="H245" t="s">
        <v>816</v>
      </c>
      <c r="I245" t="s">
        <v>810</v>
      </c>
    </row>
    <row r="246" spans="1:9" hidden="1" x14ac:dyDescent="0.25">
      <c r="A246" t="s">
        <v>817</v>
      </c>
      <c r="B246" t="s">
        <v>10</v>
      </c>
      <c r="C246" t="s">
        <v>818</v>
      </c>
      <c r="D246" t="s">
        <v>12</v>
      </c>
      <c r="E246" t="s">
        <v>61</v>
      </c>
      <c r="G246" t="s">
        <v>73</v>
      </c>
      <c r="H246" t="s">
        <v>819</v>
      </c>
      <c r="I246" t="s">
        <v>820</v>
      </c>
    </row>
    <row r="247" spans="1:9" hidden="1" x14ac:dyDescent="0.25">
      <c r="A247" t="s">
        <v>821</v>
      </c>
      <c r="B247" t="s">
        <v>10</v>
      </c>
      <c r="C247" t="s">
        <v>822</v>
      </c>
      <c r="D247" t="s">
        <v>12</v>
      </c>
      <c r="E247" t="s">
        <v>61</v>
      </c>
      <c r="G247" t="s">
        <v>73</v>
      </c>
      <c r="H247" t="s">
        <v>823</v>
      </c>
      <c r="I247" t="s">
        <v>824</v>
      </c>
    </row>
    <row r="248" spans="1:9" hidden="1" x14ac:dyDescent="0.25">
      <c r="A248" t="s">
        <v>825</v>
      </c>
      <c r="B248" t="s">
        <v>10</v>
      </c>
      <c r="C248" t="s">
        <v>826</v>
      </c>
      <c r="D248" t="s">
        <v>12</v>
      </c>
      <c r="E248" t="s">
        <v>61</v>
      </c>
      <c r="G248" t="s">
        <v>148</v>
      </c>
      <c r="H248" t="s">
        <v>827</v>
      </c>
      <c r="I248" t="s">
        <v>828</v>
      </c>
    </row>
    <row r="249" spans="1:9" hidden="1" x14ac:dyDescent="0.25">
      <c r="A249" t="s">
        <v>829</v>
      </c>
      <c r="B249" t="s">
        <v>19</v>
      </c>
      <c r="C249" t="s">
        <v>830</v>
      </c>
      <c r="D249" t="s">
        <v>12</v>
      </c>
      <c r="E249" t="s">
        <v>61</v>
      </c>
      <c r="G249" t="s">
        <v>34</v>
      </c>
      <c r="H249" t="s">
        <v>831</v>
      </c>
      <c r="I249" t="s">
        <v>773</v>
      </c>
    </row>
    <row r="250" spans="1:9" hidden="1" x14ac:dyDescent="0.25">
      <c r="A250" t="s">
        <v>832</v>
      </c>
      <c r="B250" t="s">
        <v>19</v>
      </c>
      <c r="C250" t="s">
        <v>833</v>
      </c>
      <c r="D250" t="s">
        <v>12</v>
      </c>
      <c r="E250" t="s">
        <v>61</v>
      </c>
      <c r="G250" t="s">
        <v>34</v>
      </c>
      <c r="H250" t="s">
        <v>834</v>
      </c>
      <c r="I250" t="s">
        <v>810</v>
      </c>
    </row>
    <row r="251" spans="1:9" hidden="1" x14ac:dyDescent="0.25">
      <c r="A251" t="s">
        <v>835</v>
      </c>
      <c r="B251" t="s">
        <v>10</v>
      </c>
      <c r="C251" t="s">
        <v>836</v>
      </c>
      <c r="D251" t="s">
        <v>12</v>
      </c>
      <c r="E251" t="s">
        <v>837</v>
      </c>
      <c r="G251" t="s">
        <v>39</v>
      </c>
      <c r="H251" t="s">
        <v>838</v>
      </c>
      <c r="I251" t="s">
        <v>839</v>
      </c>
    </row>
    <row r="252" spans="1:9" hidden="1" x14ac:dyDescent="0.25">
      <c r="A252" t="s">
        <v>840</v>
      </c>
      <c r="B252" t="s">
        <v>10</v>
      </c>
      <c r="C252" t="s">
        <v>841</v>
      </c>
      <c r="D252" t="s">
        <v>12</v>
      </c>
      <c r="E252" t="s">
        <v>61</v>
      </c>
      <c r="G252" t="s">
        <v>39</v>
      </c>
      <c r="H252" t="s">
        <v>842</v>
      </c>
      <c r="I252" t="s">
        <v>810</v>
      </c>
    </row>
    <row r="253" spans="1:9" hidden="1" x14ac:dyDescent="0.25">
      <c r="A253" t="s">
        <v>843</v>
      </c>
      <c r="B253" t="s">
        <v>10</v>
      </c>
      <c r="C253" t="s">
        <v>844</v>
      </c>
      <c r="D253" t="s">
        <v>12</v>
      </c>
      <c r="E253" t="s">
        <v>837</v>
      </c>
      <c r="G253" t="s">
        <v>15</v>
      </c>
      <c r="H253" t="s">
        <v>845</v>
      </c>
      <c r="I253" t="s">
        <v>839</v>
      </c>
    </row>
    <row r="254" spans="1:9" hidden="1" x14ac:dyDescent="0.25">
      <c r="A254" t="s">
        <v>846</v>
      </c>
      <c r="B254" t="s">
        <v>54</v>
      </c>
      <c r="C254" t="s">
        <v>847</v>
      </c>
      <c r="D254" t="s">
        <v>12</v>
      </c>
      <c r="E254" t="s">
        <v>61</v>
      </c>
      <c r="F254" t="s">
        <v>848</v>
      </c>
      <c r="G254" t="s">
        <v>148</v>
      </c>
      <c r="H254" t="s">
        <v>849</v>
      </c>
      <c r="I254" t="s">
        <v>773</v>
      </c>
    </row>
    <row r="255" spans="1:9" hidden="1" x14ac:dyDescent="0.25">
      <c r="A255" t="s">
        <v>850</v>
      </c>
      <c r="B255" t="s">
        <v>54</v>
      </c>
      <c r="C255" t="s">
        <v>851</v>
      </c>
      <c r="D255" t="s">
        <v>12</v>
      </c>
      <c r="E255" t="s">
        <v>61</v>
      </c>
      <c r="G255" t="s">
        <v>73</v>
      </c>
      <c r="H255" t="s">
        <v>852</v>
      </c>
      <c r="I255" t="s">
        <v>23</v>
      </c>
    </row>
    <row r="256" spans="1:9" hidden="1" x14ac:dyDescent="0.25">
      <c r="A256" t="s">
        <v>853</v>
      </c>
      <c r="B256" t="s">
        <v>54</v>
      </c>
      <c r="C256" t="s">
        <v>854</v>
      </c>
      <c r="D256" t="s">
        <v>12</v>
      </c>
      <c r="E256" t="s">
        <v>61</v>
      </c>
      <c r="G256" t="s">
        <v>148</v>
      </c>
      <c r="H256" t="s">
        <v>855</v>
      </c>
      <c r="I256" t="s">
        <v>23</v>
      </c>
    </row>
    <row r="257" spans="1:9" hidden="1" x14ac:dyDescent="0.25">
      <c r="A257" t="s">
        <v>856</v>
      </c>
      <c r="B257" t="s">
        <v>19</v>
      </c>
      <c r="C257" t="s">
        <v>857</v>
      </c>
      <c r="D257" t="s">
        <v>12</v>
      </c>
      <c r="E257" t="s">
        <v>61</v>
      </c>
      <c r="G257" t="s">
        <v>34</v>
      </c>
      <c r="H257" t="s">
        <v>858</v>
      </c>
      <c r="I257" t="s">
        <v>773</v>
      </c>
    </row>
    <row r="258" spans="1:9" hidden="1" x14ac:dyDescent="0.25">
      <c r="A258" t="s">
        <v>859</v>
      </c>
      <c r="B258" t="s">
        <v>10</v>
      </c>
      <c r="C258" t="s">
        <v>860</v>
      </c>
      <c r="D258" t="s">
        <v>12</v>
      </c>
      <c r="E258" t="s">
        <v>61</v>
      </c>
      <c r="F258" t="s">
        <v>848</v>
      </c>
      <c r="G258" t="s">
        <v>104</v>
      </c>
      <c r="H258" t="s">
        <v>861</v>
      </c>
      <c r="I258" t="s">
        <v>773</v>
      </c>
    </row>
    <row r="259" spans="1:9" hidden="1" x14ac:dyDescent="0.25">
      <c r="A259" t="s">
        <v>862</v>
      </c>
      <c r="B259" t="s">
        <v>10</v>
      </c>
      <c r="C259" t="s">
        <v>863</v>
      </c>
      <c r="D259" t="s">
        <v>12</v>
      </c>
      <c r="E259" t="s">
        <v>61</v>
      </c>
      <c r="F259" t="s">
        <v>848</v>
      </c>
      <c r="G259" t="s">
        <v>104</v>
      </c>
      <c r="H259" t="s">
        <v>864</v>
      </c>
      <c r="I259" t="s">
        <v>773</v>
      </c>
    </row>
    <row r="260" spans="1:9" hidden="1" x14ac:dyDescent="0.25">
      <c r="A260" t="s">
        <v>865</v>
      </c>
      <c r="B260" t="s">
        <v>10</v>
      </c>
      <c r="C260" t="s">
        <v>866</v>
      </c>
      <c r="D260" t="s">
        <v>113</v>
      </c>
      <c r="E260" t="s">
        <v>61</v>
      </c>
      <c r="G260" t="s">
        <v>34</v>
      </c>
      <c r="H260" t="s">
        <v>867</v>
      </c>
      <c r="I260" t="s">
        <v>773</v>
      </c>
    </row>
    <row r="261" spans="1:9" hidden="1" x14ac:dyDescent="0.25">
      <c r="A261" t="s">
        <v>868</v>
      </c>
      <c r="B261" t="s">
        <v>54</v>
      </c>
      <c r="C261" t="s">
        <v>869</v>
      </c>
      <c r="D261" t="s">
        <v>12</v>
      </c>
      <c r="E261" t="s">
        <v>29</v>
      </c>
      <c r="H261" t="s">
        <v>870</v>
      </c>
      <c r="I261" t="s">
        <v>23</v>
      </c>
    </row>
    <row r="262" spans="1:9" hidden="1" x14ac:dyDescent="0.25">
      <c r="A262" t="s">
        <v>871</v>
      </c>
      <c r="B262" t="s">
        <v>54</v>
      </c>
      <c r="C262" t="s">
        <v>872</v>
      </c>
      <c r="D262" t="s">
        <v>113</v>
      </c>
      <c r="E262" t="s">
        <v>29</v>
      </c>
      <c r="G262" t="s">
        <v>66</v>
      </c>
      <c r="H262" t="s">
        <v>873</v>
      </c>
      <c r="I262" t="s">
        <v>23</v>
      </c>
    </row>
    <row r="263" spans="1:9" hidden="1" x14ac:dyDescent="0.25">
      <c r="A263" t="s">
        <v>874</v>
      </c>
      <c r="B263" t="s">
        <v>54</v>
      </c>
      <c r="C263" t="s">
        <v>875</v>
      </c>
      <c r="D263" t="s">
        <v>113</v>
      </c>
      <c r="E263" t="s">
        <v>29</v>
      </c>
      <c r="G263" t="s">
        <v>66</v>
      </c>
      <c r="H263" t="s">
        <v>876</v>
      </c>
      <c r="I263" t="s">
        <v>23</v>
      </c>
    </row>
    <row r="264" spans="1:9" hidden="1" x14ac:dyDescent="0.25">
      <c r="A264" t="s">
        <v>877</v>
      </c>
      <c r="B264" t="s">
        <v>19</v>
      </c>
      <c r="C264" t="s">
        <v>878</v>
      </c>
      <c r="D264" t="s">
        <v>12</v>
      </c>
      <c r="E264" t="s">
        <v>61</v>
      </c>
      <c r="G264" t="s">
        <v>39</v>
      </c>
      <c r="H264" t="s">
        <v>879</v>
      </c>
      <c r="I264" t="s">
        <v>810</v>
      </c>
    </row>
    <row r="265" spans="1:9" hidden="1" x14ac:dyDescent="0.25">
      <c r="A265" t="s">
        <v>880</v>
      </c>
      <c r="B265" t="s">
        <v>19</v>
      </c>
      <c r="C265" t="s">
        <v>881</v>
      </c>
      <c r="D265" t="s">
        <v>12</v>
      </c>
      <c r="E265" t="s">
        <v>837</v>
      </c>
      <c r="G265" t="s">
        <v>882</v>
      </c>
      <c r="H265" t="s">
        <v>883</v>
      </c>
      <c r="I265" t="s">
        <v>773</v>
      </c>
    </row>
    <row r="266" spans="1:9" hidden="1" x14ac:dyDescent="0.25">
      <c r="A266" t="s">
        <v>884</v>
      </c>
      <c r="B266" t="s">
        <v>10</v>
      </c>
      <c r="C266" t="s">
        <v>885</v>
      </c>
      <c r="D266" t="s">
        <v>12</v>
      </c>
      <c r="E266" t="s">
        <v>61</v>
      </c>
      <c r="F266" t="s">
        <v>848</v>
      </c>
      <c r="G266" t="s">
        <v>104</v>
      </c>
      <c r="H266" t="s">
        <v>886</v>
      </c>
      <c r="I266" t="s">
        <v>773</v>
      </c>
    </row>
    <row r="267" spans="1:9" hidden="1" x14ac:dyDescent="0.25">
      <c r="A267" t="s">
        <v>887</v>
      </c>
      <c r="B267" t="s">
        <v>10</v>
      </c>
      <c r="C267" t="s">
        <v>888</v>
      </c>
      <c r="D267" t="s">
        <v>12</v>
      </c>
      <c r="E267" t="s">
        <v>61</v>
      </c>
      <c r="F267" t="s">
        <v>848</v>
      </c>
      <c r="G267" t="s">
        <v>104</v>
      </c>
      <c r="H267" t="s">
        <v>889</v>
      </c>
      <c r="I267" t="s">
        <v>773</v>
      </c>
    </row>
    <row r="268" spans="1:9" hidden="1" x14ac:dyDescent="0.25">
      <c r="A268" t="s">
        <v>890</v>
      </c>
      <c r="B268" t="s">
        <v>19</v>
      </c>
      <c r="C268" t="s">
        <v>891</v>
      </c>
      <c r="D268" t="s">
        <v>12</v>
      </c>
      <c r="E268" t="s">
        <v>61</v>
      </c>
      <c r="G268" t="s">
        <v>794</v>
      </c>
      <c r="H268" t="s">
        <v>892</v>
      </c>
      <c r="I268" t="s">
        <v>773</v>
      </c>
    </row>
    <row r="269" spans="1:9" hidden="1" x14ac:dyDescent="0.25">
      <c r="A269" t="s">
        <v>893</v>
      </c>
      <c r="B269" t="s">
        <v>19</v>
      </c>
      <c r="C269" t="s">
        <v>894</v>
      </c>
      <c r="D269" t="s">
        <v>12</v>
      </c>
      <c r="E269" t="s">
        <v>61</v>
      </c>
      <c r="G269" t="s">
        <v>794</v>
      </c>
      <c r="H269" t="s">
        <v>895</v>
      </c>
      <c r="I269" t="s">
        <v>773</v>
      </c>
    </row>
    <row r="270" spans="1:9" hidden="1" x14ac:dyDescent="0.25">
      <c r="A270" t="s">
        <v>896</v>
      </c>
      <c r="B270" t="s">
        <v>10</v>
      </c>
      <c r="C270" t="s">
        <v>897</v>
      </c>
      <c r="D270" t="s">
        <v>12</v>
      </c>
      <c r="E270" t="s">
        <v>61</v>
      </c>
      <c r="G270" t="s">
        <v>89</v>
      </c>
      <c r="H270" t="s">
        <v>898</v>
      </c>
      <c r="I270" t="s">
        <v>899</v>
      </c>
    </row>
    <row r="271" spans="1:9" hidden="1" x14ac:dyDescent="0.25">
      <c r="A271" t="s">
        <v>900</v>
      </c>
      <c r="B271" t="s">
        <v>10</v>
      </c>
      <c r="C271" t="s">
        <v>901</v>
      </c>
      <c r="D271" t="s">
        <v>12</v>
      </c>
      <c r="E271" t="s">
        <v>61</v>
      </c>
      <c r="G271" t="s">
        <v>89</v>
      </c>
      <c r="H271" t="s">
        <v>902</v>
      </c>
      <c r="I271" t="s">
        <v>899</v>
      </c>
    </row>
    <row r="272" spans="1:9" hidden="1" x14ac:dyDescent="0.25">
      <c r="A272" t="s">
        <v>903</v>
      </c>
      <c r="B272" t="s">
        <v>10</v>
      </c>
      <c r="C272" t="s">
        <v>904</v>
      </c>
      <c r="D272" t="s">
        <v>12</v>
      </c>
      <c r="E272" t="s">
        <v>61</v>
      </c>
      <c r="G272" t="s">
        <v>89</v>
      </c>
      <c r="H272" t="s">
        <v>905</v>
      </c>
      <c r="I272" t="s">
        <v>899</v>
      </c>
    </row>
    <row r="273" spans="1:9" hidden="1" x14ac:dyDescent="0.25">
      <c r="A273" t="s">
        <v>906</v>
      </c>
      <c r="B273" t="s">
        <v>10</v>
      </c>
      <c r="C273" t="s">
        <v>907</v>
      </c>
      <c r="D273" t="s">
        <v>12</v>
      </c>
      <c r="E273" t="s">
        <v>61</v>
      </c>
      <c r="G273" t="s">
        <v>89</v>
      </c>
      <c r="H273" t="s">
        <v>908</v>
      </c>
      <c r="I273" t="s">
        <v>899</v>
      </c>
    </row>
    <row r="274" spans="1:9" hidden="1" x14ac:dyDescent="0.25">
      <c r="A274" t="s">
        <v>909</v>
      </c>
      <c r="B274" t="s">
        <v>54</v>
      </c>
      <c r="C274" t="s">
        <v>910</v>
      </c>
      <c r="D274" t="s">
        <v>21</v>
      </c>
      <c r="E274" t="s">
        <v>29</v>
      </c>
      <c r="H274" t="s">
        <v>911</v>
      </c>
      <c r="I274" t="s">
        <v>23</v>
      </c>
    </row>
    <row r="275" spans="1:9" hidden="1" x14ac:dyDescent="0.25">
      <c r="A275" t="s">
        <v>912</v>
      </c>
      <c r="B275" t="s">
        <v>54</v>
      </c>
      <c r="C275" t="s">
        <v>913</v>
      </c>
      <c r="D275" t="s">
        <v>12</v>
      </c>
      <c r="E275" t="s">
        <v>29</v>
      </c>
      <c r="H275" t="s">
        <v>914</v>
      </c>
      <c r="I275" t="s">
        <v>23</v>
      </c>
    </row>
    <row r="276" spans="1:9" hidden="1" x14ac:dyDescent="0.25">
      <c r="A276" t="s">
        <v>915</v>
      </c>
      <c r="B276" t="s">
        <v>54</v>
      </c>
      <c r="C276" t="s">
        <v>916</v>
      </c>
      <c r="D276" t="s">
        <v>21</v>
      </c>
      <c r="E276" t="s">
        <v>29</v>
      </c>
      <c r="H276" t="s">
        <v>917</v>
      </c>
      <c r="I276" t="s">
        <v>23</v>
      </c>
    </row>
    <row r="277" spans="1:9" hidden="1" x14ac:dyDescent="0.25">
      <c r="A277" t="s">
        <v>918</v>
      </c>
      <c r="B277" t="s">
        <v>54</v>
      </c>
      <c r="C277" t="s">
        <v>919</v>
      </c>
      <c r="D277" t="s">
        <v>21</v>
      </c>
      <c r="E277" t="s">
        <v>29</v>
      </c>
      <c r="H277" t="s">
        <v>920</v>
      </c>
      <c r="I277" t="s">
        <v>23</v>
      </c>
    </row>
    <row r="278" spans="1:9" hidden="1" x14ac:dyDescent="0.25">
      <c r="A278" t="s">
        <v>921</v>
      </c>
      <c r="B278" t="s">
        <v>54</v>
      </c>
      <c r="C278" t="s">
        <v>922</v>
      </c>
      <c r="D278" t="s">
        <v>12</v>
      </c>
      <c r="E278" t="s">
        <v>61</v>
      </c>
      <c r="F278" t="s">
        <v>923</v>
      </c>
      <c r="G278" t="s">
        <v>148</v>
      </c>
      <c r="H278" t="s">
        <v>924</v>
      </c>
      <c r="I278" t="s">
        <v>899</v>
      </c>
    </row>
    <row r="279" spans="1:9" hidden="1" x14ac:dyDescent="0.25">
      <c r="A279" t="s">
        <v>925</v>
      </c>
      <c r="B279" t="s">
        <v>19</v>
      </c>
      <c r="C279" t="s">
        <v>926</v>
      </c>
      <c r="D279" t="s">
        <v>12</v>
      </c>
      <c r="E279" t="s">
        <v>61</v>
      </c>
      <c r="G279" t="s">
        <v>34</v>
      </c>
      <c r="H279" t="s">
        <v>927</v>
      </c>
      <c r="I279" t="s">
        <v>899</v>
      </c>
    </row>
    <row r="280" spans="1:9" hidden="1" x14ac:dyDescent="0.25">
      <c r="A280" t="s">
        <v>928</v>
      </c>
      <c r="B280" t="s">
        <v>19</v>
      </c>
      <c r="C280" t="s">
        <v>929</v>
      </c>
      <c r="D280" t="s">
        <v>12</v>
      </c>
      <c r="E280" t="s">
        <v>61</v>
      </c>
      <c r="G280" t="s">
        <v>794</v>
      </c>
      <c r="H280" t="s">
        <v>930</v>
      </c>
      <c r="I280" t="s">
        <v>899</v>
      </c>
    </row>
    <row r="281" spans="1:9" hidden="1" x14ac:dyDescent="0.25">
      <c r="A281" t="s">
        <v>931</v>
      </c>
      <c r="B281" t="s">
        <v>19</v>
      </c>
      <c r="C281" t="s">
        <v>932</v>
      </c>
      <c r="D281" t="s">
        <v>12</v>
      </c>
      <c r="E281" t="s">
        <v>61</v>
      </c>
      <c r="G281" t="s">
        <v>794</v>
      </c>
      <c r="H281" t="s">
        <v>933</v>
      </c>
      <c r="I281" t="s">
        <v>899</v>
      </c>
    </row>
    <row r="282" spans="1:9" hidden="1" x14ac:dyDescent="0.25">
      <c r="A282" t="s">
        <v>934</v>
      </c>
      <c r="B282" t="s">
        <v>54</v>
      </c>
      <c r="C282" t="s">
        <v>935</v>
      </c>
      <c r="D282" t="s">
        <v>12</v>
      </c>
      <c r="E282" t="s">
        <v>61</v>
      </c>
      <c r="G282" t="s">
        <v>73</v>
      </c>
      <c r="H282" t="s">
        <v>936</v>
      </c>
      <c r="I282" t="s">
        <v>937</v>
      </c>
    </row>
    <row r="283" spans="1:9" hidden="1" x14ac:dyDescent="0.25">
      <c r="A283" t="s">
        <v>938</v>
      </c>
      <c r="B283" t="s">
        <v>19</v>
      </c>
      <c r="C283" t="s">
        <v>939</v>
      </c>
      <c r="D283" t="s">
        <v>12</v>
      </c>
      <c r="E283" t="s">
        <v>61</v>
      </c>
      <c r="G283" t="s">
        <v>34</v>
      </c>
      <c r="H283" t="s">
        <v>940</v>
      </c>
      <c r="I283" t="s">
        <v>899</v>
      </c>
    </row>
    <row r="284" spans="1:9" hidden="1" x14ac:dyDescent="0.25">
      <c r="A284" t="s">
        <v>941</v>
      </c>
      <c r="B284" t="s">
        <v>19</v>
      </c>
      <c r="C284" t="s">
        <v>942</v>
      </c>
      <c r="D284" t="s">
        <v>12</v>
      </c>
      <c r="E284" t="s">
        <v>61</v>
      </c>
      <c r="G284" t="s">
        <v>66</v>
      </c>
      <c r="H284" t="s">
        <v>943</v>
      </c>
      <c r="I284" t="s">
        <v>899</v>
      </c>
    </row>
    <row r="285" spans="1:9" hidden="1" x14ac:dyDescent="0.25">
      <c r="A285" t="s">
        <v>944</v>
      </c>
      <c r="B285" t="s">
        <v>54</v>
      </c>
      <c r="C285" t="s">
        <v>945</v>
      </c>
      <c r="D285" t="s">
        <v>12</v>
      </c>
      <c r="E285" t="s">
        <v>61</v>
      </c>
      <c r="F285" t="s">
        <v>946</v>
      </c>
      <c r="G285" t="s">
        <v>148</v>
      </c>
      <c r="H285" t="s">
        <v>947</v>
      </c>
      <c r="I285" t="s">
        <v>899</v>
      </c>
    </row>
    <row r="286" spans="1:9" hidden="1" x14ac:dyDescent="0.25">
      <c r="A286" t="s">
        <v>948</v>
      </c>
      <c r="B286" t="s">
        <v>10</v>
      </c>
      <c r="C286" t="s">
        <v>949</v>
      </c>
      <c r="D286" t="s">
        <v>12</v>
      </c>
      <c r="E286" t="s">
        <v>61</v>
      </c>
      <c r="G286" t="s">
        <v>73</v>
      </c>
      <c r="H286" t="s">
        <v>950</v>
      </c>
      <c r="I286" t="s">
        <v>951</v>
      </c>
    </row>
    <row r="287" spans="1:9" hidden="1" x14ac:dyDescent="0.25">
      <c r="A287" t="s">
        <v>952</v>
      </c>
      <c r="B287" t="s">
        <v>10</v>
      </c>
      <c r="C287" t="s">
        <v>953</v>
      </c>
      <c r="D287" t="s">
        <v>12</v>
      </c>
      <c r="E287" t="s">
        <v>61</v>
      </c>
      <c r="H287" t="s">
        <v>954</v>
      </c>
      <c r="I287" t="s">
        <v>955</v>
      </c>
    </row>
    <row r="288" spans="1:9" hidden="1" x14ac:dyDescent="0.25">
      <c r="A288" t="s">
        <v>956</v>
      </c>
      <c r="B288" t="s">
        <v>10</v>
      </c>
      <c r="C288" t="s">
        <v>957</v>
      </c>
      <c r="D288" t="s">
        <v>12</v>
      </c>
      <c r="E288" t="s">
        <v>61</v>
      </c>
      <c r="G288" t="s">
        <v>148</v>
      </c>
      <c r="H288" t="s">
        <v>958</v>
      </c>
      <c r="I288" t="s">
        <v>959</v>
      </c>
    </row>
    <row r="289" spans="1:9" hidden="1" x14ac:dyDescent="0.25">
      <c r="A289" t="s">
        <v>960</v>
      </c>
      <c r="B289" t="s">
        <v>19</v>
      </c>
      <c r="C289" t="s">
        <v>961</v>
      </c>
      <c r="D289" t="s">
        <v>12</v>
      </c>
      <c r="E289" t="s">
        <v>61</v>
      </c>
      <c r="G289" t="s">
        <v>73</v>
      </c>
      <c r="H289" t="s">
        <v>962</v>
      </c>
      <c r="I289" t="s">
        <v>959</v>
      </c>
    </row>
    <row r="290" spans="1:9" hidden="1" x14ac:dyDescent="0.25">
      <c r="A290" t="s">
        <v>963</v>
      </c>
      <c r="B290" t="s">
        <v>19</v>
      </c>
      <c r="C290" t="s">
        <v>964</v>
      </c>
      <c r="D290" t="s">
        <v>12</v>
      </c>
      <c r="E290" t="s">
        <v>61</v>
      </c>
      <c r="G290" t="s">
        <v>794</v>
      </c>
      <c r="H290" t="s">
        <v>965</v>
      </c>
      <c r="I290" t="s">
        <v>959</v>
      </c>
    </row>
    <row r="291" spans="1:9" hidden="1" x14ac:dyDescent="0.25">
      <c r="A291" t="s">
        <v>966</v>
      </c>
      <c r="B291" t="s">
        <v>19</v>
      </c>
      <c r="C291" t="s">
        <v>967</v>
      </c>
      <c r="D291" t="s">
        <v>12</v>
      </c>
      <c r="E291" t="s">
        <v>61</v>
      </c>
      <c r="G291" t="s">
        <v>794</v>
      </c>
      <c r="H291" t="s">
        <v>968</v>
      </c>
      <c r="I291" t="s">
        <v>899</v>
      </c>
    </row>
    <row r="292" spans="1:9" hidden="1" x14ac:dyDescent="0.25">
      <c r="A292" t="s">
        <v>969</v>
      </c>
      <c r="B292" t="s">
        <v>19</v>
      </c>
      <c r="C292" t="s">
        <v>970</v>
      </c>
      <c r="D292" t="s">
        <v>12</v>
      </c>
      <c r="E292" t="s">
        <v>61</v>
      </c>
      <c r="G292" t="s">
        <v>794</v>
      </c>
      <c r="H292" t="s">
        <v>971</v>
      </c>
      <c r="I292" t="s">
        <v>899</v>
      </c>
    </row>
    <row r="293" spans="1:9" hidden="1" x14ac:dyDescent="0.25">
      <c r="A293" t="s">
        <v>972</v>
      </c>
      <c r="B293" t="s">
        <v>10</v>
      </c>
      <c r="C293" t="s">
        <v>973</v>
      </c>
      <c r="D293" t="s">
        <v>12</v>
      </c>
      <c r="E293" t="s">
        <v>61</v>
      </c>
      <c r="G293" t="s">
        <v>39</v>
      </c>
      <c r="H293" t="s">
        <v>974</v>
      </c>
      <c r="I293" t="s">
        <v>23</v>
      </c>
    </row>
    <row r="294" spans="1:9" hidden="1" x14ac:dyDescent="0.25">
      <c r="A294" t="s">
        <v>975</v>
      </c>
      <c r="B294" t="s">
        <v>10</v>
      </c>
      <c r="C294" t="s">
        <v>976</v>
      </c>
      <c r="D294" t="s">
        <v>12</v>
      </c>
      <c r="E294" t="s">
        <v>61</v>
      </c>
      <c r="F294" t="s">
        <v>946</v>
      </c>
      <c r="G294" t="s">
        <v>104</v>
      </c>
      <c r="H294" t="s">
        <v>977</v>
      </c>
      <c r="I294" t="s">
        <v>959</v>
      </c>
    </row>
    <row r="295" spans="1:9" hidden="1" x14ac:dyDescent="0.25">
      <c r="A295" t="s">
        <v>978</v>
      </c>
      <c r="B295" t="s">
        <v>19</v>
      </c>
      <c r="C295" t="s">
        <v>979</v>
      </c>
      <c r="D295" t="s">
        <v>12</v>
      </c>
      <c r="E295" t="s">
        <v>61</v>
      </c>
      <c r="G295" t="s">
        <v>34</v>
      </c>
      <c r="H295" t="s">
        <v>980</v>
      </c>
      <c r="I295" t="s">
        <v>899</v>
      </c>
    </row>
    <row r="296" spans="1:9" hidden="1" x14ac:dyDescent="0.25">
      <c r="A296" t="s">
        <v>981</v>
      </c>
      <c r="B296" t="s">
        <v>10</v>
      </c>
      <c r="C296" t="s">
        <v>982</v>
      </c>
      <c r="D296" t="s">
        <v>12</v>
      </c>
      <c r="E296" t="s">
        <v>61</v>
      </c>
      <c r="G296" t="s">
        <v>89</v>
      </c>
      <c r="H296" t="s">
        <v>983</v>
      </c>
      <c r="I296" t="s">
        <v>486</v>
      </c>
    </row>
    <row r="297" spans="1:9" hidden="1" x14ac:dyDescent="0.25">
      <c r="A297" t="s">
        <v>984</v>
      </c>
      <c r="B297" t="s">
        <v>10</v>
      </c>
      <c r="C297" t="s">
        <v>985</v>
      </c>
      <c r="D297" t="s">
        <v>12</v>
      </c>
      <c r="E297" t="s">
        <v>61</v>
      </c>
      <c r="F297" t="s">
        <v>249</v>
      </c>
      <c r="G297" t="s">
        <v>104</v>
      </c>
      <c r="H297" t="s">
        <v>986</v>
      </c>
      <c r="I297" t="s">
        <v>91</v>
      </c>
    </row>
    <row r="298" spans="1:9" hidden="1" x14ac:dyDescent="0.25">
      <c r="A298" t="s">
        <v>987</v>
      </c>
      <c r="B298" t="s">
        <v>10</v>
      </c>
      <c r="C298" t="s">
        <v>988</v>
      </c>
      <c r="D298" t="s">
        <v>12</v>
      </c>
      <c r="E298" t="s">
        <v>61</v>
      </c>
      <c r="G298" t="s">
        <v>114</v>
      </c>
      <c r="H298" t="s">
        <v>989</v>
      </c>
      <c r="I298" t="s">
        <v>899</v>
      </c>
    </row>
    <row r="299" spans="1:9" hidden="1" x14ac:dyDescent="0.25">
      <c r="A299" t="s">
        <v>990</v>
      </c>
      <c r="B299" t="s">
        <v>19</v>
      </c>
      <c r="C299" t="s">
        <v>991</v>
      </c>
      <c r="D299" t="s">
        <v>12</v>
      </c>
      <c r="E299" t="s">
        <v>61</v>
      </c>
      <c r="G299" t="s">
        <v>794</v>
      </c>
      <c r="H299" t="s">
        <v>992</v>
      </c>
      <c r="I299" t="s">
        <v>899</v>
      </c>
    </row>
    <row r="300" spans="1:9" hidden="1" x14ac:dyDescent="0.25">
      <c r="A300" t="s">
        <v>993</v>
      </c>
      <c r="B300" t="s">
        <v>10</v>
      </c>
      <c r="C300" t="s">
        <v>994</v>
      </c>
      <c r="D300" t="s">
        <v>12</v>
      </c>
      <c r="E300" t="s">
        <v>61</v>
      </c>
      <c r="G300" t="s">
        <v>73</v>
      </c>
      <c r="H300" t="s">
        <v>995</v>
      </c>
      <c r="I300" t="s">
        <v>959</v>
      </c>
    </row>
    <row r="301" spans="1:9" hidden="1" x14ac:dyDescent="0.25">
      <c r="A301" t="s">
        <v>996</v>
      </c>
      <c r="B301" t="s">
        <v>10</v>
      </c>
      <c r="C301" t="s">
        <v>997</v>
      </c>
      <c r="D301" t="s">
        <v>12</v>
      </c>
      <c r="E301" t="s">
        <v>61</v>
      </c>
      <c r="F301" t="s">
        <v>923</v>
      </c>
      <c r="G301" t="s">
        <v>73</v>
      </c>
      <c r="H301" t="s">
        <v>998</v>
      </c>
      <c r="I301" t="s">
        <v>959</v>
      </c>
    </row>
    <row r="302" spans="1:9" hidden="1" x14ac:dyDescent="0.25">
      <c r="A302" t="s">
        <v>999</v>
      </c>
      <c r="B302" t="s">
        <v>10</v>
      </c>
      <c r="C302" t="s">
        <v>1000</v>
      </c>
      <c r="D302" t="s">
        <v>12</v>
      </c>
      <c r="E302" t="s">
        <v>61</v>
      </c>
      <c r="F302" t="s">
        <v>923</v>
      </c>
      <c r="G302" t="s">
        <v>73</v>
      </c>
      <c r="H302" t="s">
        <v>1001</v>
      </c>
      <c r="I302" t="s">
        <v>959</v>
      </c>
    </row>
    <row r="303" spans="1:9" hidden="1" x14ac:dyDescent="0.25">
      <c r="A303" t="s">
        <v>1002</v>
      </c>
      <c r="B303" t="s">
        <v>19</v>
      </c>
      <c r="C303" t="s">
        <v>1003</v>
      </c>
      <c r="D303" t="s">
        <v>12</v>
      </c>
      <c r="E303" t="s">
        <v>61</v>
      </c>
      <c r="G303" t="s">
        <v>66</v>
      </c>
      <c r="H303" t="s">
        <v>1004</v>
      </c>
      <c r="I303" t="s">
        <v>959</v>
      </c>
    </row>
    <row r="304" spans="1:9" hidden="1" x14ac:dyDescent="0.25">
      <c r="A304" t="s">
        <v>1005</v>
      </c>
      <c r="B304" t="s">
        <v>10</v>
      </c>
      <c r="C304" t="s">
        <v>1006</v>
      </c>
      <c r="D304" t="s">
        <v>12</v>
      </c>
      <c r="E304" t="s">
        <v>61</v>
      </c>
      <c r="H304" t="s">
        <v>1007</v>
      </c>
      <c r="I304" t="s">
        <v>1008</v>
      </c>
    </row>
    <row r="305" spans="1:9" hidden="1" x14ac:dyDescent="0.25">
      <c r="A305" t="s">
        <v>1009</v>
      </c>
      <c r="B305" t="s">
        <v>54</v>
      </c>
      <c r="C305" t="s">
        <v>1010</v>
      </c>
      <c r="D305" t="s">
        <v>12</v>
      </c>
      <c r="E305" t="s">
        <v>61</v>
      </c>
      <c r="F305" t="s">
        <v>946</v>
      </c>
      <c r="G305" t="s">
        <v>104</v>
      </c>
      <c r="H305" t="s">
        <v>1011</v>
      </c>
      <c r="I305" t="s">
        <v>899</v>
      </c>
    </row>
    <row r="306" spans="1:9" hidden="1" x14ac:dyDescent="0.25">
      <c r="A306" t="s">
        <v>1012</v>
      </c>
      <c r="B306" t="s">
        <v>10</v>
      </c>
      <c r="C306" t="s">
        <v>1013</v>
      </c>
      <c r="D306" t="s">
        <v>12</v>
      </c>
      <c r="E306" t="s">
        <v>61</v>
      </c>
      <c r="G306" t="s">
        <v>89</v>
      </c>
      <c r="H306" t="s">
        <v>1014</v>
      </c>
      <c r="I306" t="s">
        <v>1015</v>
      </c>
    </row>
    <row r="307" spans="1:9" hidden="1" x14ac:dyDescent="0.25">
      <c r="A307" t="s">
        <v>1016</v>
      </c>
      <c r="B307" t="s">
        <v>10</v>
      </c>
      <c r="C307" t="s">
        <v>1017</v>
      </c>
      <c r="D307" t="s">
        <v>12</v>
      </c>
      <c r="E307" t="s">
        <v>61</v>
      </c>
      <c r="G307" t="s">
        <v>89</v>
      </c>
      <c r="H307" t="s">
        <v>1018</v>
      </c>
      <c r="I307" t="s">
        <v>1019</v>
      </c>
    </row>
    <row r="308" spans="1:9" hidden="1" x14ac:dyDescent="0.25">
      <c r="A308" t="s">
        <v>1020</v>
      </c>
      <c r="B308" t="s">
        <v>54</v>
      </c>
      <c r="C308" t="s">
        <v>1021</v>
      </c>
      <c r="D308" t="s">
        <v>12</v>
      </c>
      <c r="E308" t="s">
        <v>61</v>
      </c>
      <c r="F308" t="s">
        <v>923</v>
      </c>
      <c r="G308" t="s">
        <v>148</v>
      </c>
      <c r="H308" t="s">
        <v>1022</v>
      </c>
      <c r="I308" t="s">
        <v>899</v>
      </c>
    </row>
    <row r="309" spans="1:9" hidden="1" x14ac:dyDescent="0.25">
      <c r="A309" t="s">
        <v>1023</v>
      </c>
      <c r="B309" t="s">
        <v>19</v>
      </c>
      <c r="C309" t="s">
        <v>1024</v>
      </c>
      <c r="D309" t="s">
        <v>12</v>
      </c>
      <c r="E309" t="s">
        <v>61</v>
      </c>
      <c r="G309" t="s">
        <v>119</v>
      </c>
      <c r="H309" t="s">
        <v>1025</v>
      </c>
      <c r="I309" t="s">
        <v>1008</v>
      </c>
    </row>
    <row r="310" spans="1:9" hidden="1" x14ac:dyDescent="0.25">
      <c r="A310" t="s">
        <v>1026</v>
      </c>
      <c r="B310" t="s">
        <v>10</v>
      </c>
      <c r="C310" t="s">
        <v>1027</v>
      </c>
      <c r="D310" t="s">
        <v>12</v>
      </c>
      <c r="E310" t="s">
        <v>61</v>
      </c>
      <c r="H310" t="s">
        <v>1028</v>
      </c>
      <c r="I310" t="s">
        <v>899</v>
      </c>
    </row>
    <row r="311" spans="1:9" hidden="1" x14ac:dyDescent="0.25">
      <c r="A311" t="s">
        <v>1029</v>
      </c>
      <c r="B311" t="s">
        <v>54</v>
      </c>
      <c r="C311" t="s">
        <v>1030</v>
      </c>
      <c r="D311" t="s">
        <v>12</v>
      </c>
      <c r="E311" t="s">
        <v>61</v>
      </c>
      <c r="F311" t="s">
        <v>848</v>
      </c>
      <c r="G311" t="s">
        <v>148</v>
      </c>
      <c r="H311" t="s">
        <v>1031</v>
      </c>
      <c r="I311" t="s">
        <v>959</v>
      </c>
    </row>
    <row r="312" spans="1:9" hidden="1" x14ac:dyDescent="0.25">
      <c r="A312" t="s">
        <v>1032</v>
      </c>
      <c r="B312" t="s">
        <v>54</v>
      </c>
      <c r="C312" t="s">
        <v>1033</v>
      </c>
      <c r="D312" t="s">
        <v>12</v>
      </c>
      <c r="E312" t="s">
        <v>61</v>
      </c>
      <c r="F312" t="s">
        <v>923</v>
      </c>
      <c r="G312" t="s">
        <v>148</v>
      </c>
      <c r="H312" t="s">
        <v>1034</v>
      </c>
      <c r="I312" t="s">
        <v>899</v>
      </c>
    </row>
    <row r="313" spans="1:9" hidden="1" x14ac:dyDescent="0.25">
      <c r="A313" t="s">
        <v>1035</v>
      </c>
      <c r="B313" t="s">
        <v>54</v>
      </c>
      <c r="C313" t="s">
        <v>1036</v>
      </c>
      <c r="D313" t="s">
        <v>12</v>
      </c>
      <c r="E313" t="s">
        <v>61</v>
      </c>
      <c r="F313" t="s">
        <v>848</v>
      </c>
      <c r="G313" t="s">
        <v>148</v>
      </c>
      <c r="H313" t="s">
        <v>1037</v>
      </c>
      <c r="I313" t="s">
        <v>959</v>
      </c>
    </row>
    <row r="314" spans="1:9" hidden="1" x14ac:dyDescent="0.25">
      <c r="A314" t="s">
        <v>1038</v>
      </c>
      <c r="B314" t="s">
        <v>54</v>
      </c>
      <c r="C314" t="s">
        <v>1039</v>
      </c>
      <c r="D314" t="s">
        <v>12</v>
      </c>
      <c r="E314" t="s">
        <v>61</v>
      </c>
      <c r="F314" t="s">
        <v>923</v>
      </c>
      <c r="G314" t="s">
        <v>148</v>
      </c>
      <c r="H314" t="s">
        <v>1040</v>
      </c>
      <c r="I314" t="s">
        <v>899</v>
      </c>
    </row>
    <row r="315" spans="1:9" hidden="1" x14ac:dyDescent="0.25">
      <c r="A315" t="s">
        <v>1041</v>
      </c>
      <c r="B315" t="s">
        <v>54</v>
      </c>
      <c r="C315" t="s">
        <v>1042</v>
      </c>
      <c r="D315" t="s">
        <v>12</v>
      </c>
      <c r="E315" t="s">
        <v>61</v>
      </c>
      <c r="F315" t="s">
        <v>923</v>
      </c>
      <c r="G315" t="s">
        <v>148</v>
      </c>
      <c r="H315" t="s">
        <v>1043</v>
      </c>
      <c r="I315" t="s">
        <v>899</v>
      </c>
    </row>
    <row r="316" spans="1:9" hidden="1" x14ac:dyDescent="0.25">
      <c r="A316" t="s">
        <v>1044</v>
      </c>
      <c r="B316" t="s">
        <v>54</v>
      </c>
      <c r="C316" t="s">
        <v>1045</v>
      </c>
      <c r="D316" t="s">
        <v>12</v>
      </c>
      <c r="E316" t="s">
        <v>61</v>
      </c>
      <c r="F316" t="s">
        <v>946</v>
      </c>
      <c r="G316" t="s">
        <v>73</v>
      </c>
      <c r="H316" t="s">
        <v>1046</v>
      </c>
      <c r="I316" t="s">
        <v>1008</v>
      </c>
    </row>
    <row r="317" spans="1:9" hidden="1" x14ac:dyDescent="0.25">
      <c r="A317" t="s">
        <v>1047</v>
      </c>
      <c r="B317" t="s">
        <v>19</v>
      </c>
      <c r="C317" t="s">
        <v>1048</v>
      </c>
      <c r="D317" t="s">
        <v>12</v>
      </c>
      <c r="E317" t="s">
        <v>61</v>
      </c>
      <c r="G317" t="s">
        <v>794</v>
      </c>
      <c r="H317" t="s">
        <v>1049</v>
      </c>
      <c r="I317" t="s">
        <v>1050</v>
      </c>
    </row>
    <row r="318" spans="1:9" hidden="1" x14ac:dyDescent="0.25">
      <c r="A318" t="s">
        <v>1051</v>
      </c>
      <c r="B318" t="s">
        <v>19</v>
      </c>
      <c r="C318" t="s">
        <v>1052</v>
      </c>
      <c r="D318" t="s">
        <v>12</v>
      </c>
      <c r="E318" t="s">
        <v>61</v>
      </c>
      <c r="G318" t="s">
        <v>794</v>
      </c>
      <c r="H318" t="s">
        <v>1053</v>
      </c>
      <c r="I318" t="s">
        <v>1008</v>
      </c>
    </row>
    <row r="319" spans="1:9" hidden="1" x14ac:dyDescent="0.25">
      <c r="A319" t="s">
        <v>1054</v>
      </c>
      <c r="B319" t="s">
        <v>10</v>
      </c>
      <c r="C319" t="s">
        <v>1055</v>
      </c>
      <c r="D319" t="s">
        <v>12</v>
      </c>
      <c r="E319" t="s">
        <v>61</v>
      </c>
      <c r="G319" t="s">
        <v>39</v>
      </c>
      <c r="H319" t="s">
        <v>1056</v>
      </c>
      <c r="I319" t="s">
        <v>1050</v>
      </c>
    </row>
    <row r="320" spans="1:9" hidden="1" x14ac:dyDescent="0.25">
      <c r="A320" t="s">
        <v>1057</v>
      </c>
      <c r="B320" t="s">
        <v>54</v>
      </c>
      <c r="C320" t="s">
        <v>1058</v>
      </c>
      <c r="D320" t="s">
        <v>12</v>
      </c>
      <c r="E320" t="s">
        <v>61</v>
      </c>
      <c r="F320" t="s">
        <v>1059</v>
      </c>
      <c r="G320" t="s">
        <v>104</v>
      </c>
      <c r="H320" t="s">
        <v>1060</v>
      </c>
      <c r="I320" t="s">
        <v>1050</v>
      </c>
    </row>
    <row r="321" spans="1:9" hidden="1" x14ac:dyDescent="0.25">
      <c r="A321" t="s">
        <v>1061</v>
      </c>
      <c r="B321" t="s">
        <v>54</v>
      </c>
      <c r="C321" t="s">
        <v>1062</v>
      </c>
      <c r="D321" t="s">
        <v>12</v>
      </c>
      <c r="E321" t="s">
        <v>61</v>
      </c>
      <c r="F321" t="s">
        <v>1059</v>
      </c>
      <c r="G321" t="s">
        <v>104</v>
      </c>
      <c r="H321" t="s">
        <v>1063</v>
      </c>
      <c r="I321" t="s">
        <v>1050</v>
      </c>
    </row>
    <row r="322" spans="1:9" hidden="1" x14ac:dyDescent="0.25">
      <c r="A322" t="s">
        <v>1064</v>
      </c>
      <c r="B322" t="s">
        <v>19</v>
      </c>
      <c r="C322" t="s">
        <v>1065</v>
      </c>
      <c r="D322" t="s">
        <v>12</v>
      </c>
      <c r="E322" t="s">
        <v>61</v>
      </c>
      <c r="G322" t="s">
        <v>34</v>
      </c>
      <c r="H322" t="s">
        <v>1066</v>
      </c>
      <c r="I322" t="s">
        <v>1050</v>
      </c>
    </row>
    <row r="323" spans="1:9" hidden="1" x14ac:dyDescent="0.25">
      <c r="A323" t="s">
        <v>1067</v>
      </c>
      <c r="B323" t="s">
        <v>10</v>
      </c>
      <c r="C323" t="s">
        <v>1068</v>
      </c>
      <c r="D323" t="s">
        <v>12</v>
      </c>
      <c r="E323" t="s">
        <v>61</v>
      </c>
      <c r="F323" t="s">
        <v>1069</v>
      </c>
      <c r="G323" t="s">
        <v>39</v>
      </c>
      <c r="H323" t="s">
        <v>1070</v>
      </c>
      <c r="I323" t="s">
        <v>1008</v>
      </c>
    </row>
    <row r="324" spans="1:9" hidden="1" x14ac:dyDescent="0.25">
      <c r="A324" t="s">
        <v>1071</v>
      </c>
      <c r="B324" t="s">
        <v>54</v>
      </c>
      <c r="C324" t="s">
        <v>1072</v>
      </c>
      <c r="D324" t="s">
        <v>12</v>
      </c>
      <c r="E324" t="s">
        <v>61</v>
      </c>
      <c r="F324" t="s">
        <v>1059</v>
      </c>
      <c r="G324" t="s">
        <v>148</v>
      </c>
      <c r="H324" t="s">
        <v>1073</v>
      </c>
      <c r="I324" t="s">
        <v>1050</v>
      </c>
    </row>
    <row r="325" spans="1:9" hidden="1" x14ac:dyDescent="0.25">
      <c r="A325" t="s">
        <v>1074</v>
      </c>
      <c r="B325" t="s">
        <v>54</v>
      </c>
      <c r="C325" t="s">
        <v>1075</v>
      </c>
      <c r="D325" t="s">
        <v>12</v>
      </c>
      <c r="E325" t="s">
        <v>61</v>
      </c>
      <c r="F325" t="s">
        <v>1059</v>
      </c>
      <c r="G325" t="s">
        <v>148</v>
      </c>
      <c r="H325" t="s">
        <v>1076</v>
      </c>
      <c r="I325" t="s">
        <v>1050</v>
      </c>
    </row>
    <row r="326" spans="1:9" hidden="1" x14ac:dyDescent="0.25">
      <c r="A326" t="s">
        <v>1077</v>
      </c>
      <c r="B326" t="s">
        <v>54</v>
      </c>
      <c r="C326" t="s">
        <v>1078</v>
      </c>
      <c r="D326" t="s">
        <v>12</v>
      </c>
      <c r="E326" t="s">
        <v>61</v>
      </c>
      <c r="F326" t="s">
        <v>1059</v>
      </c>
      <c r="G326" t="s">
        <v>104</v>
      </c>
      <c r="H326" t="s">
        <v>1079</v>
      </c>
      <c r="I326" t="s">
        <v>1050</v>
      </c>
    </row>
    <row r="327" spans="1:9" hidden="1" x14ac:dyDescent="0.25">
      <c r="A327" t="s">
        <v>1080</v>
      </c>
      <c r="B327" t="s">
        <v>19</v>
      </c>
      <c r="C327" t="s">
        <v>1081</v>
      </c>
      <c r="D327" t="s">
        <v>12</v>
      </c>
      <c r="E327" t="s">
        <v>61</v>
      </c>
      <c r="G327" t="s">
        <v>34</v>
      </c>
      <c r="H327" t="s">
        <v>1082</v>
      </c>
      <c r="I327" t="s">
        <v>1050</v>
      </c>
    </row>
    <row r="328" spans="1:9" hidden="1" x14ac:dyDescent="0.25">
      <c r="A328" t="s">
        <v>1083</v>
      </c>
      <c r="B328" t="s">
        <v>19</v>
      </c>
      <c r="C328" t="s">
        <v>1084</v>
      </c>
      <c r="D328" t="s">
        <v>12</v>
      </c>
      <c r="E328" t="s">
        <v>61</v>
      </c>
      <c r="G328" t="s">
        <v>34</v>
      </c>
      <c r="H328" t="s">
        <v>1085</v>
      </c>
      <c r="I328" t="s">
        <v>1050</v>
      </c>
    </row>
    <row r="329" spans="1:9" hidden="1" x14ac:dyDescent="0.25">
      <c r="A329" t="s">
        <v>1086</v>
      </c>
      <c r="B329" t="s">
        <v>54</v>
      </c>
      <c r="C329" t="s">
        <v>1087</v>
      </c>
      <c r="D329" t="s">
        <v>12</v>
      </c>
      <c r="E329" t="s">
        <v>61</v>
      </c>
      <c r="G329" t="s">
        <v>104</v>
      </c>
      <c r="H329" t="s">
        <v>1088</v>
      </c>
      <c r="I329" t="s">
        <v>23</v>
      </c>
    </row>
    <row r="330" spans="1:9" hidden="1" x14ac:dyDescent="0.25">
      <c r="A330" t="s">
        <v>1089</v>
      </c>
      <c r="B330" t="s">
        <v>54</v>
      </c>
      <c r="C330" t="s">
        <v>1090</v>
      </c>
      <c r="D330" t="s">
        <v>12</v>
      </c>
      <c r="E330" t="s">
        <v>61</v>
      </c>
      <c r="F330" t="s">
        <v>1059</v>
      </c>
      <c r="G330" t="s">
        <v>73</v>
      </c>
      <c r="H330" t="s">
        <v>1091</v>
      </c>
      <c r="I330" t="s">
        <v>1050</v>
      </c>
    </row>
    <row r="331" spans="1:9" hidden="1" x14ac:dyDescent="0.25">
      <c r="A331" t="s">
        <v>1092</v>
      </c>
      <c r="B331" t="s">
        <v>19</v>
      </c>
      <c r="C331" t="s">
        <v>1093</v>
      </c>
      <c r="D331" t="s">
        <v>12</v>
      </c>
      <c r="E331" t="s">
        <v>61</v>
      </c>
      <c r="G331" t="s">
        <v>794</v>
      </c>
      <c r="H331" t="s">
        <v>1094</v>
      </c>
      <c r="I331" t="s">
        <v>1050</v>
      </c>
    </row>
    <row r="332" spans="1:9" hidden="1" x14ac:dyDescent="0.25">
      <c r="A332" t="s">
        <v>1095</v>
      </c>
      <c r="B332" t="s">
        <v>10</v>
      </c>
      <c r="C332" t="s">
        <v>1096</v>
      </c>
      <c r="D332" t="s">
        <v>12</v>
      </c>
      <c r="E332" t="s">
        <v>61</v>
      </c>
      <c r="F332" t="s">
        <v>946</v>
      </c>
      <c r="G332" t="s">
        <v>15</v>
      </c>
      <c r="H332" t="s">
        <v>1097</v>
      </c>
      <c r="I332" t="s">
        <v>951</v>
      </c>
    </row>
    <row r="333" spans="1:9" hidden="1" x14ac:dyDescent="0.25">
      <c r="A333" t="s">
        <v>1098</v>
      </c>
      <c r="B333" t="s">
        <v>19</v>
      </c>
      <c r="C333" t="s">
        <v>1099</v>
      </c>
      <c r="D333" t="s">
        <v>12</v>
      </c>
      <c r="E333" t="s">
        <v>61</v>
      </c>
      <c r="G333" t="s">
        <v>34</v>
      </c>
      <c r="H333" t="s">
        <v>1100</v>
      </c>
      <c r="I333" t="s">
        <v>1050</v>
      </c>
    </row>
    <row r="334" spans="1:9" hidden="1" x14ac:dyDescent="0.25">
      <c r="A334" t="s">
        <v>1101</v>
      </c>
      <c r="B334" t="s">
        <v>19</v>
      </c>
      <c r="C334" t="s">
        <v>1102</v>
      </c>
      <c r="D334" t="s">
        <v>12</v>
      </c>
      <c r="E334" t="s">
        <v>61</v>
      </c>
      <c r="G334" t="s">
        <v>794</v>
      </c>
      <c r="H334" t="s">
        <v>1103</v>
      </c>
      <c r="I334" t="s">
        <v>1050</v>
      </c>
    </row>
    <row r="335" spans="1:9" hidden="1" x14ac:dyDescent="0.25">
      <c r="A335" t="s">
        <v>1104</v>
      </c>
      <c r="B335" t="s">
        <v>19</v>
      </c>
      <c r="C335" t="s">
        <v>1105</v>
      </c>
      <c r="D335" t="s">
        <v>12</v>
      </c>
      <c r="E335" t="s">
        <v>61</v>
      </c>
      <c r="G335" t="s">
        <v>89</v>
      </c>
      <c r="H335" t="s">
        <v>1106</v>
      </c>
      <c r="I335" t="s">
        <v>1050</v>
      </c>
    </row>
    <row r="336" spans="1:9" hidden="1" x14ac:dyDescent="0.25">
      <c r="A336" t="s">
        <v>1107</v>
      </c>
      <c r="B336" t="s">
        <v>10</v>
      </c>
      <c r="C336" t="s">
        <v>1108</v>
      </c>
      <c r="D336" t="s">
        <v>12</v>
      </c>
      <c r="E336" t="s">
        <v>61</v>
      </c>
      <c r="G336" t="s">
        <v>73</v>
      </c>
      <c r="H336" t="s">
        <v>1109</v>
      </c>
      <c r="I336" t="s">
        <v>1050</v>
      </c>
    </row>
    <row r="337" spans="1:9" hidden="1" x14ac:dyDescent="0.25">
      <c r="A337" t="s">
        <v>1110</v>
      </c>
      <c r="B337" t="s">
        <v>10</v>
      </c>
      <c r="C337" t="s">
        <v>1111</v>
      </c>
      <c r="D337" t="s">
        <v>12</v>
      </c>
      <c r="E337" t="s">
        <v>61</v>
      </c>
      <c r="H337" t="s">
        <v>1112</v>
      </c>
      <c r="I337" t="s">
        <v>1113</v>
      </c>
    </row>
    <row r="338" spans="1:9" hidden="1" x14ac:dyDescent="0.25">
      <c r="A338" t="s">
        <v>1114</v>
      </c>
      <c r="B338" t="s">
        <v>10</v>
      </c>
      <c r="C338" t="s">
        <v>1115</v>
      </c>
      <c r="D338" t="s">
        <v>12</v>
      </c>
      <c r="E338" t="s">
        <v>61</v>
      </c>
      <c r="G338" t="s">
        <v>73</v>
      </c>
      <c r="H338" t="s">
        <v>1116</v>
      </c>
      <c r="I338" t="s">
        <v>1117</v>
      </c>
    </row>
    <row r="339" spans="1:9" hidden="1" x14ac:dyDescent="0.25">
      <c r="A339" t="s">
        <v>1118</v>
      </c>
      <c r="B339" t="s">
        <v>19</v>
      </c>
      <c r="C339" t="s">
        <v>1119</v>
      </c>
      <c r="D339" t="s">
        <v>12</v>
      </c>
      <c r="E339" t="s">
        <v>61</v>
      </c>
      <c r="G339" t="s">
        <v>15</v>
      </c>
      <c r="H339" t="s">
        <v>1120</v>
      </c>
      <c r="I339" t="s">
        <v>1008</v>
      </c>
    </row>
    <row r="340" spans="1:9" hidden="1" x14ac:dyDescent="0.25">
      <c r="A340" t="s">
        <v>1121</v>
      </c>
      <c r="B340" t="s">
        <v>19</v>
      </c>
      <c r="C340" t="s">
        <v>1122</v>
      </c>
      <c r="D340" t="s">
        <v>12</v>
      </c>
      <c r="E340" t="s">
        <v>61</v>
      </c>
      <c r="G340" t="s">
        <v>39</v>
      </c>
      <c r="H340" t="s">
        <v>1123</v>
      </c>
      <c r="I340" t="s">
        <v>1050</v>
      </c>
    </row>
    <row r="341" spans="1:9" hidden="1" x14ac:dyDescent="0.25">
      <c r="A341" t="s">
        <v>1124</v>
      </c>
      <c r="B341" t="s">
        <v>19</v>
      </c>
      <c r="C341" t="s">
        <v>1125</v>
      </c>
      <c r="D341" t="s">
        <v>12</v>
      </c>
      <c r="E341" t="s">
        <v>61</v>
      </c>
      <c r="G341" t="s">
        <v>39</v>
      </c>
      <c r="H341" t="s">
        <v>1126</v>
      </c>
      <c r="I341" t="s">
        <v>23</v>
      </c>
    </row>
    <row r="342" spans="1:9" hidden="1" x14ac:dyDescent="0.25">
      <c r="A342" t="s">
        <v>1127</v>
      </c>
      <c r="B342" t="s">
        <v>10</v>
      </c>
      <c r="C342" t="s">
        <v>790</v>
      </c>
      <c r="D342" t="s">
        <v>12</v>
      </c>
      <c r="E342" t="s">
        <v>61</v>
      </c>
      <c r="G342" t="s">
        <v>15</v>
      </c>
      <c r="H342" t="s">
        <v>1128</v>
      </c>
      <c r="I342" t="s">
        <v>23</v>
      </c>
    </row>
    <row r="343" spans="1:9" hidden="1" x14ac:dyDescent="0.25">
      <c r="A343" t="s">
        <v>1129</v>
      </c>
      <c r="B343" t="s">
        <v>54</v>
      </c>
      <c r="C343" t="s">
        <v>1130</v>
      </c>
      <c r="D343" t="s">
        <v>12</v>
      </c>
      <c r="E343" t="s">
        <v>61</v>
      </c>
      <c r="F343" t="s">
        <v>1131</v>
      </c>
      <c r="G343" t="s">
        <v>73</v>
      </c>
      <c r="H343" t="s">
        <v>1132</v>
      </c>
      <c r="I343" t="s">
        <v>1133</v>
      </c>
    </row>
    <row r="344" spans="1:9" hidden="1" x14ac:dyDescent="0.25">
      <c r="A344" t="s">
        <v>1134</v>
      </c>
      <c r="B344" t="s">
        <v>54</v>
      </c>
      <c r="C344" t="s">
        <v>1135</v>
      </c>
      <c r="D344" t="s">
        <v>12</v>
      </c>
      <c r="E344" t="s">
        <v>61</v>
      </c>
      <c r="F344" t="s">
        <v>923</v>
      </c>
      <c r="G344" t="s">
        <v>148</v>
      </c>
      <c r="H344" t="s">
        <v>1136</v>
      </c>
      <c r="I344" t="s">
        <v>1137</v>
      </c>
    </row>
    <row r="345" spans="1:9" hidden="1" x14ac:dyDescent="0.25">
      <c r="A345" t="s">
        <v>1138</v>
      </c>
      <c r="B345" t="s">
        <v>54</v>
      </c>
      <c r="C345" t="s">
        <v>1139</v>
      </c>
      <c r="D345" t="s">
        <v>1140</v>
      </c>
      <c r="E345" t="s">
        <v>61</v>
      </c>
      <c r="G345" t="s">
        <v>1141</v>
      </c>
      <c r="H345" t="s">
        <v>1142</v>
      </c>
      <c r="I345" t="s">
        <v>1133</v>
      </c>
    </row>
    <row r="346" spans="1:9" hidden="1" x14ac:dyDescent="0.25">
      <c r="A346" t="s">
        <v>1143</v>
      </c>
      <c r="B346" t="s">
        <v>54</v>
      </c>
      <c r="C346" t="s">
        <v>1144</v>
      </c>
      <c r="D346" t="s">
        <v>12</v>
      </c>
      <c r="E346" t="s">
        <v>61</v>
      </c>
      <c r="F346" t="s">
        <v>1059</v>
      </c>
      <c r="G346" t="s">
        <v>104</v>
      </c>
      <c r="H346" t="s">
        <v>1145</v>
      </c>
      <c r="I346" t="s">
        <v>1050</v>
      </c>
    </row>
    <row r="347" spans="1:9" hidden="1" x14ac:dyDescent="0.25">
      <c r="A347" t="s">
        <v>1146</v>
      </c>
      <c r="B347" t="s">
        <v>10</v>
      </c>
      <c r="C347" t="s">
        <v>1147</v>
      </c>
      <c r="D347" t="s">
        <v>12</v>
      </c>
      <c r="E347" t="s">
        <v>61</v>
      </c>
      <c r="G347" t="s">
        <v>89</v>
      </c>
      <c r="H347" t="s">
        <v>1148</v>
      </c>
      <c r="I347" t="s">
        <v>1149</v>
      </c>
    </row>
    <row r="348" spans="1:9" hidden="1" x14ac:dyDescent="0.25">
      <c r="A348" t="s">
        <v>1150</v>
      </c>
      <c r="B348" t="s">
        <v>19</v>
      </c>
      <c r="C348" t="s">
        <v>1151</v>
      </c>
      <c r="D348" t="s">
        <v>12</v>
      </c>
      <c r="E348" t="s">
        <v>61</v>
      </c>
      <c r="G348" t="s">
        <v>34</v>
      </c>
      <c r="H348" t="s">
        <v>1152</v>
      </c>
      <c r="I348" t="s">
        <v>1050</v>
      </c>
    </row>
    <row r="349" spans="1:9" hidden="1" x14ac:dyDescent="0.25">
      <c r="A349" t="s">
        <v>1153</v>
      </c>
      <c r="B349" t="s">
        <v>19</v>
      </c>
      <c r="C349" t="s">
        <v>1154</v>
      </c>
      <c r="D349" t="s">
        <v>12</v>
      </c>
      <c r="E349" t="s">
        <v>61</v>
      </c>
      <c r="G349" t="s">
        <v>34</v>
      </c>
      <c r="H349" t="s">
        <v>1155</v>
      </c>
      <c r="I349" t="s">
        <v>1008</v>
      </c>
    </row>
    <row r="350" spans="1:9" hidden="1" x14ac:dyDescent="0.25">
      <c r="A350" t="s">
        <v>1156</v>
      </c>
      <c r="B350" t="s">
        <v>19</v>
      </c>
      <c r="C350" t="s">
        <v>1157</v>
      </c>
      <c r="D350" t="s">
        <v>12</v>
      </c>
      <c r="E350" t="s">
        <v>61</v>
      </c>
      <c r="G350" t="s">
        <v>34</v>
      </c>
      <c r="H350" t="s">
        <v>1158</v>
      </c>
      <c r="I350" t="s">
        <v>1133</v>
      </c>
    </row>
    <row r="351" spans="1:9" hidden="1" x14ac:dyDescent="0.25">
      <c r="A351" t="s">
        <v>1159</v>
      </c>
      <c r="B351" t="s">
        <v>10</v>
      </c>
      <c r="C351" t="s">
        <v>1160</v>
      </c>
      <c r="D351" t="s">
        <v>12</v>
      </c>
      <c r="E351" t="s">
        <v>61</v>
      </c>
      <c r="F351" t="s">
        <v>1131</v>
      </c>
      <c r="G351" t="s">
        <v>104</v>
      </c>
      <c r="H351" t="s">
        <v>1161</v>
      </c>
      <c r="I351" t="s">
        <v>1133</v>
      </c>
    </row>
    <row r="352" spans="1:9" hidden="1" x14ac:dyDescent="0.25">
      <c r="A352" t="s">
        <v>1162</v>
      </c>
      <c r="B352" t="s">
        <v>19</v>
      </c>
      <c r="C352" t="s">
        <v>1163</v>
      </c>
      <c r="D352" t="s">
        <v>12</v>
      </c>
      <c r="E352" t="s">
        <v>61</v>
      </c>
      <c r="G352" t="s">
        <v>34</v>
      </c>
      <c r="H352" t="s">
        <v>1164</v>
      </c>
      <c r="I352" t="s">
        <v>1133</v>
      </c>
    </row>
    <row r="353" spans="1:9" hidden="1" x14ac:dyDescent="0.25">
      <c r="A353" t="s">
        <v>1165</v>
      </c>
      <c r="B353" t="s">
        <v>54</v>
      </c>
      <c r="C353" t="s">
        <v>1166</v>
      </c>
      <c r="D353" t="s">
        <v>12</v>
      </c>
      <c r="E353" t="s">
        <v>61</v>
      </c>
      <c r="F353" t="s">
        <v>1059</v>
      </c>
      <c r="G353" t="s">
        <v>104</v>
      </c>
      <c r="H353" t="s">
        <v>1167</v>
      </c>
      <c r="I353" t="s">
        <v>1168</v>
      </c>
    </row>
    <row r="354" spans="1:9" hidden="1" x14ac:dyDescent="0.25">
      <c r="A354" t="s">
        <v>1169</v>
      </c>
      <c r="B354" t="s">
        <v>54</v>
      </c>
      <c r="C354" t="s">
        <v>1170</v>
      </c>
      <c r="D354" t="s">
        <v>12</v>
      </c>
      <c r="E354" t="s">
        <v>61</v>
      </c>
      <c r="F354" t="s">
        <v>1131</v>
      </c>
      <c r="G354" t="s">
        <v>104</v>
      </c>
      <c r="H354" t="s">
        <v>1171</v>
      </c>
      <c r="I354" t="s">
        <v>1133</v>
      </c>
    </row>
    <row r="355" spans="1:9" hidden="1" x14ac:dyDescent="0.25">
      <c r="A355" t="s">
        <v>1172</v>
      </c>
      <c r="B355" t="s">
        <v>19</v>
      </c>
      <c r="C355" t="s">
        <v>1173</v>
      </c>
      <c r="D355" t="s">
        <v>12</v>
      </c>
      <c r="E355" t="s">
        <v>61</v>
      </c>
      <c r="G355" t="s">
        <v>34</v>
      </c>
      <c r="H355" t="s">
        <v>1174</v>
      </c>
      <c r="I355" t="s">
        <v>1133</v>
      </c>
    </row>
    <row r="356" spans="1:9" hidden="1" x14ac:dyDescent="0.25">
      <c r="A356" t="s">
        <v>1175</v>
      </c>
      <c r="B356" t="s">
        <v>10</v>
      </c>
      <c r="C356" t="s">
        <v>1176</v>
      </c>
      <c r="D356" t="s">
        <v>12</v>
      </c>
      <c r="E356" t="s">
        <v>61</v>
      </c>
      <c r="G356" t="s">
        <v>73</v>
      </c>
      <c r="H356" t="s">
        <v>1177</v>
      </c>
      <c r="I356" t="s">
        <v>955</v>
      </c>
    </row>
    <row r="357" spans="1:9" hidden="1" x14ac:dyDescent="0.25">
      <c r="A357" t="s">
        <v>1178</v>
      </c>
      <c r="B357" t="s">
        <v>19</v>
      </c>
      <c r="C357" t="s">
        <v>1179</v>
      </c>
      <c r="D357" t="s">
        <v>12</v>
      </c>
      <c r="E357" t="s">
        <v>61</v>
      </c>
      <c r="G357" t="s">
        <v>34</v>
      </c>
      <c r="H357" t="s">
        <v>1180</v>
      </c>
      <c r="I357" t="s">
        <v>1133</v>
      </c>
    </row>
    <row r="358" spans="1:9" hidden="1" x14ac:dyDescent="0.25">
      <c r="A358" t="s">
        <v>1181</v>
      </c>
      <c r="B358" t="s">
        <v>10</v>
      </c>
      <c r="C358" t="s">
        <v>1182</v>
      </c>
      <c r="D358" t="s">
        <v>12</v>
      </c>
      <c r="E358" t="s">
        <v>61</v>
      </c>
      <c r="F358" t="s">
        <v>1131</v>
      </c>
      <c r="G358" t="s">
        <v>104</v>
      </c>
      <c r="H358" t="s">
        <v>1183</v>
      </c>
      <c r="I358" t="s">
        <v>1133</v>
      </c>
    </row>
    <row r="359" spans="1:9" hidden="1" x14ac:dyDescent="0.25">
      <c r="A359" t="s">
        <v>1184</v>
      </c>
      <c r="B359" t="s">
        <v>10</v>
      </c>
      <c r="C359" t="s">
        <v>1185</v>
      </c>
      <c r="D359" t="s">
        <v>12</v>
      </c>
      <c r="E359" t="s">
        <v>61</v>
      </c>
      <c r="F359" t="s">
        <v>1131</v>
      </c>
      <c r="G359" t="s">
        <v>104</v>
      </c>
      <c r="H359" t="s">
        <v>1186</v>
      </c>
      <c r="I359" t="s">
        <v>1133</v>
      </c>
    </row>
    <row r="360" spans="1:9" hidden="1" x14ac:dyDescent="0.25">
      <c r="A360" t="s">
        <v>1187</v>
      </c>
      <c r="B360" t="s">
        <v>10</v>
      </c>
      <c r="C360" t="s">
        <v>1188</v>
      </c>
      <c r="D360" t="s">
        <v>12</v>
      </c>
      <c r="E360" t="s">
        <v>61</v>
      </c>
      <c r="F360" t="s">
        <v>1131</v>
      </c>
      <c r="G360" t="s">
        <v>104</v>
      </c>
      <c r="H360" t="s">
        <v>1189</v>
      </c>
      <c r="I360" t="s">
        <v>1133</v>
      </c>
    </row>
    <row r="361" spans="1:9" hidden="1" x14ac:dyDescent="0.25">
      <c r="A361" t="s">
        <v>1190</v>
      </c>
      <c r="B361" t="s">
        <v>19</v>
      </c>
      <c r="C361" t="s">
        <v>1191</v>
      </c>
      <c r="D361" t="s">
        <v>12</v>
      </c>
      <c r="E361" t="s">
        <v>61</v>
      </c>
      <c r="G361" t="s">
        <v>34</v>
      </c>
      <c r="H361" t="s">
        <v>1192</v>
      </c>
      <c r="I361" t="s">
        <v>1133</v>
      </c>
    </row>
    <row r="362" spans="1:9" hidden="1" x14ac:dyDescent="0.25">
      <c r="A362" t="s">
        <v>1193</v>
      </c>
      <c r="B362" t="s">
        <v>10</v>
      </c>
      <c r="C362" t="s">
        <v>1194</v>
      </c>
      <c r="D362" t="s">
        <v>12</v>
      </c>
      <c r="E362" t="s">
        <v>61</v>
      </c>
      <c r="G362" t="s">
        <v>73</v>
      </c>
      <c r="H362" t="s">
        <v>1195</v>
      </c>
      <c r="I362" t="s">
        <v>1133</v>
      </c>
    </row>
    <row r="363" spans="1:9" hidden="1" x14ac:dyDescent="0.25">
      <c r="A363" t="s">
        <v>1196</v>
      </c>
      <c r="B363" t="s">
        <v>19</v>
      </c>
      <c r="C363" t="s">
        <v>1197</v>
      </c>
      <c r="D363" t="s">
        <v>12</v>
      </c>
      <c r="E363" t="s">
        <v>61</v>
      </c>
      <c r="G363" t="s">
        <v>39</v>
      </c>
      <c r="H363" t="s">
        <v>1198</v>
      </c>
      <c r="I363" t="s">
        <v>1133</v>
      </c>
    </row>
    <row r="364" spans="1:9" hidden="1" x14ac:dyDescent="0.25">
      <c r="A364" t="s">
        <v>1199</v>
      </c>
      <c r="B364" t="s">
        <v>19</v>
      </c>
      <c r="C364" t="s">
        <v>1200</v>
      </c>
      <c r="D364" t="s">
        <v>21</v>
      </c>
      <c r="E364" t="s">
        <v>61</v>
      </c>
      <c r="G364" t="s">
        <v>34</v>
      </c>
      <c r="H364" t="s">
        <v>1201</v>
      </c>
      <c r="I364" t="s">
        <v>1202</v>
      </c>
    </row>
    <row r="365" spans="1:9" hidden="1" x14ac:dyDescent="0.25">
      <c r="A365" t="s">
        <v>1203</v>
      </c>
      <c r="B365" t="s">
        <v>19</v>
      </c>
      <c r="C365" t="s">
        <v>1204</v>
      </c>
      <c r="D365" t="s">
        <v>12</v>
      </c>
      <c r="E365" t="s">
        <v>61</v>
      </c>
      <c r="G365" t="s">
        <v>39</v>
      </c>
      <c r="H365" t="s">
        <v>1205</v>
      </c>
      <c r="I365" t="s">
        <v>1202</v>
      </c>
    </row>
    <row r="366" spans="1:9" hidden="1" x14ac:dyDescent="0.25">
      <c r="A366" t="s">
        <v>1206</v>
      </c>
      <c r="B366" t="s">
        <v>19</v>
      </c>
      <c r="C366" t="s">
        <v>1207</v>
      </c>
      <c r="D366" t="s">
        <v>12</v>
      </c>
      <c r="E366" t="s">
        <v>837</v>
      </c>
      <c r="G366" t="s">
        <v>39</v>
      </c>
      <c r="H366" t="s">
        <v>1208</v>
      </c>
      <c r="I366" t="s">
        <v>1209</v>
      </c>
    </row>
    <row r="367" spans="1:9" x14ac:dyDescent="0.25">
      <c r="A367" t="s">
        <v>1210</v>
      </c>
      <c r="B367" t="s">
        <v>10</v>
      </c>
      <c r="C367" t="s">
        <v>1211</v>
      </c>
      <c r="D367" t="s">
        <v>12</v>
      </c>
      <c r="E367" t="s">
        <v>269</v>
      </c>
      <c r="F367" t="s">
        <v>103</v>
      </c>
      <c r="G367" t="s">
        <v>104</v>
      </c>
      <c r="H367" t="s">
        <v>1212</v>
      </c>
      <c r="I367" t="s">
        <v>839</v>
      </c>
    </row>
    <row r="368" spans="1:9" x14ac:dyDescent="0.25">
      <c r="A368" t="s">
        <v>1213</v>
      </c>
      <c r="B368" t="s">
        <v>10</v>
      </c>
      <c r="C368" t="s">
        <v>1214</v>
      </c>
      <c r="D368" t="s">
        <v>12</v>
      </c>
      <c r="E368" t="s">
        <v>269</v>
      </c>
      <c r="F368" t="s">
        <v>103</v>
      </c>
      <c r="G368" t="s">
        <v>73</v>
      </c>
      <c r="H368" t="s">
        <v>1215</v>
      </c>
      <c r="I368" t="s">
        <v>463</v>
      </c>
    </row>
    <row r="369" spans="1:9" hidden="1" x14ac:dyDescent="0.25">
      <c r="A369" t="s">
        <v>1216</v>
      </c>
      <c r="B369" t="s">
        <v>19</v>
      </c>
      <c r="C369" t="s">
        <v>1217</v>
      </c>
      <c r="D369" t="s">
        <v>12</v>
      </c>
      <c r="E369" t="s">
        <v>61</v>
      </c>
      <c r="G369" t="s">
        <v>34</v>
      </c>
      <c r="H369" t="s">
        <v>1218</v>
      </c>
      <c r="I369" t="s">
        <v>1133</v>
      </c>
    </row>
    <row r="370" spans="1:9" hidden="1" x14ac:dyDescent="0.25">
      <c r="A370" t="s">
        <v>1219</v>
      </c>
      <c r="B370" t="s">
        <v>19</v>
      </c>
      <c r="C370" t="s">
        <v>1220</v>
      </c>
      <c r="D370" t="s">
        <v>12</v>
      </c>
      <c r="E370" t="s">
        <v>61</v>
      </c>
      <c r="F370" t="s">
        <v>1221</v>
      </c>
      <c r="G370" t="s">
        <v>15</v>
      </c>
      <c r="H370" t="s">
        <v>1222</v>
      </c>
      <c r="I370" t="s">
        <v>1209</v>
      </c>
    </row>
    <row r="371" spans="1:9" hidden="1" x14ac:dyDescent="0.25">
      <c r="A371" t="s">
        <v>1223</v>
      </c>
      <c r="B371" t="s">
        <v>19</v>
      </c>
      <c r="C371" t="s">
        <v>1224</v>
      </c>
      <c r="D371" t="s">
        <v>21</v>
      </c>
      <c r="E371" t="s">
        <v>61</v>
      </c>
      <c r="G371" t="s">
        <v>34</v>
      </c>
      <c r="H371" t="s">
        <v>1225</v>
      </c>
      <c r="I371" t="s">
        <v>1202</v>
      </c>
    </row>
    <row r="372" spans="1:9" hidden="1" x14ac:dyDescent="0.25">
      <c r="A372" t="s">
        <v>1226</v>
      </c>
      <c r="B372" t="s">
        <v>19</v>
      </c>
      <c r="C372" t="s">
        <v>1227</v>
      </c>
      <c r="D372" t="s">
        <v>12</v>
      </c>
      <c r="E372" t="s">
        <v>61</v>
      </c>
      <c r="G372" t="s">
        <v>34</v>
      </c>
      <c r="H372" t="s">
        <v>1228</v>
      </c>
      <c r="I372" t="s">
        <v>1202</v>
      </c>
    </row>
    <row r="373" spans="1:9" hidden="1" x14ac:dyDescent="0.25">
      <c r="A373" t="s">
        <v>1229</v>
      </c>
      <c r="B373" t="s">
        <v>54</v>
      </c>
      <c r="C373" t="s">
        <v>1230</v>
      </c>
      <c r="D373" t="s">
        <v>12</v>
      </c>
      <c r="E373" t="s">
        <v>61</v>
      </c>
      <c r="G373" t="s">
        <v>66</v>
      </c>
      <c r="H373" t="s">
        <v>1231</v>
      </c>
      <c r="I373" t="s">
        <v>23</v>
      </c>
    </row>
    <row r="374" spans="1:9" hidden="1" x14ac:dyDescent="0.25">
      <c r="A374" t="s">
        <v>1232</v>
      </c>
      <c r="B374" t="s">
        <v>10</v>
      </c>
      <c r="C374" t="s">
        <v>1233</v>
      </c>
      <c r="D374" t="s">
        <v>12</v>
      </c>
      <c r="E374" t="s">
        <v>61</v>
      </c>
      <c r="G374" t="s">
        <v>89</v>
      </c>
      <c r="H374" t="s">
        <v>1234</v>
      </c>
      <c r="I374" t="s">
        <v>1202</v>
      </c>
    </row>
    <row r="375" spans="1:9" hidden="1" x14ac:dyDescent="0.25">
      <c r="A375" t="s">
        <v>1235</v>
      </c>
      <c r="B375" t="s">
        <v>10</v>
      </c>
      <c r="C375" t="s">
        <v>1236</v>
      </c>
      <c r="D375" t="s">
        <v>12</v>
      </c>
      <c r="E375" t="s">
        <v>61</v>
      </c>
      <c r="G375" t="s">
        <v>89</v>
      </c>
      <c r="H375" t="s">
        <v>1237</v>
      </c>
      <c r="I375" t="s">
        <v>1202</v>
      </c>
    </row>
    <row r="376" spans="1:9" hidden="1" x14ac:dyDescent="0.25">
      <c r="A376" t="s">
        <v>1238</v>
      </c>
      <c r="B376" t="s">
        <v>19</v>
      </c>
      <c r="C376" t="s">
        <v>1239</v>
      </c>
      <c r="D376" t="s">
        <v>12</v>
      </c>
      <c r="E376" t="s">
        <v>61</v>
      </c>
      <c r="G376" t="s">
        <v>34</v>
      </c>
      <c r="H376" t="s">
        <v>1240</v>
      </c>
      <c r="I376" t="s">
        <v>1202</v>
      </c>
    </row>
    <row r="377" spans="1:9" hidden="1" x14ac:dyDescent="0.25">
      <c r="A377" t="s">
        <v>1241</v>
      </c>
      <c r="B377" t="s">
        <v>54</v>
      </c>
      <c r="C377" t="s">
        <v>1242</v>
      </c>
      <c r="D377" t="s">
        <v>12</v>
      </c>
      <c r="E377" t="s">
        <v>61</v>
      </c>
      <c r="H377" t="s">
        <v>1243</v>
      </c>
      <c r="I377" t="s">
        <v>23</v>
      </c>
    </row>
    <row r="378" spans="1:9" hidden="1" x14ac:dyDescent="0.25">
      <c r="A378" t="s">
        <v>1244</v>
      </c>
      <c r="B378" t="s">
        <v>10</v>
      </c>
      <c r="C378" t="s">
        <v>1245</v>
      </c>
      <c r="D378" t="s">
        <v>12</v>
      </c>
      <c r="E378" t="s">
        <v>61</v>
      </c>
      <c r="G378" t="s">
        <v>73</v>
      </c>
      <c r="H378" t="s">
        <v>1246</v>
      </c>
      <c r="I378" t="s">
        <v>1202</v>
      </c>
    </row>
    <row r="379" spans="1:9" hidden="1" x14ac:dyDescent="0.25">
      <c r="A379" t="s">
        <v>1247</v>
      </c>
      <c r="B379" t="s">
        <v>10</v>
      </c>
      <c r="C379" t="s">
        <v>1248</v>
      </c>
      <c r="D379" t="s">
        <v>12</v>
      </c>
      <c r="E379" t="s">
        <v>61</v>
      </c>
      <c r="H379" t="s">
        <v>1249</v>
      </c>
      <c r="I379" t="s">
        <v>1202</v>
      </c>
    </row>
    <row r="380" spans="1:9" hidden="1" x14ac:dyDescent="0.25">
      <c r="A380" t="s">
        <v>1250</v>
      </c>
      <c r="B380" t="s">
        <v>19</v>
      </c>
      <c r="C380" t="s">
        <v>1251</v>
      </c>
      <c r="D380" t="s">
        <v>12</v>
      </c>
      <c r="E380" t="s">
        <v>61</v>
      </c>
      <c r="G380" t="s">
        <v>34</v>
      </c>
      <c r="H380" t="s">
        <v>1252</v>
      </c>
      <c r="I380" t="s">
        <v>1209</v>
      </c>
    </row>
    <row r="381" spans="1:9" hidden="1" x14ac:dyDescent="0.25">
      <c r="A381" t="s">
        <v>1253</v>
      </c>
      <c r="B381" t="s">
        <v>19</v>
      </c>
      <c r="C381" t="s">
        <v>1254</v>
      </c>
      <c r="D381" t="s">
        <v>12</v>
      </c>
      <c r="E381" t="s">
        <v>33</v>
      </c>
      <c r="G381" t="s">
        <v>66</v>
      </c>
      <c r="H381" t="s">
        <v>1255</v>
      </c>
      <c r="I381" t="s">
        <v>1117</v>
      </c>
    </row>
    <row r="382" spans="1:9" hidden="1" x14ac:dyDescent="0.25">
      <c r="A382" t="s">
        <v>1256</v>
      </c>
      <c r="B382" t="s">
        <v>54</v>
      </c>
      <c r="C382" t="s">
        <v>1257</v>
      </c>
      <c r="D382" t="s">
        <v>12</v>
      </c>
      <c r="E382" t="s">
        <v>61</v>
      </c>
      <c r="F382" t="s">
        <v>1221</v>
      </c>
      <c r="G382" t="s">
        <v>104</v>
      </c>
      <c r="H382" t="s">
        <v>1258</v>
      </c>
      <c r="I382" t="s">
        <v>1209</v>
      </c>
    </row>
    <row r="383" spans="1:9" hidden="1" x14ac:dyDescent="0.25">
      <c r="A383" t="s">
        <v>1259</v>
      </c>
      <c r="B383" t="s">
        <v>10</v>
      </c>
      <c r="C383" t="s">
        <v>1260</v>
      </c>
      <c r="D383" t="s">
        <v>12</v>
      </c>
      <c r="E383" t="s">
        <v>61</v>
      </c>
      <c r="G383" t="s">
        <v>794</v>
      </c>
      <c r="H383" t="s">
        <v>1261</v>
      </c>
      <c r="I383" t="s">
        <v>1262</v>
      </c>
    </row>
    <row r="384" spans="1:9" hidden="1" x14ac:dyDescent="0.25">
      <c r="A384" t="s">
        <v>1263</v>
      </c>
      <c r="B384" t="s">
        <v>54</v>
      </c>
      <c r="C384" t="s">
        <v>1264</v>
      </c>
      <c r="D384" t="s">
        <v>12</v>
      </c>
      <c r="E384" t="s">
        <v>61</v>
      </c>
      <c r="F384" t="s">
        <v>1221</v>
      </c>
      <c r="G384" t="s">
        <v>73</v>
      </c>
      <c r="H384" t="s">
        <v>1265</v>
      </c>
      <c r="I384" t="s">
        <v>1266</v>
      </c>
    </row>
    <row r="385" spans="1:9" hidden="1" x14ac:dyDescent="0.25">
      <c r="A385" t="s">
        <v>1267</v>
      </c>
      <c r="B385" t="s">
        <v>54</v>
      </c>
      <c r="C385" t="s">
        <v>1268</v>
      </c>
      <c r="D385" t="s">
        <v>12</v>
      </c>
      <c r="E385" t="s">
        <v>61</v>
      </c>
      <c r="F385" t="s">
        <v>1221</v>
      </c>
      <c r="G385" t="s">
        <v>148</v>
      </c>
      <c r="H385" t="s">
        <v>1269</v>
      </c>
      <c r="I385" t="s">
        <v>1266</v>
      </c>
    </row>
    <row r="386" spans="1:9" hidden="1" x14ac:dyDescent="0.25">
      <c r="A386" t="s">
        <v>1270</v>
      </c>
      <c r="B386" t="s">
        <v>19</v>
      </c>
      <c r="C386" t="s">
        <v>1271</v>
      </c>
      <c r="D386" t="s">
        <v>12</v>
      </c>
      <c r="E386" t="s">
        <v>61</v>
      </c>
      <c r="G386" t="s">
        <v>34</v>
      </c>
      <c r="H386" t="s">
        <v>1272</v>
      </c>
      <c r="I386" t="s">
        <v>1262</v>
      </c>
    </row>
    <row r="387" spans="1:9" hidden="1" x14ac:dyDescent="0.25">
      <c r="A387" t="s">
        <v>1273</v>
      </c>
      <c r="B387" t="s">
        <v>19</v>
      </c>
      <c r="C387" t="s">
        <v>1274</v>
      </c>
      <c r="D387" t="s">
        <v>12</v>
      </c>
      <c r="E387" t="s">
        <v>61</v>
      </c>
      <c r="G387" t="s">
        <v>34</v>
      </c>
      <c r="H387" t="s">
        <v>1275</v>
      </c>
      <c r="I387" t="s">
        <v>1262</v>
      </c>
    </row>
    <row r="388" spans="1:9" hidden="1" x14ac:dyDescent="0.25">
      <c r="A388" t="s">
        <v>1276</v>
      </c>
      <c r="B388" t="s">
        <v>19</v>
      </c>
      <c r="C388" t="s">
        <v>1277</v>
      </c>
      <c r="D388" t="s">
        <v>12</v>
      </c>
      <c r="E388" t="s">
        <v>61</v>
      </c>
      <c r="G388" t="s">
        <v>34</v>
      </c>
      <c r="H388" t="s">
        <v>1278</v>
      </c>
      <c r="I388" t="s">
        <v>1262</v>
      </c>
    </row>
    <row r="389" spans="1:9" hidden="1" x14ac:dyDescent="0.25">
      <c r="A389" t="s">
        <v>1279</v>
      </c>
      <c r="B389" t="s">
        <v>19</v>
      </c>
      <c r="C389" t="s">
        <v>1280</v>
      </c>
      <c r="D389" t="s">
        <v>12</v>
      </c>
      <c r="E389" t="s">
        <v>61</v>
      </c>
      <c r="H389" t="s">
        <v>1281</v>
      </c>
      <c r="I389" t="s">
        <v>1282</v>
      </c>
    </row>
    <row r="390" spans="1:9" hidden="1" x14ac:dyDescent="0.25">
      <c r="A390" t="s">
        <v>1283</v>
      </c>
      <c r="B390" t="s">
        <v>10</v>
      </c>
      <c r="C390" t="s">
        <v>1284</v>
      </c>
      <c r="D390" t="s">
        <v>12</v>
      </c>
      <c r="E390" t="s">
        <v>61</v>
      </c>
      <c r="F390" t="s">
        <v>1059</v>
      </c>
      <c r="G390" t="s">
        <v>148</v>
      </c>
      <c r="H390" t="s">
        <v>1285</v>
      </c>
      <c r="I390" t="s">
        <v>1117</v>
      </c>
    </row>
    <row r="391" spans="1:9" hidden="1" x14ac:dyDescent="0.25">
      <c r="A391" t="s">
        <v>1286</v>
      </c>
      <c r="B391" t="s">
        <v>10</v>
      </c>
      <c r="C391" t="s">
        <v>1287</v>
      </c>
      <c r="D391" t="s">
        <v>12</v>
      </c>
      <c r="E391" t="s">
        <v>61</v>
      </c>
      <c r="F391" t="s">
        <v>1131</v>
      </c>
      <c r="G391" t="s">
        <v>104</v>
      </c>
      <c r="H391" t="s">
        <v>1288</v>
      </c>
      <c r="I391" t="s">
        <v>1202</v>
      </c>
    </row>
    <row r="392" spans="1:9" hidden="1" x14ac:dyDescent="0.25">
      <c r="A392" t="s">
        <v>1289</v>
      </c>
      <c r="B392" t="s">
        <v>19</v>
      </c>
      <c r="C392" t="s">
        <v>1290</v>
      </c>
      <c r="D392" t="s">
        <v>12</v>
      </c>
      <c r="E392" t="s">
        <v>61</v>
      </c>
      <c r="G392" t="s">
        <v>66</v>
      </c>
      <c r="H392" t="s">
        <v>1291</v>
      </c>
      <c r="I392" t="s">
        <v>1266</v>
      </c>
    </row>
    <row r="393" spans="1:9" hidden="1" x14ac:dyDescent="0.25">
      <c r="A393" t="s">
        <v>1292</v>
      </c>
      <c r="B393" t="s">
        <v>10</v>
      </c>
      <c r="C393" t="s">
        <v>1293</v>
      </c>
      <c r="D393" t="s">
        <v>12</v>
      </c>
      <c r="E393" t="s">
        <v>61</v>
      </c>
      <c r="F393" t="s">
        <v>1294</v>
      </c>
      <c r="G393" t="s">
        <v>73</v>
      </c>
      <c r="H393" t="s">
        <v>1295</v>
      </c>
      <c r="I393" t="s">
        <v>1262</v>
      </c>
    </row>
    <row r="394" spans="1:9" hidden="1" x14ac:dyDescent="0.25">
      <c r="A394" t="s">
        <v>1296</v>
      </c>
      <c r="B394" t="s">
        <v>54</v>
      </c>
      <c r="C394" t="s">
        <v>1297</v>
      </c>
      <c r="D394" t="s">
        <v>12</v>
      </c>
      <c r="E394" t="s">
        <v>61</v>
      </c>
      <c r="H394" t="s">
        <v>1298</v>
      </c>
      <c r="I394" t="s">
        <v>1050</v>
      </c>
    </row>
    <row r="395" spans="1:9" hidden="1" x14ac:dyDescent="0.25">
      <c r="A395" t="s">
        <v>1299</v>
      </c>
      <c r="B395" t="s">
        <v>10</v>
      </c>
      <c r="C395" t="s">
        <v>1300</v>
      </c>
      <c r="D395" t="s">
        <v>12</v>
      </c>
      <c r="E395" t="s">
        <v>13</v>
      </c>
      <c r="H395" t="s">
        <v>1301</v>
      </c>
      <c r="I395" t="s">
        <v>23</v>
      </c>
    </row>
    <row r="396" spans="1:9" hidden="1" x14ac:dyDescent="0.25">
      <c r="A396" t="s">
        <v>1302</v>
      </c>
      <c r="B396" t="s">
        <v>19</v>
      </c>
      <c r="C396" t="s">
        <v>1303</v>
      </c>
      <c r="D396" t="s">
        <v>12</v>
      </c>
      <c r="E396" t="s">
        <v>61</v>
      </c>
      <c r="G396" t="s">
        <v>34</v>
      </c>
      <c r="H396" t="s">
        <v>1304</v>
      </c>
      <c r="I396" t="s">
        <v>1262</v>
      </c>
    </row>
    <row r="397" spans="1:9" hidden="1" x14ac:dyDescent="0.25">
      <c r="A397" t="s">
        <v>1305</v>
      </c>
      <c r="B397" t="s">
        <v>54</v>
      </c>
      <c r="C397" t="s">
        <v>1306</v>
      </c>
      <c r="D397" t="s">
        <v>12</v>
      </c>
      <c r="E397" t="s">
        <v>61</v>
      </c>
      <c r="F397" t="s">
        <v>1221</v>
      </c>
      <c r="G397" t="s">
        <v>104</v>
      </c>
      <c r="H397" t="s">
        <v>1307</v>
      </c>
      <c r="I397" t="s">
        <v>1209</v>
      </c>
    </row>
    <row r="398" spans="1:9" hidden="1" x14ac:dyDescent="0.25">
      <c r="A398" t="s">
        <v>1308</v>
      </c>
      <c r="B398" t="s">
        <v>19</v>
      </c>
      <c r="C398" t="s">
        <v>1309</v>
      </c>
      <c r="D398" t="s">
        <v>12</v>
      </c>
      <c r="E398" t="s">
        <v>61</v>
      </c>
      <c r="G398" t="s">
        <v>802</v>
      </c>
      <c r="H398" t="s">
        <v>1310</v>
      </c>
      <c r="I398" t="s">
        <v>1262</v>
      </c>
    </row>
    <row r="399" spans="1:9" hidden="1" x14ac:dyDescent="0.25">
      <c r="A399" t="s">
        <v>1311</v>
      </c>
      <c r="B399" t="s">
        <v>54</v>
      </c>
      <c r="C399" t="s">
        <v>1312</v>
      </c>
      <c r="D399" t="s">
        <v>12</v>
      </c>
      <c r="E399" t="s">
        <v>61</v>
      </c>
      <c r="F399" t="s">
        <v>1131</v>
      </c>
      <c r="G399" t="s">
        <v>73</v>
      </c>
      <c r="H399" t="s">
        <v>1313</v>
      </c>
      <c r="I399" t="s">
        <v>1202</v>
      </c>
    </row>
    <row r="400" spans="1:9" hidden="1" x14ac:dyDescent="0.25">
      <c r="A400" t="s">
        <v>1314</v>
      </c>
      <c r="B400" t="s">
        <v>19</v>
      </c>
      <c r="C400" t="s">
        <v>1315</v>
      </c>
      <c r="D400" t="s">
        <v>12</v>
      </c>
      <c r="E400" t="s">
        <v>61</v>
      </c>
      <c r="H400" t="s">
        <v>1316</v>
      </c>
      <c r="I400" t="s">
        <v>1266</v>
      </c>
    </row>
    <row r="401" spans="1:9" hidden="1" x14ac:dyDescent="0.25">
      <c r="A401" t="s">
        <v>1317</v>
      </c>
      <c r="B401" t="s">
        <v>10</v>
      </c>
      <c r="C401" t="s">
        <v>1318</v>
      </c>
      <c r="D401" t="s">
        <v>12</v>
      </c>
      <c r="E401" t="s">
        <v>61</v>
      </c>
      <c r="F401" t="s">
        <v>1221</v>
      </c>
      <c r="G401" t="s">
        <v>104</v>
      </c>
      <c r="H401" t="s">
        <v>1319</v>
      </c>
      <c r="I401" t="s">
        <v>1266</v>
      </c>
    </row>
    <row r="402" spans="1:9" hidden="1" x14ac:dyDescent="0.25">
      <c r="A402" t="s">
        <v>1320</v>
      </c>
      <c r="B402" t="s">
        <v>54</v>
      </c>
      <c r="C402" t="s">
        <v>1321</v>
      </c>
      <c r="D402" t="s">
        <v>12</v>
      </c>
      <c r="E402" t="s">
        <v>61</v>
      </c>
      <c r="G402" t="s">
        <v>104</v>
      </c>
      <c r="H402" t="s">
        <v>1322</v>
      </c>
      <c r="I402" t="s">
        <v>1262</v>
      </c>
    </row>
    <row r="403" spans="1:9" hidden="1" x14ac:dyDescent="0.25">
      <c r="A403" t="s">
        <v>1323</v>
      </c>
      <c r="B403" t="s">
        <v>19</v>
      </c>
      <c r="C403" t="s">
        <v>1324</v>
      </c>
      <c r="D403" t="s">
        <v>12</v>
      </c>
      <c r="E403" t="s">
        <v>61</v>
      </c>
      <c r="G403" t="s">
        <v>794</v>
      </c>
      <c r="H403" t="s">
        <v>1325</v>
      </c>
      <c r="I403" t="s">
        <v>1326</v>
      </c>
    </row>
    <row r="404" spans="1:9" hidden="1" x14ac:dyDescent="0.25">
      <c r="A404" t="s">
        <v>1327</v>
      </c>
      <c r="B404" t="s">
        <v>10</v>
      </c>
      <c r="C404" t="s">
        <v>1328</v>
      </c>
      <c r="D404" t="s">
        <v>12</v>
      </c>
      <c r="E404" t="s">
        <v>61</v>
      </c>
      <c r="F404" t="s">
        <v>1294</v>
      </c>
      <c r="G404" t="s">
        <v>73</v>
      </c>
      <c r="H404" t="s">
        <v>1329</v>
      </c>
      <c r="I404" t="s">
        <v>1330</v>
      </c>
    </row>
    <row r="405" spans="1:9" hidden="1" x14ac:dyDescent="0.25">
      <c r="A405" t="s">
        <v>1331</v>
      </c>
      <c r="B405" t="s">
        <v>10</v>
      </c>
      <c r="C405" t="s">
        <v>1332</v>
      </c>
      <c r="D405" t="s">
        <v>12</v>
      </c>
      <c r="E405" t="s">
        <v>13</v>
      </c>
      <c r="H405" t="s">
        <v>1333</v>
      </c>
      <c r="I405" t="s">
        <v>23</v>
      </c>
    </row>
    <row r="406" spans="1:9" hidden="1" x14ac:dyDescent="0.25">
      <c r="A406" t="s">
        <v>1334</v>
      </c>
      <c r="B406" t="s">
        <v>10</v>
      </c>
      <c r="C406" t="s">
        <v>1335</v>
      </c>
      <c r="D406" t="s">
        <v>12</v>
      </c>
      <c r="E406" t="s">
        <v>13</v>
      </c>
      <c r="H406" t="s">
        <v>1336</v>
      </c>
      <c r="I406" t="s">
        <v>23</v>
      </c>
    </row>
    <row r="407" spans="1:9" hidden="1" x14ac:dyDescent="0.25">
      <c r="A407" t="s">
        <v>1337</v>
      </c>
      <c r="B407" t="s">
        <v>10</v>
      </c>
      <c r="C407" t="s">
        <v>1338</v>
      </c>
      <c r="D407" t="s">
        <v>12</v>
      </c>
      <c r="E407" t="s">
        <v>13</v>
      </c>
      <c r="H407" t="s">
        <v>1339</v>
      </c>
      <c r="I407" t="s">
        <v>23</v>
      </c>
    </row>
    <row r="408" spans="1:9" hidden="1" x14ac:dyDescent="0.25">
      <c r="A408" t="s">
        <v>1340</v>
      </c>
      <c r="B408" t="s">
        <v>10</v>
      </c>
      <c r="C408" t="s">
        <v>1341</v>
      </c>
      <c r="D408" t="s">
        <v>12</v>
      </c>
      <c r="E408" t="s">
        <v>13</v>
      </c>
      <c r="H408" t="s">
        <v>1342</v>
      </c>
      <c r="I408" t="s">
        <v>23</v>
      </c>
    </row>
    <row r="409" spans="1:9" hidden="1" x14ac:dyDescent="0.25">
      <c r="A409" t="s">
        <v>1343</v>
      </c>
      <c r="B409" t="s">
        <v>10</v>
      </c>
      <c r="C409" t="s">
        <v>1344</v>
      </c>
      <c r="D409" t="s">
        <v>113</v>
      </c>
      <c r="E409" t="s">
        <v>61</v>
      </c>
      <c r="F409" t="s">
        <v>1221</v>
      </c>
      <c r="G409" t="s">
        <v>148</v>
      </c>
      <c r="H409" t="s">
        <v>1345</v>
      </c>
      <c r="I409" t="s">
        <v>1262</v>
      </c>
    </row>
    <row r="410" spans="1:9" hidden="1" x14ac:dyDescent="0.25">
      <c r="A410" t="s">
        <v>1346</v>
      </c>
      <c r="B410" t="s">
        <v>10</v>
      </c>
      <c r="C410" t="s">
        <v>1347</v>
      </c>
      <c r="D410" t="s">
        <v>113</v>
      </c>
      <c r="E410" t="s">
        <v>61</v>
      </c>
      <c r="F410" t="s">
        <v>1221</v>
      </c>
      <c r="G410" t="s">
        <v>148</v>
      </c>
      <c r="H410" t="s">
        <v>1348</v>
      </c>
      <c r="I410" t="s">
        <v>1262</v>
      </c>
    </row>
    <row r="411" spans="1:9" hidden="1" x14ac:dyDescent="0.25">
      <c r="A411" t="s">
        <v>1349</v>
      </c>
      <c r="B411" t="s">
        <v>10</v>
      </c>
      <c r="C411" t="s">
        <v>1350</v>
      </c>
      <c r="D411" t="s">
        <v>12</v>
      </c>
      <c r="E411" t="s">
        <v>61</v>
      </c>
      <c r="F411" t="s">
        <v>1294</v>
      </c>
      <c r="H411" t="s">
        <v>1351</v>
      </c>
      <c r="I411" t="s">
        <v>1330</v>
      </c>
    </row>
    <row r="412" spans="1:9" hidden="1" x14ac:dyDescent="0.25">
      <c r="A412" t="s">
        <v>1352</v>
      </c>
      <c r="B412" t="s">
        <v>10</v>
      </c>
      <c r="C412" t="s">
        <v>1353</v>
      </c>
      <c r="D412" t="s">
        <v>113</v>
      </c>
      <c r="E412" t="s">
        <v>61</v>
      </c>
      <c r="F412" t="s">
        <v>1221</v>
      </c>
      <c r="G412" t="s">
        <v>104</v>
      </c>
      <c r="H412" t="s">
        <v>1354</v>
      </c>
      <c r="I412" t="s">
        <v>1262</v>
      </c>
    </row>
    <row r="413" spans="1:9" hidden="1" x14ac:dyDescent="0.25">
      <c r="A413" t="s">
        <v>1355</v>
      </c>
      <c r="B413" t="s">
        <v>54</v>
      </c>
      <c r="C413" t="s">
        <v>1356</v>
      </c>
      <c r="D413" t="s">
        <v>113</v>
      </c>
      <c r="E413" t="s">
        <v>61</v>
      </c>
      <c r="F413" t="s">
        <v>1221</v>
      </c>
      <c r="G413" t="s">
        <v>104</v>
      </c>
      <c r="H413" t="s">
        <v>1357</v>
      </c>
      <c r="I413" t="s">
        <v>1262</v>
      </c>
    </row>
    <row r="414" spans="1:9" hidden="1" x14ac:dyDescent="0.25">
      <c r="A414" t="s">
        <v>1358</v>
      </c>
      <c r="B414" t="s">
        <v>10</v>
      </c>
      <c r="C414" t="s">
        <v>1359</v>
      </c>
      <c r="D414" t="s">
        <v>12</v>
      </c>
      <c r="E414" t="s">
        <v>61</v>
      </c>
      <c r="F414" t="s">
        <v>1360</v>
      </c>
      <c r="G414" t="s">
        <v>15</v>
      </c>
      <c r="H414" t="s">
        <v>1361</v>
      </c>
      <c r="I414" t="s">
        <v>1330</v>
      </c>
    </row>
    <row r="415" spans="1:9" hidden="1" x14ac:dyDescent="0.25">
      <c r="A415" t="s">
        <v>1362</v>
      </c>
      <c r="B415" t="s">
        <v>54</v>
      </c>
      <c r="C415" t="s">
        <v>1363</v>
      </c>
      <c r="D415" t="s">
        <v>12</v>
      </c>
      <c r="E415" t="s">
        <v>61</v>
      </c>
      <c r="G415" t="s">
        <v>119</v>
      </c>
      <c r="H415" t="s">
        <v>1364</v>
      </c>
      <c r="I415" t="s">
        <v>23</v>
      </c>
    </row>
    <row r="416" spans="1:9" hidden="1" x14ac:dyDescent="0.25">
      <c r="A416" t="s">
        <v>1365</v>
      </c>
      <c r="B416" t="s">
        <v>10</v>
      </c>
      <c r="C416" t="s">
        <v>1366</v>
      </c>
      <c r="D416" t="s">
        <v>12</v>
      </c>
      <c r="E416" t="s">
        <v>61</v>
      </c>
      <c r="G416" t="s">
        <v>73</v>
      </c>
      <c r="H416" t="s">
        <v>1367</v>
      </c>
      <c r="I416" t="s">
        <v>1326</v>
      </c>
    </row>
    <row r="417" spans="1:9" hidden="1" x14ac:dyDescent="0.25">
      <c r="A417" t="s">
        <v>1368</v>
      </c>
      <c r="B417" t="s">
        <v>54</v>
      </c>
      <c r="C417" t="s">
        <v>1369</v>
      </c>
      <c r="D417" t="s">
        <v>12</v>
      </c>
      <c r="E417" t="s">
        <v>61</v>
      </c>
      <c r="F417" t="s">
        <v>1294</v>
      </c>
      <c r="G417" t="s">
        <v>104</v>
      </c>
      <c r="H417" t="s">
        <v>1370</v>
      </c>
      <c r="I417" t="s">
        <v>1330</v>
      </c>
    </row>
    <row r="418" spans="1:9" hidden="1" x14ac:dyDescent="0.25">
      <c r="A418" t="s">
        <v>1371</v>
      </c>
      <c r="B418" t="s">
        <v>54</v>
      </c>
      <c r="C418" t="s">
        <v>1372</v>
      </c>
      <c r="D418" t="s">
        <v>12</v>
      </c>
      <c r="E418" t="s">
        <v>61</v>
      </c>
      <c r="F418" t="s">
        <v>1294</v>
      </c>
      <c r="G418" t="s">
        <v>104</v>
      </c>
      <c r="H418" t="s">
        <v>1373</v>
      </c>
      <c r="I418" t="s">
        <v>1330</v>
      </c>
    </row>
    <row r="419" spans="1:9" hidden="1" x14ac:dyDescent="0.25">
      <c r="A419" t="s">
        <v>1374</v>
      </c>
      <c r="B419" t="s">
        <v>10</v>
      </c>
      <c r="C419" t="s">
        <v>1375</v>
      </c>
      <c r="D419" t="s">
        <v>21</v>
      </c>
      <c r="E419" t="s">
        <v>61</v>
      </c>
      <c r="G419" t="s">
        <v>15</v>
      </c>
      <c r="H419" t="s">
        <v>1376</v>
      </c>
      <c r="I419" t="s">
        <v>1330</v>
      </c>
    </row>
    <row r="420" spans="1:9" hidden="1" x14ac:dyDescent="0.25">
      <c r="A420" t="s">
        <v>1377</v>
      </c>
      <c r="B420" t="s">
        <v>10</v>
      </c>
      <c r="C420" t="s">
        <v>1378</v>
      </c>
      <c r="D420" t="s">
        <v>12</v>
      </c>
      <c r="E420" t="s">
        <v>61</v>
      </c>
      <c r="F420" t="s">
        <v>1294</v>
      </c>
      <c r="G420" t="s">
        <v>73</v>
      </c>
      <c r="H420" t="s">
        <v>1379</v>
      </c>
      <c r="I420" t="s">
        <v>1330</v>
      </c>
    </row>
    <row r="421" spans="1:9" hidden="1" x14ac:dyDescent="0.25">
      <c r="A421" t="s">
        <v>1380</v>
      </c>
      <c r="B421" t="s">
        <v>10</v>
      </c>
      <c r="C421" t="s">
        <v>1381</v>
      </c>
      <c r="D421" t="s">
        <v>12</v>
      </c>
      <c r="E421" t="s">
        <v>61</v>
      </c>
      <c r="F421" t="s">
        <v>1294</v>
      </c>
      <c r="G421" t="s">
        <v>73</v>
      </c>
      <c r="H421" t="s">
        <v>1382</v>
      </c>
      <c r="I421" t="s">
        <v>1330</v>
      </c>
    </row>
    <row r="422" spans="1:9" hidden="1" x14ac:dyDescent="0.25">
      <c r="A422" t="s">
        <v>1383</v>
      </c>
      <c r="B422" t="s">
        <v>10</v>
      </c>
      <c r="C422" t="s">
        <v>1384</v>
      </c>
      <c r="D422" t="s">
        <v>12</v>
      </c>
      <c r="E422" t="s">
        <v>61</v>
      </c>
      <c r="F422" t="s">
        <v>1294</v>
      </c>
      <c r="G422" t="s">
        <v>73</v>
      </c>
      <c r="H422" t="s">
        <v>1385</v>
      </c>
      <c r="I422" t="s">
        <v>1330</v>
      </c>
    </row>
    <row r="423" spans="1:9" hidden="1" x14ac:dyDescent="0.25">
      <c r="A423" t="s">
        <v>1386</v>
      </c>
      <c r="B423" t="s">
        <v>54</v>
      </c>
      <c r="C423" t="s">
        <v>1387</v>
      </c>
      <c r="D423" t="s">
        <v>12</v>
      </c>
      <c r="E423" t="s">
        <v>61</v>
      </c>
      <c r="F423" t="s">
        <v>1294</v>
      </c>
      <c r="G423" t="s">
        <v>104</v>
      </c>
      <c r="H423" t="s">
        <v>1388</v>
      </c>
      <c r="I423" t="s">
        <v>1330</v>
      </c>
    </row>
    <row r="424" spans="1:9" hidden="1" x14ac:dyDescent="0.25">
      <c r="A424" t="s">
        <v>1389</v>
      </c>
      <c r="B424" t="s">
        <v>10</v>
      </c>
      <c r="C424" t="s">
        <v>1390</v>
      </c>
      <c r="D424" t="s">
        <v>12</v>
      </c>
      <c r="E424" t="s">
        <v>13</v>
      </c>
      <c r="G424" t="s">
        <v>57</v>
      </c>
      <c r="H424" t="s">
        <v>1391</v>
      </c>
      <c r="I424" t="s">
        <v>23</v>
      </c>
    </row>
    <row r="425" spans="1:9" hidden="1" x14ac:dyDescent="0.25">
      <c r="A425" t="s">
        <v>1392</v>
      </c>
      <c r="B425" t="s">
        <v>10</v>
      </c>
      <c r="C425" t="s">
        <v>1393</v>
      </c>
      <c r="D425" t="s">
        <v>12</v>
      </c>
      <c r="E425" t="s">
        <v>13</v>
      </c>
      <c r="H425" t="s">
        <v>1394</v>
      </c>
      <c r="I425" t="s">
        <v>23</v>
      </c>
    </row>
    <row r="426" spans="1:9" hidden="1" x14ac:dyDescent="0.25">
      <c r="A426" t="s">
        <v>1395</v>
      </c>
      <c r="B426" t="s">
        <v>10</v>
      </c>
      <c r="C426" t="s">
        <v>1396</v>
      </c>
      <c r="D426" t="s">
        <v>12</v>
      </c>
      <c r="E426" t="s">
        <v>13</v>
      </c>
      <c r="H426" t="s">
        <v>1397</v>
      </c>
      <c r="I426" t="s">
        <v>23</v>
      </c>
    </row>
    <row r="427" spans="1:9" hidden="1" x14ac:dyDescent="0.25">
      <c r="A427" t="s">
        <v>1398</v>
      </c>
      <c r="B427" t="s">
        <v>10</v>
      </c>
      <c r="C427" t="s">
        <v>1399</v>
      </c>
      <c r="D427" t="s">
        <v>113</v>
      </c>
      <c r="E427" t="s">
        <v>61</v>
      </c>
      <c r="F427" t="s">
        <v>1131</v>
      </c>
      <c r="G427" t="s">
        <v>1141</v>
      </c>
      <c r="H427" t="s">
        <v>1400</v>
      </c>
      <c r="I427" t="s">
        <v>1401</v>
      </c>
    </row>
    <row r="428" spans="1:9" hidden="1" x14ac:dyDescent="0.25">
      <c r="A428" t="s">
        <v>1402</v>
      </c>
      <c r="B428" t="s">
        <v>10</v>
      </c>
      <c r="C428" t="s">
        <v>1403</v>
      </c>
      <c r="D428" t="s">
        <v>113</v>
      </c>
      <c r="E428" t="s">
        <v>61</v>
      </c>
      <c r="F428" t="s">
        <v>1131</v>
      </c>
      <c r="G428" t="s">
        <v>1141</v>
      </c>
      <c r="H428" t="s">
        <v>1404</v>
      </c>
      <c r="I428" t="s">
        <v>1401</v>
      </c>
    </row>
    <row r="429" spans="1:9" hidden="1" x14ac:dyDescent="0.25">
      <c r="A429" t="s">
        <v>1405</v>
      </c>
      <c r="B429" t="s">
        <v>10</v>
      </c>
      <c r="C429" t="s">
        <v>1406</v>
      </c>
      <c r="D429" t="s">
        <v>12</v>
      </c>
      <c r="E429" t="s">
        <v>61</v>
      </c>
      <c r="F429" t="s">
        <v>1131</v>
      </c>
      <c r="G429" t="s">
        <v>104</v>
      </c>
      <c r="H429" t="s">
        <v>1407</v>
      </c>
      <c r="I429" t="s">
        <v>1401</v>
      </c>
    </row>
    <row r="430" spans="1:9" x14ac:dyDescent="0.25">
      <c r="A430" t="s">
        <v>1408</v>
      </c>
      <c r="B430" t="s">
        <v>10</v>
      </c>
      <c r="C430" t="s">
        <v>1409</v>
      </c>
      <c r="D430" t="s">
        <v>12</v>
      </c>
      <c r="E430" t="s">
        <v>33</v>
      </c>
      <c r="G430" t="s">
        <v>39</v>
      </c>
      <c r="H430" t="s">
        <v>1410</v>
      </c>
      <c r="I430" t="s">
        <v>1411</v>
      </c>
    </row>
    <row r="431" spans="1:9" hidden="1" x14ac:dyDescent="0.25">
      <c r="A431" t="s">
        <v>1412</v>
      </c>
      <c r="B431" t="s">
        <v>10</v>
      </c>
      <c r="C431" t="s">
        <v>1413</v>
      </c>
      <c r="D431" t="s">
        <v>12</v>
      </c>
      <c r="E431" t="s">
        <v>61</v>
      </c>
      <c r="G431" t="s">
        <v>34</v>
      </c>
      <c r="H431" t="s">
        <v>1414</v>
      </c>
      <c r="I431" t="s">
        <v>1137</v>
      </c>
    </row>
    <row r="432" spans="1:9" hidden="1" x14ac:dyDescent="0.25">
      <c r="A432" t="s">
        <v>1415</v>
      </c>
      <c r="B432" t="s">
        <v>10</v>
      </c>
      <c r="C432" t="s">
        <v>1416</v>
      </c>
      <c r="D432" t="s">
        <v>12</v>
      </c>
      <c r="E432" t="s">
        <v>61</v>
      </c>
      <c r="F432" t="s">
        <v>1294</v>
      </c>
      <c r="G432" t="s">
        <v>148</v>
      </c>
      <c r="H432" t="s">
        <v>1417</v>
      </c>
      <c r="I432" t="s">
        <v>1330</v>
      </c>
    </row>
    <row r="433" spans="1:9" hidden="1" x14ac:dyDescent="0.25">
      <c r="A433" t="s">
        <v>1418</v>
      </c>
      <c r="B433" t="s">
        <v>10</v>
      </c>
      <c r="C433" t="s">
        <v>1419</v>
      </c>
      <c r="D433" t="s">
        <v>12</v>
      </c>
      <c r="E433" t="s">
        <v>61</v>
      </c>
      <c r="F433" t="s">
        <v>1294</v>
      </c>
      <c r="G433" t="s">
        <v>148</v>
      </c>
      <c r="H433" t="s">
        <v>1420</v>
      </c>
      <c r="I433" t="s">
        <v>1330</v>
      </c>
    </row>
    <row r="434" spans="1:9" hidden="1" x14ac:dyDescent="0.25">
      <c r="A434" t="s">
        <v>1421</v>
      </c>
      <c r="B434" t="s">
        <v>10</v>
      </c>
      <c r="C434" t="s">
        <v>1422</v>
      </c>
      <c r="D434" t="s">
        <v>12</v>
      </c>
      <c r="E434" t="s">
        <v>61</v>
      </c>
      <c r="F434" t="s">
        <v>1294</v>
      </c>
      <c r="G434" t="s">
        <v>104</v>
      </c>
      <c r="H434" t="s">
        <v>1423</v>
      </c>
      <c r="I434" t="s">
        <v>1326</v>
      </c>
    </row>
    <row r="435" spans="1:9" hidden="1" x14ac:dyDescent="0.25">
      <c r="A435" t="s">
        <v>1424</v>
      </c>
      <c r="B435" t="s">
        <v>10</v>
      </c>
      <c r="C435" t="s">
        <v>1425</v>
      </c>
      <c r="D435" t="s">
        <v>12</v>
      </c>
      <c r="E435" t="s">
        <v>61</v>
      </c>
      <c r="F435" t="s">
        <v>1294</v>
      </c>
      <c r="G435" t="s">
        <v>148</v>
      </c>
      <c r="H435" t="s">
        <v>1426</v>
      </c>
      <c r="I435" t="s">
        <v>1330</v>
      </c>
    </row>
    <row r="436" spans="1:9" hidden="1" x14ac:dyDescent="0.25">
      <c r="A436" t="s">
        <v>1427</v>
      </c>
      <c r="B436" t="s">
        <v>10</v>
      </c>
      <c r="C436" t="s">
        <v>1428</v>
      </c>
      <c r="D436" t="s">
        <v>21</v>
      </c>
      <c r="E436" t="s">
        <v>13</v>
      </c>
      <c r="G436" t="s">
        <v>498</v>
      </c>
      <c r="H436" t="s">
        <v>1429</v>
      </c>
      <c r="I436" t="s">
        <v>23</v>
      </c>
    </row>
    <row r="437" spans="1:9" hidden="1" x14ac:dyDescent="0.25">
      <c r="A437" t="s">
        <v>1430</v>
      </c>
      <c r="B437" t="s">
        <v>19</v>
      </c>
      <c r="C437" t="s">
        <v>1431</v>
      </c>
      <c r="D437" t="s">
        <v>12</v>
      </c>
      <c r="E437" t="s">
        <v>61</v>
      </c>
      <c r="G437" t="s">
        <v>1432</v>
      </c>
      <c r="H437" t="s">
        <v>1433</v>
      </c>
      <c r="I437" t="s">
        <v>1326</v>
      </c>
    </row>
    <row r="438" spans="1:9" hidden="1" x14ac:dyDescent="0.25">
      <c r="A438" t="s">
        <v>1434</v>
      </c>
      <c r="B438" t="s">
        <v>10</v>
      </c>
      <c r="C438" t="s">
        <v>1435</v>
      </c>
      <c r="D438" t="s">
        <v>12</v>
      </c>
      <c r="E438" t="s">
        <v>61</v>
      </c>
      <c r="F438" t="s">
        <v>1294</v>
      </c>
      <c r="G438" t="s">
        <v>104</v>
      </c>
      <c r="H438" t="s">
        <v>1436</v>
      </c>
      <c r="I438" t="s">
        <v>1330</v>
      </c>
    </row>
    <row r="439" spans="1:9" hidden="1" x14ac:dyDescent="0.25">
      <c r="A439" t="s">
        <v>1437</v>
      </c>
      <c r="B439" t="s">
        <v>10</v>
      </c>
      <c r="C439" t="s">
        <v>1438</v>
      </c>
      <c r="D439" t="s">
        <v>12</v>
      </c>
      <c r="E439" t="s">
        <v>61</v>
      </c>
      <c r="F439" t="s">
        <v>1294</v>
      </c>
      <c r="G439" t="s">
        <v>73</v>
      </c>
      <c r="H439" t="s">
        <v>1439</v>
      </c>
      <c r="I439" t="s">
        <v>1330</v>
      </c>
    </row>
    <row r="440" spans="1:9" hidden="1" x14ac:dyDescent="0.25">
      <c r="A440" t="s">
        <v>1440</v>
      </c>
      <c r="B440" t="s">
        <v>19</v>
      </c>
      <c r="C440" t="s">
        <v>1441</v>
      </c>
      <c r="D440" t="s">
        <v>12</v>
      </c>
      <c r="E440" t="s">
        <v>61</v>
      </c>
      <c r="G440" t="s">
        <v>34</v>
      </c>
      <c r="H440" t="s">
        <v>1442</v>
      </c>
      <c r="I440" t="s">
        <v>1443</v>
      </c>
    </row>
    <row r="441" spans="1:9" hidden="1" x14ac:dyDescent="0.25">
      <c r="A441" t="s">
        <v>1444</v>
      </c>
      <c r="B441" t="s">
        <v>54</v>
      </c>
      <c r="C441" t="s">
        <v>1445</v>
      </c>
      <c r="D441" t="s">
        <v>12</v>
      </c>
      <c r="E441" t="s">
        <v>61</v>
      </c>
      <c r="F441" t="s">
        <v>1221</v>
      </c>
      <c r="G441" t="s">
        <v>73</v>
      </c>
      <c r="H441" t="s">
        <v>1446</v>
      </c>
      <c r="I441" t="s">
        <v>1447</v>
      </c>
    </row>
    <row r="442" spans="1:9" hidden="1" x14ac:dyDescent="0.25">
      <c r="A442" t="s">
        <v>1448</v>
      </c>
      <c r="B442" t="s">
        <v>10</v>
      </c>
      <c r="C442" t="s">
        <v>1449</v>
      </c>
      <c r="D442" t="s">
        <v>12</v>
      </c>
      <c r="E442" t="s">
        <v>61</v>
      </c>
      <c r="F442" t="s">
        <v>1450</v>
      </c>
      <c r="G442" t="s">
        <v>104</v>
      </c>
      <c r="H442" t="s">
        <v>1451</v>
      </c>
      <c r="I442" t="s">
        <v>1452</v>
      </c>
    </row>
    <row r="443" spans="1:9" hidden="1" x14ac:dyDescent="0.25">
      <c r="A443" t="s">
        <v>1453</v>
      </c>
      <c r="B443" t="s">
        <v>19</v>
      </c>
      <c r="C443" t="s">
        <v>1454</v>
      </c>
      <c r="D443" t="s">
        <v>12</v>
      </c>
      <c r="E443" t="s">
        <v>61</v>
      </c>
      <c r="G443" t="s">
        <v>34</v>
      </c>
      <c r="H443" t="s">
        <v>1455</v>
      </c>
      <c r="I443" t="s">
        <v>1330</v>
      </c>
    </row>
    <row r="444" spans="1:9" hidden="1" x14ac:dyDescent="0.25">
      <c r="A444" t="s">
        <v>1456</v>
      </c>
      <c r="B444" t="s">
        <v>10</v>
      </c>
      <c r="C444" t="s">
        <v>1457</v>
      </c>
      <c r="D444" t="s">
        <v>12</v>
      </c>
      <c r="E444" t="s">
        <v>61</v>
      </c>
      <c r="G444" t="s">
        <v>34</v>
      </c>
      <c r="H444" t="s">
        <v>1458</v>
      </c>
      <c r="I444" t="s">
        <v>1326</v>
      </c>
    </row>
    <row r="445" spans="1:9" hidden="1" x14ac:dyDescent="0.25">
      <c r="A445" t="s">
        <v>1459</v>
      </c>
      <c r="B445" t="s">
        <v>10</v>
      </c>
      <c r="C445" t="s">
        <v>1460</v>
      </c>
      <c r="D445" t="s">
        <v>12</v>
      </c>
      <c r="E445" t="s">
        <v>61</v>
      </c>
      <c r="F445" t="s">
        <v>1450</v>
      </c>
      <c r="G445" t="s">
        <v>1461</v>
      </c>
      <c r="H445" t="s">
        <v>1462</v>
      </c>
      <c r="I445" t="s">
        <v>1452</v>
      </c>
    </row>
    <row r="446" spans="1:9" hidden="1" x14ac:dyDescent="0.25">
      <c r="A446" t="s">
        <v>1463</v>
      </c>
      <c r="B446" t="s">
        <v>54</v>
      </c>
      <c r="C446" t="s">
        <v>1464</v>
      </c>
      <c r="D446" t="s">
        <v>12</v>
      </c>
      <c r="E446" t="s">
        <v>61</v>
      </c>
      <c r="F446" t="s">
        <v>1221</v>
      </c>
      <c r="G446" t="s">
        <v>104</v>
      </c>
      <c r="H446" t="s">
        <v>1465</v>
      </c>
      <c r="I446" t="s">
        <v>1330</v>
      </c>
    </row>
    <row r="447" spans="1:9" hidden="1" x14ac:dyDescent="0.25">
      <c r="A447" t="s">
        <v>1466</v>
      </c>
      <c r="B447" t="s">
        <v>10</v>
      </c>
      <c r="C447" t="s">
        <v>1467</v>
      </c>
      <c r="D447" t="s">
        <v>12</v>
      </c>
      <c r="E447" t="s">
        <v>61</v>
      </c>
      <c r="G447" t="s">
        <v>882</v>
      </c>
      <c r="H447" t="s">
        <v>1468</v>
      </c>
      <c r="I447" t="s">
        <v>23</v>
      </c>
    </row>
    <row r="448" spans="1:9" hidden="1" x14ac:dyDescent="0.25">
      <c r="A448" t="s">
        <v>1469</v>
      </c>
      <c r="B448" t="s">
        <v>10</v>
      </c>
      <c r="C448" t="s">
        <v>1470</v>
      </c>
      <c r="D448" t="s">
        <v>12</v>
      </c>
      <c r="E448" t="s">
        <v>61</v>
      </c>
      <c r="G448" t="s">
        <v>73</v>
      </c>
      <c r="H448" t="s">
        <v>1471</v>
      </c>
      <c r="I448" t="s">
        <v>1452</v>
      </c>
    </row>
    <row r="449" spans="1:9" hidden="1" x14ac:dyDescent="0.25">
      <c r="A449" t="s">
        <v>1472</v>
      </c>
      <c r="B449" t="s">
        <v>10</v>
      </c>
      <c r="C449" t="s">
        <v>1473</v>
      </c>
      <c r="D449" t="s">
        <v>1140</v>
      </c>
      <c r="E449" t="s">
        <v>13</v>
      </c>
      <c r="H449" t="s">
        <v>1474</v>
      </c>
      <c r="I449" t="s">
        <v>23</v>
      </c>
    </row>
    <row r="450" spans="1:9" x14ac:dyDescent="0.25">
      <c r="A450" t="s">
        <v>1475</v>
      </c>
      <c r="B450" t="s">
        <v>10</v>
      </c>
      <c r="C450" t="s">
        <v>1476</v>
      </c>
      <c r="D450" t="s">
        <v>1140</v>
      </c>
      <c r="E450" t="s">
        <v>33</v>
      </c>
      <c r="G450" t="s">
        <v>73</v>
      </c>
      <c r="H450" t="s">
        <v>1477</v>
      </c>
      <c r="I450" t="s">
        <v>1478</v>
      </c>
    </row>
    <row r="451" spans="1:9" hidden="1" x14ac:dyDescent="0.25">
      <c r="A451" t="s">
        <v>1479</v>
      </c>
      <c r="B451" t="s">
        <v>19</v>
      </c>
      <c r="C451" t="s">
        <v>1480</v>
      </c>
      <c r="D451" t="s">
        <v>12</v>
      </c>
      <c r="E451" t="s">
        <v>61</v>
      </c>
      <c r="G451" t="s">
        <v>73</v>
      </c>
      <c r="H451" t="s">
        <v>1481</v>
      </c>
      <c r="I451" t="s">
        <v>1452</v>
      </c>
    </row>
    <row r="452" spans="1:9" hidden="1" x14ac:dyDescent="0.25">
      <c r="A452" t="s">
        <v>1482</v>
      </c>
      <c r="B452" t="s">
        <v>10</v>
      </c>
      <c r="C452" t="s">
        <v>1483</v>
      </c>
      <c r="D452" t="s">
        <v>12</v>
      </c>
      <c r="E452" t="s">
        <v>61</v>
      </c>
      <c r="G452" t="s">
        <v>34</v>
      </c>
      <c r="H452" t="s">
        <v>1484</v>
      </c>
      <c r="I452" t="s">
        <v>1443</v>
      </c>
    </row>
    <row r="453" spans="1:9" hidden="1" x14ac:dyDescent="0.25">
      <c r="A453" t="s">
        <v>1485</v>
      </c>
      <c r="B453" t="s">
        <v>19</v>
      </c>
      <c r="C453" t="s">
        <v>1486</v>
      </c>
      <c r="D453" t="s">
        <v>12</v>
      </c>
      <c r="E453" t="s">
        <v>61</v>
      </c>
      <c r="G453" t="s">
        <v>34</v>
      </c>
      <c r="H453" t="s">
        <v>1487</v>
      </c>
      <c r="I453" t="s">
        <v>1443</v>
      </c>
    </row>
    <row r="454" spans="1:9" hidden="1" x14ac:dyDescent="0.25">
      <c r="A454" t="s">
        <v>1488</v>
      </c>
      <c r="B454" t="s">
        <v>10</v>
      </c>
      <c r="C454" t="s">
        <v>1489</v>
      </c>
      <c r="D454" t="s">
        <v>1140</v>
      </c>
      <c r="E454" t="s">
        <v>13</v>
      </c>
      <c r="H454" t="s">
        <v>1490</v>
      </c>
      <c r="I454" t="s">
        <v>23</v>
      </c>
    </row>
    <row r="455" spans="1:9" hidden="1" x14ac:dyDescent="0.25">
      <c r="A455" t="s">
        <v>1491</v>
      </c>
      <c r="B455" t="s">
        <v>10</v>
      </c>
      <c r="C455" t="s">
        <v>1492</v>
      </c>
      <c r="D455" t="s">
        <v>12</v>
      </c>
      <c r="E455" t="s">
        <v>61</v>
      </c>
      <c r="F455" t="s">
        <v>1450</v>
      </c>
      <c r="G455" t="s">
        <v>148</v>
      </c>
      <c r="H455" t="s">
        <v>1493</v>
      </c>
      <c r="I455" t="s">
        <v>1443</v>
      </c>
    </row>
    <row r="456" spans="1:9" hidden="1" x14ac:dyDescent="0.25">
      <c r="A456" t="s">
        <v>1494</v>
      </c>
      <c r="B456" t="s">
        <v>19</v>
      </c>
      <c r="C456" t="s">
        <v>1495</v>
      </c>
      <c r="D456" t="s">
        <v>12</v>
      </c>
      <c r="E456" t="s">
        <v>61</v>
      </c>
      <c r="G456" t="s">
        <v>148</v>
      </c>
      <c r="H456" t="s">
        <v>1496</v>
      </c>
      <c r="I456" t="s">
        <v>1443</v>
      </c>
    </row>
    <row r="457" spans="1:9" hidden="1" x14ac:dyDescent="0.25">
      <c r="A457" t="s">
        <v>1497</v>
      </c>
      <c r="B457" t="s">
        <v>54</v>
      </c>
      <c r="C457" t="s">
        <v>1498</v>
      </c>
      <c r="D457" t="s">
        <v>12</v>
      </c>
      <c r="E457" t="s">
        <v>29</v>
      </c>
      <c r="H457" t="s">
        <v>1499</v>
      </c>
      <c r="I457" t="s">
        <v>1500</v>
      </c>
    </row>
    <row r="458" spans="1:9" hidden="1" x14ac:dyDescent="0.25">
      <c r="A458" t="s">
        <v>1501</v>
      </c>
      <c r="B458" t="s">
        <v>19</v>
      </c>
      <c r="C458" t="s">
        <v>1502</v>
      </c>
      <c r="D458" t="s">
        <v>12</v>
      </c>
      <c r="E458" t="s">
        <v>61</v>
      </c>
      <c r="G458" t="s">
        <v>104</v>
      </c>
      <c r="H458" t="s">
        <v>1503</v>
      </c>
      <c r="I458" t="s">
        <v>1504</v>
      </c>
    </row>
    <row r="459" spans="1:9" hidden="1" x14ac:dyDescent="0.25">
      <c r="A459" t="s">
        <v>1505</v>
      </c>
      <c r="B459" t="s">
        <v>54</v>
      </c>
      <c r="C459" t="s">
        <v>1506</v>
      </c>
      <c r="D459" t="s">
        <v>12</v>
      </c>
      <c r="E459" t="s">
        <v>61</v>
      </c>
      <c r="F459" t="s">
        <v>1294</v>
      </c>
      <c r="G459" t="s">
        <v>104</v>
      </c>
      <c r="H459" t="s">
        <v>1507</v>
      </c>
      <c r="I459" t="s">
        <v>1452</v>
      </c>
    </row>
    <row r="460" spans="1:9" hidden="1" x14ac:dyDescent="0.25">
      <c r="A460" t="s">
        <v>1508</v>
      </c>
      <c r="B460" t="s">
        <v>10</v>
      </c>
      <c r="C460" t="s">
        <v>1509</v>
      </c>
      <c r="D460" t="s">
        <v>12</v>
      </c>
      <c r="E460" t="s">
        <v>61</v>
      </c>
      <c r="F460" t="s">
        <v>1450</v>
      </c>
      <c r="G460" t="s">
        <v>34</v>
      </c>
      <c r="H460" t="s">
        <v>1510</v>
      </c>
      <c r="I460" t="s">
        <v>1443</v>
      </c>
    </row>
    <row r="461" spans="1:9" hidden="1" x14ac:dyDescent="0.25">
      <c r="A461" t="s">
        <v>1511</v>
      </c>
      <c r="B461" t="s">
        <v>54</v>
      </c>
      <c r="C461" t="s">
        <v>1512</v>
      </c>
      <c r="D461" t="s">
        <v>12</v>
      </c>
      <c r="E461" t="s">
        <v>29</v>
      </c>
      <c r="H461" t="s">
        <v>1513</v>
      </c>
      <c r="I461" t="s">
        <v>23</v>
      </c>
    </row>
    <row r="462" spans="1:9" hidden="1" x14ac:dyDescent="0.25">
      <c r="A462" t="s">
        <v>1514</v>
      </c>
      <c r="B462" t="s">
        <v>19</v>
      </c>
      <c r="C462" t="s">
        <v>1515</v>
      </c>
      <c r="D462" t="s">
        <v>12</v>
      </c>
      <c r="E462" t="s">
        <v>837</v>
      </c>
      <c r="G462" t="s">
        <v>882</v>
      </c>
      <c r="H462" t="s">
        <v>1516</v>
      </c>
      <c r="I462" t="s">
        <v>1443</v>
      </c>
    </row>
    <row r="463" spans="1:9" hidden="1" x14ac:dyDescent="0.25">
      <c r="A463" t="s">
        <v>1517</v>
      </c>
      <c r="B463" t="s">
        <v>19</v>
      </c>
      <c r="C463" t="s">
        <v>1518</v>
      </c>
      <c r="D463" t="s">
        <v>12</v>
      </c>
      <c r="E463" t="s">
        <v>61</v>
      </c>
      <c r="G463" t="s">
        <v>34</v>
      </c>
      <c r="H463" t="s">
        <v>1519</v>
      </c>
      <c r="I463" t="s">
        <v>1443</v>
      </c>
    </row>
    <row r="464" spans="1:9" hidden="1" x14ac:dyDescent="0.25">
      <c r="A464" t="s">
        <v>1520</v>
      </c>
      <c r="B464" t="s">
        <v>54</v>
      </c>
      <c r="C464" t="s">
        <v>1521</v>
      </c>
      <c r="D464" t="s">
        <v>12</v>
      </c>
      <c r="E464" t="s">
        <v>61</v>
      </c>
      <c r="F464" t="s">
        <v>946</v>
      </c>
      <c r="G464" t="s">
        <v>148</v>
      </c>
      <c r="H464" t="s">
        <v>1522</v>
      </c>
      <c r="I464" t="s">
        <v>1113</v>
      </c>
    </row>
    <row r="465" spans="1:9" hidden="1" x14ac:dyDescent="0.25">
      <c r="A465" t="s">
        <v>1523</v>
      </c>
      <c r="B465" t="s">
        <v>54</v>
      </c>
      <c r="C465" t="s">
        <v>1524</v>
      </c>
      <c r="D465" t="s">
        <v>12</v>
      </c>
      <c r="E465" t="s">
        <v>29</v>
      </c>
      <c r="G465" t="s">
        <v>39</v>
      </c>
      <c r="H465" t="s">
        <v>1525</v>
      </c>
      <c r="I465" t="s">
        <v>1452</v>
      </c>
    </row>
    <row r="466" spans="1:9" hidden="1" x14ac:dyDescent="0.25">
      <c r="A466" t="s">
        <v>1526</v>
      </c>
      <c r="B466" t="s">
        <v>19</v>
      </c>
      <c r="C466" t="s">
        <v>1527</v>
      </c>
      <c r="D466" t="s">
        <v>12</v>
      </c>
      <c r="E466" t="s">
        <v>61</v>
      </c>
      <c r="G466" t="s">
        <v>148</v>
      </c>
      <c r="H466" t="s">
        <v>1528</v>
      </c>
      <c r="I466" t="s">
        <v>1443</v>
      </c>
    </row>
    <row r="467" spans="1:9" hidden="1" x14ac:dyDescent="0.25">
      <c r="A467" t="s">
        <v>1529</v>
      </c>
      <c r="B467" t="s">
        <v>54</v>
      </c>
      <c r="C467" t="s">
        <v>1530</v>
      </c>
      <c r="D467" t="s">
        <v>12</v>
      </c>
      <c r="E467" t="s">
        <v>61</v>
      </c>
      <c r="F467" t="s">
        <v>1450</v>
      </c>
      <c r="G467" t="s">
        <v>104</v>
      </c>
      <c r="H467" t="s">
        <v>1531</v>
      </c>
      <c r="I467" t="s">
        <v>1443</v>
      </c>
    </row>
    <row r="468" spans="1:9" hidden="1" x14ac:dyDescent="0.25">
      <c r="A468" t="s">
        <v>1532</v>
      </c>
      <c r="B468" t="s">
        <v>10</v>
      </c>
      <c r="C468" t="s">
        <v>1533</v>
      </c>
      <c r="D468" t="s">
        <v>12</v>
      </c>
      <c r="E468" t="s">
        <v>61</v>
      </c>
      <c r="F468" t="s">
        <v>1450</v>
      </c>
      <c r="G468" t="s">
        <v>148</v>
      </c>
      <c r="H468" t="s">
        <v>1534</v>
      </c>
      <c r="I468" t="s">
        <v>1443</v>
      </c>
    </row>
    <row r="469" spans="1:9" hidden="1" x14ac:dyDescent="0.25">
      <c r="A469" t="s">
        <v>1535</v>
      </c>
      <c r="B469" t="s">
        <v>10</v>
      </c>
      <c r="C469" t="s">
        <v>1536</v>
      </c>
      <c r="D469" t="s">
        <v>12</v>
      </c>
      <c r="E469" t="s">
        <v>61</v>
      </c>
      <c r="F469" t="s">
        <v>1450</v>
      </c>
      <c r="G469" t="s">
        <v>148</v>
      </c>
      <c r="H469" t="s">
        <v>1537</v>
      </c>
      <c r="I469" t="s">
        <v>1443</v>
      </c>
    </row>
    <row r="470" spans="1:9" hidden="1" x14ac:dyDescent="0.25">
      <c r="A470" t="s">
        <v>1538</v>
      </c>
      <c r="B470" t="s">
        <v>10</v>
      </c>
      <c r="C470" t="s">
        <v>1539</v>
      </c>
      <c r="D470" t="s">
        <v>12</v>
      </c>
      <c r="E470" t="s">
        <v>61</v>
      </c>
      <c r="F470" t="s">
        <v>1221</v>
      </c>
      <c r="G470" t="s">
        <v>104</v>
      </c>
      <c r="H470" t="s">
        <v>1540</v>
      </c>
      <c r="I470" t="s">
        <v>1504</v>
      </c>
    </row>
    <row r="471" spans="1:9" hidden="1" x14ac:dyDescent="0.25">
      <c r="A471" t="s">
        <v>1541</v>
      </c>
      <c r="B471" t="s">
        <v>10</v>
      </c>
      <c r="C471" t="s">
        <v>1542</v>
      </c>
      <c r="D471" t="s">
        <v>12</v>
      </c>
      <c r="E471" t="s">
        <v>61</v>
      </c>
      <c r="F471" t="s">
        <v>1294</v>
      </c>
      <c r="G471" t="s">
        <v>148</v>
      </c>
      <c r="H471" t="s">
        <v>1543</v>
      </c>
      <c r="I471" t="s">
        <v>1452</v>
      </c>
    </row>
    <row r="472" spans="1:9" hidden="1" x14ac:dyDescent="0.25">
      <c r="A472" t="s">
        <v>1544</v>
      </c>
      <c r="B472" t="s">
        <v>10</v>
      </c>
      <c r="C472" t="s">
        <v>1545</v>
      </c>
      <c r="D472" t="s">
        <v>12</v>
      </c>
      <c r="E472" t="s">
        <v>61</v>
      </c>
      <c r="F472" t="s">
        <v>1450</v>
      </c>
      <c r="G472" t="s">
        <v>148</v>
      </c>
      <c r="H472" t="s">
        <v>1546</v>
      </c>
      <c r="I472" t="s">
        <v>1443</v>
      </c>
    </row>
    <row r="473" spans="1:9" hidden="1" x14ac:dyDescent="0.25">
      <c r="A473" t="s">
        <v>1547</v>
      </c>
      <c r="B473" t="s">
        <v>10</v>
      </c>
      <c r="C473" t="s">
        <v>1548</v>
      </c>
      <c r="D473" t="s">
        <v>12</v>
      </c>
      <c r="E473" t="s">
        <v>61</v>
      </c>
      <c r="F473" t="s">
        <v>1450</v>
      </c>
      <c r="G473" t="s">
        <v>104</v>
      </c>
      <c r="H473" t="s">
        <v>1549</v>
      </c>
      <c r="I473" t="s">
        <v>1443</v>
      </c>
    </row>
    <row r="474" spans="1:9" hidden="1" x14ac:dyDescent="0.25">
      <c r="A474" t="s">
        <v>1550</v>
      </c>
      <c r="B474" t="s">
        <v>54</v>
      </c>
      <c r="C474" t="s">
        <v>1551</v>
      </c>
      <c r="D474" t="s">
        <v>12</v>
      </c>
      <c r="E474" t="s">
        <v>61</v>
      </c>
      <c r="F474" t="s">
        <v>1294</v>
      </c>
      <c r="G474" t="s">
        <v>66</v>
      </c>
      <c r="H474" t="s">
        <v>1552</v>
      </c>
      <c r="I474" t="s">
        <v>1553</v>
      </c>
    </row>
    <row r="475" spans="1:9" hidden="1" x14ac:dyDescent="0.25">
      <c r="A475" t="s">
        <v>1554</v>
      </c>
      <c r="B475" t="s">
        <v>54</v>
      </c>
      <c r="C475" t="s">
        <v>1555</v>
      </c>
      <c r="D475" t="s">
        <v>12</v>
      </c>
      <c r="E475" t="s">
        <v>61</v>
      </c>
      <c r="G475" t="s">
        <v>148</v>
      </c>
      <c r="H475" t="s">
        <v>1556</v>
      </c>
      <c r="I475" t="s">
        <v>1557</v>
      </c>
    </row>
    <row r="476" spans="1:9" hidden="1" x14ac:dyDescent="0.25">
      <c r="A476" t="s">
        <v>1558</v>
      </c>
      <c r="B476" t="s">
        <v>54</v>
      </c>
      <c r="C476" t="s">
        <v>1559</v>
      </c>
      <c r="D476" t="s">
        <v>12</v>
      </c>
      <c r="E476" t="s">
        <v>61</v>
      </c>
      <c r="G476" t="s">
        <v>148</v>
      </c>
      <c r="H476" t="s">
        <v>1560</v>
      </c>
      <c r="I476" t="s">
        <v>1557</v>
      </c>
    </row>
    <row r="477" spans="1:9" hidden="1" x14ac:dyDescent="0.25">
      <c r="A477" t="s">
        <v>1561</v>
      </c>
      <c r="B477" t="s">
        <v>54</v>
      </c>
      <c r="C477" t="s">
        <v>1562</v>
      </c>
      <c r="D477" t="s">
        <v>12</v>
      </c>
      <c r="E477" t="s">
        <v>61</v>
      </c>
      <c r="G477" t="s">
        <v>148</v>
      </c>
      <c r="H477" t="s">
        <v>1563</v>
      </c>
      <c r="I477" t="s">
        <v>1564</v>
      </c>
    </row>
    <row r="478" spans="1:9" hidden="1" x14ac:dyDescent="0.25">
      <c r="A478" t="s">
        <v>1565</v>
      </c>
      <c r="B478" t="s">
        <v>54</v>
      </c>
      <c r="C478" t="s">
        <v>1566</v>
      </c>
      <c r="D478" t="s">
        <v>113</v>
      </c>
      <c r="E478" t="s">
        <v>61</v>
      </c>
      <c r="G478" t="s">
        <v>104</v>
      </c>
      <c r="H478" t="s">
        <v>1567</v>
      </c>
      <c r="I478" t="s">
        <v>1557</v>
      </c>
    </row>
    <row r="479" spans="1:9" hidden="1" x14ac:dyDescent="0.25">
      <c r="A479" t="s">
        <v>1568</v>
      </c>
      <c r="B479" t="s">
        <v>54</v>
      </c>
      <c r="C479" t="s">
        <v>1569</v>
      </c>
      <c r="D479" t="s">
        <v>113</v>
      </c>
      <c r="E479" t="s">
        <v>61</v>
      </c>
      <c r="F479" t="s">
        <v>1450</v>
      </c>
      <c r="G479" t="s">
        <v>104</v>
      </c>
      <c r="H479" t="s">
        <v>1570</v>
      </c>
      <c r="I479" t="s">
        <v>1443</v>
      </c>
    </row>
    <row r="480" spans="1:9" hidden="1" x14ac:dyDescent="0.25">
      <c r="A480" t="s">
        <v>1571</v>
      </c>
      <c r="B480" t="s">
        <v>54</v>
      </c>
      <c r="C480" t="s">
        <v>1572</v>
      </c>
      <c r="D480" t="s">
        <v>12</v>
      </c>
      <c r="E480" t="s">
        <v>61</v>
      </c>
      <c r="F480" t="s">
        <v>1450</v>
      </c>
      <c r="G480" t="s">
        <v>104</v>
      </c>
      <c r="H480" t="s">
        <v>1573</v>
      </c>
      <c r="I480" t="s">
        <v>1564</v>
      </c>
    </row>
    <row r="481" spans="1:9" hidden="1" x14ac:dyDescent="0.25">
      <c r="A481" t="s">
        <v>1574</v>
      </c>
      <c r="B481" t="s">
        <v>10</v>
      </c>
      <c r="C481" t="s">
        <v>1575</v>
      </c>
      <c r="D481" t="s">
        <v>12</v>
      </c>
      <c r="E481" t="s">
        <v>837</v>
      </c>
      <c r="G481" t="s">
        <v>882</v>
      </c>
      <c r="H481" t="s">
        <v>1576</v>
      </c>
      <c r="I481" t="s">
        <v>1443</v>
      </c>
    </row>
    <row r="482" spans="1:9" hidden="1" x14ac:dyDescent="0.25">
      <c r="A482" t="s">
        <v>1577</v>
      </c>
      <c r="B482" t="s">
        <v>10</v>
      </c>
      <c r="C482" t="s">
        <v>1578</v>
      </c>
      <c r="D482" t="s">
        <v>12</v>
      </c>
      <c r="E482" t="s">
        <v>61</v>
      </c>
      <c r="H482" t="s">
        <v>1579</v>
      </c>
      <c r="I482" t="s">
        <v>1443</v>
      </c>
    </row>
    <row r="483" spans="1:9" hidden="1" x14ac:dyDescent="0.25">
      <c r="A483" t="s">
        <v>1580</v>
      </c>
      <c r="B483" t="s">
        <v>10</v>
      </c>
      <c r="C483" t="s">
        <v>1581</v>
      </c>
      <c r="D483" t="s">
        <v>12</v>
      </c>
      <c r="E483" t="s">
        <v>837</v>
      </c>
      <c r="G483" t="s">
        <v>114</v>
      </c>
      <c r="H483" t="s">
        <v>1582</v>
      </c>
      <c r="I483" t="s">
        <v>1443</v>
      </c>
    </row>
    <row r="484" spans="1:9" hidden="1" x14ac:dyDescent="0.25">
      <c r="A484" t="s">
        <v>1583</v>
      </c>
      <c r="B484" t="s">
        <v>10</v>
      </c>
      <c r="C484" t="s">
        <v>1584</v>
      </c>
      <c r="D484" t="s">
        <v>12</v>
      </c>
      <c r="E484" t="s">
        <v>61</v>
      </c>
      <c r="G484" t="s">
        <v>114</v>
      </c>
      <c r="H484" t="s">
        <v>1585</v>
      </c>
      <c r="I484" t="s">
        <v>1452</v>
      </c>
    </row>
    <row r="485" spans="1:9" hidden="1" x14ac:dyDescent="0.25">
      <c r="A485" t="s">
        <v>1586</v>
      </c>
      <c r="B485" t="s">
        <v>54</v>
      </c>
      <c r="C485" t="s">
        <v>1587</v>
      </c>
      <c r="D485" t="s">
        <v>12</v>
      </c>
      <c r="E485" t="s">
        <v>61</v>
      </c>
      <c r="F485" t="s">
        <v>1221</v>
      </c>
      <c r="G485" t="s">
        <v>104</v>
      </c>
      <c r="H485" t="s">
        <v>1588</v>
      </c>
      <c r="I485" t="s">
        <v>1589</v>
      </c>
    </row>
    <row r="486" spans="1:9" hidden="1" x14ac:dyDescent="0.25">
      <c r="A486" t="s">
        <v>1590</v>
      </c>
      <c r="B486" t="s">
        <v>10</v>
      </c>
      <c r="C486" t="s">
        <v>1591</v>
      </c>
      <c r="D486" t="s">
        <v>12</v>
      </c>
      <c r="E486" t="s">
        <v>61</v>
      </c>
      <c r="G486" t="s">
        <v>73</v>
      </c>
      <c r="H486" t="s">
        <v>1592</v>
      </c>
      <c r="I486" t="s">
        <v>1564</v>
      </c>
    </row>
    <row r="487" spans="1:9" hidden="1" x14ac:dyDescent="0.25">
      <c r="A487" t="s">
        <v>1593</v>
      </c>
      <c r="B487" t="s">
        <v>54</v>
      </c>
      <c r="C487" t="s">
        <v>1594</v>
      </c>
      <c r="D487" t="s">
        <v>113</v>
      </c>
      <c r="E487" t="s">
        <v>61</v>
      </c>
      <c r="F487" t="s">
        <v>1450</v>
      </c>
      <c r="G487" t="s">
        <v>148</v>
      </c>
      <c r="H487" t="s">
        <v>1595</v>
      </c>
      <c r="I487" t="s">
        <v>1589</v>
      </c>
    </row>
    <row r="488" spans="1:9" hidden="1" x14ac:dyDescent="0.25">
      <c r="A488" t="s">
        <v>1596</v>
      </c>
      <c r="B488" t="s">
        <v>54</v>
      </c>
      <c r="C488" t="s">
        <v>1597</v>
      </c>
      <c r="D488" t="s">
        <v>113</v>
      </c>
      <c r="E488" t="s">
        <v>61</v>
      </c>
      <c r="F488" t="s">
        <v>1450</v>
      </c>
      <c r="G488" t="s">
        <v>802</v>
      </c>
      <c r="H488" t="s">
        <v>1598</v>
      </c>
      <c r="I488" t="s">
        <v>1564</v>
      </c>
    </row>
    <row r="489" spans="1:9" hidden="1" x14ac:dyDescent="0.25">
      <c r="A489" t="s">
        <v>1599</v>
      </c>
      <c r="B489" t="s">
        <v>54</v>
      </c>
      <c r="C489" t="s">
        <v>1600</v>
      </c>
      <c r="D489" t="s">
        <v>12</v>
      </c>
      <c r="E489" t="s">
        <v>29</v>
      </c>
      <c r="G489" t="s">
        <v>39</v>
      </c>
      <c r="H489" t="s">
        <v>1601</v>
      </c>
      <c r="I489" t="s">
        <v>1602</v>
      </c>
    </row>
    <row r="490" spans="1:9" hidden="1" x14ac:dyDescent="0.25">
      <c r="A490" t="s">
        <v>1603</v>
      </c>
      <c r="B490" t="s">
        <v>19</v>
      </c>
      <c r="C490" t="s">
        <v>1604</v>
      </c>
      <c r="D490" t="s">
        <v>12</v>
      </c>
      <c r="E490" t="s">
        <v>61</v>
      </c>
      <c r="G490" t="s">
        <v>66</v>
      </c>
      <c r="H490" t="s">
        <v>1605</v>
      </c>
      <c r="I490" t="s">
        <v>1557</v>
      </c>
    </row>
    <row r="491" spans="1:9" hidden="1" x14ac:dyDescent="0.25">
      <c r="A491" t="s">
        <v>1606</v>
      </c>
      <c r="B491" t="s">
        <v>19</v>
      </c>
      <c r="C491" t="s">
        <v>1607</v>
      </c>
      <c r="D491" t="s">
        <v>12</v>
      </c>
      <c r="E491" t="s">
        <v>61</v>
      </c>
      <c r="G491" t="s">
        <v>15</v>
      </c>
      <c r="H491" t="s">
        <v>1608</v>
      </c>
      <c r="I491" t="s">
        <v>1609</v>
      </c>
    </row>
    <row r="492" spans="1:9" hidden="1" x14ac:dyDescent="0.25">
      <c r="A492" t="s">
        <v>1610</v>
      </c>
      <c r="B492" t="s">
        <v>19</v>
      </c>
      <c r="C492" t="s">
        <v>1611</v>
      </c>
      <c r="D492" t="s">
        <v>12</v>
      </c>
      <c r="E492" t="s">
        <v>61</v>
      </c>
      <c r="G492" t="s">
        <v>148</v>
      </c>
      <c r="H492" t="s">
        <v>1612</v>
      </c>
      <c r="I492" t="s">
        <v>1557</v>
      </c>
    </row>
    <row r="493" spans="1:9" hidden="1" x14ac:dyDescent="0.25">
      <c r="A493" t="s">
        <v>1613</v>
      </c>
      <c r="B493" t="s">
        <v>19</v>
      </c>
      <c r="C493" t="s">
        <v>1614</v>
      </c>
      <c r="D493" t="s">
        <v>12</v>
      </c>
      <c r="E493" t="s">
        <v>61</v>
      </c>
      <c r="G493" t="s">
        <v>73</v>
      </c>
      <c r="H493" t="s">
        <v>1615</v>
      </c>
      <c r="I493" t="s">
        <v>1557</v>
      </c>
    </row>
    <row r="494" spans="1:9" hidden="1" x14ac:dyDescent="0.25">
      <c r="A494" t="s">
        <v>1616</v>
      </c>
      <c r="B494" t="s">
        <v>10</v>
      </c>
      <c r="C494" t="s">
        <v>1617</v>
      </c>
      <c r="D494" t="s">
        <v>12</v>
      </c>
      <c r="E494" t="s">
        <v>61</v>
      </c>
      <c r="F494" t="s">
        <v>1618</v>
      </c>
      <c r="G494" t="s">
        <v>802</v>
      </c>
      <c r="H494" t="s">
        <v>1619</v>
      </c>
      <c r="I494" t="s">
        <v>1557</v>
      </c>
    </row>
    <row r="495" spans="1:9" hidden="1" x14ac:dyDescent="0.25">
      <c r="A495" t="s">
        <v>1620</v>
      </c>
      <c r="B495" t="s">
        <v>10</v>
      </c>
      <c r="C495" t="s">
        <v>1621</v>
      </c>
      <c r="D495" t="s">
        <v>12</v>
      </c>
      <c r="E495" t="s">
        <v>61</v>
      </c>
      <c r="F495" t="s">
        <v>1618</v>
      </c>
      <c r="G495" t="s">
        <v>104</v>
      </c>
      <c r="H495" t="s">
        <v>1622</v>
      </c>
      <c r="I495" t="s">
        <v>1557</v>
      </c>
    </row>
    <row r="496" spans="1:9" hidden="1" x14ac:dyDescent="0.25">
      <c r="A496" t="s">
        <v>1623</v>
      </c>
      <c r="B496" t="s">
        <v>54</v>
      </c>
      <c r="C496" t="s">
        <v>1624</v>
      </c>
      <c r="D496" t="s">
        <v>12</v>
      </c>
      <c r="E496" t="s">
        <v>61</v>
      </c>
      <c r="F496" t="s">
        <v>1618</v>
      </c>
      <c r="G496" t="s">
        <v>104</v>
      </c>
      <c r="H496" t="s">
        <v>1625</v>
      </c>
      <c r="I496" t="s">
        <v>1557</v>
      </c>
    </row>
    <row r="497" spans="1:9" hidden="1" x14ac:dyDescent="0.25">
      <c r="A497" t="s">
        <v>1626</v>
      </c>
      <c r="B497" t="s">
        <v>19</v>
      </c>
      <c r="C497" t="s">
        <v>1627</v>
      </c>
      <c r="D497" t="s">
        <v>12</v>
      </c>
      <c r="E497" t="s">
        <v>61</v>
      </c>
      <c r="G497" t="s">
        <v>1432</v>
      </c>
      <c r="H497" t="s">
        <v>1628</v>
      </c>
      <c r="I497" t="s">
        <v>1564</v>
      </c>
    </row>
    <row r="498" spans="1:9" hidden="1" x14ac:dyDescent="0.25">
      <c r="A498" t="s">
        <v>1629</v>
      </c>
      <c r="B498" t="s">
        <v>19</v>
      </c>
      <c r="C498" t="s">
        <v>1627</v>
      </c>
      <c r="D498" t="s">
        <v>12</v>
      </c>
      <c r="E498" t="s">
        <v>61</v>
      </c>
      <c r="G498" t="s">
        <v>1630</v>
      </c>
      <c r="H498" t="s">
        <v>1631</v>
      </c>
      <c r="I498" t="s">
        <v>1564</v>
      </c>
    </row>
    <row r="499" spans="1:9" hidden="1" x14ac:dyDescent="0.25">
      <c r="A499" t="s">
        <v>1632</v>
      </c>
      <c r="B499" t="s">
        <v>19</v>
      </c>
      <c r="C499" t="s">
        <v>1633</v>
      </c>
      <c r="D499" t="s">
        <v>12</v>
      </c>
      <c r="E499" t="s">
        <v>61</v>
      </c>
      <c r="G499" t="s">
        <v>66</v>
      </c>
      <c r="H499" t="s">
        <v>1634</v>
      </c>
      <c r="I499" t="s">
        <v>1557</v>
      </c>
    </row>
    <row r="500" spans="1:9" hidden="1" x14ac:dyDescent="0.25">
      <c r="A500" t="s">
        <v>1635</v>
      </c>
      <c r="B500" t="s">
        <v>19</v>
      </c>
      <c r="C500" t="s">
        <v>1636</v>
      </c>
      <c r="D500" t="s">
        <v>12</v>
      </c>
      <c r="E500" t="s">
        <v>61</v>
      </c>
      <c r="G500" t="s">
        <v>66</v>
      </c>
      <c r="H500" t="s">
        <v>1637</v>
      </c>
      <c r="I500" t="s">
        <v>1557</v>
      </c>
    </row>
    <row r="501" spans="1:9" hidden="1" x14ac:dyDescent="0.25">
      <c r="A501" t="s">
        <v>1638</v>
      </c>
      <c r="B501" t="s">
        <v>54</v>
      </c>
      <c r="C501" t="s">
        <v>1639</v>
      </c>
      <c r="D501" t="s">
        <v>12</v>
      </c>
      <c r="E501" t="s">
        <v>61</v>
      </c>
      <c r="G501" t="s">
        <v>104</v>
      </c>
      <c r="H501" t="s">
        <v>1640</v>
      </c>
      <c r="I501" t="s">
        <v>1557</v>
      </c>
    </row>
    <row r="502" spans="1:9" hidden="1" x14ac:dyDescent="0.25">
      <c r="A502" t="s">
        <v>1641</v>
      </c>
      <c r="B502" t="s">
        <v>19</v>
      </c>
      <c r="C502" t="s">
        <v>1502</v>
      </c>
      <c r="D502" t="s">
        <v>12</v>
      </c>
      <c r="E502" t="s">
        <v>61</v>
      </c>
      <c r="G502" t="s">
        <v>148</v>
      </c>
      <c r="H502" t="s">
        <v>1642</v>
      </c>
      <c r="I502" t="s">
        <v>1609</v>
      </c>
    </row>
    <row r="503" spans="1:9" hidden="1" x14ac:dyDescent="0.25">
      <c r="A503" t="s">
        <v>1643</v>
      </c>
      <c r="B503" t="s">
        <v>10</v>
      </c>
      <c r="C503" t="s">
        <v>1644</v>
      </c>
      <c r="D503" t="s">
        <v>12</v>
      </c>
      <c r="E503" t="s">
        <v>61</v>
      </c>
      <c r="F503" t="s">
        <v>1618</v>
      </c>
      <c r="G503" t="s">
        <v>148</v>
      </c>
      <c r="H503" t="s">
        <v>1645</v>
      </c>
      <c r="I503" t="s">
        <v>1557</v>
      </c>
    </row>
    <row r="504" spans="1:9" hidden="1" x14ac:dyDescent="0.25">
      <c r="A504" t="s">
        <v>1646</v>
      </c>
      <c r="B504" t="s">
        <v>54</v>
      </c>
      <c r="C504" t="s">
        <v>1647</v>
      </c>
      <c r="D504" t="s">
        <v>12</v>
      </c>
      <c r="E504" t="s">
        <v>61</v>
      </c>
      <c r="G504" t="s">
        <v>119</v>
      </c>
      <c r="H504" t="s">
        <v>1648</v>
      </c>
      <c r="I504" t="s">
        <v>1557</v>
      </c>
    </row>
    <row r="505" spans="1:9" hidden="1" x14ac:dyDescent="0.25">
      <c r="A505" t="s">
        <v>1649</v>
      </c>
      <c r="B505" t="s">
        <v>19</v>
      </c>
      <c r="C505" t="s">
        <v>1650</v>
      </c>
      <c r="D505" t="s">
        <v>12</v>
      </c>
      <c r="E505" t="s">
        <v>61</v>
      </c>
      <c r="G505" t="s">
        <v>148</v>
      </c>
      <c r="H505" t="s">
        <v>1651</v>
      </c>
      <c r="I505" t="s">
        <v>1557</v>
      </c>
    </row>
    <row r="506" spans="1:9" hidden="1" x14ac:dyDescent="0.25">
      <c r="A506" t="s">
        <v>1652</v>
      </c>
      <c r="B506" t="s">
        <v>19</v>
      </c>
      <c r="C506" t="s">
        <v>1653</v>
      </c>
      <c r="D506" t="s">
        <v>12</v>
      </c>
      <c r="E506" t="s">
        <v>61</v>
      </c>
      <c r="G506" t="s">
        <v>34</v>
      </c>
      <c r="H506" t="s">
        <v>1654</v>
      </c>
      <c r="I506" t="s">
        <v>1655</v>
      </c>
    </row>
    <row r="507" spans="1:9" hidden="1" x14ac:dyDescent="0.25">
      <c r="A507" t="s">
        <v>1656</v>
      </c>
      <c r="B507" t="s">
        <v>19</v>
      </c>
      <c r="C507" t="s">
        <v>1657</v>
      </c>
      <c r="D507" t="s">
        <v>12</v>
      </c>
      <c r="E507" t="s">
        <v>61</v>
      </c>
      <c r="H507" t="s">
        <v>1658</v>
      </c>
      <c r="I507" t="s">
        <v>23</v>
      </c>
    </row>
    <row r="508" spans="1:9" hidden="1" x14ac:dyDescent="0.25">
      <c r="A508" t="s">
        <v>1659</v>
      </c>
      <c r="B508" t="s">
        <v>10</v>
      </c>
      <c r="C508" t="s">
        <v>1660</v>
      </c>
      <c r="D508" t="s">
        <v>21</v>
      </c>
      <c r="E508" t="s">
        <v>13</v>
      </c>
      <c r="G508" t="s">
        <v>34</v>
      </c>
      <c r="H508" t="s">
        <v>1661</v>
      </c>
      <c r="I508" t="s">
        <v>1266</v>
      </c>
    </row>
    <row r="509" spans="1:9" hidden="1" x14ac:dyDescent="0.25">
      <c r="A509" t="s">
        <v>1662</v>
      </c>
      <c r="B509" t="s">
        <v>19</v>
      </c>
      <c r="C509" t="s">
        <v>1663</v>
      </c>
      <c r="D509" t="s">
        <v>12</v>
      </c>
      <c r="E509" t="s">
        <v>61</v>
      </c>
      <c r="G509" t="s">
        <v>794</v>
      </c>
      <c r="H509" t="s">
        <v>1664</v>
      </c>
      <c r="I509" t="s">
        <v>23</v>
      </c>
    </row>
    <row r="510" spans="1:9" hidden="1" x14ac:dyDescent="0.25">
      <c r="A510" t="s">
        <v>1665</v>
      </c>
      <c r="B510" t="s">
        <v>19</v>
      </c>
      <c r="C510" t="s">
        <v>1666</v>
      </c>
      <c r="D510" t="s">
        <v>12</v>
      </c>
      <c r="E510" t="s">
        <v>61</v>
      </c>
      <c r="G510" t="s">
        <v>34</v>
      </c>
      <c r="H510" t="s">
        <v>1667</v>
      </c>
      <c r="I510" t="s">
        <v>1609</v>
      </c>
    </row>
    <row r="511" spans="1:9" hidden="1" x14ac:dyDescent="0.25">
      <c r="A511" t="s">
        <v>1668</v>
      </c>
      <c r="B511" t="s">
        <v>19</v>
      </c>
      <c r="C511" t="s">
        <v>1669</v>
      </c>
      <c r="D511" t="s">
        <v>12</v>
      </c>
      <c r="E511" t="s">
        <v>61</v>
      </c>
      <c r="G511" t="s">
        <v>114</v>
      </c>
      <c r="H511" t="s">
        <v>1670</v>
      </c>
      <c r="I511" t="s">
        <v>1557</v>
      </c>
    </row>
    <row r="512" spans="1:9" hidden="1" x14ac:dyDescent="0.25">
      <c r="A512" t="s">
        <v>1671</v>
      </c>
      <c r="B512" t="s">
        <v>10</v>
      </c>
      <c r="C512" t="s">
        <v>1672</v>
      </c>
      <c r="D512" t="s">
        <v>12</v>
      </c>
      <c r="E512" t="s">
        <v>61</v>
      </c>
      <c r="F512" t="s">
        <v>1618</v>
      </c>
      <c r="G512" t="s">
        <v>114</v>
      </c>
      <c r="H512" t="s">
        <v>1673</v>
      </c>
      <c r="I512" t="s">
        <v>1655</v>
      </c>
    </row>
    <row r="513" spans="1:9" hidden="1" x14ac:dyDescent="0.25">
      <c r="A513" t="s">
        <v>1674</v>
      </c>
      <c r="B513" t="s">
        <v>10</v>
      </c>
      <c r="C513" t="s">
        <v>1675</v>
      </c>
      <c r="D513" t="s">
        <v>12</v>
      </c>
      <c r="E513" t="s">
        <v>61</v>
      </c>
      <c r="F513" t="s">
        <v>1676</v>
      </c>
      <c r="G513" t="s">
        <v>73</v>
      </c>
      <c r="H513" t="s">
        <v>1677</v>
      </c>
      <c r="I513" t="s">
        <v>1655</v>
      </c>
    </row>
    <row r="514" spans="1:9" hidden="1" x14ac:dyDescent="0.25">
      <c r="A514" t="s">
        <v>1678</v>
      </c>
      <c r="B514" t="s">
        <v>19</v>
      </c>
      <c r="C514" t="s">
        <v>1679</v>
      </c>
      <c r="D514" t="s">
        <v>12</v>
      </c>
      <c r="E514" t="s">
        <v>61</v>
      </c>
      <c r="G514" t="s">
        <v>66</v>
      </c>
      <c r="H514" t="s">
        <v>1680</v>
      </c>
      <c r="I514" t="s">
        <v>1681</v>
      </c>
    </row>
    <row r="515" spans="1:9" hidden="1" x14ac:dyDescent="0.25">
      <c r="A515" t="s">
        <v>1682</v>
      </c>
      <c r="B515" t="s">
        <v>19</v>
      </c>
      <c r="C515" t="s">
        <v>1683</v>
      </c>
      <c r="D515" t="s">
        <v>12</v>
      </c>
      <c r="E515" t="s">
        <v>61</v>
      </c>
      <c r="G515" t="s">
        <v>148</v>
      </c>
      <c r="H515" t="s">
        <v>1684</v>
      </c>
      <c r="I515" t="s">
        <v>1681</v>
      </c>
    </row>
    <row r="516" spans="1:9" hidden="1" x14ac:dyDescent="0.25">
      <c r="A516" t="s">
        <v>1685</v>
      </c>
      <c r="B516" t="s">
        <v>19</v>
      </c>
      <c r="C516" t="s">
        <v>1686</v>
      </c>
      <c r="D516" t="s">
        <v>12</v>
      </c>
      <c r="E516" t="s">
        <v>61</v>
      </c>
      <c r="G516" t="s">
        <v>802</v>
      </c>
      <c r="H516" t="s">
        <v>1687</v>
      </c>
      <c r="I516" t="s">
        <v>1681</v>
      </c>
    </row>
    <row r="517" spans="1:9" hidden="1" x14ac:dyDescent="0.25">
      <c r="A517" t="s">
        <v>1688</v>
      </c>
      <c r="B517" t="s">
        <v>54</v>
      </c>
      <c r="C517" t="s">
        <v>1689</v>
      </c>
      <c r="D517" t="s">
        <v>21</v>
      </c>
      <c r="E517" t="s">
        <v>61</v>
      </c>
      <c r="G517" t="s">
        <v>73</v>
      </c>
      <c r="H517" t="s">
        <v>1690</v>
      </c>
      <c r="I517" t="s">
        <v>1681</v>
      </c>
    </row>
    <row r="518" spans="1:9" hidden="1" x14ac:dyDescent="0.25">
      <c r="A518" t="s">
        <v>1691</v>
      </c>
      <c r="B518" t="s">
        <v>10</v>
      </c>
      <c r="C518" t="s">
        <v>1692</v>
      </c>
      <c r="D518" t="s">
        <v>21</v>
      </c>
      <c r="E518" t="s">
        <v>61</v>
      </c>
      <c r="G518" t="s">
        <v>34</v>
      </c>
      <c r="H518" t="s">
        <v>1693</v>
      </c>
      <c r="I518" t="s">
        <v>1694</v>
      </c>
    </row>
    <row r="519" spans="1:9" hidden="1" x14ac:dyDescent="0.25">
      <c r="A519" t="s">
        <v>1695</v>
      </c>
      <c r="B519" t="s">
        <v>10</v>
      </c>
      <c r="C519" t="s">
        <v>1696</v>
      </c>
      <c r="D519" t="s">
        <v>12</v>
      </c>
      <c r="E519" t="s">
        <v>61</v>
      </c>
      <c r="H519" t="s">
        <v>1697</v>
      </c>
      <c r="I519" t="s">
        <v>23</v>
      </c>
    </row>
    <row r="520" spans="1:9" hidden="1" x14ac:dyDescent="0.25">
      <c r="A520" t="s">
        <v>1698</v>
      </c>
      <c r="B520" t="s">
        <v>54</v>
      </c>
      <c r="C520" t="s">
        <v>1699</v>
      </c>
      <c r="D520" t="s">
        <v>12</v>
      </c>
      <c r="E520" t="s">
        <v>61</v>
      </c>
      <c r="H520" t="s">
        <v>1700</v>
      </c>
      <c r="I520" t="s">
        <v>1681</v>
      </c>
    </row>
    <row r="521" spans="1:9" hidden="1" x14ac:dyDescent="0.25">
      <c r="A521" t="s">
        <v>1701</v>
      </c>
      <c r="B521" t="s">
        <v>19</v>
      </c>
      <c r="C521" t="s">
        <v>1702</v>
      </c>
      <c r="D521" t="s">
        <v>113</v>
      </c>
      <c r="E521" t="s">
        <v>61</v>
      </c>
      <c r="G521" t="s">
        <v>34</v>
      </c>
      <c r="H521" t="s">
        <v>1703</v>
      </c>
      <c r="I521" t="s">
        <v>1704</v>
      </c>
    </row>
    <row r="522" spans="1:9" hidden="1" x14ac:dyDescent="0.25">
      <c r="A522" t="s">
        <v>1705</v>
      </c>
      <c r="B522" t="s">
        <v>19</v>
      </c>
      <c r="C522" t="s">
        <v>1706</v>
      </c>
      <c r="D522" t="s">
        <v>12</v>
      </c>
      <c r="E522" t="s">
        <v>61</v>
      </c>
      <c r="G522" t="s">
        <v>34</v>
      </c>
      <c r="H522" t="s">
        <v>1707</v>
      </c>
      <c r="I522" t="s">
        <v>1681</v>
      </c>
    </row>
    <row r="523" spans="1:9" hidden="1" x14ac:dyDescent="0.25">
      <c r="A523" t="s">
        <v>1708</v>
      </c>
      <c r="B523" t="s">
        <v>10</v>
      </c>
      <c r="C523" t="s">
        <v>1709</v>
      </c>
      <c r="D523" t="s">
        <v>12</v>
      </c>
      <c r="E523" t="s">
        <v>61</v>
      </c>
      <c r="F523" t="s">
        <v>1710</v>
      </c>
      <c r="G523" t="s">
        <v>73</v>
      </c>
      <c r="H523" t="s">
        <v>1711</v>
      </c>
      <c r="I523" t="s">
        <v>1681</v>
      </c>
    </row>
    <row r="524" spans="1:9" hidden="1" x14ac:dyDescent="0.25">
      <c r="A524" t="s">
        <v>1712</v>
      </c>
      <c r="B524" t="s">
        <v>19</v>
      </c>
      <c r="C524" t="s">
        <v>1713</v>
      </c>
      <c r="D524" t="s">
        <v>12</v>
      </c>
      <c r="E524" t="s">
        <v>61</v>
      </c>
      <c r="G524" t="s">
        <v>148</v>
      </c>
      <c r="H524" t="s">
        <v>1714</v>
      </c>
      <c r="I524" t="s">
        <v>1681</v>
      </c>
    </row>
    <row r="525" spans="1:9" hidden="1" x14ac:dyDescent="0.25">
      <c r="A525" t="s">
        <v>1715</v>
      </c>
      <c r="B525" t="s">
        <v>54</v>
      </c>
      <c r="C525" t="s">
        <v>1716</v>
      </c>
      <c r="D525" t="s">
        <v>12</v>
      </c>
      <c r="E525" t="s">
        <v>61</v>
      </c>
      <c r="F525" t="s">
        <v>1618</v>
      </c>
      <c r="G525" t="s">
        <v>148</v>
      </c>
      <c r="H525" t="s">
        <v>1717</v>
      </c>
      <c r="I525" t="s">
        <v>1655</v>
      </c>
    </row>
    <row r="526" spans="1:9" hidden="1" x14ac:dyDescent="0.25">
      <c r="A526" t="s">
        <v>1718</v>
      </c>
      <c r="B526" t="s">
        <v>10</v>
      </c>
      <c r="C526" t="s">
        <v>1719</v>
      </c>
      <c r="D526" t="s">
        <v>12</v>
      </c>
      <c r="E526" t="s">
        <v>61</v>
      </c>
      <c r="F526" t="s">
        <v>1618</v>
      </c>
      <c r="G526" t="s">
        <v>148</v>
      </c>
      <c r="H526" t="s">
        <v>1720</v>
      </c>
      <c r="I526" t="s">
        <v>1655</v>
      </c>
    </row>
    <row r="527" spans="1:9" hidden="1" x14ac:dyDescent="0.25">
      <c r="A527" t="s">
        <v>1721</v>
      </c>
      <c r="B527" t="s">
        <v>10</v>
      </c>
      <c r="C527" t="s">
        <v>1722</v>
      </c>
      <c r="D527" t="s">
        <v>12</v>
      </c>
      <c r="E527" t="s">
        <v>61</v>
      </c>
      <c r="F527" t="s">
        <v>1618</v>
      </c>
      <c r="G527" t="s">
        <v>802</v>
      </c>
      <c r="H527" t="s">
        <v>1723</v>
      </c>
      <c r="I527" t="s">
        <v>1655</v>
      </c>
    </row>
    <row r="528" spans="1:9" hidden="1" x14ac:dyDescent="0.25">
      <c r="A528" t="s">
        <v>1724</v>
      </c>
      <c r="B528" t="s">
        <v>10</v>
      </c>
      <c r="C528" t="s">
        <v>1725</v>
      </c>
      <c r="D528" t="s">
        <v>12</v>
      </c>
      <c r="E528" t="s">
        <v>61</v>
      </c>
      <c r="F528" t="s">
        <v>1618</v>
      </c>
      <c r="G528" t="s">
        <v>148</v>
      </c>
      <c r="H528" t="s">
        <v>1726</v>
      </c>
      <c r="I528" t="s">
        <v>1655</v>
      </c>
    </row>
    <row r="529" spans="1:9" hidden="1" x14ac:dyDescent="0.25">
      <c r="A529" t="s">
        <v>1727</v>
      </c>
      <c r="B529" t="s">
        <v>10</v>
      </c>
      <c r="C529" t="s">
        <v>1728</v>
      </c>
      <c r="D529" t="s">
        <v>12</v>
      </c>
      <c r="E529" t="s">
        <v>61</v>
      </c>
      <c r="F529" t="s">
        <v>1618</v>
      </c>
      <c r="G529" t="s">
        <v>148</v>
      </c>
      <c r="H529" t="s">
        <v>1729</v>
      </c>
      <c r="I529" t="s">
        <v>1655</v>
      </c>
    </row>
    <row r="530" spans="1:9" hidden="1" x14ac:dyDescent="0.25">
      <c r="A530" t="s">
        <v>1730</v>
      </c>
      <c r="B530" t="s">
        <v>10</v>
      </c>
      <c r="C530" t="s">
        <v>1731</v>
      </c>
      <c r="D530" t="s">
        <v>12</v>
      </c>
      <c r="E530" t="s">
        <v>61</v>
      </c>
      <c r="F530" t="s">
        <v>1676</v>
      </c>
      <c r="G530" t="s">
        <v>104</v>
      </c>
      <c r="H530" t="s">
        <v>1732</v>
      </c>
      <c r="I530" t="s">
        <v>1655</v>
      </c>
    </row>
    <row r="531" spans="1:9" hidden="1" x14ac:dyDescent="0.25">
      <c r="A531" t="s">
        <v>1733</v>
      </c>
      <c r="B531" t="s">
        <v>19</v>
      </c>
      <c r="C531" t="s">
        <v>1734</v>
      </c>
      <c r="D531" t="s">
        <v>12</v>
      </c>
      <c r="E531" t="s">
        <v>61</v>
      </c>
      <c r="G531" t="s">
        <v>34</v>
      </c>
      <c r="H531" t="s">
        <v>1735</v>
      </c>
      <c r="I531" t="s">
        <v>1589</v>
      </c>
    </row>
    <row r="532" spans="1:9" x14ac:dyDescent="0.25">
      <c r="A532" t="s">
        <v>1736</v>
      </c>
      <c r="B532" t="s">
        <v>10</v>
      </c>
      <c r="C532" t="s">
        <v>1737</v>
      </c>
      <c r="D532" t="s">
        <v>21</v>
      </c>
      <c r="E532" t="s">
        <v>123</v>
      </c>
      <c r="G532" t="s">
        <v>177</v>
      </c>
      <c r="H532" t="s">
        <v>1738</v>
      </c>
      <c r="I532" t="s">
        <v>1739</v>
      </c>
    </row>
    <row r="533" spans="1:9" hidden="1" x14ac:dyDescent="0.25">
      <c r="A533" t="s">
        <v>1740</v>
      </c>
      <c r="B533" t="s">
        <v>54</v>
      </c>
      <c r="C533" t="s">
        <v>1741</v>
      </c>
      <c r="D533" t="s">
        <v>12</v>
      </c>
      <c r="E533" t="s">
        <v>61</v>
      </c>
      <c r="G533" t="s">
        <v>148</v>
      </c>
      <c r="H533" t="s">
        <v>1742</v>
      </c>
      <c r="I533" t="s">
        <v>1681</v>
      </c>
    </row>
    <row r="534" spans="1:9" hidden="1" x14ac:dyDescent="0.25">
      <c r="A534" t="s">
        <v>1743</v>
      </c>
      <c r="B534" t="s">
        <v>54</v>
      </c>
      <c r="C534" t="s">
        <v>1744</v>
      </c>
      <c r="D534" t="s">
        <v>12</v>
      </c>
      <c r="E534" t="s">
        <v>61</v>
      </c>
      <c r="F534" t="s">
        <v>1710</v>
      </c>
      <c r="G534" t="s">
        <v>148</v>
      </c>
      <c r="H534" t="s">
        <v>1745</v>
      </c>
      <c r="I534" t="s">
        <v>1681</v>
      </c>
    </row>
    <row r="535" spans="1:9" hidden="1" x14ac:dyDescent="0.25">
      <c r="A535" t="s">
        <v>1746</v>
      </c>
      <c r="B535" t="s">
        <v>54</v>
      </c>
      <c r="C535" t="s">
        <v>1747</v>
      </c>
      <c r="D535" t="s">
        <v>12</v>
      </c>
      <c r="E535" t="s">
        <v>61</v>
      </c>
      <c r="F535" t="s">
        <v>1710</v>
      </c>
      <c r="G535" t="s">
        <v>148</v>
      </c>
      <c r="H535" t="s">
        <v>1748</v>
      </c>
      <c r="I535" t="s">
        <v>1681</v>
      </c>
    </row>
    <row r="536" spans="1:9" hidden="1" x14ac:dyDescent="0.25">
      <c r="A536" t="s">
        <v>1749</v>
      </c>
      <c r="B536" t="s">
        <v>10</v>
      </c>
      <c r="C536" t="s">
        <v>1750</v>
      </c>
      <c r="D536" t="s">
        <v>12</v>
      </c>
      <c r="E536" t="s">
        <v>61</v>
      </c>
      <c r="F536" t="s">
        <v>1450</v>
      </c>
      <c r="G536" t="s">
        <v>148</v>
      </c>
      <c r="H536" t="s">
        <v>1751</v>
      </c>
      <c r="I536" t="s">
        <v>1589</v>
      </c>
    </row>
    <row r="537" spans="1:9" hidden="1" x14ac:dyDescent="0.25">
      <c r="A537" t="s">
        <v>1752</v>
      </c>
      <c r="B537" t="s">
        <v>10</v>
      </c>
      <c r="C537" t="s">
        <v>1753</v>
      </c>
      <c r="D537" t="s">
        <v>12</v>
      </c>
      <c r="E537" t="s">
        <v>61</v>
      </c>
      <c r="F537" t="s">
        <v>1450</v>
      </c>
      <c r="G537" t="s">
        <v>148</v>
      </c>
      <c r="H537" t="s">
        <v>1754</v>
      </c>
      <c r="I537" t="s">
        <v>1589</v>
      </c>
    </row>
    <row r="538" spans="1:9" hidden="1" x14ac:dyDescent="0.25">
      <c r="A538" t="s">
        <v>1755</v>
      </c>
      <c r="B538" t="s">
        <v>10</v>
      </c>
      <c r="C538" t="s">
        <v>1756</v>
      </c>
      <c r="D538" t="s">
        <v>12</v>
      </c>
      <c r="E538" t="s">
        <v>61</v>
      </c>
      <c r="F538" t="s">
        <v>1450</v>
      </c>
      <c r="G538" t="s">
        <v>119</v>
      </c>
      <c r="H538" t="s">
        <v>1757</v>
      </c>
      <c r="I538" t="s">
        <v>23</v>
      </c>
    </row>
    <row r="539" spans="1:9" hidden="1" x14ac:dyDescent="0.25">
      <c r="A539" t="s">
        <v>1758</v>
      </c>
      <c r="B539" t="s">
        <v>10</v>
      </c>
      <c r="C539" t="s">
        <v>1759</v>
      </c>
      <c r="D539" t="s">
        <v>12</v>
      </c>
      <c r="E539" t="s">
        <v>61</v>
      </c>
      <c r="F539" t="s">
        <v>1450</v>
      </c>
      <c r="G539" t="s">
        <v>104</v>
      </c>
      <c r="H539" t="s">
        <v>1760</v>
      </c>
      <c r="I539" t="s">
        <v>1589</v>
      </c>
    </row>
    <row r="540" spans="1:9" hidden="1" x14ac:dyDescent="0.25">
      <c r="A540" t="s">
        <v>1761</v>
      </c>
      <c r="B540" t="s">
        <v>10</v>
      </c>
      <c r="C540" t="s">
        <v>1762</v>
      </c>
      <c r="D540" t="s">
        <v>12</v>
      </c>
      <c r="E540" t="s">
        <v>61</v>
      </c>
      <c r="G540" t="s">
        <v>89</v>
      </c>
      <c r="H540" t="s">
        <v>1763</v>
      </c>
      <c r="I540" t="s">
        <v>1681</v>
      </c>
    </row>
    <row r="541" spans="1:9" hidden="1" x14ac:dyDescent="0.25">
      <c r="A541" t="s">
        <v>1764</v>
      </c>
      <c r="B541" t="s">
        <v>10</v>
      </c>
      <c r="C541" t="s">
        <v>1765</v>
      </c>
      <c r="D541" t="s">
        <v>12</v>
      </c>
      <c r="E541" t="s">
        <v>61</v>
      </c>
      <c r="G541" t="s">
        <v>89</v>
      </c>
      <c r="H541" t="s">
        <v>1766</v>
      </c>
      <c r="I541" t="s">
        <v>1681</v>
      </c>
    </row>
    <row r="542" spans="1:9" hidden="1" x14ac:dyDescent="0.25">
      <c r="A542" t="s">
        <v>1767</v>
      </c>
      <c r="B542" t="s">
        <v>10</v>
      </c>
      <c r="C542" t="s">
        <v>1768</v>
      </c>
      <c r="D542" t="s">
        <v>12</v>
      </c>
      <c r="E542" t="s">
        <v>61</v>
      </c>
      <c r="G542" t="s">
        <v>89</v>
      </c>
      <c r="H542" t="s">
        <v>1769</v>
      </c>
      <c r="I542" t="s">
        <v>1681</v>
      </c>
    </row>
    <row r="543" spans="1:9" hidden="1" x14ac:dyDescent="0.25">
      <c r="A543" t="s">
        <v>1770</v>
      </c>
      <c r="B543" t="s">
        <v>10</v>
      </c>
      <c r="C543" t="s">
        <v>1771</v>
      </c>
      <c r="D543" t="s">
        <v>12</v>
      </c>
      <c r="E543" t="s">
        <v>61</v>
      </c>
      <c r="G543" t="s">
        <v>89</v>
      </c>
      <c r="H543" t="s">
        <v>1772</v>
      </c>
      <c r="I543" t="s">
        <v>1557</v>
      </c>
    </row>
    <row r="544" spans="1:9" hidden="1" x14ac:dyDescent="0.25">
      <c r="A544" t="s">
        <v>1773</v>
      </c>
      <c r="B544" t="s">
        <v>10</v>
      </c>
      <c r="C544" t="s">
        <v>1774</v>
      </c>
      <c r="D544" t="s">
        <v>12</v>
      </c>
      <c r="E544" t="s">
        <v>61</v>
      </c>
      <c r="G544" t="s">
        <v>66</v>
      </c>
      <c r="H544" t="s">
        <v>1775</v>
      </c>
      <c r="I544" t="s">
        <v>1655</v>
      </c>
    </row>
    <row r="545" spans="1:9" hidden="1" x14ac:dyDescent="0.25">
      <c r="A545" t="s">
        <v>1776</v>
      </c>
      <c r="B545" t="s">
        <v>10</v>
      </c>
      <c r="C545" t="s">
        <v>1777</v>
      </c>
      <c r="D545" t="s">
        <v>12</v>
      </c>
      <c r="E545" t="s">
        <v>61</v>
      </c>
      <c r="F545" t="s">
        <v>1618</v>
      </c>
      <c r="G545" t="s">
        <v>1778</v>
      </c>
      <c r="H545" t="s">
        <v>1779</v>
      </c>
      <c r="I545" t="s">
        <v>1655</v>
      </c>
    </row>
    <row r="546" spans="1:9" hidden="1" x14ac:dyDescent="0.25">
      <c r="A546" t="s">
        <v>1780</v>
      </c>
      <c r="B546" t="s">
        <v>10</v>
      </c>
      <c r="C546" t="s">
        <v>1781</v>
      </c>
      <c r="D546" t="s">
        <v>12</v>
      </c>
      <c r="E546" t="s">
        <v>61</v>
      </c>
      <c r="F546" t="s">
        <v>1450</v>
      </c>
      <c r="G546" t="s">
        <v>148</v>
      </c>
      <c r="H546" t="s">
        <v>1782</v>
      </c>
      <c r="I546" t="s">
        <v>1589</v>
      </c>
    </row>
    <row r="547" spans="1:9" hidden="1" x14ac:dyDescent="0.25">
      <c r="A547" t="s">
        <v>1783</v>
      </c>
      <c r="B547" t="s">
        <v>10</v>
      </c>
      <c r="C547" t="s">
        <v>1784</v>
      </c>
      <c r="D547" t="s">
        <v>12</v>
      </c>
      <c r="E547" t="s">
        <v>61</v>
      </c>
      <c r="F547" t="s">
        <v>1450</v>
      </c>
      <c r="G547" t="s">
        <v>104</v>
      </c>
      <c r="H547" t="s">
        <v>1785</v>
      </c>
      <c r="I547" t="s">
        <v>1589</v>
      </c>
    </row>
    <row r="548" spans="1:9" hidden="1" x14ac:dyDescent="0.25">
      <c r="A548" t="s">
        <v>1786</v>
      </c>
      <c r="B548" t="s">
        <v>10</v>
      </c>
      <c r="C548" t="s">
        <v>1787</v>
      </c>
      <c r="D548" t="s">
        <v>12</v>
      </c>
      <c r="E548" t="s">
        <v>61</v>
      </c>
      <c r="F548" t="s">
        <v>1618</v>
      </c>
      <c r="G548" t="s">
        <v>148</v>
      </c>
      <c r="H548" t="s">
        <v>1788</v>
      </c>
      <c r="I548" t="s">
        <v>1655</v>
      </c>
    </row>
    <row r="549" spans="1:9" hidden="1" x14ac:dyDescent="0.25">
      <c r="A549" t="s">
        <v>1789</v>
      </c>
      <c r="B549" t="s">
        <v>10</v>
      </c>
      <c r="C549" t="s">
        <v>1790</v>
      </c>
      <c r="D549" t="s">
        <v>12</v>
      </c>
      <c r="E549" t="s">
        <v>61</v>
      </c>
      <c r="F549" t="s">
        <v>1618</v>
      </c>
      <c r="G549" t="s">
        <v>148</v>
      </c>
      <c r="H549" t="s">
        <v>1791</v>
      </c>
      <c r="I549" t="s">
        <v>1655</v>
      </c>
    </row>
    <row r="550" spans="1:9" hidden="1" x14ac:dyDescent="0.25">
      <c r="A550" t="s">
        <v>1792</v>
      </c>
      <c r="B550" t="s">
        <v>10</v>
      </c>
      <c r="C550" t="s">
        <v>1793</v>
      </c>
      <c r="D550" t="s">
        <v>12</v>
      </c>
      <c r="E550" t="s">
        <v>61</v>
      </c>
      <c r="F550" t="s">
        <v>1618</v>
      </c>
      <c r="G550" t="s">
        <v>104</v>
      </c>
      <c r="H550" t="s">
        <v>1794</v>
      </c>
      <c r="I550" t="s">
        <v>1655</v>
      </c>
    </row>
    <row r="551" spans="1:9" hidden="1" x14ac:dyDescent="0.25">
      <c r="A551" t="s">
        <v>1795</v>
      </c>
      <c r="B551" t="s">
        <v>10</v>
      </c>
      <c r="C551" t="s">
        <v>1796</v>
      </c>
      <c r="D551" t="s">
        <v>12</v>
      </c>
      <c r="E551" t="s">
        <v>61</v>
      </c>
      <c r="F551" t="s">
        <v>1618</v>
      </c>
      <c r="G551" t="s">
        <v>802</v>
      </c>
      <c r="H551" t="s">
        <v>1797</v>
      </c>
      <c r="I551" t="s">
        <v>1655</v>
      </c>
    </row>
    <row r="552" spans="1:9" hidden="1" x14ac:dyDescent="0.25">
      <c r="A552" t="s">
        <v>1798</v>
      </c>
      <c r="B552" t="s">
        <v>10</v>
      </c>
      <c r="C552" t="s">
        <v>1799</v>
      </c>
      <c r="D552" t="s">
        <v>12</v>
      </c>
      <c r="E552" t="s">
        <v>61</v>
      </c>
      <c r="F552" t="s">
        <v>1618</v>
      </c>
      <c r="G552" t="s">
        <v>73</v>
      </c>
      <c r="H552" t="s">
        <v>1800</v>
      </c>
      <c r="I552" t="s">
        <v>1655</v>
      </c>
    </row>
    <row r="553" spans="1:9" hidden="1" x14ac:dyDescent="0.25">
      <c r="A553" t="s">
        <v>1801</v>
      </c>
      <c r="B553" t="s">
        <v>10</v>
      </c>
      <c r="C553" t="s">
        <v>1802</v>
      </c>
      <c r="D553" t="s">
        <v>12</v>
      </c>
      <c r="E553" t="s">
        <v>61</v>
      </c>
      <c r="F553" t="s">
        <v>1618</v>
      </c>
      <c r="G553" t="s">
        <v>104</v>
      </c>
      <c r="H553" t="s">
        <v>1803</v>
      </c>
      <c r="I553" t="s">
        <v>1655</v>
      </c>
    </row>
    <row r="554" spans="1:9" hidden="1" x14ac:dyDescent="0.25">
      <c r="A554" t="s">
        <v>1804</v>
      </c>
      <c r="B554" t="s">
        <v>19</v>
      </c>
      <c r="C554" t="s">
        <v>1805</v>
      </c>
      <c r="D554" t="s">
        <v>12</v>
      </c>
      <c r="E554" t="s">
        <v>61</v>
      </c>
      <c r="G554" t="s">
        <v>34</v>
      </c>
      <c r="H554" t="s">
        <v>1806</v>
      </c>
      <c r="I554" t="s">
        <v>1681</v>
      </c>
    </row>
    <row r="555" spans="1:9" hidden="1" x14ac:dyDescent="0.25">
      <c r="A555" t="s">
        <v>1807</v>
      </c>
      <c r="B555" t="s">
        <v>54</v>
      </c>
      <c r="C555" t="s">
        <v>1808</v>
      </c>
      <c r="D555" t="s">
        <v>12</v>
      </c>
      <c r="E555" t="s">
        <v>61</v>
      </c>
      <c r="F555" t="s">
        <v>1618</v>
      </c>
      <c r="G555" t="s">
        <v>802</v>
      </c>
      <c r="H555" t="s">
        <v>1809</v>
      </c>
      <c r="I555" t="s">
        <v>1655</v>
      </c>
    </row>
    <row r="556" spans="1:9" hidden="1" x14ac:dyDescent="0.25">
      <c r="A556" t="s">
        <v>1810</v>
      </c>
      <c r="B556" t="s">
        <v>54</v>
      </c>
      <c r="C556" t="s">
        <v>1811</v>
      </c>
      <c r="D556" t="s">
        <v>12</v>
      </c>
      <c r="E556" t="s">
        <v>61</v>
      </c>
      <c r="F556" t="s">
        <v>1710</v>
      </c>
      <c r="G556" t="s">
        <v>802</v>
      </c>
      <c r="H556" t="s">
        <v>1812</v>
      </c>
      <c r="I556" t="s">
        <v>1681</v>
      </c>
    </row>
    <row r="557" spans="1:9" hidden="1" x14ac:dyDescent="0.25">
      <c r="A557" t="s">
        <v>1813</v>
      </c>
      <c r="B557" t="s">
        <v>19</v>
      </c>
      <c r="C557" t="s">
        <v>1814</v>
      </c>
      <c r="D557" t="s">
        <v>12</v>
      </c>
      <c r="E557" t="s">
        <v>61</v>
      </c>
      <c r="G557" t="s">
        <v>148</v>
      </c>
      <c r="H557" t="s">
        <v>1815</v>
      </c>
      <c r="I557" t="s">
        <v>1681</v>
      </c>
    </row>
    <row r="558" spans="1:9" hidden="1" x14ac:dyDescent="0.25">
      <c r="A558" t="s">
        <v>1816</v>
      </c>
      <c r="B558" t="s">
        <v>19</v>
      </c>
      <c r="C558" t="s">
        <v>1817</v>
      </c>
      <c r="D558" t="s">
        <v>12</v>
      </c>
      <c r="E558" t="s">
        <v>61</v>
      </c>
      <c r="G558" t="s">
        <v>66</v>
      </c>
      <c r="H558" t="s">
        <v>1818</v>
      </c>
      <c r="I558" t="s">
        <v>1681</v>
      </c>
    </row>
    <row r="559" spans="1:9" hidden="1" x14ac:dyDescent="0.25">
      <c r="A559" t="s">
        <v>1819</v>
      </c>
      <c r="B559" t="s">
        <v>54</v>
      </c>
      <c r="C559" t="s">
        <v>1820</v>
      </c>
      <c r="D559" t="s">
        <v>12</v>
      </c>
      <c r="E559" t="s">
        <v>61</v>
      </c>
      <c r="H559" t="s">
        <v>1821</v>
      </c>
      <c r="I559" t="s">
        <v>23</v>
      </c>
    </row>
    <row r="560" spans="1:9" hidden="1" x14ac:dyDescent="0.25">
      <c r="A560" t="s">
        <v>1822</v>
      </c>
      <c r="B560" t="s">
        <v>54</v>
      </c>
      <c r="C560" t="s">
        <v>1823</v>
      </c>
      <c r="D560" t="s">
        <v>12</v>
      </c>
      <c r="E560" t="s">
        <v>61</v>
      </c>
      <c r="F560" t="s">
        <v>1710</v>
      </c>
      <c r="G560" t="s">
        <v>148</v>
      </c>
      <c r="H560" t="s">
        <v>1824</v>
      </c>
      <c r="I560" t="s">
        <v>1681</v>
      </c>
    </row>
    <row r="561" spans="1:9" hidden="1" x14ac:dyDescent="0.25">
      <c r="A561" t="s">
        <v>1825</v>
      </c>
      <c r="B561" t="s">
        <v>54</v>
      </c>
      <c r="C561" t="s">
        <v>1826</v>
      </c>
      <c r="D561" t="s">
        <v>12</v>
      </c>
      <c r="E561" t="s">
        <v>61</v>
      </c>
      <c r="G561" t="s">
        <v>34</v>
      </c>
      <c r="H561" t="s">
        <v>1827</v>
      </c>
      <c r="I561" t="s">
        <v>23</v>
      </c>
    </row>
    <row r="562" spans="1:9" hidden="1" x14ac:dyDescent="0.25">
      <c r="A562" t="s">
        <v>1828</v>
      </c>
      <c r="B562" t="s">
        <v>54</v>
      </c>
      <c r="C562" t="s">
        <v>1829</v>
      </c>
      <c r="D562" t="s">
        <v>12</v>
      </c>
      <c r="E562" t="s">
        <v>61</v>
      </c>
      <c r="G562" t="s">
        <v>73</v>
      </c>
      <c r="H562" t="s">
        <v>1830</v>
      </c>
      <c r="I562" t="s">
        <v>1681</v>
      </c>
    </row>
    <row r="563" spans="1:9" hidden="1" x14ac:dyDescent="0.25">
      <c r="A563" t="s">
        <v>1831</v>
      </c>
      <c r="B563" t="s">
        <v>54</v>
      </c>
      <c r="C563" t="s">
        <v>1832</v>
      </c>
      <c r="D563" t="s">
        <v>12</v>
      </c>
      <c r="E563" t="s">
        <v>61</v>
      </c>
      <c r="G563" t="s">
        <v>148</v>
      </c>
      <c r="H563" t="s">
        <v>1833</v>
      </c>
      <c r="I563" t="s">
        <v>1681</v>
      </c>
    </row>
    <row r="564" spans="1:9" hidden="1" x14ac:dyDescent="0.25">
      <c r="A564" t="s">
        <v>1834</v>
      </c>
      <c r="B564" t="s">
        <v>10</v>
      </c>
      <c r="C564" t="s">
        <v>1835</v>
      </c>
      <c r="D564" t="s">
        <v>12</v>
      </c>
      <c r="E564" t="s">
        <v>61</v>
      </c>
      <c r="F564" t="s">
        <v>1710</v>
      </c>
      <c r="G564" t="s">
        <v>73</v>
      </c>
      <c r="H564" t="s">
        <v>1836</v>
      </c>
      <c r="I564" t="s">
        <v>1681</v>
      </c>
    </row>
    <row r="565" spans="1:9" hidden="1" x14ac:dyDescent="0.25">
      <c r="A565" t="s">
        <v>1837</v>
      </c>
      <c r="B565" t="s">
        <v>54</v>
      </c>
      <c r="C565" t="s">
        <v>1838</v>
      </c>
      <c r="D565" t="s">
        <v>12</v>
      </c>
      <c r="E565" t="s">
        <v>61</v>
      </c>
      <c r="G565" t="s">
        <v>73</v>
      </c>
      <c r="H565" t="s">
        <v>1839</v>
      </c>
      <c r="I565" t="s">
        <v>1681</v>
      </c>
    </row>
    <row r="566" spans="1:9" hidden="1" x14ac:dyDescent="0.25">
      <c r="A566" t="s">
        <v>1840</v>
      </c>
      <c r="B566" t="s">
        <v>10</v>
      </c>
      <c r="C566" t="s">
        <v>1841</v>
      </c>
      <c r="D566" t="s">
        <v>12</v>
      </c>
      <c r="E566" t="s">
        <v>13</v>
      </c>
      <c r="H566" t="s">
        <v>1842</v>
      </c>
      <c r="I566" t="s">
        <v>23</v>
      </c>
    </row>
    <row r="567" spans="1:9" hidden="1" x14ac:dyDescent="0.25">
      <c r="A567" t="s">
        <v>1843</v>
      </c>
      <c r="B567" t="s">
        <v>54</v>
      </c>
      <c r="C567" t="s">
        <v>1844</v>
      </c>
      <c r="D567" t="s">
        <v>12</v>
      </c>
      <c r="E567" t="s">
        <v>61</v>
      </c>
      <c r="F567" t="s">
        <v>1710</v>
      </c>
      <c r="G567" t="s">
        <v>148</v>
      </c>
      <c r="H567" t="s">
        <v>1845</v>
      </c>
      <c r="I567" t="s">
        <v>1681</v>
      </c>
    </row>
    <row r="568" spans="1:9" hidden="1" x14ac:dyDescent="0.25">
      <c r="A568" t="s">
        <v>1846</v>
      </c>
      <c r="B568" t="s">
        <v>19</v>
      </c>
      <c r="C568" t="s">
        <v>1847</v>
      </c>
      <c r="D568" t="s">
        <v>12</v>
      </c>
      <c r="E568" t="s">
        <v>61</v>
      </c>
      <c r="G568" t="s">
        <v>882</v>
      </c>
      <c r="H568" t="s">
        <v>1848</v>
      </c>
      <c r="I568" t="s">
        <v>23</v>
      </c>
    </row>
    <row r="569" spans="1:9" hidden="1" x14ac:dyDescent="0.25">
      <c r="A569" t="s">
        <v>1849</v>
      </c>
      <c r="B569" t="s">
        <v>19</v>
      </c>
      <c r="C569" t="s">
        <v>1850</v>
      </c>
      <c r="D569" t="s">
        <v>12</v>
      </c>
      <c r="E569" t="s">
        <v>61</v>
      </c>
      <c r="G569" t="s">
        <v>1851</v>
      </c>
      <c r="H569" t="s">
        <v>1852</v>
      </c>
      <c r="I569" t="s">
        <v>23</v>
      </c>
    </row>
    <row r="570" spans="1:9" hidden="1" x14ac:dyDescent="0.25">
      <c r="A570" t="s">
        <v>1853</v>
      </c>
      <c r="B570" t="s">
        <v>19</v>
      </c>
      <c r="C570" t="s">
        <v>1854</v>
      </c>
      <c r="D570" t="s">
        <v>12</v>
      </c>
      <c r="E570" t="s">
        <v>61</v>
      </c>
      <c r="H570" t="s">
        <v>1855</v>
      </c>
      <c r="I570" t="s">
        <v>1856</v>
      </c>
    </row>
    <row r="571" spans="1:9" hidden="1" x14ac:dyDescent="0.25">
      <c r="A571" t="s">
        <v>1857</v>
      </c>
      <c r="B571" t="s">
        <v>19</v>
      </c>
      <c r="C571" t="s">
        <v>1858</v>
      </c>
      <c r="D571" t="s">
        <v>12</v>
      </c>
      <c r="E571" t="s">
        <v>61</v>
      </c>
      <c r="G571" t="s">
        <v>148</v>
      </c>
      <c r="H571" t="s">
        <v>1859</v>
      </c>
      <c r="I571" t="s">
        <v>1681</v>
      </c>
    </row>
    <row r="572" spans="1:9" hidden="1" x14ac:dyDescent="0.25">
      <c r="A572" t="s">
        <v>1860</v>
      </c>
      <c r="B572" t="s">
        <v>10</v>
      </c>
      <c r="C572" t="s">
        <v>1861</v>
      </c>
      <c r="D572" t="s">
        <v>12</v>
      </c>
      <c r="E572" t="s">
        <v>61</v>
      </c>
      <c r="G572" t="s">
        <v>15</v>
      </c>
      <c r="H572" t="s">
        <v>1862</v>
      </c>
      <c r="I572" t="s">
        <v>1681</v>
      </c>
    </row>
    <row r="573" spans="1:9" hidden="1" x14ac:dyDescent="0.25">
      <c r="A573" t="s">
        <v>1863</v>
      </c>
      <c r="B573" t="s">
        <v>19</v>
      </c>
      <c r="C573" t="s">
        <v>1864</v>
      </c>
      <c r="D573" t="s">
        <v>12</v>
      </c>
      <c r="E573" t="s">
        <v>61</v>
      </c>
      <c r="G573" t="s">
        <v>1865</v>
      </c>
      <c r="H573" t="s">
        <v>1866</v>
      </c>
      <c r="I573" t="s">
        <v>1856</v>
      </c>
    </row>
    <row r="574" spans="1:9" hidden="1" x14ac:dyDescent="0.25">
      <c r="A574" t="s">
        <v>1867</v>
      </c>
      <c r="B574" t="s">
        <v>19</v>
      </c>
      <c r="C574" t="s">
        <v>1868</v>
      </c>
      <c r="D574" t="s">
        <v>12</v>
      </c>
      <c r="E574" t="s">
        <v>61</v>
      </c>
      <c r="G574" t="s">
        <v>114</v>
      </c>
      <c r="H574" t="s">
        <v>1869</v>
      </c>
      <c r="I574" t="s">
        <v>1856</v>
      </c>
    </row>
    <row r="575" spans="1:9" hidden="1" x14ac:dyDescent="0.25">
      <c r="A575" t="s">
        <v>1870</v>
      </c>
      <c r="B575" t="s">
        <v>10</v>
      </c>
      <c r="C575" t="s">
        <v>1871</v>
      </c>
      <c r="D575" t="s">
        <v>12</v>
      </c>
      <c r="E575" t="s">
        <v>61</v>
      </c>
      <c r="H575" t="s">
        <v>1872</v>
      </c>
      <c r="I575" t="s">
        <v>23</v>
      </c>
    </row>
    <row r="576" spans="1:9" hidden="1" x14ac:dyDescent="0.25">
      <c r="A576" t="s">
        <v>1873</v>
      </c>
      <c r="B576" t="s">
        <v>19</v>
      </c>
      <c r="C576" t="s">
        <v>1874</v>
      </c>
      <c r="D576" t="s">
        <v>12</v>
      </c>
      <c r="E576" t="s">
        <v>61</v>
      </c>
      <c r="G576" t="s">
        <v>34</v>
      </c>
      <c r="H576" t="s">
        <v>1875</v>
      </c>
      <c r="I576" t="s">
        <v>1876</v>
      </c>
    </row>
    <row r="577" spans="1:9" hidden="1" x14ac:dyDescent="0.25">
      <c r="A577" t="s">
        <v>1877</v>
      </c>
      <c r="B577" t="s">
        <v>10</v>
      </c>
      <c r="C577" t="s">
        <v>1878</v>
      </c>
      <c r="D577" t="s">
        <v>12</v>
      </c>
      <c r="E577" t="s">
        <v>61</v>
      </c>
      <c r="F577" t="s">
        <v>1710</v>
      </c>
      <c r="G577" t="s">
        <v>73</v>
      </c>
      <c r="H577" t="s">
        <v>1879</v>
      </c>
      <c r="I577" t="s">
        <v>1876</v>
      </c>
    </row>
    <row r="578" spans="1:9" hidden="1" x14ac:dyDescent="0.25">
      <c r="A578" t="s">
        <v>1880</v>
      </c>
      <c r="B578" t="s">
        <v>54</v>
      </c>
      <c r="C578" t="s">
        <v>1881</v>
      </c>
      <c r="D578" t="s">
        <v>12</v>
      </c>
      <c r="E578" t="s">
        <v>61</v>
      </c>
      <c r="F578" t="s">
        <v>1710</v>
      </c>
      <c r="G578" t="s">
        <v>148</v>
      </c>
      <c r="H578" t="s">
        <v>1882</v>
      </c>
      <c r="I578" t="s">
        <v>1681</v>
      </c>
    </row>
    <row r="579" spans="1:9" hidden="1" x14ac:dyDescent="0.25">
      <c r="A579" t="s">
        <v>1883</v>
      </c>
      <c r="B579" t="s">
        <v>10</v>
      </c>
      <c r="C579" t="s">
        <v>1884</v>
      </c>
      <c r="D579" t="s">
        <v>21</v>
      </c>
      <c r="E579" t="s">
        <v>13</v>
      </c>
      <c r="H579" t="s">
        <v>1885</v>
      </c>
      <c r="I579" t="s">
        <v>1266</v>
      </c>
    </row>
    <row r="580" spans="1:9" hidden="1" x14ac:dyDescent="0.25">
      <c r="A580" t="s">
        <v>1886</v>
      </c>
      <c r="B580" t="s">
        <v>19</v>
      </c>
      <c r="C580" t="s">
        <v>1887</v>
      </c>
      <c r="D580" t="s">
        <v>12</v>
      </c>
      <c r="E580" t="s">
        <v>61</v>
      </c>
      <c r="G580" t="s">
        <v>802</v>
      </c>
      <c r="H580" t="s">
        <v>1888</v>
      </c>
      <c r="I580" t="s">
        <v>1876</v>
      </c>
    </row>
    <row r="581" spans="1:9" hidden="1" x14ac:dyDescent="0.25">
      <c r="A581" t="s">
        <v>1889</v>
      </c>
      <c r="B581" t="s">
        <v>10</v>
      </c>
      <c r="C581" t="s">
        <v>1890</v>
      </c>
      <c r="D581" t="s">
        <v>12</v>
      </c>
      <c r="E581" t="s">
        <v>61</v>
      </c>
      <c r="G581" t="s">
        <v>802</v>
      </c>
      <c r="H581" t="s">
        <v>1891</v>
      </c>
      <c r="I581" t="s">
        <v>1876</v>
      </c>
    </row>
    <row r="582" spans="1:9" hidden="1" x14ac:dyDescent="0.25">
      <c r="A582" t="s">
        <v>1892</v>
      </c>
      <c r="B582" t="s">
        <v>19</v>
      </c>
      <c r="C582" t="s">
        <v>1893</v>
      </c>
      <c r="D582" t="s">
        <v>12</v>
      </c>
      <c r="E582" t="s">
        <v>61</v>
      </c>
      <c r="G582" t="s">
        <v>148</v>
      </c>
      <c r="H582" t="s">
        <v>1894</v>
      </c>
      <c r="I582" t="s">
        <v>1895</v>
      </c>
    </row>
    <row r="583" spans="1:9" hidden="1" x14ac:dyDescent="0.25">
      <c r="A583" t="s">
        <v>1896</v>
      </c>
      <c r="B583" t="s">
        <v>10</v>
      </c>
      <c r="C583" t="s">
        <v>1897</v>
      </c>
      <c r="D583" t="s">
        <v>12</v>
      </c>
      <c r="E583" t="s">
        <v>61</v>
      </c>
      <c r="G583" t="s">
        <v>73</v>
      </c>
      <c r="H583" t="s">
        <v>1898</v>
      </c>
      <c r="I583" t="s">
        <v>23</v>
      </c>
    </row>
    <row r="584" spans="1:9" hidden="1" x14ac:dyDescent="0.25">
      <c r="A584" t="s">
        <v>1899</v>
      </c>
      <c r="B584" t="s">
        <v>10</v>
      </c>
      <c r="C584" t="s">
        <v>1900</v>
      </c>
      <c r="D584" t="s">
        <v>1140</v>
      </c>
      <c r="E584" t="s">
        <v>61</v>
      </c>
      <c r="G584" t="s">
        <v>114</v>
      </c>
      <c r="H584" t="s">
        <v>1901</v>
      </c>
      <c r="I584" t="s">
        <v>23</v>
      </c>
    </row>
    <row r="585" spans="1:9" hidden="1" x14ac:dyDescent="0.25">
      <c r="A585" t="s">
        <v>1902</v>
      </c>
      <c r="B585" t="s">
        <v>19</v>
      </c>
      <c r="C585" t="s">
        <v>1903</v>
      </c>
      <c r="D585" t="s">
        <v>12</v>
      </c>
      <c r="E585" t="s">
        <v>61</v>
      </c>
      <c r="G585" t="s">
        <v>148</v>
      </c>
      <c r="H585" t="s">
        <v>1904</v>
      </c>
      <c r="I585" t="s">
        <v>1895</v>
      </c>
    </row>
    <row r="586" spans="1:9" hidden="1" x14ac:dyDescent="0.25">
      <c r="A586" t="s">
        <v>1905</v>
      </c>
      <c r="B586" t="s">
        <v>19</v>
      </c>
      <c r="C586" t="s">
        <v>1906</v>
      </c>
      <c r="D586" t="s">
        <v>12</v>
      </c>
      <c r="E586" t="s">
        <v>61</v>
      </c>
      <c r="G586" t="s">
        <v>15</v>
      </c>
      <c r="H586" t="s">
        <v>1907</v>
      </c>
      <c r="I586" t="s">
        <v>1895</v>
      </c>
    </row>
    <row r="587" spans="1:9" hidden="1" x14ac:dyDescent="0.25">
      <c r="A587" t="s">
        <v>1908</v>
      </c>
      <c r="B587" t="s">
        <v>19</v>
      </c>
      <c r="C587" t="s">
        <v>1909</v>
      </c>
      <c r="D587" t="s">
        <v>12</v>
      </c>
      <c r="E587" t="s">
        <v>61</v>
      </c>
      <c r="G587" t="s">
        <v>34</v>
      </c>
      <c r="H587" t="s">
        <v>1910</v>
      </c>
      <c r="I587" t="s">
        <v>1895</v>
      </c>
    </row>
    <row r="588" spans="1:9" hidden="1" x14ac:dyDescent="0.25">
      <c r="A588" t="s">
        <v>1911</v>
      </c>
      <c r="B588" t="s">
        <v>19</v>
      </c>
      <c r="C588" t="s">
        <v>1912</v>
      </c>
      <c r="D588" t="s">
        <v>12</v>
      </c>
      <c r="E588" t="s">
        <v>61</v>
      </c>
      <c r="G588" t="s">
        <v>34</v>
      </c>
      <c r="H588" t="s">
        <v>1913</v>
      </c>
      <c r="I588" t="s">
        <v>1914</v>
      </c>
    </row>
    <row r="589" spans="1:9" hidden="1" x14ac:dyDescent="0.25">
      <c r="A589" t="s">
        <v>1915</v>
      </c>
      <c r="B589" t="s">
        <v>54</v>
      </c>
      <c r="C589" t="s">
        <v>1916</v>
      </c>
      <c r="D589" t="s">
        <v>12</v>
      </c>
      <c r="E589" t="s">
        <v>61</v>
      </c>
      <c r="F589" t="s">
        <v>1710</v>
      </c>
      <c r="G589" t="s">
        <v>148</v>
      </c>
      <c r="H589" t="s">
        <v>1917</v>
      </c>
      <c r="I589" t="s">
        <v>1876</v>
      </c>
    </row>
    <row r="590" spans="1:9" hidden="1" x14ac:dyDescent="0.25">
      <c r="A590" t="s">
        <v>1918</v>
      </c>
      <c r="B590" t="s">
        <v>19</v>
      </c>
      <c r="C590" t="s">
        <v>1919</v>
      </c>
      <c r="D590" t="s">
        <v>12</v>
      </c>
      <c r="E590" t="s">
        <v>61</v>
      </c>
      <c r="G590" t="s">
        <v>34</v>
      </c>
      <c r="H590" t="s">
        <v>1920</v>
      </c>
      <c r="I590" t="s">
        <v>1895</v>
      </c>
    </row>
    <row r="591" spans="1:9" hidden="1" x14ac:dyDescent="0.25">
      <c r="A591" t="s">
        <v>1921</v>
      </c>
      <c r="B591" t="s">
        <v>10</v>
      </c>
      <c r="C591" t="s">
        <v>1922</v>
      </c>
      <c r="D591" t="s">
        <v>12</v>
      </c>
      <c r="E591" t="s">
        <v>61</v>
      </c>
      <c r="F591" t="s">
        <v>1710</v>
      </c>
      <c r="G591" t="s">
        <v>802</v>
      </c>
      <c r="H591" t="s">
        <v>1923</v>
      </c>
      <c r="I591" t="s">
        <v>1876</v>
      </c>
    </row>
    <row r="592" spans="1:9" hidden="1" x14ac:dyDescent="0.25">
      <c r="A592" t="s">
        <v>1924</v>
      </c>
      <c r="B592" t="s">
        <v>19</v>
      </c>
      <c r="C592" t="s">
        <v>1925</v>
      </c>
      <c r="D592" t="s">
        <v>12</v>
      </c>
      <c r="E592" t="s">
        <v>61</v>
      </c>
      <c r="G592" t="s">
        <v>34</v>
      </c>
      <c r="H592" t="s">
        <v>1926</v>
      </c>
      <c r="I592" t="s">
        <v>1895</v>
      </c>
    </row>
    <row r="593" spans="1:9" hidden="1" x14ac:dyDescent="0.25">
      <c r="A593" t="s">
        <v>1927</v>
      </c>
      <c r="B593" t="s">
        <v>19</v>
      </c>
      <c r="C593" t="s">
        <v>1928</v>
      </c>
      <c r="D593" t="s">
        <v>21</v>
      </c>
      <c r="E593" t="s">
        <v>61</v>
      </c>
      <c r="G593" t="s">
        <v>1851</v>
      </c>
      <c r="H593" t="s">
        <v>1929</v>
      </c>
      <c r="I593" t="s">
        <v>23</v>
      </c>
    </row>
    <row r="594" spans="1:9" hidden="1" x14ac:dyDescent="0.25">
      <c r="A594" t="s">
        <v>1930</v>
      </c>
      <c r="B594" t="s">
        <v>19</v>
      </c>
      <c r="C594" t="s">
        <v>1931</v>
      </c>
      <c r="D594" t="s">
        <v>21</v>
      </c>
      <c r="E594" t="s">
        <v>61</v>
      </c>
      <c r="G594" t="s">
        <v>611</v>
      </c>
      <c r="H594" t="s">
        <v>1932</v>
      </c>
      <c r="I594" t="s">
        <v>23</v>
      </c>
    </row>
    <row r="595" spans="1:9" hidden="1" x14ac:dyDescent="0.25">
      <c r="A595" t="s">
        <v>1933</v>
      </c>
      <c r="B595" t="s">
        <v>19</v>
      </c>
      <c r="C595" t="s">
        <v>1934</v>
      </c>
      <c r="D595" t="s">
        <v>12</v>
      </c>
      <c r="E595" t="s">
        <v>61</v>
      </c>
      <c r="G595" t="s">
        <v>15</v>
      </c>
      <c r="H595" t="s">
        <v>1935</v>
      </c>
      <c r="I595" t="s">
        <v>1895</v>
      </c>
    </row>
    <row r="596" spans="1:9" hidden="1" x14ac:dyDescent="0.25">
      <c r="A596" t="s">
        <v>1936</v>
      </c>
      <c r="B596" t="s">
        <v>10</v>
      </c>
      <c r="C596" t="s">
        <v>1937</v>
      </c>
      <c r="D596" t="s">
        <v>12</v>
      </c>
      <c r="E596" t="s">
        <v>61</v>
      </c>
      <c r="F596" t="s">
        <v>1450</v>
      </c>
      <c r="G596" t="s">
        <v>73</v>
      </c>
      <c r="H596" t="s">
        <v>1938</v>
      </c>
      <c r="I596" t="s">
        <v>1939</v>
      </c>
    </row>
    <row r="597" spans="1:9" hidden="1" x14ac:dyDescent="0.25">
      <c r="A597" t="s">
        <v>1940</v>
      </c>
      <c r="B597" t="s">
        <v>19</v>
      </c>
      <c r="C597" t="s">
        <v>1941</v>
      </c>
      <c r="D597" t="s">
        <v>12</v>
      </c>
      <c r="E597" t="s">
        <v>61</v>
      </c>
      <c r="G597" t="s">
        <v>34</v>
      </c>
      <c r="H597" t="s">
        <v>1942</v>
      </c>
      <c r="I597" t="s">
        <v>1895</v>
      </c>
    </row>
    <row r="598" spans="1:9" hidden="1" x14ac:dyDescent="0.25">
      <c r="A598" t="s">
        <v>1943</v>
      </c>
      <c r="B598" t="s">
        <v>10</v>
      </c>
      <c r="C598" t="s">
        <v>1944</v>
      </c>
      <c r="D598" t="s">
        <v>12</v>
      </c>
      <c r="E598" t="s">
        <v>61</v>
      </c>
      <c r="G598" t="s">
        <v>794</v>
      </c>
      <c r="H598" t="s">
        <v>1945</v>
      </c>
      <c r="I598" t="s">
        <v>1895</v>
      </c>
    </row>
    <row r="599" spans="1:9" hidden="1" x14ac:dyDescent="0.25">
      <c r="A599" t="s">
        <v>1946</v>
      </c>
      <c r="B599" t="s">
        <v>19</v>
      </c>
      <c r="C599" t="s">
        <v>1947</v>
      </c>
      <c r="D599" t="s">
        <v>12</v>
      </c>
      <c r="E599" t="s">
        <v>61</v>
      </c>
      <c r="G599" t="s">
        <v>66</v>
      </c>
      <c r="H599" t="s">
        <v>1948</v>
      </c>
      <c r="I599" t="s">
        <v>23</v>
      </c>
    </row>
    <row r="600" spans="1:9" hidden="1" x14ac:dyDescent="0.25">
      <c r="A600" t="s">
        <v>1949</v>
      </c>
      <c r="B600" t="s">
        <v>19</v>
      </c>
      <c r="C600" t="s">
        <v>1950</v>
      </c>
      <c r="D600" t="s">
        <v>12</v>
      </c>
      <c r="E600" t="s">
        <v>61</v>
      </c>
      <c r="G600" t="s">
        <v>66</v>
      </c>
      <c r="H600" t="s">
        <v>1951</v>
      </c>
      <c r="I600" t="s">
        <v>1895</v>
      </c>
    </row>
    <row r="601" spans="1:9" hidden="1" x14ac:dyDescent="0.25">
      <c r="A601" t="s">
        <v>1952</v>
      </c>
      <c r="B601" t="s">
        <v>10</v>
      </c>
      <c r="C601" t="s">
        <v>1953</v>
      </c>
      <c r="D601" t="s">
        <v>12</v>
      </c>
      <c r="E601" t="s">
        <v>61</v>
      </c>
      <c r="F601" t="s">
        <v>1710</v>
      </c>
      <c r="G601" t="s">
        <v>802</v>
      </c>
      <c r="H601" t="s">
        <v>1954</v>
      </c>
      <c r="I601" t="s">
        <v>1876</v>
      </c>
    </row>
    <row r="602" spans="1:9" hidden="1" x14ac:dyDescent="0.25">
      <c r="A602" t="s">
        <v>1955</v>
      </c>
      <c r="B602" t="s">
        <v>10</v>
      </c>
      <c r="C602" t="s">
        <v>1956</v>
      </c>
      <c r="D602" t="s">
        <v>12</v>
      </c>
      <c r="E602" t="s">
        <v>61</v>
      </c>
      <c r="F602" t="s">
        <v>1710</v>
      </c>
      <c r="G602" t="s">
        <v>802</v>
      </c>
      <c r="H602" t="s">
        <v>1957</v>
      </c>
      <c r="I602" t="s">
        <v>1876</v>
      </c>
    </row>
    <row r="603" spans="1:9" hidden="1" x14ac:dyDescent="0.25">
      <c r="A603" t="s">
        <v>1958</v>
      </c>
      <c r="B603" t="s">
        <v>10</v>
      </c>
      <c r="C603" t="s">
        <v>1959</v>
      </c>
      <c r="D603" t="s">
        <v>12</v>
      </c>
      <c r="E603" t="s">
        <v>61</v>
      </c>
      <c r="F603" t="s">
        <v>1710</v>
      </c>
      <c r="G603" t="s">
        <v>802</v>
      </c>
      <c r="H603" t="s">
        <v>1960</v>
      </c>
      <c r="I603" t="s">
        <v>1876</v>
      </c>
    </row>
    <row r="604" spans="1:9" hidden="1" x14ac:dyDescent="0.25">
      <c r="A604" t="s">
        <v>1961</v>
      </c>
      <c r="B604" t="s">
        <v>10</v>
      </c>
      <c r="C604" t="s">
        <v>1962</v>
      </c>
      <c r="D604" t="s">
        <v>12</v>
      </c>
      <c r="E604" t="s">
        <v>61</v>
      </c>
      <c r="F604" t="s">
        <v>1710</v>
      </c>
      <c r="G604" t="s">
        <v>802</v>
      </c>
      <c r="H604" t="s">
        <v>1963</v>
      </c>
      <c r="I604" t="s">
        <v>1876</v>
      </c>
    </row>
    <row r="605" spans="1:9" hidden="1" x14ac:dyDescent="0.25">
      <c r="A605" t="s">
        <v>1964</v>
      </c>
      <c r="B605" t="s">
        <v>10</v>
      </c>
      <c r="C605" t="s">
        <v>1965</v>
      </c>
      <c r="D605" t="s">
        <v>12</v>
      </c>
      <c r="E605" t="s">
        <v>61</v>
      </c>
      <c r="F605" t="s">
        <v>1710</v>
      </c>
      <c r="G605" t="s">
        <v>148</v>
      </c>
      <c r="H605" t="s">
        <v>1966</v>
      </c>
      <c r="I605" t="s">
        <v>1876</v>
      </c>
    </row>
    <row r="606" spans="1:9" hidden="1" x14ac:dyDescent="0.25">
      <c r="A606" t="s">
        <v>1967</v>
      </c>
      <c r="B606" t="s">
        <v>10</v>
      </c>
      <c r="C606" t="s">
        <v>1968</v>
      </c>
      <c r="D606" t="s">
        <v>12</v>
      </c>
      <c r="E606" t="s">
        <v>61</v>
      </c>
      <c r="F606" t="s">
        <v>1710</v>
      </c>
      <c r="G606" t="s">
        <v>148</v>
      </c>
      <c r="H606" t="s">
        <v>1969</v>
      </c>
      <c r="I606" t="s">
        <v>1876</v>
      </c>
    </row>
    <row r="607" spans="1:9" hidden="1" x14ac:dyDescent="0.25">
      <c r="A607" t="s">
        <v>1970</v>
      </c>
      <c r="B607" t="s">
        <v>54</v>
      </c>
      <c r="C607" t="s">
        <v>1971</v>
      </c>
      <c r="D607" t="s">
        <v>12</v>
      </c>
      <c r="E607" t="s">
        <v>61</v>
      </c>
      <c r="F607" t="s">
        <v>1710</v>
      </c>
      <c r="G607" t="s">
        <v>802</v>
      </c>
      <c r="H607" t="s">
        <v>1972</v>
      </c>
      <c r="I607" t="s">
        <v>1876</v>
      </c>
    </row>
    <row r="608" spans="1:9" hidden="1" x14ac:dyDescent="0.25">
      <c r="A608" t="s">
        <v>1973</v>
      </c>
      <c r="B608" t="s">
        <v>19</v>
      </c>
      <c r="C608" t="s">
        <v>1974</v>
      </c>
      <c r="D608" t="s">
        <v>12</v>
      </c>
      <c r="E608" t="s">
        <v>61</v>
      </c>
      <c r="G608" t="s">
        <v>66</v>
      </c>
      <c r="H608" t="s">
        <v>1975</v>
      </c>
      <c r="I608" t="s">
        <v>1876</v>
      </c>
    </row>
    <row r="609" spans="1:9" hidden="1" x14ac:dyDescent="0.25">
      <c r="A609" t="s">
        <v>1976</v>
      </c>
      <c r="B609" t="s">
        <v>10</v>
      </c>
      <c r="C609" t="s">
        <v>1977</v>
      </c>
      <c r="D609" t="s">
        <v>12</v>
      </c>
      <c r="E609" t="s">
        <v>13</v>
      </c>
      <c r="G609" t="s">
        <v>15</v>
      </c>
      <c r="H609" t="s">
        <v>1978</v>
      </c>
      <c r="I609" t="s">
        <v>1050</v>
      </c>
    </row>
    <row r="610" spans="1:9" hidden="1" x14ac:dyDescent="0.25">
      <c r="A610" t="s">
        <v>1979</v>
      </c>
      <c r="B610" t="s">
        <v>10</v>
      </c>
      <c r="C610" t="s">
        <v>1980</v>
      </c>
      <c r="D610" t="s">
        <v>12</v>
      </c>
      <c r="E610" t="s">
        <v>61</v>
      </c>
      <c r="F610" t="s">
        <v>1710</v>
      </c>
      <c r="G610" t="s">
        <v>148</v>
      </c>
      <c r="H610" t="s">
        <v>1981</v>
      </c>
      <c r="I610" t="s">
        <v>1876</v>
      </c>
    </row>
    <row r="611" spans="1:9" hidden="1" x14ac:dyDescent="0.25">
      <c r="A611" t="s">
        <v>1982</v>
      </c>
      <c r="B611" t="s">
        <v>54</v>
      </c>
      <c r="C611" t="s">
        <v>1983</v>
      </c>
      <c r="D611" t="s">
        <v>12</v>
      </c>
      <c r="E611" t="s">
        <v>61</v>
      </c>
      <c r="F611" t="s">
        <v>1984</v>
      </c>
      <c r="G611" t="s">
        <v>1985</v>
      </c>
      <c r="H611" t="s">
        <v>1986</v>
      </c>
      <c r="I611" t="s">
        <v>1987</v>
      </c>
    </row>
    <row r="612" spans="1:9" hidden="1" x14ac:dyDescent="0.25">
      <c r="A612" t="s">
        <v>1988</v>
      </c>
      <c r="B612" t="s">
        <v>54</v>
      </c>
      <c r="C612" t="s">
        <v>1989</v>
      </c>
      <c r="D612" t="s">
        <v>12</v>
      </c>
      <c r="E612" t="s">
        <v>61</v>
      </c>
      <c r="F612" t="s">
        <v>1710</v>
      </c>
      <c r="G612" t="s">
        <v>802</v>
      </c>
      <c r="H612" t="s">
        <v>1990</v>
      </c>
      <c r="I612" t="s">
        <v>1991</v>
      </c>
    </row>
    <row r="613" spans="1:9" hidden="1" x14ac:dyDescent="0.25">
      <c r="A613" t="s">
        <v>1992</v>
      </c>
      <c r="B613" t="s">
        <v>54</v>
      </c>
      <c r="C613" t="s">
        <v>1993</v>
      </c>
      <c r="D613" t="s">
        <v>12</v>
      </c>
      <c r="E613" t="s">
        <v>61</v>
      </c>
      <c r="F613" t="s">
        <v>1984</v>
      </c>
      <c r="G613" t="s">
        <v>1985</v>
      </c>
      <c r="H613" t="s">
        <v>1994</v>
      </c>
      <c r="I613" t="s">
        <v>1995</v>
      </c>
    </row>
    <row r="614" spans="1:9" hidden="1" x14ac:dyDescent="0.25">
      <c r="A614" t="s">
        <v>1996</v>
      </c>
      <c r="B614" t="s">
        <v>10</v>
      </c>
      <c r="C614" t="s">
        <v>1997</v>
      </c>
      <c r="D614" t="s">
        <v>12</v>
      </c>
      <c r="E614" t="s">
        <v>61</v>
      </c>
      <c r="F614" t="s">
        <v>1710</v>
      </c>
      <c r="G614" t="s">
        <v>148</v>
      </c>
      <c r="H614" t="s">
        <v>1998</v>
      </c>
      <c r="I614" t="s">
        <v>1876</v>
      </c>
    </row>
    <row r="615" spans="1:9" hidden="1" x14ac:dyDescent="0.25">
      <c r="A615" t="s">
        <v>1999</v>
      </c>
      <c r="B615" t="s">
        <v>10</v>
      </c>
      <c r="C615" t="s">
        <v>2000</v>
      </c>
      <c r="D615" t="s">
        <v>12</v>
      </c>
      <c r="E615" t="s">
        <v>61</v>
      </c>
      <c r="F615" t="s">
        <v>1710</v>
      </c>
      <c r="G615" t="s">
        <v>148</v>
      </c>
      <c r="H615" t="s">
        <v>2001</v>
      </c>
      <c r="I615" t="s">
        <v>1876</v>
      </c>
    </row>
    <row r="616" spans="1:9" hidden="1" x14ac:dyDescent="0.25">
      <c r="A616" t="s">
        <v>2002</v>
      </c>
      <c r="B616" t="s">
        <v>10</v>
      </c>
      <c r="C616" t="s">
        <v>2003</v>
      </c>
      <c r="D616" t="s">
        <v>12</v>
      </c>
      <c r="E616" t="s">
        <v>61</v>
      </c>
      <c r="F616" t="s">
        <v>1710</v>
      </c>
      <c r="G616" t="s">
        <v>148</v>
      </c>
      <c r="H616" t="s">
        <v>2004</v>
      </c>
      <c r="I616" t="s">
        <v>1876</v>
      </c>
    </row>
    <row r="617" spans="1:9" hidden="1" x14ac:dyDescent="0.25">
      <c r="A617" t="s">
        <v>2005</v>
      </c>
      <c r="B617" t="s">
        <v>10</v>
      </c>
      <c r="C617" t="s">
        <v>2006</v>
      </c>
      <c r="D617" t="s">
        <v>12</v>
      </c>
      <c r="E617" t="s">
        <v>61</v>
      </c>
      <c r="F617" t="s">
        <v>1710</v>
      </c>
      <c r="G617" t="s">
        <v>148</v>
      </c>
      <c r="H617" t="s">
        <v>2007</v>
      </c>
      <c r="I617" t="s">
        <v>1876</v>
      </c>
    </row>
    <row r="618" spans="1:9" hidden="1" x14ac:dyDescent="0.25">
      <c r="A618" t="s">
        <v>2008</v>
      </c>
      <c r="B618" t="s">
        <v>10</v>
      </c>
      <c r="C618" t="s">
        <v>2009</v>
      </c>
      <c r="D618" t="s">
        <v>12</v>
      </c>
      <c r="E618" t="s">
        <v>61</v>
      </c>
      <c r="F618" t="s">
        <v>1710</v>
      </c>
      <c r="G618" t="s">
        <v>148</v>
      </c>
      <c r="H618" t="s">
        <v>2010</v>
      </c>
      <c r="I618" t="s">
        <v>1876</v>
      </c>
    </row>
    <row r="619" spans="1:9" hidden="1" x14ac:dyDescent="0.25">
      <c r="A619" t="s">
        <v>2011</v>
      </c>
      <c r="B619" t="s">
        <v>19</v>
      </c>
      <c r="C619" t="s">
        <v>2012</v>
      </c>
      <c r="D619" t="s">
        <v>12</v>
      </c>
      <c r="E619" t="s">
        <v>61</v>
      </c>
      <c r="G619" t="s">
        <v>15</v>
      </c>
      <c r="H619" t="s">
        <v>2013</v>
      </c>
      <c r="I619" t="s">
        <v>1876</v>
      </c>
    </row>
    <row r="620" spans="1:9" hidden="1" x14ac:dyDescent="0.25">
      <c r="A620" t="s">
        <v>2014</v>
      </c>
      <c r="B620" t="s">
        <v>10</v>
      </c>
      <c r="C620" t="s">
        <v>2015</v>
      </c>
      <c r="D620" t="s">
        <v>12</v>
      </c>
      <c r="E620" t="s">
        <v>61</v>
      </c>
      <c r="F620" t="s">
        <v>1710</v>
      </c>
      <c r="G620" t="s">
        <v>148</v>
      </c>
      <c r="H620" t="s">
        <v>2016</v>
      </c>
      <c r="I620" t="s">
        <v>1681</v>
      </c>
    </row>
    <row r="621" spans="1:9" hidden="1" x14ac:dyDescent="0.25">
      <c r="A621" t="s">
        <v>2017</v>
      </c>
      <c r="B621" t="s">
        <v>10</v>
      </c>
      <c r="C621" t="s">
        <v>2018</v>
      </c>
      <c r="D621" t="s">
        <v>12</v>
      </c>
      <c r="E621" t="s">
        <v>61</v>
      </c>
      <c r="F621" t="s">
        <v>1710</v>
      </c>
      <c r="G621" t="s">
        <v>73</v>
      </c>
      <c r="H621" t="s">
        <v>2019</v>
      </c>
      <c r="I621" t="s">
        <v>2020</v>
      </c>
    </row>
    <row r="622" spans="1:9" hidden="1" x14ac:dyDescent="0.25">
      <c r="A622" t="s">
        <v>2021</v>
      </c>
      <c r="B622" t="s">
        <v>10</v>
      </c>
      <c r="C622" t="s">
        <v>2022</v>
      </c>
      <c r="D622" t="s">
        <v>12</v>
      </c>
      <c r="E622" t="s">
        <v>61</v>
      </c>
      <c r="F622" t="s">
        <v>1710</v>
      </c>
      <c r="G622" t="s">
        <v>73</v>
      </c>
      <c r="H622" t="s">
        <v>2023</v>
      </c>
      <c r="I622" t="s">
        <v>2020</v>
      </c>
    </row>
    <row r="623" spans="1:9" hidden="1" x14ac:dyDescent="0.25">
      <c r="A623" t="s">
        <v>2024</v>
      </c>
      <c r="B623" t="s">
        <v>19</v>
      </c>
      <c r="C623" t="s">
        <v>2025</v>
      </c>
      <c r="D623" t="s">
        <v>12</v>
      </c>
      <c r="E623" t="s">
        <v>61</v>
      </c>
      <c r="G623" t="s">
        <v>66</v>
      </c>
      <c r="H623" t="s">
        <v>2026</v>
      </c>
      <c r="I623" t="s">
        <v>2027</v>
      </c>
    </row>
    <row r="624" spans="1:9" hidden="1" x14ac:dyDescent="0.25">
      <c r="A624" t="s">
        <v>2028</v>
      </c>
      <c r="B624" t="s">
        <v>19</v>
      </c>
      <c r="C624" t="s">
        <v>2029</v>
      </c>
      <c r="D624" t="s">
        <v>12</v>
      </c>
      <c r="E624" t="s">
        <v>61</v>
      </c>
      <c r="G624" t="s">
        <v>66</v>
      </c>
      <c r="H624" t="s">
        <v>2030</v>
      </c>
      <c r="I624" t="s">
        <v>2020</v>
      </c>
    </row>
    <row r="625" spans="1:9" hidden="1" x14ac:dyDescent="0.25">
      <c r="A625" t="s">
        <v>2031</v>
      </c>
      <c r="B625" t="s">
        <v>19</v>
      </c>
      <c r="C625" t="s">
        <v>2032</v>
      </c>
      <c r="D625" t="s">
        <v>21</v>
      </c>
      <c r="E625" t="s">
        <v>61</v>
      </c>
      <c r="G625" t="s">
        <v>2033</v>
      </c>
      <c r="H625" t="s">
        <v>2034</v>
      </c>
      <c r="I625" t="s">
        <v>23</v>
      </c>
    </row>
    <row r="626" spans="1:9" hidden="1" x14ac:dyDescent="0.25">
      <c r="A626" t="s">
        <v>2035</v>
      </c>
      <c r="B626" t="s">
        <v>10</v>
      </c>
      <c r="C626" t="s">
        <v>2036</v>
      </c>
      <c r="D626" t="s">
        <v>21</v>
      </c>
      <c r="E626" t="s">
        <v>61</v>
      </c>
      <c r="F626" t="s">
        <v>1618</v>
      </c>
      <c r="G626" t="s">
        <v>104</v>
      </c>
      <c r="H626" t="s">
        <v>2037</v>
      </c>
      <c r="I626" t="s">
        <v>1655</v>
      </c>
    </row>
    <row r="627" spans="1:9" hidden="1" x14ac:dyDescent="0.25">
      <c r="A627" t="s">
        <v>2038</v>
      </c>
      <c r="B627" t="s">
        <v>10</v>
      </c>
      <c r="C627" t="s">
        <v>2039</v>
      </c>
      <c r="D627" t="s">
        <v>12</v>
      </c>
      <c r="E627" t="s">
        <v>61</v>
      </c>
      <c r="F627" t="s">
        <v>1618</v>
      </c>
      <c r="G627" t="s">
        <v>148</v>
      </c>
      <c r="H627" t="s">
        <v>2040</v>
      </c>
      <c r="I627" t="s">
        <v>2041</v>
      </c>
    </row>
    <row r="628" spans="1:9" hidden="1" x14ac:dyDescent="0.25">
      <c r="A628" t="s">
        <v>2042</v>
      </c>
      <c r="B628" t="s">
        <v>19</v>
      </c>
      <c r="C628" t="s">
        <v>2043</v>
      </c>
      <c r="D628" t="s">
        <v>12</v>
      </c>
      <c r="E628" t="s">
        <v>61</v>
      </c>
      <c r="G628" t="s">
        <v>114</v>
      </c>
      <c r="H628" t="s">
        <v>2044</v>
      </c>
      <c r="I628" t="s">
        <v>2045</v>
      </c>
    </row>
    <row r="629" spans="1:9" hidden="1" x14ac:dyDescent="0.25">
      <c r="A629" t="s">
        <v>2046</v>
      </c>
      <c r="B629" t="s">
        <v>19</v>
      </c>
      <c r="C629" t="s">
        <v>2047</v>
      </c>
      <c r="D629" t="s">
        <v>12</v>
      </c>
      <c r="E629" t="s">
        <v>61</v>
      </c>
      <c r="G629" t="s">
        <v>104</v>
      </c>
      <c r="H629" t="s">
        <v>2048</v>
      </c>
      <c r="I629" t="s">
        <v>2045</v>
      </c>
    </row>
    <row r="630" spans="1:9" hidden="1" x14ac:dyDescent="0.25">
      <c r="A630" t="s">
        <v>2049</v>
      </c>
      <c r="B630" t="s">
        <v>19</v>
      </c>
      <c r="C630" t="s">
        <v>2050</v>
      </c>
      <c r="D630" t="s">
        <v>12</v>
      </c>
      <c r="E630" t="s">
        <v>61</v>
      </c>
      <c r="G630" t="s">
        <v>1432</v>
      </c>
      <c r="H630" t="s">
        <v>2051</v>
      </c>
      <c r="I630" t="s">
        <v>2052</v>
      </c>
    </row>
    <row r="631" spans="1:9" hidden="1" x14ac:dyDescent="0.25">
      <c r="A631" t="s">
        <v>2053</v>
      </c>
      <c r="B631" t="s">
        <v>54</v>
      </c>
      <c r="C631" t="s">
        <v>2054</v>
      </c>
      <c r="D631" t="s">
        <v>12</v>
      </c>
      <c r="E631" t="s">
        <v>61</v>
      </c>
      <c r="G631" t="s">
        <v>148</v>
      </c>
      <c r="H631" t="s">
        <v>2055</v>
      </c>
      <c r="I631" t="s">
        <v>2027</v>
      </c>
    </row>
    <row r="632" spans="1:9" hidden="1" x14ac:dyDescent="0.25">
      <c r="A632" t="s">
        <v>2056</v>
      </c>
      <c r="B632" t="s">
        <v>19</v>
      </c>
      <c r="C632" t="s">
        <v>2057</v>
      </c>
      <c r="D632" t="s">
        <v>12</v>
      </c>
      <c r="E632" t="s">
        <v>61</v>
      </c>
      <c r="G632" t="s">
        <v>2058</v>
      </c>
      <c r="H632" t="s">
        <v>2059</v>
      </c>
      <c r="I632" t="s">
        <v>2052</v>
      </c>
    </row>
    <row r="633" spans="1:9" hidden="1" x14ac:dyDescent="0.25">
      <c r="A633" t="s">
        <v>2060</v>
      </c>
      <c r="B633" t="s">
        <v>54</v>
      </c>
      <c r="C633" t="s">
        <v>2061</v>
      </c>
      <c r="D633" t="s">
        <v>12</v>
      </c>
      <c r="E633" t="s">
        <v>61</v>
      </c>
      <c r="F633" t="s">
        <v>2062</v>
      </c>
      <c r="G633" t="s">
        <v>148</v>
      </c>
      <c r="H633" t="s">
        <v>2063</v>
      </c>
      <c r="I633" t="s">
        <v>2064</v>
      </c>
    </row>
    <row r="634" spans="1:9" hidden="1" x14ac:dyDescent="0.25">
      <c r="A634" t="s">
        <v>2065</v>
      </c>
      <c r="B634" t="s">
        <v>19</v>
      </c>
      <c r="C634" t="s">
        <v>2066</v>
      </c>
      <c r="D634" t="s">
        <v>12</v>
      </c>
      <c r="E634" t="s">
        <v>61</v>
      </c>
      <c r="G634" t="s">
        <v>114</v>
      </c>
      <c r="H634" t="s">
        <v>2067</v>
      </c>
      <c r="I634" t="s">
        <v>2045</v>
      </c>
    </row>
    <row r="635" spans="1:9" hidden="1" x14ac:dyDescent="0.25">
      <c r="A635" t="s">
        <v>2068</v>
      </c>
      <c r="B635" t="s">
        <v>19</v>
      </c>
      <c r="C635" t="s">
        <v>2069</v>
      </c>
      <c r="D635" t="s">
        <v>12</v>
      </c>
      <c r="E635" t="s">
        <v>61</v>
      </c>
      <c r="G635" t="s">
        <v>2058</v>
      </c>
      <c r="H635" t="s">
        <v>2070</v>
      </c>
      <c r="I635" t="s">
        <v>2045</v>
      </c>
    </row>
    <row r="636" spans="1:9" hidden="1" x14ac:dyDescent="0.25">
      <c r="A636" t="s">
        <v>2071</v>
      </c>
      <c r="B636" t="s">
        <v>19</v>
      </c>
      <c r="C636" t="s">
        <v>2072</v>
      </c>
      <c r="D636" t="s">
        <v>12</v>
      </c>
      <c r="E636" t="s">
        <v>61</v>
      </c>
      <c r="G636" t="s">
        <v>2058</v>
      </c>
      <c r="H636" t="s">
        <v>2073</v>
      </c>
      <c r="I636" t="s">
        <v>2045</v>
      </c>
    </row>
    <row r="637" spans="1:9" hidden="1" x14ac:dyDescent="0.25">
      <c r="A637" t="s">
        <v>2074</v>
      </c>
      <c r="B637" t="s">
        <v>19</v>
      </c>
      <c r="C637" t="s">
        <v>2075</v>
      </c>
      <c r="D637" t="s">
        <v>12</v>
      </c>
      <c r="E637" t="s">
        <v>61</v>
      </c>
      <c r="G637" t="s">
        <v>66</v>
      </c>
      <c r="H637" t="s">
        <v>2076</v>
      </c>
      <c r="I637" t="s">
        <v>2027</v>
      </c>
    </row>
    <row r="638" spans="1:9" hidden="1" x14ac:dyDescent="0.25">
      <c r="A638" t="s">
        <v>2077</v>
      </c>
      <c r="B638" t="s">
        <v>19</v>
      </c>
      <c r="C638" t="s">
        <v>2078</v>
      </c>
      <c r="D638" t="s">
        <v>12</v>
      </c>
      <c r="E638" t="s">
        <v>61</v>
      </c>
      <c r="G638" t="s">
        <v>104</v>
      </c>
      <c r="H638" t="s">
        <v>2079</v>
      </c>
      <c r="I638" t="s">
        <v>2045</v>
      </c>
    </row>
    <row r="639" spans="1:9" hidden="1" x14ac:dyDescent="0.25">
      <c r="A639" t="s">
        <v>2080</v>
      </c>
      <c r="B639" t="s">
        <v>19</v>
      </c>
      <c r="C639" t="s">
        <v>2081</v>
      </c>
      <c r="D639" t="s">
        <v>12</v>
      </c>
      <c r="E639" t="s">
        <v>61</v>
      </c>
      <c r="G639" t="s">
        <v>73</v>
      </c>
      <c r="H639" t="s">
        <v>2082</v>
      </c>
      <c r="I639" t="s">
        <v>2064</v>
      </c>
    </row>
    <row r="640" spans="1:9" hidden="1" x14ac:dyDescent="0.25">
      <c r="A640" t="s">
        <v>2083</v>
      </c>
      <c r="B640" t="s">
        <v>19</v>
      </c>
      <c r="C640" t="s">
        <v>2084</v>
      </c>
      <c r="D640" t="s">
        <v>12</v>
      </c>
      <c r="E640" t="s">
        <v>61</v>
      </c>
      <c r="G640" t="s">
        <v>1432</v>
      </c>
      <c r="H640" t="s">
        <v>2085</v>
      </c>
      <c r="I640" t="s">
        <v>2045</v>
      </c>
    </row>
    <row r="641" spans="1:9" hidden="1" x14ac:dyDescent="0.25">
      <c r="A641" t="s">
        <v>2086</v>
      </c>
      <c r="B641" t="s">
        <v>19</v>
      </c>
      <c r="C641" t="s">
        <v>2087</v>
      </c>
      <c r="D641" t="s">
        <v>12</v>
      </c>
      <c r="E641" t="s">
        <v>61</v>
      </c>
      <c r="G641" t="s">
        <v>1865</v>
      </c>
      <c r="H641" t="s">
        <v>2088</v>
      </c>
      <c r="I641" t="s">
        <v>1856</v>
      </c>
    </row>
    <row r="642" spans="1:9" x14ac:dyDescent="0.25">
      <c r="A642" t="s">
        <v>2089</v>
      </c>
      <c r="B642" t="s">
        <v>10</v>
      </c>
      <c r="C642" t="s">
        <v>2090</v>
      </c>
      <c r="D642" t="s">
        <v>21</v>
      </c>
      <c r="E642" t="s">
        <v>123</v>
      </c>
      <c r="G642" t="s">
        <v>177</v>
      </c>
      <c r="H642" t="s">
        <v>2091</v>
      </c>
      <c r="I642" t="s">
        <v>2092</v>
      </c>
    </row>
    <row r="643" spans="1:9" hidden="1" x14ac:dyDescent="0.25">
      <c r="A643" t="s">
        <v>2093</v>
      </c>
      <c r="B643" t="s">
        <v>54</v>
      </c>
      <c r="C643" t="s">
        <v>2094</v>
      </c>
      <c r="D643" t="s">
        <v>12</v>
      </c>
      <c r="E643" t="s">
        <v>61</v>
      </c>
      <c r="F643" t="s">
        <v>2062</v>
      </c>
      <c r="G643" t="s">
        <v>73</v>
      </c>
      <c r="H643" t="s">
        <v>2095</v>
      </c>
      <c r="I643" t="s">
        <v>2027</v>
      </c>
    </row>
    <row r="644" spans="1:9" hidden="1" x14ac:dyDescent="0.25">
      <c r="A644" t="s">
        <v>2096</v>
      </c>
      <c r="B644" t="s">
        <v>10</v>
      </c>
      <c r="C644" t="s">
        <v>2097</v>
      </c>
      <c r="D644" t="s">
        <v>12</v>
      </c>
      <c r="E644" t="s">
        <v>61</v>
      </c>
      <c r="H644" t="s">
        <v>2098</v>
      </c>
      <c r="I644" t="s">
        <v>23</v>
      </c>
    </row>
    <row r="645" spans="1:9" hidden="1" x14ac:dyDescent="0.25">
      <c r="A645" t="s">
        <v>2099</v>
      </c>
      <c r="B645" t="s">
        <v>19</v>
      </c>
      <c r="C645" t="s">
        <v>2100</v>
      </c>
      <c r="D645" t="s">
        <v>12</v>
      </c>
      <c r="E645" t="s">
        <v>61</v>
      </c>
      <c r="H645" t="s">
        <v>2101</v>
      </c>
      <c r="I645" t="s">
        <v>23</v>
      </c>
    </row>
    <row r="646" spans="1:9" hidden="1" x14ac:dyDescent="0.25">
      <c r="A646" t="s">
        <v>2102</v>
      </c>
      <c r="B646" t="s">
        <v>19</v>
      </c>
      <c r="C646" t="s">
        <v>2103</v>
      </c>
      <c r="D646" t="s">
        <v>12</v>
      </c>
      <c r="E646" t="s">
        <v>61</v>
      </c>
      <c r="H646" t="s">
        <v>2104</v>
      </c>
      <c r="I646" t="s">
        <v>23</v>
      </c>
    </row>
    <row r="647" spans="1:9" hidden="1" x14ac:dyDescent="0.25">
      <c r="A647" t="s">
        <v>2105</v>
      </c>
      <c r="B647" t="s">
        <v>10</v>
      </c>
      <c r="C647" t="s">
        <v>2106</v>
      </c>
      <c r="D647" t="s">
        <v>1140</v>
      </c>
      <c r="E647" t="s">
        <v>61</v>
      </c>
      <c r="G647" t="s">
        <v>1865</v>
      </c>
      <c r="H647" t="s">
        <v>2107</v>
      </c>
      <c r="I647" t="s">
        <v>23</v>
      </c>
    </row>
    <row r="648" spans="1:9" hidden="1" x14ac:dyDescent="0.25">
      <c r="A648" t="s">
        <v>2108</v>
      </c>
      <c r="B648" t="s">
        <v>54</v>
      </c>
      <c r="C648" t="s">
        <v>2109</v>
      </c>
      <c r="D648" t="s">
        <v>12</v>
      </c>
      <c r="E648" t="s">
        <v>61</v>
      </c>
      <c r="F648" t="s">
        <v>2062</v>
      </c>
      <c r="G648" t="s">
        <v>148</v>
      </c>
      <c r="H648" t="s">
        <v>2110</v>
      </c>
      <c r="I648" t="s">
        <v>2027</v>
      </c>
    </row>
    <row r="649" spans="1:9" hidden="1" x14ac:dyDescent="0.25">
      <c r="A649" t="s">
        <v>2111</v>
      </c>
      <c r="B649" t="s">
        <v>54</v>
      </c>
      <c r="C649" t="s">
        <v>2112</v>
      </c>
      <c r="D649" t="s">
        <v>1140</v>
      </c>
      <c r="E649" t="s">
        <v>61</v>
      </c>
      <c r="F649" t="s">
        <v>2062</v>
      </c>
      <c r="G649" t="s">
        <v>73</v>
      </c>
      <c r="H649" t="s">
        <v>2113</v>
      </c>
      <c r="I649" t="s">
        <v>2027</v>
      </c>
    </row>
    <row r="650" spans="1:9" hidden="1" x14ac:dyDescent="0.25">
      <c r="A650" t="s">
        <v>2114</v>
      </c>
      <c r="B650" t="s">
        <v>10</v>
      </c>
      <c r="C650" t="s">
        <v>1220</v>
      </c>
      <c r="D650" t="s">
        <v>12</v>
      </c>
      <c r="E650" t="s">
        <v>61</v>
      </c>
      <c r="G650" t="s">
        <v>15</v>
      </c>
      <c r="H650" t="s">
        <v>2115</v>
      </c>
      <c r="I650" t="s">
        <v>2064</v>
      </c>
    </row>
    <row r="651" spans="1:9" hidden="1" x14ac:dyDescent="0.25">
      <c r="A651" t="s">
        <v>2116</v>
      </c>
      <c r="B651" t="s">
        <v>19</v>
      </c>
      <c r="C651" t="s">
        <v>2117</v>
      </c>
      <c r="D651" t="s">
        <v>12</v>
      </c>
      <c r="E651" t="s">
        <v>61</v>
      </c>
      <c r="G651" t="s">
        <v>148</v>
      </c>
      <c r="H651" t="s">
        <v>2118</v>
      </c>
      <c r="I651" t="s">
        <v>2027</v>
      </c>
    </row>
    <row r="652" spans="1:9" hidden="1" x14ac:dyDescent="0.25">
      <c r="A652" t="s">
        <v>2119</v>
      </c>
      <c r="B652" t="s">
        <v>19</v>
      </c>
      <c r="C652" t="s">
        <v>2120</v>
      </c>
      <c r="D652" t="s">
        <v>12</v>
      </c>
      <c r="E652" t="s">
        <v>61</v>
      </c>
      <c r="G652" t="s">
        <v>66</v>
      </c>
      <c r="H652" t="s">
        <v>2121</v>
      </c>
      <c r="I652" t="s">
        <v>2027</v>
      </c>
    </row>
    <row r="653" spans="1:9" hidden="1" x14ac:dyDescent="0.25">
      <c r="A653" t="s">
        <v>2122</v>
      </c>
      <c r="B653" t="s">
        <v>19</v>
      </c>
      <c r="C653" t="s">
        <v>2123</v>
      </c>
      <c r="D653" t="s">
        <v>12</v>
      </c>
      <c r="E653" t="s">
        <v>61</v>
      </c>
      <c r="G653" t="s">
        <v>104</v>
      </c>
      <c r="H653" t="s">
        <v>2124</v>
      </c>
      <c r="I653" t="s">
        <v>23</v>
      </c>
    </row>
    <row r="654" spans="1:9" hidden="1" x14ac:dyDescent="0.25">
      <c r="A654" t="s">
        <v>2125</v>
      </c>
      <c r="B654" t="s">
        <v>19</v>
      </c>
      <c r="C654" t="s">
        <v>2126</v>
      </c>
      <c r="D654" t="s">
        <v>12</v>
      </c>
      <c r="E654" t="s">
        <v>61</v>
      </c>
      <c r="G654" t="s">
        <v>2058</v>
      </c>
      <c r="H654" t="s">
        <v>2127</v>
      </c>
      <c r="I654" t="s">
        <v>2045</v>
      </c>
    </row>
    <row r="655" spans="1:9" hidden="1" x14ac:dyDescent="0.25">
      <c r="A655" t="s">
        <v>2128</v>
      </c>
      <c r="B655" t="s">
        <v>19</v>
      </c>
      <c r="C655" t="s">
        <v>2129</v>
      </c>
      <c r="D655" t="s">
        <v>12</v>
      </c>
      <c r="E655" t="s">
        <v>61</v>
      </c>
      <c r="G655" t="s">
        <v>34</v>
      </c>
      <c r="H655" t="s">
        <v>2130</v>
      </c>
      <c r="I655" t="s">
        <v>2027</v>
      </c>
    </row>
    <row r="656" spans="1:9" hidden="1" x14ac:dyDescent="0.25">
      <c r="A656" t="s">
        <v>2131</v>
      </c>
      <c r="B656" t="s">
        <v>19</v>
      </c>
      <c r="C656" t="s">
        <v>2132</v>
      </c>
      <c r="D656" t="s">
        <v>12</v>
      </c>
      <c r="E656" t="s">
        <v>61</v>
      </c>
      <c r="G656" t="s">
        <v>148</v>
      </c>
      <c r="H656" t="s">
        <v>2133</v>
      </c>
      <c r="I656" t="s">
        <v>2027</v>
      </c>
    </row>
    <row r="657" spans="1:9" hidden="1" x14ac:dyDescent="0.25">
      <c r="A657" t="s">
        <v>2134</v>
      </c>
      <c r="B657" t="s">
        <v>10</v>
      </c>
      <c r="C657" t="s">
        <v>2135</v>
      </c>
      <c r="D657" t="s">
        <v>12</v>
      </c>
      <c r="E657" t="s">
        <v>61</v>
      </c>
      <c r="F657" t="s">
        <v>2062</v>
      </c>
      <c r="G657" t="s">
        <v>73</v>
      </c>
      <c r="H657" t="s">
        <v>2136</v>
      </c>
      <c r="I657" t="s">
        <v>2027</v>
      </c>
    </row>
    <row r="658" spans="1:9" hidden="1" x14ac:dyDescent="0.25">
      <c r="A658" t="s">
        <v>2137</v>
      </c>
      <c r="B658" t="s">
        <v>19</v>
      </c>
      <c r="C658" t="s">
        <v>2138</v>
      </c>
      <c r="D658" t="s">
        <v>12</v>
      </c>
      <c r="E658" t="s">
        <v>61</v>
      </c>
      <c r="G658" t="s">
        <v>66</v>
      </c>
      <c r="H658" t="s">
        <v>2139</v>
      </c>
      <c r="I658" t="s">
        <v>2027</v>
      </c>
    </row>
    <row r="659" spans="1:9" hidden="1" x14ac:dyDescent="0.25">
      <c r="A659" t="s">
        <v>2140</v>
      </c>
      <c r="B659" t="s">
        <v>54</v>
      </c>
      <c r="C659" t="s">
        <v>2141</v>
      </c>
      <c r="D659" t="s">
        <v>12</v>
      </c>
      <c r="E659" t="s">
        <v>61</v>
      </c>
      <c r="F659" t="s">
        <v>2062</v>
      </c>
      <c r="G659" t="s">
        <v>73</v>
      </c>
      <c r="H659" t="s">
        <v>2142</v>
      </c>
      <c r="I659" t="s">
        <v>2027</v>
      </c>
    </row>
    <row r="660" spans="1:9" hidden="1" x14ac:dyDescent="0.25">
      <c r="A660" t="s">
        <v>2143</v>
      </c>
      <c r="B660" t="s">
        <v>19</v>
      </c>
      <c r="C660" t="s">
        <v>2144</v>
      </c>
      <c r="D660" t="s">
        <v>12</v>
      </c>
      <c r="E660" t="s">
        <v>61</v>
      </c>
      <c r="G660" t="s">
        <v>34</v>
      </c>
      <c r="H660" t="s">
        <v>2145</v>
      </c>
      <c r="I660" t="s">
        <v>2027</v>
      </c>
    </row>
    <row r="661" spans="1:9" hidden="1" x14ac:dyDescent="0.25">
      <c r="A661" t="s">
        <v>2146</v>
      </c>
      <c r="B661" t="s">
        <v>19</v>
      </c>
      <c r="C661" t="s">
        <v>2147</v>
      </c>
      <c r="D661" t="s">
        <v>12</v>
      </c>
      <c r="E661" t="s">
        <v>61</v>
      </c>
      <c r="G661" t="s">
        <v>34</v>
      </c>
      <c r="H661" t="s">
        <v>2148</v>
      </c>
      <c r="I661" t="s">
        <v>2027</v>
      </c>
    </row>
    <row r="662" spans="1:9" hidden="1" x14ac:dyDescent="0.25">
      <c r="A662" t="s">
        <v>2149</v>
      </c>
      <c r="B662" t="s">
        <v>19</v>
      </c>
      <c r="C662" t="s">
        <v>2150</v>
      </c>
      <c r="D662" t="s">
        <v>12</v>
      </c>
      <c r="E662" t="s">
        <v>61</v>
      </c>
      <c r="G662" t="s">
        <v>34</v>
      </c>
      <c r="H662" t="s">
        <v>2151</v>
      </c>
      <c r="I662" t="s">
        <v>2027</v>
      </c>
    </row>
    <row r="663" spans="1:9" hidden="1" x14ac:dyDescent="0.25">
      <c r="A663" t="s">
        <v>2152</v>
      </c>
      <c r="B663" t="s">
        <v>19</v>
      </c>
      <c r="C663" t="s">
        <v>2153</v>
      </c>
      <c r="D663" t="s">
        <v>12</v>
      </c>
      <c r="E663" t="s">
        <v>61</v>
      </c>
      <c r="G663" t="s">
        <v>73</v>
      </c>
      <c r="H663" t="s">
        <v>2154</v>
      </c>
      <c r="I663" t="s">
        <v>2027</v>
      </c>
    </row>
    <row r="664" spans="1:9" hidden="1" x14ac:dyDescent="0.25">
      <c r="A664" t="s">
        <v>2155</v>
      </c>
      <c r="B664" t="s">
        <v>54</v>
      </c>
      <c r="C664" t="s">
        <v>2156</v>
      </c>
      <c r="D664" t="s">
        <v>21</v>
      </c>
      <c r="E664" t="s">
        <v>61</v>
      </c>
      <c r="G664" t="s">
        <v>148</v>
      </c>
      <c r="H664" t="s">
        <v>2157</v>
      </c>
      <c r="I664" t="s">
        <v>1443</v>
      </c>
    </row>
    <row r="665" spans="1:9" hidden="1" x14ac:dyDescent="0.25">
      <c r="A665" t="s">
        <v>2158</v>
      </c>
      <c r="B665" t="s">
        <v>19</v>
      </c>
      <c r="C665" t="s">
        <v>2159</v>
      </c>
      <c r="D665" t="s">
        <v>12</v>
      </c>
      <c r="E665" t="s">
        <v>61</v>
      </c>
      <c r="G665" t="s">
        <v>66</v>
      </c>
      <c r="H665" t="s">
        <v>2160</v>
      </c>
      <c r="I665" t="s">
        <v>2027</v>
      </c>
    </row>
    <row r="666" spans="1:9" hidden="1" x14ac:dyDescent="0.25">
      <c r="A666" t="s">
        <v>2161</v>
      </c>
      <c r="B666" t="s">
        <v>19</v>
      </c>
      <c r="C666" t="s">
        <v>2162</v>
      </c>
      <c r="D666" t="s">
        <v>12</v>
      </c>
      <c r="E666" t="s">
        <v>61</v>
      </c>
      <c r="G666" t="s">
        <v>66</v>
      </c>
      <c r="H666" t="s">
        <v>2163</v>
      </c>
      <c r="I666" t="s">
        <v>2027</v>
      </c>
    </row>
    <row r="667" spans="1:9" hidden="1" x14ac:dyDescent="0.25">
      <c r="A667" t="s">
        <v>2164</v>
      </c>
      <c r="B667" t="s">
        <v>19</v>
      </c>
      <c r="C667" t="s">
        <v>2165</v>
      </c>
      <c r="D667" t="s">
        <v>12</v>
      </c>
      <c r="E667" t="s">
        <v>61</v>
      </c>
      <c r="G667" t="s">
        <v>148</v>
      </c>
      <c r="H667" t="s">
        <v>2166</v>
      </c>
      <c r="I667" t="s">
        <v>2027</v>
      </c>
    </row>
    <row r="668" spans="1:9" hidden="1" x14ac:dyDescent="0.25">
      <c r="A668" t="s">
        <v>2167</v>
      </c>
      <c r="B668" t="s">
        <v>19</v>
      </c>
      <c r="C668" t="s">
        <v>2168</v>
      </c>
      <c r="D668" t="s">
        <v>12</v>
      </c>
      <c r="E668" t="s">
        <v>61</v>
      </c>
      <c r="G668" t="s">
        <v>34</v>
      </c>
      <c r="H668" t="s">
        <v>2169</v>
      </c>
      <c r="I668" t="s">
        <v>2027</v>
      </c>
    </row>
    <row r="669" spans="1:9" hidden="1" x14ac:dyDescent="0.25">
      <c r="A669" t="s">
        <v>2170</v>
      </c>
      <c r="B669" t="s">
        <v>10</v>
      </c>
      <c r="C669" t="s">
        <v>2171</v>
      </c>
      <c r="D669" t="s">
        <v>12</v>
      </c>
      <c r="E669" t="s">
        <v>61</v>
      </c>
      <c r="G669" t="s">
        <v>794</v>
      </c>
      <c r="H669" t="s">
        <v>2172</v>
      </c>
      <c r="I669" t="s">
        <v>2027</v>
      </c>
    </row>
    <row r="670" spans="1:9" hidden="1" x14ac:dyDescent="0.25">
      <c r="A670" t="s">
        <v>2173</v>
      </c>
      <c r="B670" t="s">
        <v>10</v>
      </c>
      <c r="C670" t="s">
        <v>2174</v>
      </c>
      <c r="D670" t="s">
        <v>12</v>
      </c>
      <c r="E670" t="s">
        <v>61</v>
      </c>
      <c r="G670" t="s">
        <v>794</v>
      </c>
      <c r="H670" t="s">
        <v>2175</v>
      </c>
      <c r="I670" t="s">
        <v>2027</v>
      </c>
    </row>
    <row r="671" spans="1:9" hidden="1" x14ac:dyDescent="0.25">
      <c r="A671" t="s">
        <v>2176</v>
      </c>
      <c r="B671" t="s">
        <v>19</v>
      </c>
      <c r="C671" t="s">
        <v>2177</v>
      </c>
      <c r="D671" t="s">
        <v>12</v>
      </c>
      <c r="E671" t="s">
        <v>61</v>
      </c>
      <c r="G671" t="s">
        <v>66</v>
      </c>
      <c r="H671" t="s">
        <v>2178</v>
      </c>
      <c r="I671" t="s">
        <v>2027</v>
      </c>
    </row>
    <row r="672" spans="1:9" hidden="1" x14ac:dyDescent="0.25">
      <c r="A672" t="s">
        <v>2179</v>
      </c>
      <c r="B672" t="s">
        <v>19</v>
      </c>
      <c r="C672" t="s">
        <v>2180</v>
      </c>
      <c r="D672" t="s">
        <v>12</v>
      </c>
      <c r="E672" t="s">
        <v>61</v>
      </c>
      <c r="G672" t="s">
        <v>148</v>
      </c>
      <c r="H672" t="s">
        <v>2181</v>
      </c>
      <c r="I672" t="s">
        <v>2020</v>
      </c>
    </row>
    <row r="673" spans="1:9" hidden="1" x14ac:dyDescent="0.25">
      <c r="A673" t="s">
        <v>2182</v>
      </c>
      <c r="B673" t="s">
        <v>19</v>
      </c>
      <c r="C673" t="s">
        <v>2183</v>
      </c>
      <c r="D673" t="s">
        <v>12</v>
      </c>
      <c r="E673" t="s">
        <v>61</v>
      </c>
      <c r="G673" t="s">
        <v>34</v>
      </c>
      <c r="H673" t="s">
        <v>2184</v>
      </c>
      <c r="I673" t="s">
        <v>2185</v>
      </c>
    </row>
    <row r="674" spans="1:9" hidden="1" x14ac:dyDescent="0.25">
      <c r="A674" t="s">
        <v>2186</v>
      </c>
      <c r="B674" t="s">
        <v>10</v>
      </c>
      <c r="C674" t="s">
        <v>2187</v>
      </c>
      <c r="D674" t="s">
        <v>12</v>
      </c>
      <c r="E674" t="s">
        <v>61</v>
      </c>
      <c r="F674" t="s">
        <v>2062</v>
      </c>
      <c r="G674" t="s">
        <v>73</v>
      </c>
      <c r="H674" t="s">
        <v>2188</v>
      </c>
      <c r="I674" t="s">
        <v>2027</v>
      </c>
    </row>
    <row r="675" spans="1:9" hidden="1" x14ac:dyDescent="0.25">
      <c r="A675" t="s">
        <v>2189</v>
      </c>
      <c r="B675" t="s">
        <v>19</v>
      </c>
      <c r="C675" t="s">
        <v>2190</v>
      </c>
      <c r="D675" t="s">
        <v>12</v>
      </c>
      <c r="E675" t="s">
        <v>61</v>
      </c>
      <c r="G675" t="s">
        <v>802</v>
      </c>
      <c r="H675" t="s">
        <v>2191</v>
      </c>
      <c r="I675" t="s">
        <v>2027</v>
      </c>
    </row>
    <row r="676" spans="1:9" hidden="1" x14ac:dyDescent="0.25">
      <c r="A676" t="s">
        <v>2192</v>
      </c>
      <c r="B676" t="s">
        <v>19</v>
      </c>
      <c r="C676" t="s">
        <v>2193</v>
      </c>
      <c r="D676" t="s">
        <v>12</v>
      </c>
      <c r="E676" t="s">
        <v>61</v>
      </c>
      <c r="G676" t="s">
        <v>15</v>
      </c>
      <c r="H676" t="s">
        <v>2194</v>
      </c>
      <c r="I676" t="s">
        <v>2195</v>
      </c>
    </row>
    <row r="677" spans="1:9" hidden="1" x14ac:dyDescent="0.25">
      <c r="A677" t="s">
        <v>2196</v>
      </c>
      <c r="B677" t="s">
        <v>19</v>
      </c>
      <c r="C677" t="s">
        <v>2197</v>
      </c>
      <c r="D677" t="s">
        <v>12</v>
      </c>
      <c r="E677" t="s">
        <v>61</v>
      </c>
      <c r="G677" t="s">
        <v>34</v>
      </c>
      <c r="H677" t="s">
        <v>2198</v>
      </c>
      <c r="I677" t="s">
        <v>2199</v>
      </c>
    </row>
    <row r="678" spans="1:9" hidden="1" x14ac:dyDescent="0.25">
      <c r="A678" t="s">
        <v>2200</v>
      </c>
      <c r="B678" t="s">
        <v>19</v>
      </c>
      <c r="C678" t="s">
        <v>2201</v>
      </c>
      <c r="D678" t="s">
        <v>12</v>
      </c>
      <c r="E678" t="s">
        <v>61</v>
      </c>
      <c r="G678" t="s">
        <v>148</v>
      </c>
      <c r="H678" t="s">
        <v>2202</v>
      </c>
      <c r="I678" t="s">
        <v>2199</v>
      </c>
    </row>
    <row r="679" spans="1:9" hidden="1" x14ac:dyDescent="0.25">
      <c r="A679" t="s">
        <v>2203</v>
      </c>
      <c r="B679" t="s">
        <v>10</v>
      </c>
      <c r="C679" t="s">
        <v>2204</v>
      </c>
      <c r="D679" t="s">
        <v>12</v>
      </c>
      <c r="E679" t="s">
        <v>61</v>
      </c>
      <c r="G679" t="s">
        <v>794</v>
      </c>
      <c r="H679" t="s">
        <v>2205</v>
      </c>
      <c r="I679" t="s">
        <v>2027</v>
      </c>
    </row>
    <row r="680" spans="1:9" hidden="1" x14ac:dyDescent="0.25">
      <c r="A680" t="s">
        <v>2206</v>
      </c>
      <c r="B680" t="s">
        <v>19</v>
      </c>
      <c r="C680" t="s">
        <v>2207</v>
      </c>
      <c r="D680" t="s">
        <v>12</v>
      </c>
      <c r="E680" t="s">
        <v>61</v>
      </c>
      <c r="G680" t="s">
        <v>148</v>
      </c>
      <c r="H680" t="s">
        <v>2208</v>
      </c>
      <c r="I680" t="s">
        <v>2209</v>
      </c>
    </row>
    <row r="681" spans="1:9" hidden="1" x14ac:dyDescent="0.25">
      <c r="A681" t="s">
        <v>2210</v>
      </c>
      <c r="B681" t="s">
        <v>19</v>
      </c>
      <c r="C681" t="s">
        <v>2211</v>
      </c>
      <c r="D681" t="s">
        <v>12</v>
      </c>
      <c r="E681" t="s">
        <v>61</v>
      </c>
      <c r="G681" t="s">
        <v>66</v>
      </c>
      <c r="H681" t="s">
        <v>2212</v>
      </c>
      <c r="I681" t="s">
        <v>2209</v>
      </c>
    </row>
    <row r="682" spans="1:9" hidden="1" x14ac:dyDescent="0.25">
      <c r="A682" t="s">
        <v>2213</v>
      </c>
      <c r="B682" t="s">
        <v>19</v>
      </c>
      <c r="C682" t="s">
        <v>2214</v>
      </c>
      <c r="D682" t="s">
        <v>12</v>
      </c>
      <c r="E682" t="s">
        <v>61</v>
      </c>
      <c r="G682" t="s">
        <v>66</v>
      </c>
      <c r="H682" t="s">
        <v>2215</v>
      </c>
      <c r="I682" t="s">
        <v>2209</v>
      </c>
    </row>
    <row r="683" spans="1:9" hidden="1" x14ac:dyDescent="0.25">
      <c r="A683" t="s">
        <v>2216</v>
      </c>
      <c r="B683" t="s">
        <v>19</v>
      </c>
      <c r="C683" t="s">
        <v>2217</v>
      </c>
      <c r="D683" t="s">
        <v>12</v>
      </c>
      <c r="E683" t="s">
        <v>61</v>
      </c>
      <c r="G683" t="s">
        <v>148</v>
      </c>
      <c r="H683" t="s">
        <v>2218</v>
      </c>
      <c r="I683" t="s">
        <v>2199</v>
      </c>
    </row>
    <row r="684" spans="1:9" hidden="1" x14ac:dyDescent="0.25">
      <c r="A684" t="s">
        <v>2219</v>
      </c>
      <c r="B684" t="s">
        <v>10</v>
      </c>
      <c r="C684" t="s">
        <v>2220</v>
      </c>
      <c r="D684" t="s">
        <v>12</v>
      </c>
      <c r="E684" t="s">
        <v>61</v>
      </c>
      <c r="F684" t="s">
        <v>1676</v>
      </c>
      <c r="G684" t="s">
        <v>73</v>
      </c>
      <c r="H684" t="s">
        <v>2221</v>
      </c>
      <c r="I684" t="s">
        <v>2222</v>
      </c>
    </row>
    <row r="685" spans="1:9" hidden="1" x14ac:dyDescent="0.25">
      <c r="A685" t="s">
        <v>2223</v>
      </c>
      <c r="B685" t="s">
        <v>54</v>
      </c>
      <c r="C685" t="s">
        <v>2224</v>
      </c>
      <c r="D685" t="s">
        <v>12</v>
      </c>
      <c r="E685" t="s">
        <v>61</v>
      </c>
      <c r="F685" t="s">
        <v>2225</v>
      </c>
      <c r="G685" t="s">
        <v>73</v>
      </c>
      <c r="H685" t="s">
        <v>2226</v>
      </c>
      <c r="I685" t="s">
        <v>2199</v>
      </c>
    </row>
    <row r="686" spans="1:9" hidden="1" x14ac:dyDescent="0.25">
      <c r="A686" t="s">
        <v>2227</v>
      </c>
      <c r="B686" t="s">
        <v>54</v>
      </c>
      <c r="C686" t="s">
        <v>2228</v>
      </c>
      <c r="D686" t="s">
        <v>21</v>
      </c>
      <c r="E686" t="s">
        <v>61</v>
      </c>
      <c r="G686" t="s">
        <v>148</v>
      </c>
      <c r="H686" t="s">
        <v>2229</v>
      </c>
      <c r="I686" t="s">
        <v>2199</v>
      </c>
    </row>
    <row r="687" spans="1:9" hidden="1" x14ac:dyDescent="0.25">
      <c r="A687" t="s">
        <v>2230</v>
      </c>
      <c r="B687" t="s">
        <v>54</v>
      </c>
      <c r="C687" t="s">
        <v>2231</v>
      </c>
      <c r="D687" t="s">
        <v>12</v>
      </c>
      <c r="E687" t="s">
        <v>61</v>
      </c>
      <c r="F687" t="s">
        <v>2225</v>
      </c>
      <c r="G687" t="s">
        <v>73</v>
      </c>
      <c r="H687" t="s">
        <v>2232</v>
      </c>
      <c r="I687" t="s">
        <v>2199</v>
      </c>
    </row>
    <row r="688" spans="1:9" hidden="1" x14ac:dyDescent="0.25">
      <c r="A688" t="s">
        <v>2233</v>
      </c>
      <c r="B688" t="s">
        <v>19</v>
      </c>
      <c r="C688" t="s">
        <v>2234</v>
      </c>
      <c r="D688" t="s">
        <v>12</v>
      </c>
      <c r="E688" t="s">
        <v>61</v>
      </c>
      <c r="G688" t="s">
        <v>66</v>
      </c>
      <c r="H688" t="s">
        <v>2235</v>
      </c>
      <c r="I688" t="s">
        <v>2209</v>
      </c>
    </row>
    <row r="689" spans="1:9" hidden="1" x14ac:dyDescent="0.25">
      <c r="A689" t="s">
        <v>2236</v>
      </c>
      <c r="B689" t="s">
        <v>10</v>
      </c>
      <c r="C689" t="s">
        <v>2237</v>
      </c>
      <c r="D689" t="s">
        <v>12</v>
      </c>
      <c r="E689" t="s">
        <v>13</v>
      </c>
      <c r="H689" t="s">
        <v>2238</v>
      </c>
      <c r="I689" t="s">
        <v>23</v>
      </c>
    </row>
    <row r="690" spans="1:9" hidden="1" x14ac:dyDescent="0.25">
      <c r="A690" t="s">
        <v>2239</v>
      </c>
      <c r="B690" t="s">
        <v>54</v>
      </c>
      <c r="C690" t="s">
        <v>2240</v>
      </c>
      <c r="D690" t="s">
        <v>21</v>
      </c>
      <c r="E690" t="s">
        <v>61</v>
      </c>
      <c r="F690" t="s">
        <v>2241</v>
      </c>
      <c r="G690" t="s">
        <v>73</v>
      </c>
      <c r="H690" t="s">
        <v>2242</v>
      </c>
      <c r="I690" t="s">
        <v>2209</v>
      </c>
    </row>
    <row r="691" spans="1:9" hidden="1" x14ac:dyDescent="0.25">
      <c r="A691" t="s">
        <v>2243</v>
      </c>
      <c r="B691" t="s">
        <v>19</v>
      </c>
      <c r="C691" t="s">
        <v>2244</v>
      </c>
      <c r="D691" t="s">
        <v>12</v>
      </c>
      <c r="E691" t="s">
        <v>61</v>
      </c>
      <c r="G691" t="s">
        <v>34</v>
      </c>
      <c r="H691" t="s">
        <v>2245</v>
      </c>
      <c r="I691" t="s">
        <v>2209</v>
      </c>
    </row>
    <row r="692" spans="1:9" hidden="1" x14ac:dyDescent="0.25">
      <c r="A692" t="s">
        <v>2246</v>
      </c>
      <c r="B692" t="s">
        <v>19</v>
      </c>
      <c r="C692" t="s">
        <v>2247</v>
      </c>
      <c r="D692" t="s">
        <v>12</v>
      </c>
      <c r="E692" t="s">
        <v>61</v>
      </c>
      <c r="G692" t="s">
        <v>34</v>
      </c>
      <c r="H692" t="s">
        <v>2248</v>
      </c>
      <c r="I692" t="s">
        <v>2209</v>
      </c>
    </row>
    <row r="693" spans="1:9" hidden="1" x14ac:dyDescent="0.25">
      <c r="A693" t="s">
        <v>2249</v>
      </c>
      <c r="B693" t="s">
        <v>19</v>
      </c>
      <c r="C693" t="s">
        <v>2250</v>
      </c>
      <c r="D693" t="s">
        <v>12</v>
      </c>
      <c r="E693" t="s">
        <v>61</v>
      </c>
      <c r="G693" t="s">
        <v>34</v>
      </c>
      <c r="H693" t="s">
        <v>2251</v>
      </c>
      <c r="I693" t="s">
        <v>2222</v>
      </c>
    </row>
    <row r="694" spans="1:9" hidden="1" x14ac:dyDescent="0.25">
      <c r="A694" t="s">
        <v>2252</v>
      </c>
      <c r="B694" t="s">
        <v>19</v>
      </c>
      <c r="C694" t="s">
        <v>2253</v>
      </c>
      <c r="D694" t="s">
        <v>12</v>
      </c>
      <c r="E694" t="s">
        <v>61</v>
      </c>
      <c r="G694" t="s">
        <v>34</v>
      </c>
      <c r="H694" t="s">
        <v>2254</v>
      </c>
      <c r="I694" t="s">
        <v>2209</v>
      </c>
    </row>
    <row r="695" spans="1:9" hidden="1" x14ac:dyDescent="0.25">
      <c r="A695" t="s">
        <v>2255</v>
      </c>
      <c r="B695" t="s">
        <v>10</v>
      </c>
      <c r="C695" t="s">
        <v>2256</v>
      </c>
      <c r="D695" t="s">
        <v>12</v>
      </c>
      <c r="E695" t="s">
        <v>61</v>
      </c>
      <c r="G695" t="s">
        <v>89</v>
      </c>
      <c r="H695" t="s">
        <v>2257</v>
      </c>
      <c r="I695" t="s">
        <v>2209</v>
      </c>
    </row>
    <row r="696" spans="1:9" hidden="1" x14ac:dyDescent="0.25">
      <c r="A696" t="s">
        <v>2258</v>
      </c>
      <c r="B696" t="s">
        <v>10</v>
      </c>
      <c r="C696" t="s">
        <v>2259</v>
      </c>
      <c r="D696" t="s">
        <v>12</v>
      </c>
      <c r="E696" t="s">
        <v>61</v>
      </c>
      <c r="G696" t="s">
        <v>89</v>
      </c>
      <c r="H696" t="s">
        <v>2260</v>
      </c>
      <c r="I696" t="s">
        <v>2209</v>
      </c>
    </row>
    <row r="697" spans="1:9" hidden="1" x14ac:dyDescent="0.25">
      <c r="A697" t="s">
        <v>2261</v>
      </c>
      <c r="B697" t="s">
        <v>10</v>
      </c>
      <c r="C697" t="s">
        <v>2262</v>
      </c>
      <c r="D697" t="s">
        <v>12</v>
      </c>
      <c r="E697" t="s">
        <v>61</v>
      </c>
      <c r="F697" t="s">
        <v>2241</v>
      </c>
      <c r="G697" t="s">
        <v>802</v>
      </c>
      <c r="H697" t="s">
        <v>2263</v>
      </c>
      <c r="I697" t="s">
        <v>2209</v>
      </c>
    </row>
    <row r="698" spans="1:9" hidden="1" x14ac:dyDescent="0.25">
      <c r="A698" t="s">
        <v>2264</v>
      </c>
      <c r="B698" t="s">
        <v>19</v>
      </c>
      <c r="C698" t="s">
        <v>2265</v>
      </c>
      <c r="D698" t="s">
        <v>12</v>
      </c>
      <c r="E698" t="s">
        <v>61</v>
      </c>
      <c r="G698" t="s">
        <v>73</v>
      </c>
      <c r="H698" t="s">
        <v>2266</v>
      </c>
      <c r="I698" t="s">
        <v>2209</v>
      </c>
    </row>
    <row r="699" spans="1:9" hidden="1" x14ac:dyDescent="0.25">
      <c r="A699" t="s">
        <v>2267</v>
      </c>
      <c r="B699" t="s">
        <v>19</v>
      </c>
      <c r="C699" t="s">
        <v>2268</v>
      </c>
      <c r="D699" t="s">
        <v>12</v>
      </c>
      <c r="E699" t="s">
        <v>61</v>
      </c>
      <c r="G699" t="s">
        <v>66</v>
      </c>
      <c r="H699" t="s">
        <v>2269</v>
      </c>
      <c r="I699" t="s">
        <v>2209</v>
      </c>
    </row>
    <row r="700" spans="1:9" hidden="1" x14ac:dyDescent="0.25">
      <c r="A700" t="s">
        <v>2270</v>
      </c>
      <c r="B700" t="s">
        <v>19</v>
      </c>
      <c r="C700" t="s">
        <v>2271</v>
      </c>
      <c r="D700" t="s">
        <v>12</v>
      </c>
      <c r="E700" t="s">
        <v>61</v>
      </c>
      <c r="G700" t="s">
        <v>39</v>
      </c>
      <c r="H700" t="s">
        <v>2272</v>
      </c>
      <c r="I700" t="s">
        <v>2209</v>
      </c>
    </row>
    <row r="701" spans="1:9" hidden="1" x14ac:dyDescent="0.25">
      <c r="A701" t="s">
        <v>2273</v>
      </c>
      <c r="B701" t="s">
        <v>19</v>
      </c>
      <c r="C701" t="s">
        <v>2274</v>
      </c>
      <c r="D701" t="s">
        <v>12</v>
      </c>
      <c r="E701" t="s">
        <v>61</v>
      </c>
      <c r="G701" t="s">
        <v>39</v>
      </c>
      <c r="H701" t="s">
        <v>2275</v>
      </c>
      <c r="I701" t="s">
        <v>2209</v>
      </c>
    </row>
    <row r="702" spans="1:9" hidden="1" x14ac:dyDescent="0.25">
      <c r="A702" t="s">
        <v>2276</v>
      </c>
      <c r="B702" t="s">
        <v>19</v>
      </c>
      <c r="C702" t="s">
        <v>2277</v>
      </c>
      <c r="D702" t="s">
        <v>12</v>
      </c>
      <c r="E702" t="s">
        <v>61</v>
      </c>
      <c r="G702" t="s">
        <v>66</v>
      </c>
      <c r="H702" t="s">
        <v>2278</v>
      </c>
      <c r="I702" t="s">
        <v>2209</v>
      </c>
    </row>
    <row r="703" spans="1:9" hidden="1" x14ac:dyDescent="0.25">
      <c r="A703" t="s">
        <v>2279</v>
      </c>
      <c r="B703" t="s">
        <v>19</v>
      </c>
      <c r="C703" t="s">
        <v>2280</v>
      </c>
      <c r="D703" t="s">
        <v>12</v>
      </c>
      <c r="E703" t="s">
        <v>61</v>
      </c>
      <c r="G703" t="s">
        <v>15</v>
      </c>
      <c r="H703" t="s">
        <v>2281</v>
      </c>
      <c r="I703" t="s">
        <v>2199</v>
      </c>
    </row>
    <row r="704" spans="1:9" hidden="1" x14ac:dyDescent="0.25">
      <c r="A704" t="s">
        <v>2282</v>
      </c>
      <c r="B704" t="s">
        <v>10</v>
      </c>
      <c r="C704" t="s">
        <v>2283</v>
      </c>
      <c r="D704" t="s">
        <v>12</v>
      </c>
      <c r="E704" t="s">
        <v>61</v>
      </c>
      <c r="G704" t="s">
        <v>39</v>
      </c>
      <c r="H704" t="s">
        <v>2284</v>
      </c>
      <c r="I704" t="s">
        <v>23</v>
      </c>
    </row>
    <row r="705" spans="1:9" hidden="1" x14ac:dyDescent="0.25">
      <c r="A705" t="s">
        <v>2285</v>
      </c>
      <c r="B705" t="s">
        <v>10</v>
      </c>
      <c r="C705" t="s">
        <v>2286</v>
      </c>
      <c r="D705" t="s">
        <v>12</v>
      </c>
      <c r="E705" t="s">
        <v>61</v>
      </c>
      <c r="F705" t="s">
        <v>1450</v>
      </c>
      <c r="G705" t="s">
        <v>73</v>
      </c>
      <c r="H705" t="s">
        <v>2287</v>
      </c>
      <c r="I705" t="s">
        <v>2288</v>
      </c>
    </row>
    <row r="706" spans="1:9" hidden="1" x14ac:dyDescent="0.25">
      <c r="A706" t="s">
        <v>2289</v>
      </c>
      <c r="B706" t="s">
        <v>10</v>
      </c>
      <c r="C706" t="s">
        <v>2290</v>
      </c>
      <c r="D706" t="s">
        <v>12</v>
      </c>
      <c r="E706" t="s">
        <v>61</v>
      </c>
      <c r="F706" t="s">
        <v>1450</v>
      </c>
      <c r="G706" t="s">
        <v>73</v>
      </c>
      <c r="H706" t="s">
        <v>2291</v>
      </c>
      <c r="I706" t="s">
        <v>2222</v>
      </c>
    </row>
    <row r="707" spans="1:9" hidden="1" x14ac:dyDescent="0.25">
      <c r="A707" t="s">
        <v>2292</v>
      </c>
      <c r="B707" t="s">
        <v>10</v>
      </c>
      <c r="C707" t="s">
        <v>2293</v>
      </c>
      <c r="D707" t="s">
        <v>12</v>
      </c>
      <c r="E707" t="s">
        <v>61</v>
      </c>
      <c r="G707" t="s">
        <v>34</v>
      </c>
      <c r="H707" t="s">
        <v>2294</v>
      </c>
      <c r="I707" t="s">
        <v>2209</v>
      </c>
    </row>
    <row r="708" spans="1:9" hidden="1" x14ac:dyDescent="0.25">
      <c r="A708" t="s">
        <v>2295</v>
      </c>
      <c r="B708" t="s">
        <v>10</v>
      </c>
      <c r="C708" t="s">
        <v>2296</v>
      </c>
      <c r="D708" t="s">
        <v>12</v>
      </c>
      <c r="E708" t="s">
        <v>61</v>
      </c>
      <c r="F708" t="s">
        <v>2062</v>
      </c>
      <c r="G708" t="s">
        <v>73</v>
      </c>
      <c r="H708" t="s">
        <v>2297</v>
      </c>
      <c r="I708" t="s">
        <v>2199</v>
      </c>
    </row>
    <row r="709" spans="1:9" hidden="1" x14ac:dyDescent="0.25">
      <c r="A709" t="s">
        <v>2298</v>
      </c>
      <c r="B709" t="s">
        <v>19</v>
      </c>
      <c r="C709" t="s">
        <v>2299</v>
      </c>
      <c r="D709" t="s">
        <v>12</v>
      </c>
      <c r="E709" t="s">
        <v>61</v>
      </c>
      <c r="G709" t="s">
        <v>39</v>
      </c>
      <c r="H709" t="s">
        <v>2300</v>
      </c>
      <c r="I709" t="s">
        <v>2209</v>
      </c>
    </row>
    <row r="710" spans="1:9" hidden="1" x14ac:dyDescent="0.25">
      <c r="A710" t="s">
        <v>2301</v>
      </c>
      <c r="B710" t="s">
        <v>19</v>
      </c>
      <c r="C710" t="s">
        <v>2302</v>
      </c>
      <c r="D710" t="s">
        <v>12</v>
      </c>
      <c r="E710" t="s">
        <v>61</v>
      </c>
      <c r="G710" t="s">
        <v>39</v>
      </c>
      <c r="H710" t="s">
        <v>2303</v>
      </c>
      <c r="I710" t="s">
        <v>2304</v>
      </c>
    </row>
    <row r="711" spans="1:9" hidden="1" x14ac:dyDescent="0.25">
      <c r="A711" t="s">
        <v>2305</v>
      </c>
      <c r="B711" t="s">
        <v>10</v>
      </c>
      <c r="C711" t="s">
        <v>2306</v>
      </c>
      <c r="D711" t="s">
        <v>12</v>
      </c>
      <c r="E711" t="s">
        <v>61</v>
      </c>
      <c r="H711" t="s">
        <v>2307</v>
      </c>
      <c r="I711" t="s">
        <v>23</v>
      </c>
    </row>
    <row r="712" spans="1:9" hidden="1" x14ac:dyDescent="0.25">
      <c r="A712" t="s">
        <v>2308</v>
      </c>
      <c r="B712" t="s">
        <v>19</v>
      </c>
      <c r="C712" t="s">
        <v>2309</v>
      </c>
      <c r="D712" t="s">
        <v>12</v>
      </c>
      <c r="E712" t="s">
        <v>61</v>
      </c>
      <c r="G712" t="s">
        <v>66</v>
      </c>
      <c r="H712" t="s">
        <v>2310</v>
      </c>
      <c r="I712" t="s">
        <v>2222</v>
      </c>
    </row>
    <row r="713" spans="1:9" hidden="1" x14ac:dyDescent="0.25">
      <c r="A713" t="s">
        <v>2311</v>
      </c>
      <c r="B713" t="s">
        <v>10</v>
      </c>
      <c r="C713" t="s">
        <v>2312</v>
      </c>
      <c r="D713" t="s">
        <v>12</v>
      </c>
      <c r="E713" t="s">
        <v>61</v>
      </c>
      <c r="F713" t="s">
        <v>1618</v>
      </c>
      <c r="G713" t="s">
        <v>62</v>
      </c>
      <c r="H713" t="s">
        <v>2313</v>
      </c>
      <c r="I713" t="s">
        <v>2314</v>
      </c>
    </row>
    <row r="714" spans="1:9" hidden="1" x14ac:dyDescent="0.25">
      <c r="A714" t="s">
        <v>2315</v>
      </c>
      <c r="B714" t="s">
        <v>19</v>
      </c>
      <c r="C714" t="s">
        <v>2316</v>
      </c>
      <c r="D714" t="s">
        <v>12</v>
      </c>
      <c r="E714" t="s">
        <v>61</v>
      </c>
      <c r="H714" t="s">
        <v>2317</v>
      </c>
      <c r="I714" t="s">
        <v>2318</v>
      </c>
    </row>
    <row r="715" spans="1:9" hidden="1" x14ac:dyDescent="0.25">
      <c r="A715" t="s">
        <v>2319</v>
      </c>
      <c r="B715" t="s">
        <v>10</v>
      </c>
      <c r="C715" t="s">
        <v>2320</v>
      </c>
      <c r="D715" t="s">
        <v>12</v>
      </c>
      <c r="E715" t="s">
        <v>61</v>
      </c>
      <c r="F715" t="s">
        <v>2241</v>
      </c>
      <c r="G715" t="s">
        <v>148</v>
      </c>
      <c r="H715" t="s">
        <v>2321</v>
      </c>
      <c r="I715" t="s">
        <v>2322</v>
      </c>
    </row>
    <row r="716" spans="1:9" hidden="1" x14ac:dyDescent="0.25">
      <c r="A716" t="s">
        <v>2323</v>
      </c>
      <c r="B716" t="s">
        <v>19</v>
      </c>
      <c r="C716" t="s">
        <v>2324</v>
      </c>
      <c r="D716" t="s">
        <v>12</v>
      </c>
      <c r="E716" t="s">
        <v>61</v>
      </c>
      <c r="G716" t="s">
        <v>66</v>
      </c>
      <c r="H716" t="s">
        <v>2325</v>
      </c>
      <c r="I716" t="s">
        <v>2318</v>
      </c>
    </row>
    <row r="717" spans="1:9" hidden="1" x14ac:dyDescent="0.25">
      <c r="A717" t="s">
        <v>2326</v>
      </c>
      <c r="B717" t="s">
        <v>54</v>
      </c>
      <c r="C717" t="s">
        <v>2327</v>
      </c>
      <c r="D717" t="s">
        <v>12</v>
      </c>
      <c r="E717" t="s">
        <v>61</v>
      </c>
      <c r="G717" t="s">
        <v>73</v>
      </c>
      <c r="H717" t="s">
        <v>2328</v>
      </c>
      <c r="I717" t="s">
        <v>2209</v>
      </c>
    </row>
    <row r="718" spans="1:9" hidden="1" x14ac:dyDescent="0.25">
      <c r="A718" t="s">
        <v>2329</v>
      </c>
      <c r="B718" t="s">
        <v>10</v>
      </c>
      <c r="C718" t="s">
        <v>2330</v>
      </c>
      <c r="D718" t="s">
        <v>12</v>
      </c>
      <c r="E718" t="s">
        <v>61</v>
      </c>
      <c r="G718" t="s">
        <v>73</v>
      </c>
      <c r="H718" t="s">
        <v>2331</v>
      </c>
      <c r="I718" t="s">
        <v>2322</v>
      </c>
    </row>
    <row r="719" spans="1:9" hidden="1" x14ac:dyDescent="0.25">
      <c r="A719" t="s">
        <v>2332</v>
      </c>
      <c r="B719" t="s">
        <v>54</v>
      </c>
      <c r="C719" t="s">
        <v>2333</v>
      </c>
      <c r="D719" t="s">
        <v>12</v>
      </c>
      <c r="E719" t="s">
        <v>61</v>
      </c>
      <c r="G719" t="s">
        <v>66</v>
      </c>
      <c r="H719" t="s">
        <v>2334</v>
      </c>
      <c r="I719" t="s">
        <v>2314</v>
      </c>
    </row>
    <row r="720" spans="1:9" hidden="1" x14ac:dyDescent="0.25">
      <c r="A720" t="s">
        <v>2335</v>
      </c>
      <c r="B720" t="s">
        <v>54</v>
      </c>
      <c r="C720" t="s">
        <v>2336</v>
      </c>
      <c r="D720" t="s">
        <v>12</v>
      </c>
      <c r="E720" t="s">
        <v>61</v>
      </c>
      <c r="G720" t="s">
        <v>34</v>
      </c>
      <c r="H720" t="s">
        <v>2337</v>
      </c>
      <c r="I720" t="s">
        <v>2322</v>
      </c>
    </row>
    <row r="721" spans="1:9" hidden="1" x14ac:dyDescent="0.25">
      <c r="A721" t="s">
        <v>2338</v>
      </c>
      <c r="B721" t="s">
        <v>54</v>
      </c>
      <c r="C721" t="s">
        <v>2339</v>
      </c>
      <c r="D721" t="s">
        <v>12</v>
      </c>
      <c r="E721" t="s">
        <v>61</v>
      </c>
      <c r="F721" t="s">
        <v>2241</v>
      </c>
      <c r="G721" t="s">
        <v>802</v>
      </c>
      <c r="H721" t="s">
        <v>2340</v>
      </c>
      <c r="I721" t="s">
        <v>2322</v>
      </c>
    </row>
    <row r="722" spans="1:9" hidden="1" x14ac:dyDescent="0.25">
      <c r="A722" t="s">
        <v>2341</v>
      </c>
      <c r="B722" t="s">
        <v>54</v>
      </c>
      <c r="C722" t="s">
        <v>2342</v>
      </c>
      <c r="D722" t="s">
        <v>12</v>
      </c>
      <c r="E722" t="s">
        <v>61</v>
      </c>
      <c r="F722" t="s">
        <v>2343</v>
      </c>
      <c r="G722" t="s">
        <v>73</v>
      </c>
      <c r="H722" t="s">
        <v>2344</v>
      </c>
      <c r="I722" t="s">
        <v>2318</v>
      </c>
    </row>
    <row r="723" spans="1:9" hidden="1" x14ac:dyDescent="0.25">
      <c r="A723" t="s">
        <v>2345</v>
      </c>
      <c r="B723" t="s">
        <v>19</v>
      </c>
      <c r="C723" t="s">
        <v>2346</v>
      </c>
      <c r="D723" t="s">
        <v>12</v>
      </c>
      <c r="E723" t="s">
        <v>61</v>
      </c>
      <c r="G723" t="s">
        <v>66</v>
      </c>
      <c r="H723" t="s">
        <v>2347</v>
      </c>
      <c r="I723" t="s">
        <v>2348</v>
      </c>
    </row>
    <row r="724" spans="1:9" hidden="1" x14ac:dyDescent="0.25">
      <c r="A724" t="s">
        <v>2349</v>
      </c>
      <c r="B724" t="s">
        <v>19</v>
      </c>
      <c r="C724" t="s">
        <v>2350</v>
      </c>
      <c r="D724" t="s">
        <v>12</v>
      </c>
      <c r="E724" t="s">
        <v>61</v>
      </c>
      <c r="G724" t="s">
        <v>34</v>
      </c>
      <c r="H724" t="s">
        <v>2351</v>
      </c>
      <c r="I724" t="s">
        <v>2318</v>
      </c>
    </row>
    <row r="725" spans="1:9" hidden="1" x14ac:dyDescent="0.25">
      <c r="A725" t="s">
        <v>2352</v>
      </c>
      <c r="B725" t="s">
        <v>54</v>
      </c>
      <c r="C725" t="s">
        <v>2353</v>
      </c>
      <c r="D725" t="s">
        <v>21</v>
      </c>
      <c r="E725" t="s">
        <v>61</v>
      </c>
      <c r="F725" t="s">
        <v>2354</v>
      </c>
      <c r="G725" t="s">
        <v>802</v>
      </c>
      <c r="H725" t="s">
        <v>2355</v>
      </c>
      <c r="I725" t="s">
        <v>2318</v>
      </c>
    </row>
    <row r="726" spans="1:9" hidden="1" x14ac:dyDescent="0.25">
      <c r="A726" t="s">
        <v>2356</v>
      </c>
      <c r="B726" t="s">
        <v>10</v>
      </c>
      <c r="C726" t="s">
        <v>2357</v>
      </c>
      <c r="D726" t="s">
        <v>12</v>
      </c>
      <c r="E726" t="s">
        <v>61</v>
      </c>
      <c r="G726" t="s">
        <v>34</v>
      </c>
      <c r="H726" t="s">
        <v>2358</v>
      </c>
      <c r="I726" t="s">
        <v>2322</v>
      </c>
    </row>
    <row r="727" spans="1:9" hidden="1" x14ac:dyDescent="0.25">
      <c r="A727" t="s">
        <v>2359</v>
      </c>
      <c r="B727" t="s">
        <v>54</v>
      </c>
      <c r="C727" t="s">
        <v>2360</v>
      </c>
      <c r="D727" t="s">
        <v>21</v>
      </c>
      <c r="E727" t="s">
        <v>61</v>
      </c>
      <c r="G727" t="s">
        <v>66</v>
      </c>
      <c r="H727" t="s">
        <v>2361</v>
      </c>
      <c r="I727" t="s">
        <v>2314</v>
      </c>
    </row>
    <row r="728" spans="1:9" hidden="1" x14ac:dyDescent="0.25">
      <c r="A728" t="s">
        <v>2362</v>
      </c>
      <c r="B728" t="s">
        <v>19</v>
      </c>
      <c r="C728" t="s">
        <v>2363</v>
      </c>
      <c r="D728" t="s">
        <v>12</v>
      </c>
      <c r="E728" t="s">
        <v>61</v>
      </c>
      <c r="G728" t="s">
        <v>15</v>
      </c>
      <c r="H728" t="s">
        <v>2364</v>
      </c>
      <c r="I728" t="s">
        <v>2318</v>
      </c>
    </row>
    <row r="729" spans="1:9" hidden="1" x14ac:dyDescent="0.25">
      <c r="A729" t="s">
        <v>2365</v>
      </c>
      <c r="B729" t="s">
        <v>19</v>
      </c>
      <c r="C729" t="s">
        <v>2366</v>
      </c>
      <c r="D729" t="s">
        <v>12</v>
      </c>
      <c r="E729" t="s">
        <v>61</v>
      </c>
      <c r="G729" t="s">
        <v>34</v>
      </c>
      <c r="H729" t="s">
        <v>2367</v>
      </c>
      <c r="I729" t="s">
        <v>2322</v>
      </c>
    </row>
    <row r="730" spans="1:9" hidden="1" x14ac:dyDescent="0.25">
      <c r="A730" t="s">
        <v>2368</v>
      </c>
      <c r="B730" t="s">
        <v>54</v>
      </c>
      <c r="C730" t="s">
        <v>2369</v>
      </c>
      <c r="D730" t="s">
        <v>12</v>
      </c>
      <c r="E730" t="s">
        <v>61</v>
      </c>
      <c r="F730" t="s">
        <v>2225</v>
      </c>
      <c r="G730" t="s">
        <v>73</v>
      </c>
      <c r="H730" t="s">
        <v>2370</v>
      </c>
      <c r="I730" t="s">
        <v>2199</v>
      </c>
    </row>
    <row r="731" spans="1:9" hidden="1" x14ac:dyDescent="0.25">
      <c r="A731" t="s">
        <v>2371</v>
      </c>
      <c r="B731" t="s">
        <v>19</v>
      </c>
      <c r="C731" t="s">
        <v>2372</v>
      </c>
      <c r="D731" t="s">
        <v>21</v>
      </c>
      <c r="E731" t="s">
        <v>61</v>
      </c>
      <c r="G731" t="s">
        <v>66</v>
      </c>
      <c r="H731" t="s">
        <v>2373</v>
      </c>
      <c r="I731" t="s">
        <v>2209</v>
      </c>
    </row>
    <row r="732" spans="1:9" hidden="1" x14ac:dyDescent="0.25">
      <c r="A732" t="s">
        <v>2374</v>
      </c>
      <c r="B732" t="s">
        <v>54</v>
      </c>
      <c r="C732" t="s">
        <v>2375</v>
      </c>
      <c r="D732" t="s">
        <v>1140</v>
      </c>
      <c r="E732" t="s">
        <v>61</v>
      </c>
      <c r="F732" t="s">
        <v>2241</v>
      </c>
      <c r="G732" t="s">
        <v>73</v>
      </c>
      <c r="H732" t="s">
        <v>2376</v>
      </c>
      <c r="I732" t="s">
        <v>2322</v>
      </c>
    </row>
    <row r="733" spans="1:9" hidden="1" x14ac:dyDescent="0.25">
      <c r="A733" t="s">
        <v>2377</v>
      </c>
      <c r="B733" t="s">
        <v>10</v>
      </c>
      <c r="C733" t="s">
        <v>2378</v>
      </c>
      <c r="D733" t="s">
        <v>12</v>
      </c>
      <c r="E733" t="s">
        <v>61</v>
      </c>
      <c r="G733" t="s">
        <v>2379</v>
      </c>
      <c r="H733" t="s">
        <v>2380</v>
      </c>
      <c r="I733" t="s">
        <v>1895</v>
      </c>
    </row>
    <row r="734" spans="1:9" hidden="1" x14ac:dyDescent="0.25">
      <c r="A734" t="s">
        <v>2381</v>
      </c>
      <c r="B734" t="s">
        <v>10</v>
      </c>
      <c r="C734" t="s">
        <v>2382</v>
      </c>
      <c r="D734" t="s">
        <v>12</v>
      </c>
      <c r="E734" t="s">
        <v>61</v>
      </c>
      <c r="F734" t="s">
        <v>2354</v>
      </c>
      <c r="G734" t="s">
        <v>802</v>
      </c>
      <c r="H734" t="s">
        <v>2383</v>
      </c>
      <c r="I734" t="s">
        <v>2318</v>
      </c>
    </row>
    <row r="735" spans="1:9" hidden="1" x14ac:dyDescent="0.25">
      <c r="A735" t="s">
        <v>2384</v>
      </c>
      <c r="B735" t="s">
        <v>10</v>
      </c>
      <c r="C735" t="s">
        <v>2385</v>
      </c>
      <c r="D735" t="s">
        <v>12</v>
      </c>
      <c r="E735" t="s">
        <v>61</v>
      </c>
      <c r="F735" t="s">
        <v>2062</v>
      </c>
      <c r="G735" t="s">
        <v>73</v>
      </c>
      <c r="H735" t="s">
        <v>2386</v>
      </c>
      <c r="I735" t="s">
        <v>2387</v>
      </c>
    </row>
    <row r="736" spans="1:9" hidden="1" x14ac:dyDescent="0.25">
      <c r="A736" t="s">
        <v>2388</v>
      </c>
      <c r="B736" t="s">
        <v>19</v>
      </c>
      <c r="C736" t="s">
        <v>2389</v>
      </c>
      <c r="D736" t="s">
        <v>12</v>
      </c>
      <c r="E736" t="s">
        <v>61</v>
      </c>
      <c r="G736" t="s">
        <v>39</v>
      </c>
      <c r="H736" t="s">
        <v>2390</v>
      </c>
      <c r="I736" t="s">
        <v>2322</v>
      </c>
    </row>
    <row r="737" spans="1:9" hidden="1" x14ac:dyDescent="0.25">
      <c r="A737" t="s">
        <v>2391</v>
      </c>
      <c r="B737" t="s">
        <v>10</v>
      </c>
      <c r="C737" t="s">
        <v>2392</v>
      </c>
      <c r="D737" t="s">
        <v>12</v>
      </c>
      <c r="E737" t="s">
        <v>61</v>
      </c>
      <c r="F737" t="s">
        <v>2393</v>
      </c>
      <c r="G737" t="s">
        <v>73</v>
      </c>
      <c r="H737" t="s">
        <v>2394</v>
      </c>
      <c r="I737" t="s">
        <v>2318</v>
      </c>
    </row>
    <row r="738" spans="1:9" hidden="1" x14ac:dyDescent="0.25">
      <c r="A738" t="s">
        <v>2395</v>
      </c>
      <c r="B738" t="s">
        <v>10</v>
      </c>
      <c r="C738" t="s">
        <v>2396</v>
      </c>
      <c r="D738" t="s">
        <v>12</v>
      </c>
      <c r="E738" t="s">
        <v>61</v>
      </c>
      <c r="G738" t="s">
        <v>89</v>
      </c>
      <c r="H738" t="s">
        <v>2397</v>
      </c>
      <c r="I738" t="s">
        <v>2398</v>
      </c>
    </row>
    <row r="739" spans="1:9" hidden="1" x14ac:dyDescent="0.25">
      <c r="A739" t="s">
        <v>2399</v>
      </c>
      <c r="B739" t="s">
        <v>10</v>
      </c>
      <c r="C739" t="s">
        <v>2400</v>
      </c>
      <c r="D739" t="s">
        <v>12</v>
      </c>
      <c r="E739" t="s">
        <v>61</v>
      </c>
      <c r="G739" t="s">
        <v>89</v>
      </c>
      <c r="H739" t="s">
        <v>2401</v>
      </c>
      <c r="I739" t="s">
        <v>2402</v>
      </c>
    </row>
    <row r="740" spans="1:9" hidden="1" x14ac:dyDescent="0.25">
      <c r="A740" t="s">
        <v>2403</v>
      </c>
      <c r="B740" t="s">
        <v>19</v>
      </c>
      <c r="C740" t="s">
        <v>2404</v>
      </c>
      <c r="D740" t="s">
        <v>12</v>
      </c>
      <c r="E740" t="s">
        <v>61</v>
      </c>
      <c r="G740" t="s">
        <v>39</v>
      </c>
      <c r="H740" t="s">
        <v>2405</v>
      </c>
      <c r="I740" t="s">
        <v>23</v>
      </c>
    </row>
    <row r="741" spans="1:9" hidden="1" x14ac:dyDescent="0.25">
      <c r="A741" t="s">
        <v>2406</v>
      </c>
      <c r="B741" t="s">
        <v>54</v>
      </c>
      <c r="C741" t="s">
        <v>2407</v>
      </c>
      <c r="D741" t="s">
        <v>12</v>
      </c>
      <c r="E741" t="s">
        <v>61</v>
      </c>
      <c r="F741" t="s">
        <v>2393</v>
      </c>
      <c r="G741" t="s">
        <v>802</v>
      </c>
      <c r="H741" t="s">
        <v>2408</v>
      </c>
      <c r="I741" t="s">
        <v>2398</v>
      </c>
    </row>
    <row r="742" spans="1:9" hidden="1" x14ac:dyDescent="0.25">
      <c r="A742" t="s">
        <v>2409</v>
      </c>
      <c r="B742" t="s">
        <v>19</v>
      </c>
      <c r="C742" t="s">
        <v>2410</v>
      </c>
      <c r="D742" t="s">
        <v>12</v>
      </c>
      <c r="E742" t="s">
        <v>61</v>
      </c>
      <c r="G742" t="s">
        <v>34</v>
      </c>
      <c r="H742" t="s">
        <v>2411</v>
      </c>
      <c r="I742" t="s">
        <v>2398</v>
      </c>
    </row>
    <row r="743" spans="1:9" hidden="1" x14ac:dyDescent="0.25">
      <c r="A743" t="s">
        <v>2412</v>
      </c>
      <c r="B743" t="s">
        <v>10</v>
      </c>
      <c r="C743" t="s">
        <v>2413</v>
      </c>
      <c r="D743" t="s">
        <v>12</v>
      </c>
      <c r="E743" t="s">
        <v>61</v>
      </c>
      <c r="F743" t="s">
        <v>2062</v>
      </c>
      <c r="G743" t="s">
        <v>73</v>
      </c>
      <c r="H743" t="s">
        <v>2414</v>
      </c>
      <c r="I743" t="s">
        <v>2387</v>
      </c>
    </row>
    <row r="744" spans="1:9" hidden="1" x14ac:dyDescent="0.25">
      <c r="A744" t="s">
        <v>2415</v>
      </c>
      <c r="B744" t="s">
        <v>10</v>
      </c>
      <c r="C744" t="s">
        <v>2416</v>
      </c>
      <c r="D744" t="s">
        <v>12</v>
      </c>
      <c r="E744" t="s">
        <v>61</v>
      </c>
      <c r="F744" t="s">
        <v>2062</v>
      </c>
      <c r="G744" t="s">
        <v>73</v>
      </c>
      <c r="H744" t="s">
        <v>2417</v>
      </c>
      <c r="I744" t="s">
        <v>2387</v>
      </c>
    </row>
    <row r="745" spans="1:9" hidden="1" x14ac:dyDescent="0.25">
      <c r="A745" t="s">
        <v>2418</v>
      </c>
      <c r="B745" t="s">
        <v>19</v>
      </c>
      <c r="C745" t="s">
        <v>2419</v>
      </c>
      <c r="D745" t="s">
        <v>12</v>
      </c>
      <c r="E745" t="s">
        <v>61</v>
      </c>
      <c r="G745" t="s">
        <v>34</v>
      </c>
      <c r="H745" t="s">
        <v>2420</v>
      </c>
      <c r="I745" t="s">
        <v>2398</v>
      </c>
    </row>
    <row r="746" spans="1:9" hidden="1" x14ac:dyDescent="0.25">
      <c r="A746" t="s">
        <v>2421</v>
      </c>
      <c r="B746" t="s">
        <v>19</v>
      </c>
      <c r="C746" t="s">
        <v>2422</v>
      </c>
      <c r="D746" t="s">
        <v>12</v>
      </c>
      <c r="E746" t="s">
        <v>61</v>
      </c>
      <c r="G746" t="s">
        <v>34</v>
      </c>
      <c r="H746" t="s">
        <v>2423</v>
      </c>
      <c r="I746" t="s">
        <v>2398</v>
      </c>
    </row>
    <row r="747" spans="1:9" hidden="1" x14ac:dyDescent="0.25">
      <c r="A747" t="s">
        <v>2424</v>
      </c>
      <c r="B747" t="s">
        <v>19</v>
      </c>
      <c r="C747" t="s">
        <v>2425</v>
      </c>
      <c r="D747" t="s">
        <v>1140</v>
      </c>
      <c r="E747" t="s">
        <v>61</v>
      </c>
      <c r="F747" t="s">
        <v>478</v>
      </c>
      <c r="G747" t="s">
        <v>148</v>
      </c>
      <c r="H747" t="s">
        <v>2426</v>
      </c>
      <c r="I747" t="s">
        <v>2427</v>
      </c>
    </row>
    <row r="748" spans="1:9" hidden="1" x14ac:dyDescent="0.25">
      <c r="A748" t="s">
        <v>2428</v>
      </c>
      <c r="B748" t="s">
        <v>54</v>
      </c>
      <c r="C748" t="s">
        <v>2429</v>
      </c>
      <c r="D748" t="s">
        <v>12</v>
      </c>
      <c r="E748" t="s">
        <v>61</v>
      </c>
      <c r="G748" t="s">
        <v>66</v>
      </c>
      <c r="H748" t="s">
        <v>2430</v>
      </c>
      <c r="I748" t="s">
        <v>2322</v>
      </c>
    </row>
    <row r="749" spans="1:9" hidden="1" x14ac:dyDescent="0.25">
      <c r="A749" t="s">
        <v>2431</v>
      </c>
      <c r="B749" t="s">
        <v>54</v>
      </c>
      <c r="C749" t="s">
        <v>2432</v>
      </c>
      <c r="D749" t="s">
        <v>12</v>
      </c>
      <c r="E749" t="s">
        <v>61</v>
      </c>
      <c r="F749" t="s">
        <v>2393</v>
      </c>
      <c r="G749" t="s">
        <v>802</v>
      </c>
      <c r="H749" t="s">
        <v>2433</v>
      </c>
      <c r="I749" t="s">
        <v>2398</v>
      </c>
    </row>
    <row r="750" spans="1:9" hidden="1" x14ac:dyDescent="0.25">
      <c r="A750" t="s">
        <v>2434</v>
      </c>
      <c r="B750" t="s">
        <v>54</v>
      </c>
      <c r="C750" t="s">
        <v>2435</v>
      </c>
      <c r="D750" t="s">
        <v>12</v>
      </c>
      <c r="E750" t="s">
        <v>61</v>
      </c>
      <c r="G750" t="s">
        <v>802</v>
      </c>
      <c r="H750" t="s">
        <v>2436</v>
      </c>
      <c r="I750" t="s">
        <v>2348</v>
      </c>
    </row>
    <row r="751" spans="1:9" hidden="1" x14ac:dyDescent="0.25">
      <c r="A751" t="s">
        <v>2437</v>
      </c>
      <c r="B751" t="s">
        <v>19</v>
      </c>
      <c r="C751" t="s">
        <v>2438</v>
      </c>
      <c r="D751" t="s">
        <v>12</v>
      </c>
      <c r="E751" t="s">
        <v>61</v>
      </c>
      <c r="G751" t="s">
        <v>39</v>
      </c>
      <c r="H751" t="s">
        <v>2439</v>
      </c>
      <c r="I751" t="s">
        <v>2402</v>
      </c>
    </row>
    <row r="752" spans="1:9" hidden="1" x14ac:dyDescent="0.25">
      <c r="A752" t="s">
        <v>2440</v>
      </c>
      <c r="B752" t="s">
        <v>10</v>
      </c>
      <c r="C752" t="s">
        <v>2441</v>
      </c>
      <c r="D752" t="s">
        <v>12</v>
      </c>
      <c r="E752" t="s">
        <v>61</v>
      </c>
      <c r="G752" t="s">
        <v>802</v>
      </c>
      <c r="H752" t="s">
        <v>2442</v>
      </c>
      <c r="I752" t="s">
        <v>2443</v>
      </c>
    </row>
    <row r="753" spans="1:9" hidden="1" x14ac:dyDescent="0.25">
      <c r="A753" t="s">
        <v>2444</v>
      </c>
      <c r="B753" t="s">
        <v>19</v>
      </c>
      <c r="C753" t="s">
        <v>2445</v>
      </c>
      <c r="D753" t="s">
        <v>1140</v>
      </c>
      <c r="E753" t="s">
        <v>13</v>
      </c>
      <c r="H753" t="s">
        <v>2446</v>
      </c>
      <c r="I753" t="s">
        <v>2447</v>
      </c>
    </row>
    <row r="754" spans="1:9" hidden="1" x14ac:dyDescent="0.25">
      <c r="A754" t="s">
        <v>2448</v>
      </c>
      <c r="B754" t="s">
        <v>54</v>
      </c>
      <c r="C754" t="s">
        <v>2449</v>
      </c>
      <c r="D754" t="s">
        <v>12</v>
      </c>
      <c r="E754" t="s">
        <v>61</v>
      </c>
      <c r="F754" t="s">
        <v>2241</v>
      </c>
      <c r="G754" t="s">
        <v>802</v>
      </c>
      <c r="H754" t="s">
        <v>2450</v>
      </c>
      <c r="I754" t="s">
        <v>2322</v>
      </c>
    </row>
    <row r="755" spans="1:9" hidden="1" x14ac:dyDescent="0.25">
      <c r="A755" t="s">
        <v>2451</v>
      </c>
      <c r="B755" t="s">
        <v>19</v>
      </c>
      <c r="C755" t="s">
        <v>2452</v>
      </c>
      <c r="D755" t="s">
        <v>12</v>
      </c>
      <c r="E755" t="s">
        <v>61</v>
      </c>
      <c r="G755" t="s">
        <v>73</v>
      </c>
      <c r="H755" t="s">
        <v>2453</v>
      </c>
      <c r="I755" t="s">
        <v>2402</v>
      </c>
    </row>
    <row r="756" spans="1:9" hidden="1" x14ac:dyDescent="0.25">
      <c r="A756" t="s">
        <v>2454</v>
      </c>
      <c r="B756" t="s">
        <v>10</v>
      </c>
      <c r="C756" t="s">
        <v>2455</v>
      </c>
      <c r="D756" t="s">
        <v>12</v>
      </c>
      <c r="E756" t="s">
        <v>61</v>
      </c>
      <c r="F756" t="s">
        <v>2393</v>
      </c>
      <c r="G756" t="s">
        <v>802</v>
      </c>
      <c r="H756" t="s">
        <v>2456</v>
      </c>
      <c r="I756" t="s">
        <v>2457</v>
      </c>
    </row>
    <row r="757" spans="1:9" hidden="1" x14ac:dyDescent="0.25">
      <c r="A757" t="s">
        <v>2458</v>
      </c>
      <c r="B757" t="s">
        <v>10</v>
      </c>
      <c r="C757" t="s">
        <v>2459</v>
      </c>
      <c r="D757" t="s">
        <v>12</v>
      </c>
      <c r="E757" t="s">
        <v>61</v>
      </c>
      <c r="G757" t="s">
        <v>34</v>
      </c>
      <c r="H757" t="s">
        <v>2460</v>
      </c>
      <c r="I757" t="s">
        <v>2461</v>
      </c>
    </row>
    <row r="758" spans="1:9" hidden="1" x14ac:dyDescent="0.25">
      <c r="A758" t="s">
        <v>2462</v>
      </c>
      <c r="B758" t="s">
        <v>10</v>
      </c>
      <c r="C758" t="s">
        <v>2463</v>
      </c>
      <c r="D758" t="s">
        <v>12</v>
      </c>
      <c r="E758" t="s">
        <v>61</v>
      </c>
      <c r="F758" t="s">
        <v>2354</v>
      </c>
      <c r="G758" t="s">
        <v>802</v>
      </c>
      <c r="H758" t="s">
        <v>2464</v>
      </c>
      <c r="I758" t="s">
        <v>2398</v>
      </c>
    </row>
    <row r="759" spans="1:9" hidden="1" x14ac:dyDescent="0.25">
      <c r="A759" t="s">
        <v>2465</v>
      </c>
      <c r="B759" t="s">
        <v>19</v>
      </c>
      <c r="C759" t="s">
        <v>2466</v>
      </c>
      <c r="D759" t="s">
        <v>12</v>
      </c>
      <c r="E759" t="s">
        <v>61</v>
      </c>
      <c r="G759" t="s">
        <v>39</v>
      </c>
      <c r="H759" t="s">
        <v>2467</v>
      </c>
      <c r="I759" t="s">
        <v>23</v>
      </c>
    </row>
    <row r="760" spans="1:9" hidden="1" x14ac:dyDescent="0.25">
      <c r="A760" t="s">
        <v>2468</v>
      </c>
      <c r="B760" t="s">
        <v>10</v>
      </c>
      <c r="C760" t="s">
        <v>2469</v>
      </c>
      <c r="D760" t="s">
        <v>12</v>
      </c>
      <c r="E760" t="s">
        <v>61</v>
      </c>
      <c r="F760" t="s">
        <v>2354</v>
      </c>
      <c r="G760" t="s">
        <v>73</v>
      </c>
      <c r="H760" t="s">
        <v>2470</v>
      </c>
      <c r="I760" t="s">
        <v>2398</v>
      </c>
    </row>
    <row r="761" spans="1:9" hidden="1" x14ac:dyDescent="0.25">
      <c r="A761" t="s">
        <v>2471</v>
      </c>
      <c r="B761" t="s">
        <v>19</v>
      </c>
      <c r="C761" t="s">
        <v>2472</v>
      </c>
      <c r="D761" t="s">
        <v>12</v>
      </c>
      <c r="E761" t="s">
        <v>61</v>
      </c>
      <c r="G761" t="s">
        <v>802</v>
      </c>
      <c r="H761" t="s">
        <v>2473</v>
      </c>
      <c r="I761" t="s">
        <v>2474</v>
      </c>
    </row>
    <row r="762" spans="1:9" hidden="1" x14ac:dyDescent="0.25">
      <c r="A762" t="s">
        <v>2475</v>
      </c>
      <c r="B762" t="s">
        <v>19</v>
      </c>
      <c r="C762" t="s">
        <v>2476</v>
      </c>
      <c r="D762" t="s">
        <v>12</v>
      </c>
      <c r="E762" t="s">
        <v>61</v>
      </c>
      <c r="G762" t="s">
        <v>34</v>
      </c>
      <c r="H762" t="s">
        <v>2477</v>
      </c>
      <c r="I762" t="s">
        <v>2402</v>
      </c>
    </row>
    <row r="763" spans="1:9" hidden="1" x14ac:dyDescent="0.25">
      <c r="A763" t="s">
        <v>2478</v>
      </c>
      <c r="B763" t="s">
        <v>54</v>
      </c>
      <c r="C763" t="s">
        <v>2479</v>
      </c>
      <c r="D763" t="s">
        <v>12</v>
      </c>
      <c r="E763" t="s">
        <v>61</v>
      </c>
      <c r="F763" t="s">
        <v>1710</v>
      </c>
      <c r="G763" t="s">
        <v>2480</v>
      </c>
      <c r="H763" t="s">
        <v>2481</v>
      </c>
      <c r="I763" t="s">
        <v>1681</v>
      </c>
    </row>
    <row r="764" spans="1:9" hidden="1" x14ac:dyDescent="0.25">
      <c r="A764" t="s">
        <v>2482</v>
      </c>
      <c r="B764" t="s">
        <v>54</v>
      </c>
      <c r="C764" t="s">
        <v>2483</v>
      </c>
      <c r="D764" t="s">
        <v>12</v>
      </c>
      <c r="E764" t="s">
        <v>61</v>
      </c>
      <c r="H764" t="s">
        <v>2484</v>
      </c>
      <c r="I764" t="s">
        <v>23</v>
      </c>
    </row>
    <row r="765" spans="1:9" hidden="1" x14ac:dyDescent="0.25">
      <c r="A765" t="s">
        <v>2485</v>
      </c>
      <c r="B765" t="s">
        <v>54</v>
      </c>
      <c r="C765" t="s">
        <v>2486</v>
      </c>
      <c r="D765" t="s">
        <v>12</v>
      </c>
      <c r="E765" t="s">
        <v>61</v>
      </c>
      <c r="F765" t="s">
        <v>2225</v>
      </c>
      <c r="G765" t="s">
        <v>1985</v>
      </c>
      <c r="H765" t="s">
        <v>2487</v>
      </c>
      <c r="I765" t="s">
        <v>2443</v>
      </c>
    </row>
    <row r="766" spans="1:9" hidden="1" x14ac:dyDescent="0.25">
      <c r="A766" t="s">
        <v>2488</v>
      </c>
      <c r="B766" t="s">
        <v>54</v>
      </c>
      <c r="C766" t="s">
        <v>2489</v>
      </c>
      <c r="D766" t="s">
        <v>12</v>
      </c>
      <c r="E766" t="s">
        <v>61</v>
      </c>
      <c r="F766" t="s">
        <v>2225</v>
      </c>
      <c r="G766" t="s">
        <v>1985</v>
      </c>
      <c r="H766" t="s">
        <v>2490</v>
      </c>
      <c r="I766" t="s">
        <v>2443</v>
      </c>
    </row>
    <row r="767" spans="1:9" hidden="1" x14ac:dyDescent="0.25">
      <c r="A767" t="s">
        <v>2491</v>
      </c>
      <c r="B767" t="s">
        <v>54</v>
      </c>
      <c r="C767" t="s">
        <v>2492</v>
      </c>
      <c r="D767" t="s">
        <v>12</v>
      </c>
      <c r="E767" t="s">
        <v>61</v>
      </c>
      <c r="G767" t="s">
        <v>1985</v>
      </c>
      <c r="H767" t="s">
        <v>2493</v>
      </c>
      <c r="I767" t="s">
        <v>1681</v>
      </c>
    </row>
    <row r="768" spans="1:9" hidden="1" x14ac:dyDescent="0.25">
      <c r="A768" t="s">
        <v>2494</v>
      </c>
      <c r="B768" t="s">
        <v>54</v>
      </c>
      <c r="C768" t="s">
        <v>2495</v>
      </c>
      <c r="D768" t="s">
        <v>12</v>
      </c>
      <c r="E768" t="s">
        <v>61</v>
      </c>
      <c r="G768" t="s">
        <v>2480</v>
      </c>
      <c r="H768" t="s">
        <v>2496</v>
      </c>
      <c r="I768" t="s">
        <v>23</v>
      </c>
    </row>
    <row r="769" spans="1:9" hidden="1" x14ac:dyDescent="0.25">
      <c r="A769" t="s">
        <v>2497</v>
      </c>
      <c r="B769" t="s">
        <v>54</v>
      </c>
      <c r="C769" t="s">
        <v>2498</v>
      </c>
      <c r="D769" t="s">
        <v>12</v>
      </c>
      <c r="E769" t="s">
        <v>61</v>
      </c>
      <c r="F769" t="s">
        <v>1618</v>
      </c>
      <c r="G769" t="s">
        <v>1985</v>
      </c>
      <c r="H769" t="s">
        <v>2499</v>
      </c>
      <c r="I769" t="s">
        <v>1655</v>
      </c>
    </row>
    <row r="770" spans="1:9" hidden="1" x14ac:dyDescent="0.25">
      <c r="A770" t="s">
        <v>2500</v>
      </c>
      <c r="B770" t="s">
        <v>54</v>
      </c>
      <c r="C770" t="s">
        <v>2501</v>
      </c>
      <c r="D770" t="s">
        <v>12</v>
      </c>
      <c r="E770" t="s">
        <v>61</v>
      </c>
      <c r="F770" t="s">
        <v>1710</v>
      </c>
      <c r="G770" t="s">
        <v>1985</v>
      </c>
      <c r="H770" t="s">
        <v>2502</v>
      </c>
      <c r="I770" t="s">
        <v>1681</v>
      </c>
    </row>
    <row r="771" spans="1:9" hidden="1" x14ac:dyDescent="0.25">
      <c r="A771" t="s">
        <v>2503</v>
      </c>
      <c r="B771" t="s">
        <v>19</v>
      </c>
      <c r="C771" t="s">
        <v>2504</v>
      </c>
      <c r="D771" t="s">
        <v>12</v>
      </c>
      <c r="E771" t="s">
        <v>61</v>
      </c>
      <c r="G771" t="s">
        <v>15</v>
      </c>
      <c r="H771" t="s">
        <v>2505</v>
      </c>
      <c r="I771" t="s">
        <v>23</v>
      </c>
    </row>
    <row r="772" spans="1:9" hidden="1" x14ac:dyDescent="0.25">
      <c r="A772" t="s">
        <v>2506</v>
      </c>
      <c r="B772" t="s">
        <v>19</v>
      </c>
      <c r="C772" t="s">
        <v>2507</v>
      </c>
      <c r="D772" t="s">
        <v>12</v>
      </c>
      <c r="E772" t="s">
        <v>61</v>
      </c>
      <c r="G772" t="s">
        <v>802</v>
      </c>
      <c r="H772" t="s">
        <v>2508</v>
      </c>
      <c r="I772" t="s">
        <v>1330</v>
      </c>
    </row>
    <row r="773" spans="1:9" hidden="1" x14ac:dyDescent="0.25">
      <c r="A773" t="s">
        <v>2509</v>
      </c>
      <c r="B773" t="s">
        <v>19</v>
      </c>
      <c r="C773" t="s">
        <v>2510</v>
      </c>
      <c r="D773" t="s">
        <v>12</v>
      </c>
      <c r="E773" t="s">
        <v>61</v>
      </c>
      <c r="G773" t="s">
        <v>66</v>
      </c>
      <c r="H773" t="s">
        <v>2511</v>
      </c>
      <c r="I773" t="s">
        <v>1330</v>
      </c>
    </row>
    <row r="774" spans="1:9" hidden="1" x14ac:dyDescent="0.25">
      <c r="A774" t="s">
        <v>2512</v>
      </c>
      <c r="B774" t="s">
        <v>19</v>
      </c>
      <c r="C774" t="s">
        <v>2513</v>
      </c>
      <c r="D774" t="s">
        <v>12</v>
      </c>
      <c r="E774" t="s">
        <v>61</v>
      </c>
      <c r="G774" t="s">
        <v>524</v>
      </c>
      <c r="H774" t="s">
        <v>2514</v>
      </c>
      <c r="I774" t="s">
        <v>23</v>
      </c>
    </row>
    <row r="775" spans="1:9" hidden="1" x14ac:dyDescent="0.25">
      <c r="A775" t="s">
        <v>2515</v>
      </c>
      <c r="B775" t="s">
        <v>10</v>
      </c>
      <c r="C775" t="s">
        <v>2516</v>
      </c>
      <c r="D775" t="s">
        <v>12</v>
      </c>
      <c r="E775" t="s">
        <v>61</v>
      </c>
      <c r="F775" t="s">
        <v>2393</v>
      </c>
      <c r="G775" t="s">
        <v>802</v>
      </c>
      <c r="H775" t="s">
        <v>2517</v>
      </c>
      <c r="I775" t="s">
        <v>2457</v>
      </c>
    </row>
    <row r="776" spans="1:9" hidden="1" x14ac:dyDescent="0.25">
      <c r="A776" t="s">
        <v>2518</v>
      </c>
      <c r="B776" t="s">
        <v>54</v>
      </c>
      <c r="C776" t="s">
        <v>2519</v>
      </c>
      <c r="D776" t="s">
        <v>12</v>
      </c>
      <c r="E776" t="s">
        <v>61</v>
      </c>
      <c r="G776" t="s">
        <v>2520</v>
      </c>
      <c r="H776" t="s">
        <v>2521</v>
      </c>
      <c r="I776" t="s">
        <v>2522</v>
      </c>
    </row>
    <row r="777" spans="1:9" hidden="1" x14ac:dyDescent="0.25">
      <c r="A777" t="s">
        <v>2523</v>
      </c>
      <c r="B777" t="s">
        <v>54</v>
      </c>
      <c r="C777" t="s">
        <v>2524</v>
      </c>
      <c r="D777" t="s">
        <v>12</v>
      </c>
      <c r="E777" t="s">
        <v>61</v>
      </c>
      <c r="F777" t="s">
        <v>2354</v>
      </c>
      <c r="G777" t="s">
        <v>1985</v>
      </c>
      <c r="H777" t="s">
        <v>2525</v>
      </c>
      <c r="I777" t="s">
        <v>2457</v>
      </c>
    </row>
    <row r="778" spans="1:9" hidden="1" x14ac:dyDescent="0.25">
      <c r="A778" t="s">
        <v>2526</v>
      </c>
      <c r="B778" t="s">
        <v>10</v>
      </c>
      <c r="C778" t="s">
        <v>2527</v>
      </c>
      <c r="D778" t="s">
        <v>12</v>
      </c>
      <c r="E778" t="s">
        <v>61</v>
      </c>
      <c r="G778" t="s">
        <v>15</v>
      </c>
      <c r="H778" t="s">
        <v>2528</v>
      </c>
      <c r="I778" t="s">
        <v>2443</v>
      </c>
    </row>
    <row r="779" spans="1:9" hidden="1" x14ac:dyDescent="0.25">
      <c r="A779" t="s">
        <v>2529</v>
      </c>
      <c r="B779" t="s">
        <v>10</v>
      </c>
      <c r="C779" t="s">
        <v>2530</v>
      </c>
      <c r="D779" t="s">
        <v>12</v>
      </c>
      <c r="E779" t="s">
        <v>13</v>
      </c>
      <c r="G779" t="s">
        <v>15</v>
      </c>
      <c r="H779" t="s">
        <v>2531</v>
      </c>
      <c r="I779" t="s">
        <v>2532</v>
      </c>
    </row>
    <row r="780" spans="1:9" hidden="1" x14ac:dyDescent="0.25">
      <c r="A780" t="s">
        <v>2533</v>
      </c>
      <c r="B780" t="s">
        <v>19</v>
      </c>
      <c r="C780" t="s">
        <v>2534</v>
      </c>
      <c r="D780" t="s">
        <v>12</v>
      </c>
      <c r="E780" t="s">
        <v>61</v>
      </c>
      <c r="G780" t="s">
        <v>34</v>
      </c>
      <c r="H780" t="s">
        <v>2535</v>
      </c>
      <c r="I780" t="s">
        <v>2522</v>
      </c>
    </row>
    <row r="781" spans="1:9" hidden="1" x14ac:dyDescent="0.25">
      <c r="A781" t="s">
        <v>2536</v>
      </c>
      <c r="B781" t="s">
        <v>19</v>
      </c>
      <c r="C781" t="s">
        <v>2537</v>
      </c>
      <c r="D781" t="s">
        <v>12</v>
      </c>
      <c r="E781" t="s">
        <v>61</v>
      </c>
      <c r="G781" t="s">
        <v>34</v>
      </c>
      <c r="H781" t="s">
        <v>2538</v>
      </c>
      <c r="I781" t="s">
        <v>2539</v>
      </c>
    </row>
    <row r="782" spans="1:9" hidden="1" x14ac:dyDescent="0.25">
      <c r="A782" t="s">
        <v>2540</v>
      </c>
      <c r="B782" t="s">
        <v>54</v>
      </c>
      <c r="C782" t="s">
        <v>2541</v>
      </c>
      <c r="D782" t="s">
        <v>12</v>
      </c>
      <c r="E782" t="s">
        <v>61</v>
      </c>
      <c r="F782" t="s">
        <v>2542</v>
      </c>
      <c r="G782" t="s">
        <v>802</v>
      </c>
      <c r="H782" t="s">
        <v>2543</v>
      </c>
      <c r="I782" t="s">
        <v>2544</v>
      </c>
    </row>
    <row r="783" spans="1:9" hidden="1" x14ac:dyDescent="0.25">
      <c r="A783" t="s">
        <v>2545</v>
      </c>
      <c r="B783" t="s">
        <v>19</v>
      </c>
      <c r="C783" t="s">
        <v>2546</v>
      </c>
      <c r="D783" t="s">
        <v>12</v>
      </c>
      <c r="E783" t="s">
        <v>61</v>
      </c>
      <c r="G783" t="s">
        <v>34</v>
      </c>
      <c r="H783" t="s">
        <v>2547</v>
      </c>
      <c r="I783" t="s">
        <v>2544</v>
      </c>
    </row>
    <row r="784" spans="1:9" hidden="1" x14ac:dyDescent="0.25">
      <c r="A784" t="s">
        <v>2548</v>
      </c>
      <c r="B784" t="s">
        <v>19</v>
      </c>
      <c r="C784" t="s">
        <v>2549</v>
      </c>
      <c r="D784" t="s">
        <v>12</v>
      </c>
      <c r="E784" t="s">
        <v>61</v>
      </c>
      <c r="G784" t="s">
        <v>119</v>
      </c>
      <c r="H784" t="s">
        <v>2550</v>
      </c>
      <c r="I784" t="s">
        <v>23</v>
      </c>
    </row>
    <row r="785" spans="1:9" hidden="1" x14ac:dyDescent="0.25">
      <c r="A785" t="s">
        <v>2551</v>
      </c>
      <c r="B785" t="s">
        <v>19</v>
      </c>
      <c r="C785" t="s">
        <v>2552</v>
      </c>
      <c r="D785" t="s">
        <v>12</v>
      </c>
      <c r="E785" t="s">
        <v>61</v>
      </c>
      <c r="G785" t="s">
        <v>34</v>
      </c>
      <c r="H785" t="s">
        <v>2553</v>
      </c>
      <c r="I785" t="s">
        <v>2539</v>
      </c>
    </row>
    <row r="786" spans="1:9" hidden="1" x14ac:dyDescent="0.25">
      <c r="A786" t="s">
        <v>2554</v>
      </c>
      <c r="B786" t="s">
        <v>10</v>
      </c>
      <c r="C786" t="s">
        <v>2555</v>
      </c>
      <c r="D786" t="s">
        <v>12</v>
      </c>
      <c r="E786" t="s">
        <v>33</v>
      </c>
      <c r="G786" t="s">
        <v>1461</v>
      </c>
      <c r="H786" t="s">
        <v>2556</v>
      </c>
      <c r="I786" t="s">
        <v>23</v>
      </c>
    </row>
    <row r="787" spans="1:9" hidden="1" x14ac:dyDescent="0.25">
      <c r="A787" t="s">
        <v>2557</v>
      </c>
      <c r="B787" t="s">
        <v>54</v>
      </c>
      <c r="C787" t="s">
        <v>2558</v>
      </c>
      <c r="D787" t="s">
        <v>12</v>
      </c>
      <c r="E787" t="s">
        <v>61</v>
      </c>
      <c r="H787" t="s">
        <v>2559</v>
      </c>
      <c r="I787" t="s">
        <v>1443</v>
      </c>
    </row>
    <row r="788" spans="1:9" hidden="1" x14ac:dyDescent="0.25">
      <c r="A788" t="s">
        <v>2560</v>
      </c>
      <c r="B788" t="s">
        <v>19</v>
      </c>
      <c r="C788" t="s">
        <v>2561</v>
      </c>
      <c r="D788" t="s">
        <v>12</v>
      </c>
      <c r="E788" t="s">
        <v>61</v>
      </c>
      <c r="G788" t="s">
        <v>39</v>
      </c>
      <c r="H788" t="s">
        <v>2562</v>
      </c>
      <c r="I788" t="s">
        <v>2522</v>
      </c>
    </row>
    <row r="789" spans="1:9" hidden="1" x14ac:dyDescent="0.25">
      <c r="A789" t="s">
        <v>2563</v>
      </c>
      <c r="B789" t="s">
        <v>54</v>
      </c>
      <c r="C789" t="s">
        <v>2564</v>
      </c>
      <c r="D789" t="s">
        <v>21</v>
      </c>
      <c r="E789" t="s">
        <v>61</v>
      </c>
      <c r="G789" t="s">
        <v>89</v>
      </c>
      <c r="H789" t="s">
        <v>2565</v>
      </c>
      <c r="I789" t="s">
        <v>2522</v>
      </c>
    </row>
    <row r="790" spans="1:9" hidden="1" x14ac:dyDescent="0.25">
      <c r="A790" t="s">
        <v>2566</v>
      </c>
      <c r="B790" t="s">
        <v>10</v>
      </c>
      <c r="C790" t="s">
        <v>2567</v>
      </c>
      <c r="D790" t="s">
        <v>12</v>
      </c>
      <c r="E790" t="s">
        <v>61</v>
      </c>
      <c r="F790" t="s">
        <v>2542</v>
      </c>
      <c r="G790" t="s">
        <v>2520</v>
      </c>
      <c r="H790" t="s">
        <v>2568</v>
      </c>
      <c r="I790" t="s">
        <v>2544</v>
      </c>
    </row>
    <row r="791" spans="1:9" hidden="1" x14ac:dyDescent="0.25">
      <c r="A791" t="s">
        <v>2569</v>
      </c>
      <c r="B791" t="s">
        <v>10</v>
      </c>
      <c r="C791" t="s">
        <v>2570</v>
      </c>
      <c r="D791" t="s">
        <v>12</v>
      </c>
      <c r="E791" t="s">
        <v>61</v>
      </c>
      <c r="F791" t="s">
        <v>2571</v>
      </c>
      <c r="G791" t="s">
        <v>73</v>
      </c>
      <c r="H791" t="s">
        <v>2572</v>
      </c>
      <c r="I791" t="s">
        <v>2522</v>
      </c>
    </row>
    <row r="792" spans="1:9" hidden="1" x14ac:dyDescent="0.25">
      <c r="A792" t="s">
        <v>2573</v>
      </c>
      <c r="B792" t="s">
        <v>19</v>
      </c>
      <c r="C792" t="s">
        <v>2574</v>
      </c>
      <c r="D792" t="s">
        <v>12</v>
      </c>
      <c r="E792" t="s">
        <v>61</v>
      </c>
      <c r="G792" t="s">
        <v>34</v>
      </c>
      <c r="H792" t="s">
        <v>2575</v>
      </c>
      <c r="I792" t="s">
        <v>2522</v>
      </c>
    </row>
    <row r="793" spans="1:9" hidden="1" x14ac:dyDescent="0.25">
      <c r="A793" t="s">
        <v>2576</v>
      </c>
      <c r="B793" t="s">
        <v>19</v>
      </c>
      <c r="C793" t="s">
        <v>2577</v>
      </c>
      <c r="D793" t="s">
        <v>12</v>
      </c>
      <c r="E793" t="s">
        <v>61</v>
      </c>
      <c r="G793" t="s">
        <v>794</v>
      </c>
      <c r="H793" t="s">
        <v>2578</v>
      </c>
      <c r="I793" t="s">
        <v>2579</v>
      </c>
    </row>
    <row r="794" spans="1:9" hidden="1" x14ac:dyDescent="0.25">
      <c r="A794" t="s">
        <v>2580</v>
      </c>
      <c r="B794" t="s">
        <v>19</v>
      </c>
      <c r="C794" t="s">
        <v>2581</v>
      </c>
      <c r="D794" t="s">
        <v>12</v>
      </c>
      <c r="E794" t="s">
        <v>61</v>
      </c>
      <c r="G794" t="s">
        <v>794</v>
      </c>
      <c r="H794" t="s">
        <v>2582</v>
      </c>
      <c r="I794" t="s">
        <v>2579</v>
      </c>
    </row>
    <row r="795" spans="1:9" hidden="1" x14ac:dyDescent="0.25">
      <c r="A795" t="s">
        <v>2583</v>
      </c>
      <c r="B795" t="s">
        <v>54</v>
      </c>
      <c r="C795" t="s">
        <v>2584</v>
      </c>
      <c r="D795" t="s">
        <v>21</v>
      </c>
      <c r="E795" t="s">
        <v>61</v>
      </c>
      <c r="F795" t="s">
        <v>2393</v>
      </c>
      <c r="G795" t="s">
        <v>73</v>
      </c>
      <c r="H795" t="s">
        <v>2585</v>
      </c>
      <c r="I795" t="s">
        <v>2586</v>
      </c>
    </row>
    <row r="796" spans="1:9" hidden="1" x14ac:dyDescent="0.25">
      <c r="A796" t="s">
        <v>2587</v>
      </c>
      <c r="B796" t="s">
        <v>19</v>
      </c>
      <c r="C796" t="s">
        <v>2588</v>
      </c>
      <c r="D796" t="s">
        <v>12</v>
      </c>
      <c r="E796" t="s">
        <v>61</v>
      </c>
      <c r="G796" t="s">
        <v>34</v>
      </c>
      <c r="H796" t="s">
        <v>2589</v>
      </c>
      <c r="I796" t="s">
        <v>2579</v>
      </c>
    </row>
    <row r="797" spans="1:9" hidden="1" x14ac:dyDescent="0.25">
      <c r="A797" t="s">
        <v>2590</v>
      </c>
      <c r="B797" t="s">
        <v>19</v>
      </c>
      <c r="C797" t="s">
        <v>2591</v>
      </c>
      <c r="D797" t="s">
        <v>12</v>
      </c>
      <c r="E797" t="s">
        <v>61</v>
      </c>
      <c r="G797" t="s">
        <v>794</v>
      </c>
      <c r="H797" t="s">
        <v>2592</v>
      </c>
      <c r="I797" t="s">
        <v>2579</v>
      </c>
    </row>
    <row r="798" spans="1:9" hidden="1" x14ac:dyDescent="0.25">
      <c r="A798" t="s">
        <v>2593</v>
      </c>
      <c r="B798" t="s">
        <v>19</v>
      </c>
      <c r="C798" t="s">
        <v>2594</v>
      </c>
      <c r="D798" t="s">
        <v>12</v>
      </c>
      <c r="E798" t="s">
        <v>61</v>
      </c>
      <c r="G798" t="s">
        <v>794</v>
      </c>
      <c r="H798" t="s">
        <v>2595</v>
      </c>
      <c r="I798" t="s">
        <v>2579</v>
      </c>
    </row>
    <row r="799" spans="1:9" hidden="1" x14ac:dyDescent="0.25">
      <c r="A799" t="s">
        <v>2596</v>
      </c>
      <c r="B799" t="s">
        <v>19</v>
      </c>
      <c r="C799" t="s">
        <v>2597</v>
      </c>
      <c r="D799" t="s">
        <v>12</v>
      </c>
      <c r="E799" t="s">
        <v>61</v>
      </c>
      <c r="G799" t="s">
        <v>39</v>
      </c>
      <c r="H799" t="s">
        <v>2598</v>
      </c>
      <c r="I799" t="s">
        <v>2579</v>
      </c>
    </row>
    <row r="800" spans="1:9" hidden="1" x14ac:dyDescent="0.25">
      <c r="A800" t="s">
        <v>2599</v>
      </c>
      <c r="B800" t="s">
        <v>10</v>
      </c>
      <c r="C800" t="s">
        <v>2600</v>
      </c>
      <c r="D800" t="s">
        <v>12</v>
      </c>
      <c r="E800" t="s">
        <v>61</v>
      </c>
      <c r="G800" t="s">
        <v>89</v>
      </c>
      <c r="H800" t="s">
        <v>2601</v>
      </c>
      <c r="I800" t="s">
        <v>2602</v>
      </c>
    </row>
    <row r="801" spans="1:9" hidden="1" x14ac:dyDescent="0.25">
      <c r="A801" t="s">
        <v>2603</v>
      </c>
      <c r="B801" t="s">
        <v>19</v>
      </c>
      <c r="C801" t="s">
        <v>2604</v>
      </c>
      <c r="D801" t="s">
        <v>12</v>
      </c>
      <c r="E801" t="s">
        <v>61</v>
      </c>
      <c r="G801" t="s">
        <v>794</v>
      </c>
      <c r="H801" t="s">
        <v>2605</v>
      </c>
      <c r="I801" t="s">
        <v>2579</v>
      </c>
    </row>
    <row r="802" spans="1:9" hidden="1" x14ac:dyDescent="0.25">
      <c r="A802" t="s">
        <v>2606</v>
      </c>
      <c r="B802" t="s">
        <v>19</v>
      </c>
      <c r="C802" t="s">
        <v>2607</v>
      </c>
      <c r="D802" t="s">
        <v>12</v>
      </c>
      <c r="E802" t="s">
        <v>61</v>
      </c>
      <c r="G802" t="s">
        <v>39</v>
      </c>
      <c r="H802" t="s">
        <v>2608</v>
      </c>
      <c r="I802" t="s">
        <v>2579</v>
      </c>
    </row>
    <row r="803" spans="1:9" hidden="1" x14ac:dyDescent="0.25">
      <c r="A803" t="s">
        <v>2609</v>
      </c>
      <c r="B803" t="s">
        <v>10</v>
      </c>
      <c r="C803" t="s">
        <v>2610</v>
      </c>
      <c r="D803" t="s">
        <v>12</v>
      </c>
      <c r="E803" t="s">
        <v>61</v>
      </c>
      <c r="F803" t="s">
        <v>1221</v>
      </c>
      <c r="G803" t="s">
        <v>148</v>
      </c>
      <c r="H803" t="s">
        <v>2611</v>
      </c>
      <c r="I803" t="s">
        <v>1266</v>
      </c>
    </row>
    <row r="804" spans="1:9" hidden="1" x14ac:dyDescent="0.25">
      <c r="A804" t="s">
        <v>2612</v>
      </c>
      <c r="B804" t="s">
        <v>10</v>
      </c>
      <c r="C804" t="s">
        <v>2613</v>
      </c>
      <c r="D804" t="s">
        <v>12</v>
      </c>
      <c r="E804" t="s">
        <v>61</v>
      </c>
      <c r="G804" t="s">
        <v>89</v>
      </c>
      <c r="H804" t="s">
        <v>2614</v>
      </c>
      <c r="I804" t="s">
        <v>2579</v>
      </c>
    </row>
    <row r="805" spans="1:9" hidden="1" x14ac:dyDescent="0.25">
      <c r="A805" t="s">
        <v>2615</v>
      </c>
      <c r="B805" t="s">
        <v>10</v>
      </c>
      <c r="C805" t="s">
        <v>2616</v>
      </c>
      <c r="D805" t="s">
        <v>12</v>
      </c>
      <c r="E805" t="s">
        <v>61</v>
      </c>
      <c r="G805" t="s">
        <v>89</v>
      </c>
      <c r="H805" t="s">
        <v>2617</v>
      </c>
      <c r="I805" t="s">
        <v>2579</v>
      </c>
    </row>
    <row r="806" spans="1:9" hidden="1" x14ac:dyDescent="0.25">
      <c r="A806" t="s">
        <v>2618</v>
      </c>
      <c r="B806" t="s">
        <v>10</v>
      </c>
      <c r="C806" t="s">
        <v>2619</v>
      </c>
      <c r="D806" t="s">
        <v>12</v>
      </c>
      <c r="E806" t="s">
        <v>61</v>
      </c>
      <c r="G806" t="s">
        <v>89</v>
      </c>
      <c r="H806" t="s">
        <v>2620</v>
      </c>
      <c r="I806" t="s">
        <v>2579</v>
      </c>
    </row>
    <row r="807" spans="1:9" hidden="1" x14ac:dyDescent="0.25">
      <c r="A807" t="s">
        <v>2621</v>
      </c>
      <c r="B807" t="s">
        <v>10</v>
      </c>
      <c r="C807" t="s">
        <v>2622</v>
      </c>
      <c r="D807" t="s">
        <v>12</v>
      </c>
      <c r="E807" t="s">
        <v>61</v>
      </c>
      <c r="G807" t="s">
        <v>89</v>
      </c>
      <c r="H807" t="s">
        <v>2623</v>
      </c>
      <c r="I807" t="s">
        <v>2579</v>
      </c>
    </row>
    <row r="808" spans="1:9" hidden="1" x14ac:dyDescent="0.25">
      <c r="A808" t="s">
        <v>2624</v>
      </c>
      <c r="B808" t="s">
        <v>19</v>
      </c>
      <c r="C808" t="s">
        <v>2625</v>
      </c>
      <c r="D808" t="s">
        <v>12</v>
      </c>
      <c r="E808" t="s">
        <v>61</v>
      </c>
      <c r="G808" t="s">
        <v>34</v>
      </c>
      <c r="H808" t="s">
        <v>2626</v>
      </c>
      <c r="I808" t="s">
        <v>2579</v>
      </c>
    </row>
    <row r="809" spans="1:9" hidden="1" x14ac:dyDescent="0.25">
      <c r="A809" t="s">
        <v>2627</v>
      </c>
      <c r="B809" t="s">
        <v>19</v>
      </c>
      <c r="C809" t="s">
        <v>2628</v>
      </c>
      <c r="D809" t="s">
        <v>12</v>
      </c>
      <c r="E809" t="s">
        <v>61</v>
      </c>
      <c r="G809" t="s">
        <v>794</v>
      </c>
      <c r="H809" t="s">
        <v>2629</v>
      </c>
      <c r="I809" t="s">
        <v>2630</v>
      </c>
    </row>
    <row r="810" spans="1:9" hidden="1" x14ac:dyDescent="0.25">
      <c r="A810" t="s">
        <v>2631</v>
      </c>
      <c r="B810" t="s">
        <v>19</v>
      </c>
      <c r="C810" t="s">
        <v>2632</v>
      </c>
      <c r="D810" t="s">
        <v>12</v>
      </c>
      <c r="E810" t="s">
        <v>61</v>
      </c>
      <c r="G810" t="s">
        <v>794</v>
      </c>
      <c r="H810" t="s">
        <v>2633</v>
      </c>
      <c r="I810" t="s">
        <v>2634</v>
      </c>
    </row>
    <row r="811" spans="1:9" hidden="1" x14ac:dyDescent="0.25">
      <c r="A811" t="s">
        <v>2635</v>
      </c>
      <c r="B811" t="s">
        <v>19</v>
      </c>
      <c r="C811" t="s">
        <v>2636</v>
      </c>
      <c r="D811" t="s">
        <v>12</v>
      </c>
      <c r="E811" t="s">
        <v>61</v>
      </c>
      <c r="G811" t="s">
        <v>794</v>
      </c>
      <c r="H811" t="s">
        <v>2637</v>
      </c>
      <c r="I811" t="s">
        <v>1443</v>
      </c>
    </row>
    <row r="812" spans="1:9" hidden="1" x14ac:dyDescent="0.25">
      <c r="A812" t="s">
        <v>2638</v>
      </c>
      <c r="B812" t="s">
        <v>19</v>
      </c>
      <c r="C812" t="s">
        <v>2639</v>
      </c>
      <c r="D812" t="s">
        <v>12</v>
      </c>
      <c r="E812" t="s">
        <v>61</v>
      </c>
      <c r="G812" t="s">
        <v>34</v>
      </c>
      <c r="H812" t="s">
        <v>2640</v>
      </c>
      <c r="I812" t="s">
        <v>2630</v>
      </c>
    </row>
    <row r="813" spans="1:9" hidden="1" x14ac:dyDescent="0.25">
      <c r="A813" t="s">
        <v>2641</v>
      </c>
      <c r="B813" t="s">
        <v>54</v>
      </c>
      <c r="C813" t="s">
        <v>2642</v>
      </c>
      <c r="D813" t="s">
        <v>12</v>
      </c>
      <c r="E813" t="s">
        <v>61</v>
      </c>
      <c r="F813" t="s">
        <v>2643</v>
      </c>
      <c r="G813" t="s">
        <v>73</v>
      </c>
      <c r="H813" t="s">
        <v>2644</v>
      </c>
      <c r="I813" t="s">
        <v>2634</v>
      </c>
    </row>
    <row r="814" spans="1:9" hidden="1" x14ac:dyDescent="0.25">
      <c r="A814" t="s">
        <v>2645</v>
      </c>
      <c r="B814" t="s">
        <v>54</v>
      </c>
      <c r="C814" t="s">
        <v>2646</v>
      </c>
      <c r="D814" t="s">
        <v>12</v>
      </c>
      <c r="E814" t="s">
        <v>61</v>
      </c>
      <c r="F814" t="s">
        <v>2393</v>
      </c>
      <c r="G814" t="s">
        <v>73</v>
      </c>
      <c r="H814" t="s">
        <v>2647</v>
      </c>
      <c r="I814" t="s">
        <v>2648</v>
      </c>
    </row>
    <row r="815" spans="1:9" hidden="1" x14ac:dyDescent="0.25">
      <c r="A815" t="s">
        <v>2649</v>
      </c>
      <c r="B815" t="s">
        <v>54</v>
      </c>
      <c r="C815" t="s">
        <v>2650</v>
      </c>
      <c r="D815" t="s">
        <v>12</v>
      </c>
      <c r="E815" t="s">
        <v>61</v>
      </c>
      <c r="F815" t="s">
        <v>2542</v>
      </c>
      <c r="G815" t="s">
        <v>2520</v>
      </c>
      <c r="H815" t="s">
        <v>2651</v>
      </c>
      <c r="I815" t="s">
        <v>2652</v>
      </c>
    </row>
    <row r="816" spans="1:9" hidden="1" x14ac:dyDescent="0.25">
      <c r="A816" t="s">
        <v>2653</v>
      </c>
      <c r="B816" t="s">
        <v>19</v>
      </c>
      <c r="C816" t="s">
        <v>2654</v>
      </c>
      <c r="D816" t="s">
        <v>12</v>
      </c>
      <c r="E816" t="s">
        <v>61</v>
      </c>
      <c r="G816" t="s">
        <v>794</v>
      </c>
      <c r="H816" t="s">
        <v>2655</v>
      </c>
      <c r="I816" t="s">
        <v>2630</v>
      </c>
    </row>
    <row r="817" spans="1:9" hidden="1" x14ac:dyDescent="0.25">
      <c r="A817" t="s">
        <v>2656</v>
      </c>
      <c r="B817" t="s">
        <v>19</v>
      </c>
      <c r="C817" t="s">
        <v>2657</v>
      </c>
      <c r="D817" t="s">
        <v>12</v>
      </c>
      <c r="E817" t="s">
        <v>61</v>
      </c>
      <c r="G817" t="s">
        <v>794</v>
      </c>
      <c r="H817" t="s">
        <v>2658</v>
      </c>
      <c r="I817" t="s">
        <v>2630</v>
      </c>
    </row>
    <row r="818" spans="1:9" hidden="1" x14ac:dyDescent="0.25">
      <c r="A818" t="s">
        <v>2659</v>
      </c>
      <c r="B818" t="s">
        <v>54</v>
      </c>
      <c r="C818" t="s">
        <v>2660</v>
      </c>
      <c r="D818" t="s">
        <v>12</v>
      </c>
      <c r="E818" t="s">
        <v>61</v>
      </c>
      <c r="G818" t="s">
        <v>34</v>
      </c>
      <c r="H818" t="s">
        <v>2661</v>
      </c>
      <c r="I818" t="s">
        <v>2630</v>
      </c>
    </row>
    <row r="819" spans="1:9" hidden="1" x14ac:dyDescent="0.25">
      <c r="A819" t="s">
        <v>2662</v>
      </c>
      <c r="B819" t="s">
        <v>19</v>
      </c>
      <c r="C819" t="s">
        <v>2663</v>
      </c>
      <c r="D819" t="s">
        <v>12</v>
      </c>
      <c r="E819" t="s">
        <v>61</v>
      </c>
      <c r="G819" t="s">
        <v>794</v>
      </c>
      <c r="H819" t="s">
        <v>2664</v>
      </c>
      <c r="I819" t="s">
        <v>2630</v>
      </c>
    </row>
    <row r="820" spans="1:9" hidden="1" x14ac:dyDescent="0.25">
      <c r="A820" t="s">
        <v>2665</v>
      </c>
      <c r="B820" t="s">
        <v>19</v>
      </c>
      <c r="C820" t="s">
        <v>2666</v>
      </c>
      <c r="D820" t="s">
        <v>12</v>
      </c>
      <c r="E820" t="s">
        <v>61</v>
      </c>
      <c r="G820" t="s">
        <v>89</v>
      </c>
      <c r="H820" t="s">
        <v>2667</v>
      </c>
      <c r="I820" t="s">
        <v>2634</v>
      </c>
    </row>
    <row r="821" spans="1:9" hidden="1" x14ac:dyDescent="0.25">
      <c r="A821" t="s">
        <v>2668</v>
      </c>
      <c r="B821" t="s">
        <v>19</v>
      </c>
      <c r="C821" t="s">
        <v>2669</v>
      </c>
      <c r="D821" t="s">
        <v>12</v>
      </c>
      <c r="E821" t="s">
        <v>61</v>
      </c>
      <c r="G821" t="s">
        <v>34</v>
      </c>
      <c r="H821" t="s">
        <v>2670</v>
      </c>
      <c r="I821" t="s">
        <v>2630</v>
      </c>
    </row>
    <row r="822" spans="1:9" hidden="1" x14ac:dyDescent="0.25">
      <c r="A822" t="s">
        <v>2671</v>
      </c>
      <c r="B822" t="s">
        <v>10</v>
      </c>
      <c r="C822" t="s">
        <v>2672</v>
      </c>
      <c r="D822" t="s">
        <v>12</v>
      </c>
      <c r="E822" t="s">
        <v>61</v>
      </c>
      <c r="G822" t="s">
        <v>89</v>
      </c>
      <c r="H822" t="s">
        <v>2673</v>
      </c>
      <c r="I822" t="s">
        <v>2630</v>
      </c>
    </row>
    <row r="823" spans="1:9" hidden="1" x14ac:dyDescent="0.25">
      <c r="A823" t="s">
        <v>2674</v>
      </c>
      <c r="B823" t="s">
        <v>10</v>
      </c>
      <c r="C823" t="s">
        <v>2675</v>
      </c>
      <c r="D823" t="s">
        <v>12</v>
      </c>
      <c r="E823" t="s">
        <v>61</v>
      </c>
      <c r="G823" t="s">
        <v>89</v>
      </c>
      <c r="H823" t="s">
        <v>2676</v>
      </c>
      <c r="I823" t="s">
        <v>2630</v>
      </c>
    </row>
    <row r="824" spans="1:9" hidden="1" x14ac:dyDescent="0.25">
      <c r="A824" t="s">
        <v>2677</v>
      </c>
      <c r="B824" t="s">
        <v>54</v>
      </c>
      <c r="C824" t="s">
        <v>2678</v>
      </c>
      <c r="D824" t="s">
        <v>12</v>
      </c>
      <c r="E824" t="s">
        <v>61</v>
      </c>
      <c r="F824" t="s">
        <v>2643</v>
      </c>
      <c r="G824" t="s">
        <v>34</v>
      </c>
      <c r="H824" t="s">
        <v>2679</v>
      </c>
      <c r="I824" t="s">
        <v>2630</v>
      </c>
    </row>
    <row r="825" spans="1:9" hidden="1" x14ac:dyDescent="0.25">
      <c r="A825" t="s">
        <v>2680</v>
      </c>
      <c r="B825" t="s">
        <v>54</v>
      </c>
      <c r="C825" t="s">
        <v>2681</v>
      </c>
      <c r="D825" t="s">
        <v>21</v>
      </c>
      <c r="E825" t="s">
        <v>61</v>
      </c>
      <c r="F825" t="s">
        <v>2682</v>
      </c>
      <c r="G825" t="s">
        <v>2520</v>
      </c>
      <c r="H825" t="s">
        <v>2683</v>
      </c>
      <c r="I825" t="s">
        <v>2630</v>
      </c>
    </row>
    <row r="826" spans="1:9" hidden="1" x14ac:dyDescent="0.25">
      <c r="A826" t="s">
        <v>2684</v>
      </c>
      <c r="B826" t="s">
        <v>19</v>
      </c>
      <c r="C826" t="s">
        <v>2685</v>
      </c>
      <c r="D826" t="s">
        <v>12</v>
      </c>
      <c r="E826" t="s">
        <v>61</v>
      </c>
      <c r="H826" t="s">
        <v>2686</v>
      </c>
      <c r="I826" t="s">
        <v>23</v>
      </c>
    </row>
    <row r="827" spans="1:9" hidden="1" x14ac:dyDescent="0.25">
      <c r="A827" t="s">
        <v>2687</v>
      </c>
      <c r="B827" t="s">
        <v>54</v>
      </c>
      <c r="C827" t="s">
        <v>2688</v>
      </c>
      <c r="D827" t="s">
        <v>21</v>
      </c>
      <c r="E827" t="s">
        <v>61</v>
      </c>
      <c r="G827" t="s">
        <v>73</v>
      </c>
      <c r="H827" t="s">
        <v>2689</v>
      </c>
      <c r="I827" t="s">
        <v>2690</v>
      </c>
    </row>
    <row r="828" spans="1:9" hidden="1" x14ac:dyDescent="0.25">
      <c r="A828" t="s">
        <v>2691</v>
      </c>
      <c r="B828" t="s">
        <v>54</v>
      </c>
      <c r="C828" t="s">
        <v>2692</v>
      </c>
      <c r="D828" t="s">
        <v>12</v>
      </c>
      <c r="E828" t="s">
        <v>61</v>
      </c>
      <c r="G828" t="s">
        <v>73</v>
      </c>
      <c r="H828" t="s">
        <v>2693</v>
      </c>
      <c r="I828" t="s">
        <v>2630</v>
      </c>
    </row>
    <row r="829" spans="1:9" hidden="1" x14ac:dyDescent="0.25">
      <c r="A829" t="s">
        <v>2694</v>
      </c>
      <c r="B829" t="s">
        <v>54</v>
      </c>
      <c r="C829" t="s">
        <v>2695</v>
      </c>
      <c r="D829" t="s">
        <v>12</v>
      </c>
      <c r="E829" t="s">
        <v>61</v>
      </c>
      <c r="F829" t="s">
        <v>2643</v>
      </c>
      <c r="G829" t="s">
        <v>1985</v>
      </c>
      <c r="H829" t="s">
        <v>2696</v>
      </c>
      <c r="I829" t="s">
        <v>2630</v>
      </c>
    </row>
    <row r="830" spans="1:9" hidden="1" x14ac:dyDescent="0.25">
      <c r="A830" t="s">
        <v>2697</v>
      </c>
      <c r="B830" t="s">
        <v>54</v>
      </c>
      <c r="C830" t="s">
        <v>2698</v>
      </c>
      <c r="D830" t="s">
        <v>12</v>
      </c>
      <c r="E830" t="s">
        <v>61</v>
      </c>
      <c r="F830" t="s">
        <v>2643</v>
      </c>
      <c r="G830" t="s">
        <v>1985</v>
      </c>
      <c r="H830" t="s">
        <v>2699</v>
      </c>
      <c r="I830" t="s">
        <v>2634</v>
      </c>
    </row>
    <row r="831" spans="1:9" hidden="1" x14ac:dyDescent="0.25">
      <c r="A831" t="s">
        <v>2700</v>
      </c>
      <c r="B831" t="s">
        <v>54</v>
      </c>
      <c r="C831" t="s">
        <v>2701</v>
      </c>
      <c r="D831" t="s">
        <v>12</v>
      </c>
      <c r="E831" t="s">
        <v>61</v>
      </c>
      <c r="F831" t="s">
        <v>2643</v>
      </c>
      <c r="G831" t="s">
        <v>1985</v>
      </c>
      <c r="H831" t="s">
        <v>2702</v>
      </c>
      <c r="I831" t="s">
        <v>2630</v>
      </c>
    </row>
    <row r="832" spans="1:9" hidden="1" x14ac:dyDescent="0.25">
      <c r="A832" t="s">
        <v>2703</v>
      </c>
      <c r="B832" t="s">
        <v>54</v>
      </c>
      <c r="C832" t="s">
        <v>2704</v>
      </c>
      <c r="D832" t="s">
        <v>12</v>
      </c>
      <c r="E832" t="s">
        <v>61</v>
      </c>
      <c r="F832" t="s">
        <v>2643</v>
      </c>
      <c r="G832" t="s">
        <v>1985</v>
      </c>
      <c r="H832" t="s">
        <v>2705</v>
      </c>
      <c r="I832" t="s">
        <v>2634</v>
      </c>
    </row>
    <row r="833" spans="1:9" hidden="1" x14ac:dyDescent="0.25">
      <c r="A833" t="s">
        <v>2706</v>
      </c>
      <c r="B833" t="s">
        <v>54</v>
      </c>
      <c r="C833" t="s">
        <v>2707</v>
      </c>
      <c r="D833" t="s">
        <v>12</v>
      </c>
      <c r="E833" t="s">
        <v>61</v>
      </c>
      <c r="F833" t="s">
        <v>2643</v>
      </c>
      <c r="G833" t="s">
        <v>1985</v>
      </c>
      <c r="H833" t="s">
        <v>2708</v>
      </c>
      <c r="I833" t="s">
        <v>2634</v>
      </c>
    </row>
    <row r="834" spans="1:9" hidden="1" x14ac:dyDescent="0.25">
      <c r="A834" t="s">
        <v>2709</v>
      </c>
      <c r="B834" t="s">
        <v>54</v>
      </c>
      <c r="C834" t="s">
        <v>2710</v>
      </c>
      <c r="D834" t="s">
        <v>12</v>
      </c>
      <c r="E834" t="s">
        <v>61</v>
      </c>
      <c r="F834" t="s">
        <v>2643</v>
      </c>
      <c r="G834" t="s">
        <v>1985</v>
      </c>
      <c r="H834" t="s">
        <v>2711</v>
      </c>
      <c r="I834" t="s">
        <v>2630</v>
      </c>
    </row>
    <row r="835" spans="1:9" hidden="1" x14ac:dyDescent="0.25">
      <c r="A835" t="s">
        <v>2712</v>
      </c>
      <c r="B835" t="s">
        <v>54</v>
      </c>
      <c r="C835" t="s">
        <v>2713</v>
      </c>
      <c r="D835" t="s">
        <v>12</v>
      </c>
      <c r="E835" t="s">
        <v>61</v>
      </c>
      <c r="F835" t="s">
        <v>2643</v>
      </c>
      <c r="G835" t="s">
        <v>1985</v>
      </c>
      <c r="H835" t="s">
        <v>2714</v>
      </c>
      <c r="I835" t="s">
        <v>2634</v>
      </c>
    </row>
    <row r="836" spans="1:9" hidden="1" x14ac:dyDescent="0.25">
      <c r="A836" t="s">
        <v>2715</v>
      </c>
      <c r="B836" t="s">
        <v>54</v>
      </c>
      <c r="C836" t="s">
        <v>2716</v>
      </c>
      <c r="D836" t="s">
        <v>12</v>
      </c>
      <c r="E836" t="s">
        <v>61</v>
      </c>
      <c r="F836" t="s">
        <v>2643</v>
      </c>
      <c r="G836" t="s">
        <v>1985</v>
      </c>
      <c r="H836" t="s">
        <v>2717</v>
      </c>
      <c r="I836" t="s">
        <v>2630</v>
      </c>
    </row>
    <row r="837" spans="1:9" hidden="1" x14ac:dyDescent="0.25">
      <c r="A837" t="s">
        <v>2718</v>
      </c>
      <c r="B837" t="s">
        <v>54</v>
      </c>
      <c r="C837" t="s">
        <v>2719</v>
      </c>
      <c r="D837" t="s">
        <v>12</v>
      </c>
      <c r="E837" t="s">
        <v>61</v>
      </c>
      <c r="F837" t="s">
        <v>2643</v>
      </c>
      <c r="G837" t="s">
        <v>1985</v>
      </c>
      <c r="H837" t="s">
        <v>2720</v>
      </c>
      <c r="I837" t="s">
        <v>2634</v>
      </c>
    </row>
    <row r="838" spans="1:9" hidden="1" x14ac:dyDescent="0.25">
      <c r="A838" t="s">
        <v>2721</v>
      </c>
      <c r="B838" t="s">
        <v>54</v>
      </c>
      <c r="C838" t="s">
        <v>2722</v>
      </c>
      <c r="D838" t="s">
        <v>12</v>
      </c>
      <c r="E838" t="s">
        <v>61</v>
      </c>
      <c r="F838" t="s">
        <v>2643</v>
      </c>
      <c r="G838" t="s">
        <v>1985</v>
      </c>
      <c r="H838" t="s">
        <v>2723</v>
      </c>
      <c r="I838" t="s">
        <v>2630</v>
      </c>
    </row>
    <row r="839" spans="1:9" hidden="1" x14ac:dyDescent="0.25">
      <c r="A839" t="s">
        <v>2724</v>
      </c>
      <c r="B839" t="s">
        <v>54</v>
      </c>
      <c r="C839" t="s">
        <v>2725</v>
      </c>
      <c r="D839" t="s">
        <v>12</v>
      </c>
      <c r="E839" t="s">
        <v>61</v>
      </c>
      <c r="F839" t="s">
        <v>2643</v>
      </c>
      <c r="G839" t="s">
        <v>1985</v>
      </c>
      <c r="H839" t="s">
        <v>2726</v>
      </c>
      <c r="I839" t="s">
        <v>2634</v>
      </c>
    </row>
    <row r="840" spans="1:9" hidden="1" x14ac:dyDescent="0.25">
      <c r="A840" t="s">
        <v>2727</v>
      </c>
      <c r="B840" t="s">
        <v>54</v>
      </c>
      <c r="C840" t="s">
        <v>2728</v>
      </c>
      <c r="D840" t="s">
        <v>12</v>
      </c>
      <c r="E840" t="s">
        <v>61</v>
      </c>
      <c r="F840" t="s">
        <v>2643</v>
      </c>
      <c r="G840" t="s">
        <v>1985</v>
      </c>
      <c r="H840" t="s">
        <v>2729</v>
      </c>
      <c r="I840" t="s">
        <v>2630</v>
      </c>
    </row>
    <row r="841" spans="1:9" hidden="1" x14ac:dyDescent="0.25">
      <c r="A841" t="s">
        <v>2730</v>
      </c>
      <c r="B841" t="s">
        <v>54</v>
      </c>
      <c r="C841" t="s">
        <v>2731</v>
      </c>
      <c r="D841" t="s">
        <v>12</v>
      </c>
      <c r="E841" t="s">
        <v>61</v>
      </c>
      <c r="F841" t="s">
        <v>2643</v>
      </c>
      <c r="G841" t="s">
        <v>1985</v>
      </c>
      <c r="H841" t="s">
        <v>2732</v>
      </c>
      <c r="I841" t="s">
        <v>2630</v>
      </c>
    </row>
    <row r="842" spans="1:9" hidden="1" x14ac:dyDescent="0.25">
      <c r="A842" t="s">
        <v>2733</v>
      </c>
      <c r="B842" t="s">
        <v>54</v>
      </c>
      <c r="C842" t="s">
        <v>2734</v>
      </c>
      <c r="D842" t="s">
        <v>12</v>
      </c>
      <c r="E842" t="s">
        <v>61</v>
      </c>
      <c r="F842" t="s">
        <v>2643</v>
      </c>
      <c r="G842" t="s">
        <v>1985</v>
      </c>
      <c r="H842" t="s">
        <v>2735</v>
      </c>
      <c r="I842" t="s">
        <v>2630</v>
      </c>
    </row>
    <row r="843" spans="1:9" hidden="1" x14ac:dyDescent="0.25">
      <c r="A843" t="s">
        <v>2736</v>
      </c>
      <c r="B843" t="s">
        <v>54</v>
      </c>
      <c r="C843" t="s">
        <v>2737</v>
      </c>
      <c r="D843" t="s">
        <v>12</v>
      </c>
      <c r="E843" t="s">
        <v>61</v>
      </c>
      <c r="F843" t="s">
        <v>2643</v>
      </c>
      <c r="G843" t="s">
        <v>1985</v>
      </c>
      <c r="H843" t="s">
        <v>2738</v>
      </c>
      <c r="I843" t="s">
        <v>2630</v>
      </c>
    </row>
    <row r="844" spans="1:9" hidden="1" x14ac:dyDescent="0.25">
      <c r="A844" t="s">
        <v>2739</v>
      </c>
      <c r="B844" t="s">
        <v>54</v>
      </c>
      <c r="C844" t="s">
        <v>2740</v>
      </c>
      <c r="D844" t="s">
        <v>12</v>
      </c>
      <c r="E844" t="s">
        <v>61</v>
      </c>
      <c r="F844" t="s">
        <v>2643</v>
      </c>
      <c r="G844" t="s">
        <v>1985</v>
      </c>
      <c r="H844" t="s">
        <v>2741</v>
      </c>
      <c r="I844" t="s">
        <v>2630</v>
      </c>
    </row>
    <row r="845" spans="1:9" hidden="1" x14ac:dyDescent="0.25">
      <c r="A845" t="s">
        <v>2742</v>
      </c>
      <c r="B845" t="s">
        <v>54</v>
      </c>
      <c r="C845" t="s">
        <v>2743</v>
      </c>
      <c r="D845" t="s">
        <v>12</v>
      </c>
      <c r="E845" t="s">
        <v>61</v>
      </c>
      <c r="F845" t="s">
        <v>2643</v>
      </c>
      <c r="G845" t="s">
        <v>1985</v>
      </c>
      <c r="H845" t="s">
        <v>2744</v>
      </c>
      <c r="I845" t="s">
        <v>2630</v>
      </c>
    </row>
    <row r="846" spans="1:9" hidden="1" x14ac:dyDescent="0.25">
      <c r="A846" t="s">
        <v>2745</v>
      </c>
      <c r="B846" t="s">
        <v>54</v>
      </c>
      <c r="C846" t="s">
        <v>2746</v>
      </c>
      <c r="D846" t="s">
        <v>12</v>
      </c>
      <c r="E846" t="s">
        <v>61</v>
      </c>
      <c r="F846" t="s">
        <v>2643</v>
      </c>
      <c r="G846" t="s">
        <v>1985</v>
      </c>
      <c r="H846" t="s">
        <v>2747</v>
      </c>
      <c r="I846" t="s">
        <v>2630</v>
      </c>
    </row>
    <row r="847" spans="1:9" hidden="1" x14ac:dyDescent="0.25">
      <c r="A847" t="s">
        <v>2748</v>
      </c>
      <c r="B847" t="s">
        <v>54</v>
      </c>
      <c r="C847" t="s">
        <v>2749</v>
      </c>
      <c r="D847" t="s">
        <v>12</v>
      </c>
      <c r="E847" t="s">
        <v>61</v>
      </c>
      <c r="F847" t="s">
        <v>2643</v>
      </c>
      <c r="G847" t="s">
        <v>1985</v>
      </c>
      <c r="H847" t="s">
        <v>2750</v>
      </c>
      <c r="I847" t="s">
        <v>2630</v>
      </c>
    </row>
    <row r="848" spans="1:9" hidden="1" x14ac:dyDescent="0.25">
      <c r="A848" t="s">
        <v>2751</v>
      </c>
      <c r="B848" t="s">
        <v>54</v>
      </c>
      <c r="C848" t="s">
        <v>2752</v>
      </c>
      <c r="D848" t="s">
        <v>12</v>
      </c>
      <c r="E848" t="s">
        <v>61</v>
      </c>
      <c r="F848" t="s">
        <v>2643</v>
      </c>
      <c r="G848" t="s">
        <v>1985</v>
      </c>
      <c r="H848" t="s">
        <v>2753</v>
      </c>
      <c r="I848" t="s">
        <v>2630</v>
      </c>
    </row>
    <row r="849" spans="1:9" hidden="1" x14ac:dyDescent="0.25">
      <c r="A849" t="s">
        <v>2754</v>
      </c>
      <c r="B849" t="s">
        <v>54</v>
      </c>
      <c r="C849" t="s">
        <v>2755</v>
      </c>
      <c r="D849" t="s">
        <v>12</v>
      </c>
      <c r="E849" t="s">
        <v>61</v>
      </c>
      <c r="F849" t="s">
        <v>2643</v>
      </c>
      <c r="G849" t="s">
        <v>1985</v>
      </c>
      <c r="H849" t="s">
        <v>2756</v>
      </c>
      <c r="I849" t="s">
        <v>2630</v>
      </c>
    </row>
    <row r="850" spans="1:9" hidden="1" x14ac:dyDescent="0.25">
      <c r="A850" t="s">
        <v>2757</v>
      </c>
      <c r="B850" t="s">
        <v>54</v>
      </c>
      <c r="C850" t="s">
        <v>2758</v>
      </c>
      <c r="D850" t="s">
        <v>12</v>
      </c>
      <c r="E850" t="s">
        <v>61</v>
      </c>
      <c r="F850" t="s">
        <v>2643</v>
      </c>
      <c r="G850" t="s">
        <v>1985</v>
      </c>
      <c r="H850" t="s">
        <v>2759</v>
      </c>
      <c r="I850" t="s">
        <v>2630</v>
      </c>
    </row>
    <row r="851" spans="1:9" hidden="1" x14ac:dyDescent="0.25">
      <c r="A851" t="s">
        <v>2760</v>
      </c>
      <c r="B851" t="s">
        <v>54</v>
      </c>
      <c r="C851" t="s">
        <v>2761</v>
      </c>
      <c r="D851" t="s">
        <v>12</v>
      </c>
      <c r="E851" t="s">
        <v>61</v>
      </c>
      <c r="F851" t="s">
        <v>2643</v>
      </c>
      <c r="G851" t="s">
        <v>1985</v>
      </c>
      <c r="H851" t="s">
        <v>2762</v>
      </c>
      <c r="I851" t="s">
        <v>2630</v>
      </c>
    </row>
    <row r="852" spans="1:9" hidden="1" x14ac:dyDescent="0.25">
      <c r="A852" t="s">
        <v>2763</v>
      </c>
      <c r="B852" t="s">
        <v>54</v>
      </c>
      <c r="C852" t="s">
        <v>2764</v>
      </c>
      <c r="D852" t="s">
        <v>12</v>
      </c>
      <c r="E852" t="s">
        <v>61</v>
      </c>
      <c r="F852" t="s">
        <v>2643</v>
      </c>
      <c r="G852" t="s">
        <v>1985</v>
      </c>
      <c r="H852" t="s">
        <v>2765</v>
      </c>
      <c r="I852" t="s">
        <v>2630</v>
      </c>
    </row>
    <row r="853" spans="1:9" hidden="1" x14ac:dyDescent="0.25">
      <c r="A853" t="s">
        <v>2766</v>
      </c>
      <c r="B853" t="s">
        <v>54</v>
      </c>
      <c r="C853" t="s">
        <v>2767</v>
      </c>
      <c r="D853" t="s">
        <v>12</v>
      </c>
      <c r="E853" t="s">
        <v>61</v>
      </c>
      <c r="F853" t="s">
        <v>2643</v>
      </c>
      <c r="G853" t="s">
        <v>1985</v>
      </c>
      <c r="H853" t="s">
        <v>2768</v>
      </c>
      <c r="I853" t="s">
        <v>2630</v>
      </c>
    </row>
    <row r="854" spans="1:9" hidden="1" x14ac:dyDescent="0.25">
      <c r="A854" t="s">
        <v>2769</v>
      </c>
      <c r="B854" t="s">
        <v>54</v>
      </c>
      <c r="C854" t="s">
        <v>2767</v>
      </c>
      <c r="D854" t="s">
        <v>12</v>
      </c>
      <c r="E854" t="s">
        <v>61</v>
      </c>
      <c r="F854" t="s">
        <v>2643</v>
      </c>
      <c r="G854" t="s">
        <v>1985</v>
      </c>
      <c r="H854" t="s">
        <v>2770</v>
      </c>
      <c r="I854" t="s">
        <v>2630</v>
      </c>
    </row>
    <row r="855" spans="1:9" hidden="1" x14ac:dyDescent="0.25">
      <c r="A855" t="s">
        <v>2771</v>
      </c>
      <c r="B855" t="s">
        <v>54</v>
      </c>
      <c r="C855" t="s">
        <v>2772</v>
      </c>
      <c r="D855" t="s">
        <v>12</v>
      </c>
      <c r="E855" t="s">
        <v>61</v>
      </c>
      <c r="F855" t="s">
        <v>2643</v>
      </c>
      <c r="G855" t="s">
        <v>1985</v>
      </c>
      <c r="H855" t="s">
        <v>2773</v>
      </c>
      <c r="I855" t="s">
        <v>2630</v>
      </c>
    </row>
    <row r="856" spans="1:9" hidden="1" x14ac:dyDescent="0.25">
      <c r="A856" t="s">
        <v>2774</v>
      </c>
      <c r="B856" t="s">
        <v>54</v>
      </c>
      <c r="C856" t="s">
        <v>2775</v>
      </c>
      <c r="D856" t="s">
        <v>12</v>
      </c>
      <c r="E856" t="s">
        <v>61</v>
      </c>
      <c r="F856" t="s">
        <v>2643</v>
      </c>
      <c r="G856" t="s">
        <v>1985</v>
      </c>
      <c r="H856" t="s">
        <v>2776</v>
      </c>
      <c r="I856" t="s">
        <v>2630</v>
      </c>
    </row>
    <row r="857" spans="1:9" hidden="1" x14ac:dyDescent="0.25">
      <c r="A857" t="s">
        <v>2777</v>
      </c>
      <c r="B857" t="s">
        <v>54</v>
      </c>
      <c r="C857" t="s">
        <v>2778</v>
      </c>
      <c r="D857" t="s">
        <v>12</v>
      </c>
      <c r="E857" t="s">
        <v>61</v>
      </c>
      <c r="F857" t="s">
        <v>2643</v>
      </c>
      <c r="G857" t="s">
        <v>39</v>
      </c>
      <c r="H857" t="s">
        <v>2779</v>
      </c>
      <c r="I857" t="s">
        <v>23</v>
      </c>
    </row>
    <row r="858" spans="1:9" hidden="1" x14ac:dyDescent="0.25">
      <c r="A858" t="s">
        <v>2780</v>
      </c>
      <c r="B858" t="s">
        <v>54</v>
      </c>
      <c r="C858" t="s">
        <v>2781</v>
      </c>
      <c r="D858" t="s">
        <v>12</v>
      </c>
      <c r="E858" t="s">
        <v>61</v>
      </c>
      <c r="F858" t="s">
        <v>2643</v>
      </c>
      <c r="G858" t="s">
        <v>39</v>
      </c>
      <c r="H858" t="s">
        <v>2782</v>
      </c>
      <c r="I858" t="s">
        <v>23</v>
      </c>
    </row>
    <row r="859" spans="1:9" hidden="1" x14ac:dyDescent="0.25">
      <c r="A859" t="s">
        <v>2783</v>
      </c>
      <c r="B859" t="s">
        <v>54</v>
      </c>
      <c r="C859" t="s">
        <v>2784</v>
      </c>
      <c r="D859" t="s">
        <v>12</v>
      </c>
      <c r="E859" t="s">
        <v>61</v>
      </c>
      <c r="F859" t="s">
        <v>2643</v>
      </c>
      <c r="G859" t="s">
        <v>39</v>
      </c>
      <c r="H859" t="s">
        <v>2785</v>
      </c>
      <c r="I859" t="s">
        <v>23</v>
      </c>
    </row>
    <row r="860" spans="1:9" hidden="1" x14ac:dyDescent="0.25">
      <c r="A860" t="s">
        <v>2786</v>
      </c>
      <c r="B860" t="s">
        <v>54</v>
      </c>
      <c r="C860" t="s">
        <v>2787</v>
      </c>
      <c r="D860" t="s">
        <v>12</v>
      </c>
      <c r="E860" t="s">
        <v>61</v>
      </c>
      <c r="F860" t="s">
        <v>2643</v>
      </c>
      <c r="G860" t="s">
        <v>39</v>
      </c>
      <c r="H860" t="s">
        <v>2788</v>
      </c>
      <c r="I860" t="s">
        <v>23</v>
      </c>
    </row>
    <row r="861" spans="1:9" hidden="1" x14ac:dyDescent="0.25">
      <c r="A861" t="s">
        <v>2789</v>
      </c>
      <c r="B861" t="s">
        <v>54</v>
      </c>
      <c r="C861" t="s">
        <v>2790</v>
      </c>
      <c r="D861" t="s">
        <v>12</v>
      </c>
      <c r="E861" t="s">
        <v>61</v>
      </c>
      <c r="F861" t="s">
        <v>2643</v>
      </c>
      <c r="G861" t="s">
        <v>39</v>
      </c>
      <c r="H861" t="s">
        <v>2791</v>
      </c>
      <c r="I861" t="s">
        <v>23</v>
      </c>
    </row>
    <row r="862" spans="1:9" hidden="1" x14ac:dyDescent="0.25">
      <c r="A862" t="s">
        <v>2792</v>
      </c>
      <c r="B862" t="s">
        <v>54</v>
      </c>
      <c r="C862" t="s">
        <v>2793</v>
      </c>
      <c r="D862" t="s">
        <v>12</v>
      </c>
      <c r="E862" t="s">
        <v>61</v>
      </c>
      <c r="F862" t="s">
        <v>2643</v>
      </c>
      <c r="G862" t="s">
        <v>39</v>
      </c>
      <c r="H862" t="s">
        <v>2794</v>
      </c>
      <c r="I862" t="s">
        <v>23</v>
      </c>
    </row>
    <row r="863" spans="1:9" hidden="1" x14ac:dyDescent="0.25">
      <c r="A863" t="s">
        <v>2795</v>
      </c>
      <c r="B863" t="s">
        <v>54</v>
      </c>
      <c r="C863" t="s">
        <v>2796</v>
      </c>
      <c r="D863" t="s">
        <v>12</v>
      </c>
      <c r="E863" t="s">
        <v>61</v>
      </c>
      <c r="F863" t="s">
        <v>2643</v>
      </c>
      <c r="G863" t="s">
        <v>39</v>
      </c>
      <c r="H863" t="s">
        <v>2797</v>
      </c>
      <c r="I863" t="s">
        <v>23</v>
      </c>
    </row>
    <row r="864" spans="1:9" hidden="1" x14ac:dyDescent="0.25">
      <c r="A864" t="s">
        <v>2798</v>
      </c>
      <c r="B864" t="s">
        <v>54</v>
      </c>
      <c r="C864" t="s">
        <v>2799</v>
      </c>
      <c r="D864" t="s">
        <v>12</v>
      </c>
      <c r="E864" t="s">
        <v>61</v>
      </c>
      <c r="F864" t="s">
        <v>2643</v>
      </c>
      <c r="G864" t="s">
        <v>39</v>
      </c>
      <c r="H864" t="s">
        <v>2800</v>
      </c>
      <c r="I864" t="s">
        <v>23</v>
      </c>
    </row>
    <row r="865" spans="1:9" hidden="1" x14ac:dyDescent="0.25">
      <c r="A865" t="s">
        <v>2801</v>
      </c>
      <c r="B865" t="s">
        <v>54</v>
      </c>
      <c r="C865" t="s">
        <v>2802</v>
      </c>
      <c r="D865" t="s">
        <v>12</v>
      </c>
      <c r="E865" t="s">
        <v>61</v>
      </c>
      <c r="F865" t="s">
        <v>2643</v>
      </c>
      <c r="G865" t="s">
        <v>39</v>
      </c>
      <c r="H865" t="s">
        <v>2803</v>
      </c>
      <c r="I865" t="s">
        <v>23</v>
      </c>
    </row>
    <row r="866" spans="1:9" hidden="1" x14ac:dyDescent="0.25">
      <c r="A866" t="s">
        <v>2804</v>
      </c>
      <c r="B866" t="s">
        <v>54</v>
      </c>
      <c r="C866" t="s">
        <v>2805</v>
      </c>
      <c r="D866" t="s">
        <v>12</v>
      </c>
      <c r="E866" t="s">
        <v>61</v>
      </c>
      <c r="F866" t="s">
        <v>2643</v>
      </c>
      <c r="G866" t="s">
        <v>39</v>
      </c>
      <c r="H866" t="s">
        <v>2806</v>
      </c>
      <c r="I866" t="s">
        <v>23</v>
      </c>
    </row>
    <row r="867" spans="1:9" hidden="1" x14ac:dyDescent="0.25">
      <c r="A867" t="s">
        <v>2807</v>
      </c>
      <c r="B867" t="s">
        <v>54</v>
      </c>
      <c r="C867" t="s">
        <v>2808</v>
      </c>
      <c r="D867" t="s">
        <v>12</v>
      </c>
      <c r="E867" t="s">
        <v>61</v>
      </c>
      <c r="F867" t="s">
        <v>2643</v>
      </c>
      <c r="G867" t="s">
        <v>39</v>
      </c>
      <c r="H867" t="s">
        <v>2809</v>
      </c>
      <c r="I867" t="s">
        <v>23</v>
      </c>
    </row>
    <row r="868" spans="1:9" hidden="1" x14ac:dyDescent="0.25">
      <c r="A868" t="s">
        <v>2810</v>
      </c>
      <c r="B868" t="s">
        <v>19</v>
      </c>
      <c r="C868" t="s">
        <v>2811</v>
      </c>
      <c r="D868" t="s">
        <v>12</v>
      </c>
      <c r="E868" t="s">
        <v>61</v>
      </c>
      <c r="G868" t="s">
        <v>34</v>
      </c>
      <c r="H868" t="s">
        <v>2812</v>
      </c>
      <c r="I868" t="s">
        <v>2630</v>
      </c>
    </row>
    <row r="869" spans="1:9" hidden="1" x14ac:dyDescent="0.25">
      <c r="A869" t="s">
        <v>2813</v>
      </c>
      <c r="B869" t="s">
        <v>19</v>
      </c>
      <c r="C869" t="s">
        <v>2814</v>
      </c>
      <c r="D869" t="s">
        <v>12</v>
      </c>
      <c r="E869" t="s">
        <v>61</v>
      </c>
      <c r="G869" t="s">
        <v>34</v>
      </c>
      <c r="H869" t="s">
        <v>2815</v>
      </c>
      <c r="I869" t="s">
        <v>2630</v>
      </c>
    </row>
    <row r="870" spans="1:9" hidden="1" x14ac:dyDescent="0.25">
      <c r="A870" t="s">
        <v>2816</v>
      </c>
      <c r="B870" t="s">
        <v>19</v>
      </c>
      <c r="C870" t="s">
        <v>2817</v>
      </c>
      <c r="D870" t="s">
        <v>12</v>
      </c>
      <c r="E870" t="s">
        <v>61</v>
      </c>
      <c r="G870" t="s">
        <v>794</v>
      </c>
      <c r="H870" t="s">
        <v>2818</v>
      </c>
      <c r="I870" t="s">
        <v>2819</v>
      </c>
    </row>
    <row r="871" spans="1:9" hidden="1" x14ac:dyDescent="0.25">
      <c r="A871" t="s">
        <v>2820</v>
      </c>
      <c r="B871" t="s">
        <v>19</v>
      </c>
      <c r="C871" t="s">
        <v>2821</v>
      </c>
      <c r="D871" t="s">
        <v>12</v>
      </c>
      <c r="E871" t="s">
        <v>61</v>
      </c>
      <c r="G871" t="s">
        <v>794</v>
      </c>
      <c r="H871" t="s">
        <v>2822</v>
      </c>
      <c r="I871" t="s">
        <v>2819</v>
      </c>
    </row>
    <row r="872" spans="1:9" hidden="1" x14ac:dyDescent="0.25">
      <c r="A872" t="s">
        <v>2823</v>
      </c>
      <c r="B872" t="s">
        <v>54</v>
      </c>
      <c r="C872" t="s">
        <v>2824</v>
      </c>
      <c r="D872" t="s">
        <v>12</v>
      </c>
      <c r="E872" t="s">
        <v>61</v>
      </c>
      <c r="F872" t="s">
        <v>2643</v>
      </c>
      <c r="G872" t="s">
        <v>2520</v>
      </c>
      <c r="H872" t="s">
        <v>2825</v>
      </c>
      <c r="I872" t="s">
        <v>2819</v>
      </c>
    </row>
    <row r="873" spans="1:9" hidden="1" x14ac:dyDescent="0.25">
      <c r="A873" t="s">
        <v>2826</v>
      </c>
      <c r="B873" t="s">
        <v>10</v>
      </c>
      <c r="C873" t="s">
        <v>2827</v>
      </c>
      <c r="D873" t="s">
        <v>12</v>
      </c>
      <c r="E873" t="s">
        <v>61</v>
      </c>
      <c r="G873" t="s">
        <v>89</v>
      </c>
      <c r="H873" t="s">
        <v>2828</v>
      </c>
      <c r="I873" t="s">
        <v>2829</v>
      </c>
    </row>
    <row r="874" spans="1:9" hidden="1" x14ac:dyDescent="0.25">
      <c r="A874" t="s">
        <v>2830</v>
      </c>
      <c r="B874" t="s">
        <v>10</v>
      </c>
      <c r="C874" t="s">
        <v>2831</v>
      </c>
      <c r="D874" t="s">
        <v>12</v>
      </c>
      <c r="E874" t="s">
        <v>61</v>
      </c>
      <c r="G874" t="s">
        <v>89</v>
      </c>
      <c r="H874" t="s">
        <v>2832</v>
      </c>
      <c r="I874" t="s">
        <v>2829</v>
      </c>
    </row>
    <row r="875" spans="1:9" hidden="1" x14ac:dyDescent="0.25">
      <c r="A875" t="s">
        <v>2833</v>
      </c>
      <c r="B875" t="s">
        <v>19</v>
      </c>
      <c r="C875" t="s">
        <v>2834</v>
      </c>
      <c r="D875" t="s">
        <v>21</v>
      </c>
      <c r="E875" t="s">
        <v>61</v>
      </c>
      <c r="F875" t="s">
        <v>2542</v>
      </c>
      <c r="G875" t="s">
        <v>802</v>
      </c>
      <c r="H875" t="s">
        <v>2835</v>
      </c>
      <c r="I875" t="s">
        <v>2836</v>
      </c>
    </row>
    <row r="876" spans="1:9" hidden="1" x14ac:dyDescent="0.25">
      <c r="A876" t="s">
        <v>2837</v>
      </c>
      <c r="B876" t="s">
        <v>54</v>
      </c>
      <c r="C876" t="s">
        <v>2838</v>
      </c>
      <c r="D876" t="s">
        <v>12</v>
      </c>
      <c r="E876" t="s">
        <v>61</v>
      </c>
      <c r="F876" t="s">
        <v>2643</v>
      </c>
      <c r="G876" t="s">
        <v>1985</v>
      </c>
      <c r="H876" t="s">
        <v>2839</v>
      </c>
      <c r="I876" t="s">
        <v>2630</v>
      </c>
    </row>
    <row r="877" spans="1:9" hidden="1" x14ac:dyDescent="0.25">
      <c r="A877" t="s">
        <v>2840</v>
      </c>
      <c r="B877" t="s">
        <v>54</v>
      </c>
      <c r="C877" t="s">
        <v>2841</v>
      </c>
      <c r="D877" t="s">
        <v>12</v>
      </c>
      <c r="E877" t="s">
        <v>61</v>
      </c>
      <c r="F877" t="s">
        <v>2643</v>
      </c>
      <c r="G877" t="s">
        <v>1985</v>
      </c>
      <c r="H877" t="s">
        <v>2842</v>
      </c>
      <c r="I877" t="s">
        <v>2630</v>
      </c>
    </row>
    <row r="878" spans="1:9" hidden="1" x14ac:dyDescent="0.25">
      <c r="A878" t="s">
        <v>2843</v>
      </c>
      <c r="B878" t="s">
        <v>54</v>
      </c>
      <c r="C878" t="s">
        <v>2844</v>
      </c>
      <c r="D878" t="s">
        <v>12</v>
      </c>
      <c r="E878" t="s">
        <v>61</v>
      </c>
      <c r="F878" t="s">
        <v>2643</v>
      </c>
      <c r="G878" t="s">
        <v>1985</v>
      </c>
      <c r="H878" t="s">
        <v>2845</v>
      </c>
      <c r="I878" t="s">
        <v>2630</v>
      </c>
    </row>
    <row r="879" spans="1:9" hidden="1" x14ac:dyDescent="0.25">
      <c r="A879" t="s">
        <v>2846</v>
      </c>
      <c r="B879" t="s">
        <v>54</v>
      </c>
      <c r="C879" t="s">
        <v>2847</v>
      </c>
      <c r="D879" t="s">
        <v>12</v>
      </c>
      <c r="E879" t="s">
        <v>61</v>
      </c>
      <c r="F879" t="s">
        <v>2643</v>
      </c>
      <c r="G879" t="s">
        <v>1985</v>
      </c>
      <c r="H879" t="s">
        <v>2848</v>
      </c>
      <c r="I879" t="s">
        <v>2630</v>
      </c>
    </row>
    <row r="880" spans="1:9" hidden="1" x14ac:dyDescent="0.25">
      <c r="A880" t="s">
        <v>2849</v>
      </c>
      <c r="B880" t="s">
        <v>54</v>
      </c>
      <c r="C880" t="s">
        <v>2850</v>
      </c>
      <c r="D880" t="s">
        <v>12</v>
      </c>
      <c r="E880" t="s">
        <v>61</v>
      </c>
      <c r="F880" t="s">
        <v>1984</v>
      </c>
      <c r="G880" t="s">
        <v>802</v>
      </c>
      <c r="H880" t="s">
        <v>2851</v>
      </c>
      <c r="I880" t="s">
        <v>2852</v>
      </c>
    </row>
    <row r="881" spans="1:9" hidden="1" x14ac:dyDescent="0.25">
      <c r="A881" t="s">
        <v>2853</v>
      </c>
      <c r="B881" t="s">
        <v>54</v>
      </c>
      <c r="C881" t="s">
        <v>2854</v>
      </c>
      <c r="D881" t="s">
        <v>12</v>
      </c>
      <c r="E881" t="s">
        <v>61</v>
      </c>
      <c r="F881" t="s">
        <v>1710</v>
      </c>
      <c r="G881" t="s">
        <v>802</v>
      </c>
      <c r="H881" t="s">
        <v>2855</v>
      </c>
      <c r="I881" t="s">
        <v>2856</v>
      </c>
    </row>
    <row r="882" spans="1:9" hidden="1" x14ac:dyDescent="0.25">
      <c r="A882" t="s">
        <v>2857</v>
      </c>
      <c r="B882" t="s">
        <v>19</v>
      </c>
      <c r="C882" t="s">
        <v>2858</v>
      </c>
      <c r="D882" t="s">
        <v>12</v>
      </c>
      <c r="E882" t="s">
        <v>61</v>
      </c>
      <c r="G882" t="s">
        <v>794</v>
      </c>
      <c r="H882" t="s">
        <v>2859</v>
      </c>
      <c r="I882" t="s">
        <v>2829</v>
      </c>
    </row>
    <row r="883" spans="1:9" hidden="1" x14ac:dyDescent="0.25">
      <c r="A883" t="s">
        <v>2860</v>
      </c>
      <c r="B883" t="s">
        <v>54</v>
      </c>
      <c r="C883" t="s">
        <v>2861</v>
      </c>
      <c r="D883" t="s">
        <v>12</v>
      </c>
      <c r="E883" t="s">
        <v>61</v>
      </c>
      <c r="F883" t="s">
        <v>2862</v>
      </c>
      <c r="G883" t="s">
        <v>1985</v>
      </c>
      <c r="H883" t="s">
        <v>2863</v>
      </c>
      <c r="I883" t="s">
        <v>2634</v>
      </c>
    </row>
    <row r="884" spans="1:9" hidden="1" x14ac:dyDescent="0.25">
      <c r="A884" t="s">
        <v>2864</v>
      </c>
      <c r="B884" t="s">
        <v>54</v>
      </c>
      <c r="C884" t="s">
        <v>2865</v>
      </c>
      <c r="D884" t="s">
        <v>12</v>
      </c>
      <c r="E884" t="s">
        <v>61</v>
      </c>
      <c r="F884" t="s">
        <v>2643</v>
      </c>
      <c r="G884" t="s">
        <v>1985</v>
      </c>
      <c r="H884" t="s">
        <v>2866</v>
      </c>
      <c r="I884" t="s">
        <v>2630</v>
      </c>
    </row>
    <row r="885" spans="1:9" hidden="1" x14ac:dyDescent="0.25">
      <c r="A885" t="s">
        <v>2867</v>
      </c>
      <c r="B885" t="s">
        <v>54</v>
      </c>
      <c r="C885" t="s">
        <v>2868</v>
      </c>
      <c r="D885" t="s">
        <v>12</v>
      </c>
      <c r="E885" t="s">
        <v>61</v>
      </c>
      <c r="F885" t="s">
        <v>2241</v>
      </c>
      <c r="G885" t="s">
        <v>1985</v>
      </c>
      <c r="H885" t="s">
        <v>2869</v>
      </c>
      <c r="I885" t="s">
        <v>2690</v>
      </c>
    </row>
    <row r="886" spans="1:9" hidden="1" x14ac:dyDescent="0.25">
      <c r="A886" t="s">
        <v>2870</v>
      </c>
      <c r="B886" t="s">
        <v>54</v>
      </c>
      <c r="C886" t="s">
        <v>2871</v>
      </c>
      <c r="D886" t="s">
        <v>12</v>
      </c>
      <c r="E886" t="s">
        <v>61</v>
      </c>
      <c r="F886" t="s">
        <v>2643</v>
      </c>
      <c r="G886" t="s">
        <v>2480</v>
      </c>
      <c r="H886" t="s">
        <v>2872</v>
      </c>
      <c r="I886" t="s">
        <v>2634</v>
      </c>
    </row>
    <row r="887" spans="1:9" hidden="1" x14ac:dyDescent="0.25">
      <c r="A887" t="s">
        <v>2873</v>
      </c>
      <c r="B887" t="s">
        <v>54</v>
      </c>
      <c r="C887" t="s">
        <v>2874</v>
      </c>
      <c r="D887" t="s">
        <v>12</v>
      </c>
      <c r="E887" t="s">
        <v>61</v>
      </c>
      <c r="F887" t="s">
        <v>2643</v>
      </c>
      <c r="G887" t="s">
        <v>1985</v>
      </c>
      <c r="H887" t="s">
        <v>2875</v>
      </c>
      <c r="I887" t="s">
        <v>2819</v>
      </c>
    </row>
    <row r="888" spans="1:9" hidden="1" x14ac:dyDescent="0.25">
      <c r="A888" t="s">
        <v>2876</v>
      </c>
      <c r="B888" t="s">
        <v>54</v>
      </c>
      <c r="C888" t="s">
        <v>2877</v>
      </c>
      <c r="D888" t="s">
        <v>12</v>
      </c>
      <c r="E888" t="s">
        <v>61</v>
      </c>
      <c r="F888" t="s">
        <v>2241</v>
      </c>
      <c r="G888" t="s">
        <v>1985</v>
      </c>
      <c r="H888" t="s">
        <v>2878</v>
      </c>
      <c r="I888" t="s">
        <v>2690</v>
      </c>
    </row>
    <row r="889" spans="1:9" hidden="1" x14ac:dyDescent="0.25">
      <c r="A889" t="s">
        <v>2879</v>
      </c>
      <c r="B889" t="s">
        <v>19</v>
      </c>
      <c r="C889" t="s">
        <v>2880</v>
      </c>
      <c r="D889" t="s">
        <v>12</v>
      </c>
      <c r="E889" t="s">
        <v>61</v>
      </c>
      <c r="G889" t="s">
        <v>794</v>
      </c>
      <c r="H889" t="s">
        <v>2881</v>
      </c>
      <c r="I889" t="s">
        <v>2829</v>
      </c>
    </row>
    <row r="890" spans="1:9" hidden="1" x14ac:dyDescent="0.25">
      <c r="A890" t="s">
        <v>2882</v>
      </c>
      <c r="B890" t="s">
        <v>19</v>
      </c>
      <c r="C890" t="s">
        <v>2883</v>
      </c>
      <c r="D890" t="s">
        <v>12</v>
      </c>
      <c r="E890" t="s">
        <v>61</v>
      </c>
      <c r="G890" t="s">
        <v>34</v>
      </c>
      <c r="H890" t="s">
        <v>2884</v>
      </c>
      <c r="I890" t="s">
        <v>2829</v>
      </c>
    </row>
    <row r="891" spans="1:9" hidden="1" x14ac:dyDescent="0.25">
      <c r="A891" t="s">
        <v>2885</v>
      </c>
      <c r="B891" t="s">
        <v>19</v>
      </c>
      <c r="C891" t="s">
        <v>2886</v>
      </c>
      <c r="D891" t="s">
        <v>12</v>
      </c>
      <c r="E891" t="s">
        <v>61</v>
      </c>
      <c r="G891" t="s">
        <v>794</v>
      </c>
      <c r="H891" t="s">
        <v>2887</v>
      </c>
      <c r="I891" t="s">
        <v>2829</v>
      </c>
    </row>
    <row r="892" spans="1:9" hidden="1" x14ac:dyDescent="0.25">
      <c r="A892" t="s">
        <v>2888</v>
      </c>
      <c r="B892" t="s">
        <v>19</v>
      </c>
      <c r="C892" t="s">
        <v>2889</v>
      </c>
      <c r="D892" t="s">
        <v>12</v>
      </c>
      <c r="E892" t="s">
        <v>61</v>
      </c>
      <c r="G892" t="s">
        <v>2379</v>
      </c>
      <c r="H892" t="s">
        <v>2890</v>
      </c>
      <c r="I892" t="s">
        <v>2891</v>
      </c>
    </row>
    <row r="893" spans="1:9" hidden="1" x14ac:dyDescent="0.25">
      <c r="A893" t="s">
        <v>2892</v>
      </c>
      <c r="B893" t="s">
        <v>19</v>
      </c>
      <c r="C893" t="s">
        <v>2893</v>
      </c>
      <c r="D893" t="s">
        <v>12</v>
      </c>
      <c r="E893" t="s">
        <v>61</v>
      </c>
      <c r="G893" t="s">
        <v>34</v>
      </c>
      <c r="H893" t="s">
        <v>2894</v>
      </c>
      <c r="I893" t="s">
        <v>2829</v>
      </c>
    </row>
    <row r="894" spans="1:9" hidden="1" x14ac:dyDescent="0.25">
      <c r="A894" t="s">
        <v>2895</v>
      </c>
      <c r="B894" t="s">
        <v>19</v>
      </c>
      <c r="C894" t="s">
        <v>2896</v>
      </c>
      <c r="D894" t="s">
        <v>12</v>
      </c>
      <c r="E894" t="s">
        <v>61</v>
      </c>
      <c r="G894" t="s">
        <v>34</v>
      </c>
      <c r="H894" t="s">
        <v>2897</v>
      </c>
      <c r="I894" t="s">
        <v>2829</v>
      </c>
    </row>
    <row r="895" spans="1:9" hidden="1" x14ac:dyDescent="0.25">
      <c r="A895" t="s">
        <v>2898</v>
      </c>
      <c r="B895" t="s">
        <v>19</v>
      </c>
      <c r="C895" t="s">
        <v>2899</v>
      </c>
      <c r="D895" t="s">
        <v>12</v>
      </c>
      <c r="E895" t="s">
        <v>61</v>
      </c>
      <c r="G895" t="s">
        <v>34</v>
      </c>
      <c r="H895" t="s">
        <v>2900</v>
      </c>
      <c r="I895" t="s">
        <v>2829</v>
      </c>
    </row>
    <row r="896" spans="1:9" hidden="1" x14ac:dyDescent="0.25">
      <c r="A896" t="s">
        <v>2901</v>
      </c>
      <c r="B896" t="s">
        <v>19</v>
      </c>
      <c r="C896" t="s">
        <v>2896</v>
      </c>
      <c r="D896" t="s">
        <v>12</v>
      </c>
      <c r="E896" t="s">
        <v>61</v>
      </c>
      <c r="G896" t="s">
        <v>794</v>
      </c>
      <c r="H896" t="s">
        <v>2902</v>
      </c>
      <c r="I896" t="s">
        <v>2829</v>
      </c>
    </row>
    <row r="897" spans="1:9" hidden="1" x14ac:dyDescent="0.25">
      <c r="A897" t="s">
        <v>2903</v>
      </c>
      <c r="B897" t="s">
        <v>19</v>
      </c>
      <c r="C897" t="s">
        <v>2904</v>
      </c>
      <c r="D897" t="s">
        <v>12</v>
      </c>
      <c r="E897" t="s">
        <v>61</v>
      </c>
      <c r="G897" t="s">
        <v>34</v>
      </c>
      <c r="H897" t="s">
        <v>2905</v>
      </c>
      <c r="I897" t="s">
        <v>2829</v>
      </c>
    </row>
    <row r="898" spans="1:9" hidden="1" x14ac:dyDescent="0.25">
      <c r="A898" t="s">
        <v>2906</v>
      </c>
      <c r="B898" t="s">
        <v>19</v>
      </c>
      <c r="C898" t="s">
        <v>2907</v>
      </c>
      <c r="D898" t="s">
        <v>12</v>
      </c>
      <c r="E898" t="s">
        <v>61</v>
      </c>
      <c r="G898" t="s">
        <v>89</v>
      </c>
      <c r="H898" t="s">
        <v>2908</v>
      </c>
      <c r="I898" t="s">
        <v>2829</v>
      </c>
    </row>
    <row r="899" spans="1:9" hidden="1" x14ac:dyDescent="0.25">
      <c r="A899" t="s">
        <v>2909</v>
      </c>
      <c r="B899" t="s">
        <v>19</v>
      </c>
      <c r="C899" t="s">
        <v>2904</v>
      </c>
      <c r="D899" t="s">
        <v>12</v>
      </c>
      <c r="E899" t="s">
        <v>61</v>
      </c>
      <c r="H899" t="s">
        <v>2910</v>
      </c>
      <c r="I899" t="s">
        <v>23</v>
      </c>
    </row>
    <row r="900" spans="1:9" hidden="1" x14ac:dyDescent="0.25">
      <c r="A900" t="s">
        <v>2911</v>
      </c>
      <c r="B900" t="s">
        <v>19</v>
      </c>
      <c r="C900" t="s">
        <v>2912</v>
      </c>
      <c r="D900" t="s">
        <v>12</v>
      </c>
      <c r="E900" t="s">
        <v>61</v>
      </c>
      <c r="G900" t="s">
        <v>89</v>
      </c>
      <c r="H900" t="s">
        <v>2913</v>
      </c>
      <c r="I900" t="s">
        <v>2829</v>
      </c>
    </row>
    <row r="901" spans="1:9" hidden="1" x14ac:dyDescent="0.25">
      <c r="A901" t="s">
        <v>2914</v>
      </c>
      <c r="B901" t="s">
        <v>19</v>
      </c>
      <c r="C901" t="s">
        <v>2915</v>
      </c>
      <c r="D901" t="s">
        <v>12</v>
      </c>
      <c r="E901" t="s">
        <v>61</v>
      </c>
      <c r="G901" t="s">
        <v>89</v>
      </c>
      <c r="H901" t="s">
        <v>2916</v>
      </c>
      <c r="I901" t="s">
        <v>2829</v>
      </c>
    </row>
    <row r="902" spans="1:9" hidden="1" x14ac:dyDescent="0.25">
      <c r="A902" t="s">
        <v>2917</v>
      </c>
      <c r="B902" t="s">
        <v>19</v>
      </c>
      <c r="C902" t="s">
        <v>2918</v>
      </c>
      <c r="D902" t="s">
        <v>12</v>
      </c>
      <c r="E902" t="s">
        <v>61</v>
      </c>
      <c r="G902" t="s">
        <v>89</v>
      </c>
      <c r="H902" t="s">
        <v>2919</v>
      </c>
      <c r="I902" t="s">
        <v>2829</v>
      </c>
    </row>
    <row r="903" spans="1:9" hidden="1" x14ac:dyDescent="0.25">
      <c r="A903" t="s">
        <v>2920</v>
      </c>
      <c r="B903" t="s">
        <v>10</v>
      </c>
      <c r="C903" t="s">
        <v>2921</v>
      </c>
      <c r="D903" t="s">
        <v>12</v>
      </c>
      <c r="E903" t="s">
        <v>61</v>
      </c>
      <c r="G903" t="s">
        <v>15</v>
      </c>
      <c r="H903" t="s">
        <v>2922</v>
      </c>
      <c r="I903" t="s">
        <v>1330</v>
      </c>
    </row>
    <row r="904" spans="1:9" hidden="1" x14ac:dyDescent="0.25">
      <c r="A904" t="s">
        <v>2923</v>
      </c>
      <c r="B904" t="s">
        <v>10</v>
      </c>
      <c r="C904" t="s">
        <v>2924</v>
      </c>
      <c r="D904" t="s">
        <v>12</v>
      </c>
      <c r="E904" t="s">
        <v>61</v>
      </c>
      <c r="F904" t="s">
        <v>2925</v>
      </c>
      <c r="G904" t="s">
        <v>794</v>
      </c>
      <c r="H904" t="s">
        <v>2926</v>
      </c>
      <c r="I904" t="s">
        <v>2829</v>
      </c>
    </row>
    <row r="905" spans="1:9" hidden="1" x14ac:dyDescent="0.25">
      <c r="A905" t="s">
        <v>2927</v>
      </c>
      <c r="B905" t="s">
        <v>10</v>
      </c>
      <c r="C905" t="s">
        <v>2928</v>
      </c>
      <c r="D905" t="s">
        <v>12</v>
      </c>
      <c r="E905" t="s">
        <v>61</v>
      </c>
      <c r="F905" t="s">
        <v>2643</v>
      </c>
      <c r="G905" t="s">
        <v>2520</v>
      </c>
      <c r="H905" t="s">
        <v>2929</v>
      </c>
      <c r="I905" t="s">
        <v>2819</v>
      </c>
    </row>
    <row r="906" spans="1:9" hidden="1" x14ac:dyDescent="0.25">
      <c r="A906" t="s">
        <v>2930</v>
      </c>
      <c r="B906" t="s">
        <v>19</v>
      </c>
      <c r="C906" t="s">
        <v>2931</v>
      </c>
      <c r="D906" t="s">
        <v>12</v>
      </c>
      <c r="E906" t="s">
        <v>61</v>
      </c>
      <c r="G906" t="s">
        <v>2932</v>
      </c>
      <c r="H906" t="s">
        <v>2933</v>
      </c>
      <c r="I906" t="s">
        <v>23</v>
      </c>
    </row>
    <row r="907" spans="1:9" hidden="1" x14ac:dyDescent="0.25">
      <c r="A907" t="s">
        <v>2934</v>
      </c>
      <c r="B907" t="s">
        <v>54</v>
      </c>
      <c r="C907" t="s">
        <v>2935</v>
      </c>
      <c r="D907" t="s">
        <v>12</v>
      </c>
      <c r="E907" t="s">
        <v>61</v>
      </c>
      <c r="F907" t="s">
        <v>2643</v>
      </c>
      <c r="G907" t="s">
        <v>2520</v>
      </c>
      <c r="H907" t="s">
        <v>2936</v>
      </c>
      <c r="I907" t="s">
        <v>2829</v>
      </c>
    </row>
    <row r="908" spans="1:9" hidden="1" x14ac:dyDescent="0.25">
      <c r="A908" t="s">
        <v>2937</v>
      </c>
      <c r="B908" t="s">
        <v>10</v>
      </c>
      <c r="C908" t="s">
        <v>2938</v>
      </c>
      <c r="D908" t="s">
        <v>12</v>
      </c>
      <c r="E908" t="s">
        <v>61</v>
      </c>
      <c r="G908" t="s">
        <v>89</v>
      </c>
      <c r="H908" t="s">
        <v>2939</v>
      </c>
      <c r="I908" t="s">
        <v>2940</v>
      </c>
    </row>
    <row r="909" spans="1:9" hidden="1" x14ac:dyDescent="0.25">
      <c r="A909" t="s">
        <v>2941</v>
      </c>
      <c r="B909" t="s">
        <v>19</v>
      </c>
      <c r="C909" t="s">
        <v>2942</v>
      </c>
      <c r="D909" t="s">
        <v>12</v>
      </c>
      <c r="E909" t="s">
        <v>61</v>
      </c>
      <c r="G909" t="s">
        <v>89</v>
      </c>
      <c r="H909" t="s">
        <v>2943</v>
      </c>
      <c r="I909" t="s">
        <v>2944</v>
      </c>
    </row>
    <row r="910" spans="1:9" hidden="1" x14ac:dyDescent="0.25">
      <c r="A910" t="s">
        <v>2945</v>
      </c>
      <c r="B910" t="s">
        <v>10</v>
      </c>
      <c r="C910" t="s">
        <v>2946</v>
      </c>
      <c r="D910" t="s">
        <v>12</v>
      </c>
      <c r="E910" t="s">
        <v>61</v>
      </c>
      <c r="G910" t="s">
        <v>34</v>
      </c>
      <c r="H910" t="s">
        <v>2947</v>
      </c>
      <c r="I910" t="s">
        <v>2948</v>
      </c>
    </row>
    <row r="911" spans="1:9" hidden="1" x14ac:dyDescent="0.25">
      <c r="A911" t="s">
        <v>2949</v>
      </c>
      <c r="B911" t="s">
        <v>19</v>
      </c>
      <c r="C911" t="s">
        <v>2950</v>
      </c>
      <c r="D911" t="s">
        <v>12</v>
      </c>
      <c r="E911" t="s">
        <v>61</v>
      </c>
      <c r="G911" t="s">
        <v>2951</v>
      </c>
      <c r="H911" t="s">
        <v>2952</v>
      </c>
      <c r="I911" t="s">
        <v>23</v>
      </c>
    </row>
    <row r="912" spans="1:9" hidden="1" x14ac:dyDescent="0.25">
      <c r="A912" t="s">
        <v>2953</v>
      </c>
      <c r="B912" t="s">
        <v>19</v>
      </c>
      <c r="C912" t="s">
        <v>2954</v>
      </c>
      <c r="D912" t="s">
        <v>12</v>
      </c>
      <c r="E912" t="s">
        <v>61</v>
      </c>
      <c r="G912" t="s">
        <v>34</v>
      </c>
      <c r="H912" t="s">
        <v>2955</v>
      </c>
      <c r="I912" t="s">
        <v>2944</v>
      </c>
    </row>
    <row r="913" spans="1:9" hidden="1" x14ac:dyDescent="0.25">
      <c r="A913" t="s">
        <v>2956</v>
      </c>
      <c r="B913" t="s">
        <v>19</v>
      </c>
      <c r="C913" t="s">
        <v>2957</v>
      </c>
      <c r="D913" t="s">
        <v>12</v>
      </c>
      <c r="E913" t="s">
        <v>61</v>
      </c>
      <c r="G913" t="s">
        <v>2951</v>
      </c>
      <c r="H913" t="s">
        <v>2958</v>
      </c>
      <c r="I913" t="s">
        <v>23</v>
      </c>
    </row>
    <row r="914" spans="1:9" hidden="1" x14ac:dyDescent="0.25">
      <c r="A914" t="s">
        <v>2959</v>
      </c>
      <c r="B914" t="s">
        <v>19</v>
      </c>
      <c r="C914" t="s">
        <v>2960</v>
      </c>
      <c r="D914" t="s">
        <v>12</v>
      </c>
      <c r="E914" t="s">
        <v>61</v>
      </c>
      <c r="G914" t="s">
        <v>89</v>
      </c>
      <c r="H914" t="s">
        <v>2961</v>
      </c>
      <c r="I914" t="s">
        <v>2944</v>
      </c>
    </row>
    <row r="915" spans="1:9" hidden="1" x14ac:dyDescent="0.25">
      <c r="A915" t="s">
        <v>2962</v>
      </c>
      <c r="B915" t="s">
        <v>19</v>
      </c>
      <c r="C915" t="s">
        <v>2963</v>
      </c>
      <c r="D915" t="s">
        <v>12</v>
      </c>
      <c r="E915" t="s">
        <v>61</v>
      </c>
      <c r="G915" t="s">
        <v>89</v>
      </c>
      <c r="H915" t="s">
        <v>2964</v>
      </c>
      <c r="I915" t="s">
        <v>2944</v>
      </c>
    </row>
    <row r="916" spans="1:9" hidden="1" x14ac:dyDescent="0.25">
      <c r="A916" t="s">
        <v>2965</v>
      </c>
      <c r="B916" t="s">
        <v>19</v>
      </c>
      <c r="C916" t="s">
        <v>2966</v>
      </c>
      <c r="D916" t="s">
        <v>12</v>
      </c>
      <c r="E916" t="s">
        <v>61</v>
      </c>
      <c r="G916" t="s">
        <v>89</v>
      </c>
      <c r="H916" t="s">
        <v>2967</v>
      </c>
      <c r="I916" t="s">
        <v>23</v>
      </c>
    </row>
    <row r="917" spans="1:9" hidden="1" x14ac:dyDescent="0.25">
      <c r="A917" t="s">
        <v>2968</v>
      </c>
      <c r="B917" t="s">
        <v>19</v>
      </c>
      <c r="C917" t="s">
        <v>2969</v>
      </c>
      <c r="D917" t="s">
        <v>12</v>
      </c>
      <c r="E917" t="s">
        <v>61</v>
      </c>
      <c r="G917" t="s">
        <v>89</v>
      </c>
      <c r="H917" t="s">
        <v>2970</v>
      </c>
      <c r="I917" t="s">
        <v>2944</v>
      </c>
    </row>
    <row r="918" spans="1:9" hidden="1" x14ac:dyDescent="0.25">
      <c r="A918" t="s">
        <v>2971</v>
      </c>
      <c r="B918" t="s">
        <v>19</v>
      </c>
      <c r="C918" t="s">
        <v>2972</v>
      </c>
      <c r="D918" t="s">
        <v>12</v>
      </c>
      <c r="E918" t="s">
        <v>61</v>
      </c>
      <c r="G918" t="s">
        <v>794</v>
      </c>
      <c r="H918" t="s">
        <v>2973</v>
      </c>
      <c r="I918" t="s">
        <v>2944</v>
      </c>
    </row>
    <row r="919" spans="1:9" hidden="1" x14ac:dyDescent="0.25">
      <c r="A919" t="s">
        <v>2974</v>
      </c>
      <c r="B919" t="s">
        <v>19</v>
      </c>
      <c r="C919" t="s">
        <v>2975</v>
      </c>
      <c r="D919" t="s">
        <v>12</v>
      </c>
      <c r="E919" t="s">
        <v>61</v>
      </c>
      <c r="G919" t="s">
        <v>794</v>
      </c>
      <c r="H919" t="s">
        <v>2976</v>
      </c>
      <c r="I919" t="s">
        <v>2948</v>
      </c>
    </row>
    <row r="920" spans="1:9" hidden="1" x14ac:dyDescent="0.25">
      <c r="A920" t="s">
        <v>2977</v>
      </c>
      <c r="B920" t="s">
        <v>19</v>
      </c>
      <c r="C920" t="s">
        <v>2978</v>
      </c>
      <c r="D920" t="s">
        <v>12</v>
      </c>
      <c r="E920" t="s">
        <v>61</v>
      </c>
      <c r="G920" t="s">
        <v>2979</v>
      </c>
      <c r="H920" t="s">
        <v>2980</v>
      </c>
      <c r="I920" t="s">
        <v>23</v>
      </c>
    </row>
    <row r="921" spans="1:9" hidden="1" x14ac:dyDescent="0.25">
      <c r="A921" t="s">
        <v>2981</v>
      </c>
      <c r="B921" t="s">
        <v>19</v>
      </c>
      <c r="C921" t="s">
        <v>2982</v>
      </c>
      <c r="D921" t="s">
        <v>12</v>
      </c>
      <c r="E921" t="s">
        <v>61</v>
      </c>
      <c r="G921" t="s">
        <v>794</v>
      </c>
      <c r="H921" t="s">
        <v>2983</v>
      </c>
      <c r="I921" t="s">
        <v>2944</v>
      </c>
    </row>
    <row r="922" spans="1:9" hidden="1" x14ac:dyDescent="0.25">
      <c r="A922" t="s">
        <v>2984</v>
      </c>
      <c r="B922" t="s">
        <v>19</v>
      </c>
      <c r="C922" t="s">
        <v>2985</v>
      </c>
      <c r="D922" t="s">
        <v>12</v>
      </c>
      <c r="E922" t="s">
        <v>61</v>
      </c>
      <c r="G922" t="s">
        <v>794</v>
      </c>
      <c r="H922" t="s">
        <v>2986</v>
      </c>
      <c r="I922" t="s">
        <v>2944</v>
      </c>
    </row>
    <row r="923" spans="1:9" hidden="1" x14ac:dyDescent="0.25">
      <c r="A923" t="s">
        <v>2987</v>
      </c>
      <c r="B923" t="s">
        <v>19</v>
      </c>
      <c r="C923" t="s">
        <v>2988</v>
      </c>
      <c r="D923" t="s">
        <v>12</v>
      </c>
      <c r="E923" t="s">
        <v>61</v>
      </c>
      <c r="G923" t="s">
        <v>794</v>
      </c>
      <c r="H923" t="s">
        <v>2989</v>
      </c>
      <c r="I923" t="s">
        <v>2948</v>
      </c>
    </row>
    <row r="924" spans="1:9" hidden="1" x14ac:dyDescent="0.25">
      <c r="A924" t="s">
        <v>2990</v>
      </c>
      <c r="B924" t="s">
        <v>19</v>
      </c>
      <c r="C924" t="s">
        <v>2991</v>
      </c>
      <c r="D924" t="s">
        <v>12</v>
      </c>
      <c r="E924" t="s">
        <v>61</v>
      </c>
      <c r="G924" t="s">
        <v>34</v>
      </c>
      <c r="H924" t="s">
        <v>2992</v>
      </c>
      <c r="I924" t="s">
        <v>2948</v>
      </c>
    </row>
    <row r="925" spans="1:9" hidden="1" x14ac:dyDescent="0.25">
      <c r="A925" t="s">
        <v>2993</v>
      </c>
      <c r="B925" t="s">
        <v>19</v>
      </c>
      <c r="C925" t="s">
        <v>2994</v>
      </c>
      <c r="D925" t="s">
        <v>12</v>
      </c>
      <c r="E925" t="s">
        <v>61</v>
      </c>
      <c r="G925" t="s">
        <v>794</v>
      </c>
      <c r="H925" t="s">
        <v>2995</v>
      </c>
      <c r="I925" t="s">
        <v>2944</v>
      </c>
    </row>
    <row r="926" spans="1:9" hidden="1" x14ac:dyDescent="0.25">
      <c r="A926" t="s">
        <v>2996</v>
      </c>
      <c r="B926" t="s">
        <v>19</v>
      </c>
      <c r="C926" t="s">
        <v>2997</v>
      </c>
      <c r="D926" t="s">
        <v>12</v>
      </c>
      <c r="E926" t="s">
        <v>61</v>
      </c>
      <c r="G926" t="s">
        <v>794</v>
      </c>
      <c r="H926" t="s">
        <v>2998</v>
      </c>
      <c r="I926" t="s">
        <v>2944</v>
      </c>
    </row>
    <row r="927" spans="1:9" hidden="1" x14ac:dyDescent="0.25">
      <c r="A927" t="s">
        <v>2999</v>
      </c>
      <c r="B927" t="s">
        <v>19</v>
      </c>
      <c r="C927" t="s">
        <v>3000</v>
      </c>
      <c r="D927" t="s">
        <v>12</v>
      </c>
      <c r="E927" t="s">
        <v>61</v>
      </c>
      <c r="G927" t="s">
        <v>2979</v>
      </c>
      <c r="H927" t="s">
        <v>3001</v>
      </c>
      <c r="I927" t="s">
        <v>23</v>
      </c>
    </row>
    <row r="928" spans="1:9" hidden="1" x14ac:dyDescent="0.25">
      <c r="A928" t="s">
        <v>3002</v>
      </c>
      <c r="B928" t="s">
        <v>54</v>
      </c>
      <c r="C928" t="s">
        <v>3003</v>
      </c>
      <c r="D928" t="s">
        <v>12</v>
      </c>
      <c r="E928" t="s">
        <v>61</v>
      </c>
      <c r="F928" t="s">
        <v>2643</v>
      </c>
      <c r="G928" t="s">
        <v>1985</v>
      </c>
      <c r="H928" t="s">
        <v>3004</v>
      </c>
      <c r="I928" t="s">
        <v>3005</v>
      </c>
    </row>
    <row r="929" spans="1:9" hidden="1" x14ac:dyDescent="0.25">
      <c r="A929" t="s">
        <v>3006</v>
      </c>
      <c r="B929" t="s">
        <v>10</v>
      </c>
      <c r="C929" t="s">
        <v>3007</v>
      </c>
      <c r="D929" t="s">
        <v>12</v>
      </c>
      <c r="E929" t="s">
        <v>61</v>
      </c>
      <c r="F929" t="s">
        <v>2862</v>
      </c>
      <c r="G929" t="s">
        <v>2520</v>
      </c>
      <c r="H929" t="s">
        <v>3008</v>
      </c>
      <c r="I929" t="s">
        <v>2634</v>
      </c>
    </row>
    <row r="930" spans="1:9" hidden="1" x14ac:dyDescent="0.25">
      <c r="A930" t="s">
        <v>3009</v>
      </c>
      <c r="B930" t="s">
        <v>10</v>
      </c>
      <c r="C930" t="s">
        <v>3010</v>
      </c>
      <c r="D930" t="s">
        <v>12</v>
      </c>
      <c r="E930" t="s">
        <v>61</v>
      </c>
      <c r="F930" t="s">
        <v>2643</v>
      </c>
      <c r="G930" t="s">
        <v>802</v>
      </c>
      <c r="H930" t="s">
        <v>3011</v>
      </c>
      <c r="I930" t="s">
        <v>2630</v>
      </c>
    </row>
    <row r="931" spans="1:9" hidden="1" x14ac:dyDescent="0.25">
      <c r="A931" t="s">
        <v>3012</v>
      </c>
      <c r="B931" t="s">
        <v>10</v>
      </c>
      <c r="C931" t="s">
        <v>3013</v>
      </c>
      <c r="D931" t="s">
        <v>12</v>
      </c>
      <c r="E931" t="s">
        <v>61</v>
      </c>
      <c r="G931" t="s">
        <v>34</v>
      </c>
      <c r="H931" t="s">
        <v>3014</v>
      </c>
      <c r="I931" t="s">
        <v>2948</v>
      </c>
    </row>
    <row r="932" spans="1:9" hidden="1" x14ac:dyDescent="0.25">
      <c r="A932" t="s">
        <v>3015</v>
      </c>
      <c r="B932" t="s">
        <v>19</v>
      </c>
      <c r="C932" t="s">
        <v>3016</v>
      </c>
      <c r="D932" t="s">
        <v>12</v>
      </c>
      <c r="E932" t="s">
        <v>61</v>
      </c>
      <c r="G932" t="s">
        <v>794</v>
      </c>
      <c r="H932" t="s">
        <v>3017</v>
      </c>
      <c r="I932" t="s">
        <v>3018</v>
      </c>
    </row>
    <row r="933" spans="1:9" hidden="1" x14ac:dyDescent="0.25">
      <c r="A933" t="s">
        <v>3019</v>
      </c>
      <c r="B933" t="s">
        <v>19</v>
      </c>
      <c r="C933" t="s">
        <v>3020</v>
      </c>
      <c r="D933" t="s">
        <v>12</v>
      </c>
      <c r="E933" t="s">
        <v>61</v>
      </c>
      <c r="G933" t="s">
        <v>2951</v>
      </c>
      <c r="H933" t="s">
        <v>3021</v>
      </c>
      <c r="I933" t="s">
        <v>23</v>
      </c>
    </row>
    <row r="934" spans="1:9" hidden="1" x14ac:dyDescent="0.25">
      <c r="A934" t="s">
        <v>3022</v>
      </c>
      <c r="B934" t="s">
        <v>10</v>
      </c>
      <c r="C934" t="s">
        <v>3023</v>
      </c>
      <c r="D934" t="s">
        <v>12</v>
      </c>
      <c r="E934" t="s">
        <v>61</v>
      </c>
      <c r="F934" t="s">
        <v>3024</v>
      </c>
      <c r="G934" t="s">
        <v>2520</v>
      </c>
      <c r="H934" t="s">
        <v>3025</v>
      </c>
      <c r="I934" t="s">
        <v>3018</v>
      </c>
    </row>
    <row r="935" spans="1:9" hidden="1" x14ac:dyDescent="0.25">
      <c r="A935" t="s">
        <v>3026</v>
      </c>
      <c r="B935" t="s">
        <v>19</v>
      </c>
      <c r="C935" t="s">
        <v>3027</v>
      </c>
      <c r="D935" t="s">
        <v>12</v>
      </c>
      <c r="E935" t="s">
        <v>61</v>
      </c>
      <c r="G935" t="s">
        <v>89</v>
      </c>
      <c r="H935" t="s">
        <v>3028</v>
      </c>
      <c r="I935" t="s">
        <v>3029</v>
      </c>
    </row>
    <row r="936" spans="1:9" hidden="1" x14ac:dyDescent="0.25">
      <c r="A936" t="s">
        <v>3030</v>
      </c>
      <c r="B936" t="s">
        <v>19</v>
      </c>
      <c r="C936" t="s">
        <v>3031</v>
      </c>
      <c r="D936" t="s">
        <v>12</v>
      </c>
      <c r="E936" t="s">
        <v>61</v>
      </c>
      <c r="G936" t="s">
        <v>89</v>
      </c>
      <c r="H936" t="s">
        <v>3032</v>
      </c>
      <c r="I936" t="s">
        <v>3018</v>
      </c>
    </row>
    <row r="937" spans="1:9" hidden="1" x14ac:dyDescent="0.25">
      <c r="A937" t="s">
        <v>3033</v>
      </c>
      <c r="B937" t="s">
        <v>19</v>
      </c>
      <c r="C937" t="s">
        <v>3034</v>
      </c>
      <c r="D937" t="s">
        <v>12</v>
      </c>
      <c r="E937" t="s">
        <v>61</v>
      </c>
      <c r="G937" t="s">
        <v>794</v>
      </c>
      <c r="H937" t="s">
        <v>3035</v>
      </c>
      <c r="I937" t="s">
        <v>3029</v>
      </c>
    </row>
    <row r="938" spans="1:9" hidden="1" x14ac:dyDescent="0.25">
      <c r="A938" t="s">
        <v>3036</v>
      </c>
      <c r="B938" t="s">
        <v>54</v>
      </c>
      <c r="C938" t="s">
        <v>3037</v>
      </c>
      <c r="D938" t="s">
        <v>12</v>
      </c>
      <c r="E938" t="s">
        <v>61</v>
      </c>
      <c r="G938" t="s">
        <v>802</v>
      </c>
      <c r="H938" t="s">
        <v>3038</v>
      </c>
      <c r="I938" t="s">
        <v>3029</v>
      </c>
    </row>
    <row r="939" spans="1:9" hidden="1" x14ac:dyDescent="0.25">
      <c r="A939" t="s">
        <v>3039</v>
      </c>
      <c r="B939" t="s">
        <v>19</v>
      </c>
      <c r="C939" t="s">
        <v>3040</v>
      </c>
      <c r="D939" t="s">
        <v>12</v>
      </c>
      <c r="E939" t="s">
        <v>61</v>
      </c>
      <c r="G939" t="s">
        <v>794</v>
      </c>
      <c r="H939" t="s">
        <v>3041</v>
      </c>
      <c r="I939" t="s">
        <v>3029</v>
      </c>
    </row>
    <row r="940" spans="1:9" hidden="1" x14ac:dyDescent="0.25">
      <c r="A940" t="s">
        <v>3042</v>
      </c>
      <c r="B940" t="s">
        <v>19</v>
      </c>
      <c r="C940" t="s">
        <v>3043</v>
      </c>
      <c r="D940" t="s">
        <v>12</v>
      </c>
      <c r="E940" t="s">
        <v>61</v>
      </c>
      <c r="G940" t="s">
        <v>794</v>
      </c>
      <c r="H940" t="s">
        <v>3044</v>
      </c>
      <c r="I940" t="s">
        <v>3029</v>
      </c>
    </row>
    <row r="941" spans="1:9" hidden="1" x14ac:dyDescent="0.25">
      <c r="A941" t="s">
        <v>3045</v>
      </c>
      <c r="B941" t="s">
        <v>19</v>
      </c>
      <c r="C941" t="s">
        <v>3046</v>
      </c>
      <c r="D941" t="s">
        <v>12</v>
      </c>
      <c r="E941" t="s">
        <v>61</v>
      </c>
      <c r="G941" t="s">
        <v>794</v>
      </c>
      <c r="H941" t="s">
        <v>3047</v>
      </c>
      <c r="I941" t="s">
        <v>3029</v>
      </c>
    </row>
    <row r="942" spans="1:9" hidden="1" x14ac:dyDescent="0.25">
      <c r="A942" t="s">
        <v>3048</v>
      </c>
      <c r="B942" t="s">
        <v>19</v>
      </c>
      <c r="C942" t="s">
        <v>3049</v>
      </c>
      <c r="D942" t="s">
        <v>12</v>
      </c>
      <c r="E942" t="s">
        <v>61</v>
      </c>
      <c r="G942" t="s">
        <v>794</v>
      </c>
      <c r="H942" t="s">
        <v>3050</v>
      </c>
      <c r="I942" t="s">
        <v>3029</v>
      </c>
    </row>
    <row r="943" spans="1:9" hidden="1" x14ac:dyDescent="0.25">
      <c r="A943" t="s">
        <v>3051</v>
      </c>
      <c r="B943" t="s">
        <v>19</v>
      </c>
      <c r="C943" t="s">
        <v>3052</v>
      </c>
      <c r="D943" t="s">
        <v>12</v>
      </c>
      <c r="E943" t="s">
        <v>61</v>
      </c>
      <c r="G943" t="s">
        <v>794</v>
      </c>
      <c r="H943" t="s">
        <v>3053</v>
      </c>
      <c r="I943" t="s">
        <v>3029</v>
      </c>
    </row>
    <row r="944" spans="1:9" hidden="1" x14ac:dyDescent="0.25">
      <c r="A944" t="s">
        <v>3054</v>
      </c>
      <c r="B944" t="s">
        <v>19</v>
      </c>
      <c r="C944" t="s">
        <v>3055</v>
      </c>
      <c r="D944" t="s">
        <v>12</v>
      </c>
      <c r="E944" t="s">
        <v>61</v>
      </c>
      <c r="G944" t="s">
        <v>89</v>
      </c>
      <c r="H944" t="s">
        <v>3056</v>
      </c>
      <c r="I944" t="s">
        <v>3029</v>
      </c>
    </row>
    <row r="945" spans="1:9" hidden="1" x14ac:dyDescent="0.25">
      <c r="A945" t="s">
        <v>3057</v>
      </c>
      <c r="B945" t="s">
        <v>19</v>
      </c>
      <c r="C945" t="s">
        <v>3058</v>
      </c>
      <c r="D945" t="s">
        <v>12</v>
      </c>
      <c r="E945" t="s">
        <v>61</v>
      </c>
      <c r="G945" t="s">
        <v>2979</v>
      </c>
      <c r="H945" t="s">
        <v>3059</v>
      </c>
      <c r="I945" t="s">
        <v>23</v>
      </c>
    </row>
    <row r="946" spans="1:9" hidden="1" x14ac:dyDescent="0.25">
      <c r="A946" t="s">
        <v>3060</v>
      </c>
      <c r="B946" t="s">
        <v>54</v>
      </c>
      <c r="C946" t="s">
        <v>3061</v>
      </c>
      <c r="D946" t="s">
        <v>12</v>
      </c>
      <c r="E946" t="s">
        <v>61</v>
      </c>
      <c r="G946" t="s">
        <v>794</v>
      </c>
      <c r="H946" t="s">
        <v>3062</v>
      </c>
      <c r="I946" t="s">
        <v>3063</v>
      </c>
    </row>
    <row r="947" spans="1:9" hidden="1" x14ac:dyDescent="0.25">
      <c r="A947" t="s">
        <v>3064</v>
      </c>
      <c r="B947" t="s">
        <v>19</v>
      </c>
      <c r="C947" t="s">
        <v>3065</v>
      </c>
      <c r="D947" t="s">
        <v>12</v>
      </c>
      <c r="E947" t="s">
        <v>61</v>
      </c>
      <c r="G947" t="s">
        <v>794</v>
      </c>
      <c r="H947" t="s">
        <v>3066</v>
      </c>
      <c r="I947" t="s">
        <v>3029</v>
      </c>
    </row>
    <row r="948" spans="1:9" hidden="1" x14ac:dyDescent="0.25">
      <c r="A948" t="s">
        <v>3067</v>
      </c>
      <c r="B948" t="s">
        <v>19</v>
      </c>
      <c r="C948" t="s">
        <v>3068</v>
      </c>
      <c r="D948" t="s">
        <v>12</v>
      </c>
      <c r="E948" t="s">
        <v>61</v>
      </c>
      <c r="G948" t="s">
        <v>794</v>
      </c>
      <c r="H948" t="s">
        <v>3069</v>
      </c>
      <c r="I948" t="s">
        <v>3029</v>
      </c>
    </row>
    <row r="949" spans="1:9" hidden="1" x14ac:dyDescent="0.25">
      <c r="A949" t="s">
        <v>3070</v>
      </c>
      <c r="B949" t="s">
        <v>19</v>
      </c>
      <c r="C949" t="s">
        <v>3071</v>
      </c>
      <c r="D949" t="s">
        <v>12</v>
      </c>
      <c r="E949" t="s">
        <v>61</v>
      </c>
      <c r="G949" t="s">
        <v>794</v>
      </c>
      <c r="H949" t="s">
        <v>3072</v>
      </c>
      <c r="I949" t="s">
        <v>3029</v>
      </c>
    </row>
    <row r="950" spans="1:9" hidden="1" x14ac:dyDescent="0.25">
      <c r="A950" t="s">
        <v>3073</v>
      </c>
      <c r="B950" t="s">
        <v>10</v>
      </c>
      <c r="C950" t="s">
        <v>3074</v>
      </c>
      <c r="D950" t="s">
        <v>12</v>
      </c>
      <c r="E950" t="s">
        <v>61</v>
      </c>
      <c r="F950" t="s">
        <v>3075</v>
      </c>
      <c r="G950" t="s">
        <v>39</v>
      </c>
      <c r="H950" t="s">
        <v>3076</v>
      </c>
      <c r="I950" t="s">
        <v>23</v>
      </c>
    </row>
    <row r="951" spans="1:9" hidden="1" x14ac:dyDescent="0.25">
      <c r="A951" t="s">
        <v>3077</v>
      </c>
      <c r="B951" t="s">
        <v>10</v>
      </c>
      <c r="C951" t="s">
        <v>3078</v>
      </c>
      <c r="D951" t="s">
        <v>12</v>
      </c>
      <c r="E951" t="s">
        <v>61</v>
      </c>
      <c r="F951" t="s">
        <v>3075</v>
      </c>
      <c r="G951" t="s">
        <v>119</v>
      </c>
      <c r="H951" t="s">
        <v>3079</v>
      </c>
      <c r="I951" t="s">
        <v>3018</v>
      </c>
    </row>
    <row r="952" spans="1:9" hidden="1" x14ac:dyDescent="0.25">
      <c r="A952" t="s">
        <v>3080</v>
      </c>
      <c r="B952" t="s">
        <v>10</v>
      </c>
      <c r="C952" t="s">
        <v>3081</v>
      </c>
      <c r="D952" t="s">
        <v>12</v>
      </c>
      <c r="E952" t="s">
        <v>61</v>
      </c>
      <c r="F952" t="s">
        <v>3075</v>
      </c>
      <c r="G952" t="s">
        <v>119</v>
      </c>
      <c r="H952" t="s">
        <v>3082</v>
      </c>
      <c r="I952" t="s">
        <v>3018</v>
      </c>
    </row>
    <row r="953" spans="1:9" hidden="1" x14ac:dyDescent="0.25">
      <c r="A953" t="s">
        <v>3083</v>
      </c>
      <c r="B953" t="s">
        <v>10</v>
      </c>
      <c r="C953" t="s">
        <v>3084</v>
      </c>
      <c r="D953" t="s">
        <v>12</v>
      </c>
      <c r="E953" t="s">
        <v>61</v>
      </c>
      <c r="F953" t="s">
        <v>3075</v>
      </c>
      <c r="G953" t="s">
        <v>39</v>
      </c>
      <c r="H953" t="s">
        <v>3085</v>
      </c>
      <c r="I953" t="s">
        <v>23</v>
      </c>
    </row>
    <row r="954" spans="1:9" hidden="1" x14ac:dyDescent="0.25">
      <c r="A954" t="s">
        <v>3086</v>
      </c>
      <c r="B954" t="s">
        <v>10</v>
      </c>
      <c r="C954" t="s">
        <v>3087</v>
      </c>
      <c r="D954" t="s">
        <v>12</v>
      </c>
      <c r="E954" t="s">
        <v>61</v>
      </c>
      <c r="F954" t="s">
        <v>3075</v>
      </c>
      <c r="G954" t="s">
        <v>39</v>
      </c>
      <c r="H954" t="s">
        <v>3088</v>
      </c>
      <c r="I954" t="s">
        <v>23</v>
      </c>
    </row>
    <row r="955" spans="1:9" hidden="1" x14ac:dyDescent="0.25">
      <c r="A955" t="s">
        <v>3089</v>
      </c>
      <c r="B955" t="s">
        <v>19</v>
      </c>
      <c r="C955" t="s">
        <v>3090</v>
      </c>
      <c r="D955" t="s">
        <v>12</v>
      </c>
      <c r="E955" t="s">
        <v>61</v>
      </c>
      <c r="G955" t="s">
        <v>2979</v>
      </c>
      <c r="H955" t="s">
        <v>3091</v>
      </c>
      <c r="I955" t="s">
        <v>23</v>
      </c>
    </row>
    <row r="956" spans="1:9" hidden="1" x14ac:dyDescent="0.25">
      <c r="A956" t="s">
        <v>3092</v>
      </c>
      <c r="B956" t="s">
        <v>19</v>
      </c>
      <c r="C956" t="s">
        <v>3093</v>
      </c>
      <c r="D956" t="s">
        <v>12</v>
      </c>
      <c r="E956" t="s">
        <v>61</v>
      </c>
      <c r="G956" t="s">
        <v>34</v>
      </c>
      <c r="H956" t="s">
        <v>3094</v>
      </c>
      <c r="I956" t="s">
        <v>3095</v>
      </c>
    </row>
    <row r="957" spans="1:9" hidden="1" x14ac:dyDescent="0.25">
      <c r="A957" t="s">
        <v>3096</v>
      </c>
      <c r="B957" t="s">
        <v>54</v>
      </c>
      <c r="C957" t="s">
        <v>3097</v>
      </c>
      <c r="D957" t="s">
        <v>12</v>
      </c>
      <c r="E957" t="s">
        <v>61</v>
      </c>
      <c r="F957" t="s">
        <v>2643</v>
      </c>
      <c r="G957" t="s">
        <v>1985</v>
      </c>
      <c r="H957" t="s">
        <v>3098</v>
      </c>
      <c r="I957" t="s">
        <v>3018</v>
      </c>
    </row>
    <row r="958" spans="1:9" hidden="1" x14ac:dyDescent="0.25">
      <c r="A958" t="s">
        <v>3099</v>
      </c>
      <c r="B958" t="s">
        <v>54</v>
      </c>
      <c r="C958" t="s">
        <v>3100</v>
      </c>
      <c r="D958" t="s">
        <v>12</v>
      </c>
      <c r="E958" t="s">
        <v>61</v>
      </c>
      <c r="F958" t="s">
        <v>2643</v>
      </c>
      <c r="G958" t="s">
        <v>1985</v>
      </c>
      <c r="H958" t="s">
        <v>3101</v>
      </c>
      <c r="I958" t="s">
        <v>3018</v>
      </c>
    </row>
    <row r="959" spans="1:9" hidden="1" x14ac:dyDescent="0.25">
      <c r="A959" t="s">
        <v>3102</v>
      </c>
      <c r="B959" t="s">
        <v>54</v>
      </c>
      <c r="C959" t="s">
        <v>3103</v>
      </c>
      <c r="D959" t="s">
        <v>12</v>
      </c>
      <c r="E959" t="s">
        <v>61</v>
      </c>
      <c r="F959" t="s">
        <v>2643</v>
      </c>
      <c r="G959" t="s">
        <v>1985</v>
      </c>
      <c r="H959" t="s">
        <v>3104</v>
      </c>
      <c r="I959" t="s">
        <v>3029</v>
      </c>
    </row>
    <row r="960" spans="1:9" hidden="1" x14ac:dyDescent="0.25">
      <c r="A960" t="s">
        <v>3105</v>
      </c>
      <c r="B960" t="s">
        <v>54</v>
      </c>
      <c r="C960" t="s">
        <v>3106</v>
      </c>
      <c r="D960" t="s">
        <v>12</v>
      </c>
      <c r="E960" t="s">
        <v>61</v>
      </c>
      <c r="F960" t="s">
        <v>2241</v>
      </c>
      <c r="G960" t="s">
        <v>1985</v>
      </c>
      <c r="H960" t="s">
        <v>3107</v>
      </c>
      <c r="I960" t="s">
        <v>3108</v>
      </c>
    </row>
    <row r="961" spans="1:9" hidden="1" x14ac:dyDescent="0.25">
      <c r="A961" t="s">
        <v>3109</v>
      </c>
      <c r="B961" t="s">
        <v>10</v>
      </c>
      <c r="C961" t="s">
        <v>3110</v>
      </c>
      <c r="D961" t="s">
        <v>12</v>
      </c>
      <c r="E961" t="s">
        <v>61</v>
      </c>
      <c r="F961" t="s">
        <v>2542</v>
      </c>
      <c r="G961" t="s">
        <v>2520</v>
      </c>
      <c r="H961" t="s">
        <v>3111</v>
      </c>
      <c r="I961" t="s">
        <v>3112</v>
      </c>
    </row>
    <row r="962" spans="1:9" hidden="1" x14ac:dyDescent="0.25">
      <c r="A962" t="s">
        <v>3113</v>
      </c>
      <c r="B962" t="s">
        <v>19</v>
      </c>
      <c r="C962" t="s">
        <v>3114</v>
      </c>
      <c r="D962" t="s">
        <v>12</v>
      </c>
      <c r="E962" t="s">
        <v>61</v>
      </c>
      <c r="G962" t="s">
        <v>794</v>
      </c>
      <c r="H962" t="s">
        <v>3115</v>
      </c>
      <c r="I962" t="s">
        <v>3029</v>
      </c>
    </row>
    <row r="963" spans="1:9" hidden="1" x14ac:dyDescent="0.25">
      <c r="A963" t="s">
        <v>3116</v>
      </c>
      <c r="B963" t="s">
        <v>19</v>
      </c>
      <c r="C963" t="s">
        <v>3117</v>
      </c>
      <c r="D963" t="s">
        <v>12</v>
      </c>
      <c r="E963" t="s">
        <v>61</v>
      </c>
      <c r="G963" t="s">
        <v>2379</v>
      </c>
      <c r="H963" t="s">
        <v>3118</v>
      </c>
      <c r="I963" t="s">
        <v>3063</v>
      </c>
    </row>
    <row r="964" spans="1:9" hidden="1" x14ac:dyDescent="0.25">
      <c r="A964" t="s">
        <v>3119</v>
      </c>
      <c r="B964" t="s">
        <v>54</v>
      </c>
      <c r="C964" t="s">
        <v>3120</v>
      </c>
      <c r="D964" t="s">
        <v>21</v>
      </c>
      <c r="E964" t="s">
        <v>61</v>
      </c>
      <c r="G964" t="s">
        <v>119</v>
      </c>
      <c r="H964" t="s">
        <v>3121</v>
      </c>
      <c r="I964" t="s">
        <v>3122</v>
      </c>
    </row>
    <row r="965" spans="1:9" hidden="1" x14ac:dyDescent="0.25">
      <c r="A965" t="s">
        <v>3123</v>
      </c>
      <c r="B965" t="s">
        <v>54</v>
      </c>
      <c r="C965" t="s">
        <v>3124</v>
      </c>
      <c r="D965" t="s">
        <v>12</v>
      </c>
      <c r="E965" t="s">
        <v>61</v>
      </c>
      <c r="G965" t="s">
        <v>119</v>
      </c>
      <c r="H965" t="s">
        <v>3125</v>
      </c>
      <c r="I965" t="s">
        <v>23</v>
      </c>
    </row>
    <row r="966" spans="1:9" hidden="1" x14ac:dyDescent="0.25">
      <c r="A966" t="s">
        <v>3126</v>
      </c>
      <c r="B966" t="s">
        <v>54</v>
      </c>
      <c r="C966" t="s">
        <v>3127</v>
      </c>
      <c r="D966" t="s">
        <v>12</v>
      </c>
      <c r="E966" t="s">
        <v>61</v>
      </c>
      <c r="F966" t="s">
        <v>2643</v>
      </c>
      <c r="G966" t="s">
        <v>1985</v>
      </c>
      <c r="H966" t="s">
        <v>3128</v>
      </c>
      <c r="I966" t="s">
        <v>3029</v>
      </c>
    </row>
    <row r="967" spans="1:9" hidden="1" x14ac:dyDescent="0.25">
      <c r="A967" t="s">
        <v>3129</v>
      </c>
      <c r="B967" t="s">
        <v>54</v>
      </c>
      <c r="C967" t="s">
        <v>3130</v>
      </c>
      <c r="D967" t="s">
        <v>12</v>
      </c>
      <c r="E967" t="s">
        <v>61</v>
      </c>
      <c r="F967" t="s">
        <v>2643</v>
      </c>
      <c r="G967" t="s">
        <v>1985</v>
      </c>
      <c r="H967" t="s">
        <v>3131</v>
      </c>
      <c r="I967" t="s">
        <v>3132</v>
      </c>
    </row>
    <row r="968" spans="1:9" hidden="1" x14ac:dyDescent="0.25">
      <c r="A968" t="s">
        <v>3133</v>
      </c>
      <c r="B968" t="s">
        <v>54</v>
      </c>
      <c r="C968" t="s">
        <v>3134</v>
      </c>
      <c r="D968" t="s">
        <v>12</v>
      </c>
      <c r="E968" t="s">
        <v>61</v>
      </c>
      <c r="G968" t="s">
        <v>2520</v>
      </c>
      <c r="H968" t="s">
        <v>3135</v>
      </c>
      <c r="I968" t="s">
        <v>3136</v>
      </c>
    </row>
    <row r="969" spans="1:9" hidden="1" x14ac:dyDescent="0.25">
      <c r="A969" t="s">
        <v>3137</v>
      </c>
      <c r="B969" t="s">
        <v>19</v>
      </c>
      <c r="C969" t="s">
        <v>3138</v>
      </c>
      <c r="D969" t="s">
        <v>12</v>
      </c>
      <c r="E969" t="s">
        <v>61</v>
      </c>
      <c r="G969" t="s">
        <v>34</v>
      </c>
      <c r="H969" t="s">
        <v>3139</v>
      </c>
      <c r="I969" t="s">
        <v>3140</v>
      </c>
    </row>
    <row r="970" spans="1:9" hidden="1" x14ac:dyDescent="0.25">
      <c r="A970" t="s">
        <v>3141</v>
      </c>
      <c r="B970" t="s">
        <v>19</v>
      </c>
      <c r="C970" t="s">
        <v>3142</v>
      </c>
      <c r="D970" t="s">
        <v>12</v>
      </c>
      <c r="E970" t="s">
        <v>61</v>
      </c>
      <c r="F970" t="s">
        <v>3075</v>
      </c>
      <c r="G970" t="s">
        <v>34</v>
      </c>
      <c r="H970" t="s">
        <v>3143</v>
      </c>
      <c r="I970" t="s">
        <v>3144</v>
      </c>
    </row>
    <row r="971" spans="1:9" hidden="1" x14ac:dyDescent="0.25">
      <c r="A971" t="s">
        <v>3145</v>
      </c>
      <c r="B971" t="s">
        <v>19</v>
      </c>
      <c r="C971" t="s">
        <v>3146</v>
      </c>
      <c r="D971" t="s">
        <v>12</v>
      </c>
      <c r="E971" t="s">
        <v>61</v>
      </c>
      <c r="F971" t="s">
        <v>3075</v>
      </c>
      <c r="G971" t="s">
        <v>34</v>
      </c>
      <c r="H971" t="s">
        <v>3147</v>
      </c>
      <c r="I971" t="s">
        <v>3144</v>
      </c>
    </row>
    <row r="972" spans="1:9" hidden="1" x14ac:dyDescent="0.25">
      <c r="A972" t="s">
        <v>3148</v>
      </c>
      <c r="B972" t="s">
        <v>19</v>
      </c>
      <c r="C972" t="s">
        <v>3149</v>
      </c>
      <c r="D972" t="s">
        <v>12</v>
      </c>
      <c r="E972" t="s">
        <v>61</v>
      </c>
      <c r="G972" t="s">
        <v>34</v>
      </c>
      <c r="H972" t="s">
        <v>3150</v>
      </c>
      <c r="I972" t="s">
        <v>3136</v>
      </c>
    </row>
    <row r="973" spans="1:9" hidden="1" x14ac:dyDescent="0.25">
      <c r="A973" t="s">
        <v>3151</v>
      </c>
      <c r="B973" t="s">
        <v>10</v>
      </c>
      <c r="C973" t="s">
        <v>3152</v>
      </c>
      <c r="D973" t="s">
        <v>12</v>
      </c>
      <c r="E973" t="s">
        <v>61</v>
      </c>
      <c r="F973" t="s">
        <v>3153</v>
      </c>
      <c r="G973" t="s">
        <v>73</v>
      </c>
      <c r="H973" t="s">
        <v>3154</v>
      </c>
      <c r="I973" t="s">
        <v>3136</v>
      </c>
    </row>
    <row r="974" spans="1:9" hidden="1" x14ac:dyDescent="0.25">
      <c r="A974" t="s">
        <v>3155</v>
      </c>
      <c r="B974" t="s">
        <v>19</v>
      </c>
      <c r="C974" t="s">
        <v>3156</v>
      </c>
      <c r="D974" t="s">
        <v>12</v>
      </c>
      <c r="E974" t="s">
        <v>61</v>
      </c>
      <c r="G974" t="s">
        <v>34</v>
      </c>
      <c r="H974" t="s">
        <v>3157</v>
      </c>
      <c r="I974" t="s">
        <v>3136</v>
      </c>
    </row>
    <row r="975" spans="1:9" hidden="1" x14ac:dyDescent="0.25">
      <c r="A975" t="s">
        <v>3158</v>
      </c>
      <c r="B975" t="s">
        <v>19</v>
      </c>
      <c r="C975" t="s">
        <v>3159</v>
      </c>
      <c r="D975" t="s">
        <v>12</v>
      </c>
      <c r="E975" t="s">
        <v>61</v>
      </c>
      <c r="G975" t="s">
        <v>34</v>
      </c>
      <c r="H975" t="s">
        <v>3160</v>
      </c>
      <c r="I975" t="s">
        <v>3144</v>
      </c>
    </row>
    <row r="976" spans="1:9" hidden="1" x14ac:dyDescent="0.25">
      <c r="A976" t="s">
        <v>3161</v>
      </c>
      <c r="B976" t="s">
        <v>54</v>
      </c>
      <c r="C976" t="s">
        <v>3162</v>
      </c>
      <c r="D976" t="s">
        <v>12</v>
      </c>
      <c r="E976" t="s">
        <v>61</v>
      </c>
      <c r="F976" t="s">
        <v>3153</v>
      </c>
      <c r="G976" t="s">
        <v>73</v>
      </c>
      <c r="H976" t="s">
        <v>3163</v>
      </c>
      <c r="I976" t="s">
        <v>3136</v>
      </c>
    </row>
    <row r="977" spans="1:9" hidden="1" x14ac:dyDescent="0.25">
      <c r="A977" t="s">
        <v>3164</v>
      </c>
      <c r="B977" t="s">
        <v>19</v>
      </c>
      <c r="C977" t="s">
        <v>3165</v>
      </c>
      <c r="D977" t="s">
        <v>12</v>
      </c>
      <c r="E977" t="s">
        <v>61</v>
      </c>
      <c r="F977" t="s">
        <v>3075</v>
      </c>
      <c r="G977" t="s">
        <v>89</v>
      </c>
      <c r="H977" t="s">
        <v>3166</v>
      </c>
      <c r="I977" t="s">
        <v>3167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617D-7848-4228-A253-12DFF15FF0DD}">
  <dimension ref="A1:M9"/>
  <sheetViews>
    <sheetView workbookViewId="0"/>
  </sheetViews>
  <sheetFormatPr defaultRowHeight="15" x14ac:dyDescent="0.25"/>
  <cols>
    <col min="1" max="1" width="10.42578125" bestFit="1" customWidth="1"/>
    <col min="2" max="2" width="9.42578125" bestFit="1" customWidth="1"/>
    <col min="4" max="4" width="28.7109375" bestFit="1" customWidth="1"/>
    <col min="5" max="5" width="15.5703125" bestFit="1" customWidth="1"/>
    <col min="6" max="6" width="12" bestFit="1" customWidth="1"/>
    <col min="7" max="7" width="34.7109375" bestFit="1" customWidth="1"/>
    <col min="8" max="8" width="38.140625" bestFit="1" customWidth="1"/>
    <col min="9" max="9" width="45" bestFit="1" customWidth="1"/>
    <col min="10" max="10" width="39.140625" bestFit="1" customWidth="1"/>
    <col min="11" max="11" width="20.7109375" bestFit="1" customWidth="1"/>
    <col min="12" max="12" width="21" bestFit="1" customWidth="1"/>
    <col min="13" max="13" width="36.85546875" bestFit="1" customWidth="1"/>
  </cols>
  <sheetData>
    <row r="1" spans="1:13" x14ac:dyDescent="0.25">
      <c r="A1" s="27" t="s">
        <v>3168</v>
      </c>
    </row>
    <row r="3" spans="1:13" x14ac:dyDescent="0.25">
      <c r="A3" t="s">
        <v>3169</v>
      </c>
      <c r="B3" t="s">
        <v>3170</v>
      </c>
      <c r="C3" t="s">
        <v>3171</v>
      </c>
      <c r="D3" t="s">
        <v>3172</v>
      </c>
      <c r="E3" t="s">
        <v>3173</v>
      </c>
      <c r="F3" t="s">
        <v>3174</v>
      </c>
      <c r="G3" t="s">
        <v>3175</v>
      </c>
      <c r="H3" t="s">
        <v>3176</v>
      </c>
      <c r="I3" t="s">
        <v>3177</v>
      </c>
      <c r="J3" t="s">
        <v>3178</v>
      </c>
      <c r="K3" t="s">
        <v>3179</v>
      </c>
      <c r="L3" t="s">
        <v>3180</v>
      </c>
      <c r="M3" t="s">
        <v>3181</v>
      </c>
    </row>
    <row r="4" spans="1:13" x14ac:dyDescent="0.25">
      <c r="A4" s="28">
        <v>45881</v>
      </c>
      <c r="B4" t="s">
        <v>3182</v>
      </c>
      <c r="C4" t="s">
        <v>3183</v>
      </c>
      <c r="D4" t="s">
        <v>3184</v>
      </c>
      <c r="E4" t="s">
        <v>3185</v>
      </c>
      <c r="F4" t="s">
        <v>3186</v>
      </c>
      <c r="G4">
        <v>0</v>
      </c>
      <c r="H4">
        <v>54</v>
      </c>
      <c r="I4">
        <v>9</v>
      </c>
      <c r="J4">
        <v>0.25</v>
      </c>
      <c r="K4">
        <v>4.5</v>
      </c>
      <c r="L4">
        <v>36</v>
      </c>
      <c r="M4" t="s">
        <v>3187</v>
      </c>
    </row>
    <row r="5" spans="1:13" x14ac:dyDescent="0.25">
      <c r="A5" s="28">
        <v>45880</v>
      </c>
      <c r="B5" t="s">
        <v>3182</v>
      </c>
      <c r="C5" t="s">
        <v>3183</v>
      </c>
      <c r="D5" t="s">
        <v>3184</v>
      </c>
      <c r="E5" t="s">
        <v>3185</v>
      </c>
      <c r="F5" t="s">
        <v>3186</v>
      </c>
      <c r="G5">
        <v>0</v>
      </c>
      <c r="H5">
        <v>54</v>
      </c>
      <c r="I5">
        <v>9</v>
      </c>
      <c r="J5">
        <v>0.25</v>
      </c>
      <c r="K5">
        <v>4.5</v>
      </c>
      <c r="L5">
        <v>36</v>
      </c>
      <c r="M5" t="s">
        <v>3188</v>
      </c>
    </row>
    <row r="6" spans="1:13" x14ac:dyDescent="0.25">
      <c r="A6" s="28">
        <v>45880</v>
      </c>
      <c r="B6" t="s">
        <v>3182</v>
      </c>
      <c r="C6" t="s">
        <v>3189</v>
      </c>
      <c r="D6" t="s">
        <v>3190</v>
      </c>
      <c r="E6" t="s">
        <v>3185</v>
      </c>
      <c r="F6" t="s">
        <v>3191</v>
      </c>
      <c r="G6">
        <v>0</v>
      </c>
      <c r="H6">
        <v>32</v>
      </c>
      <c r="K6">
        <v>2.6666666666666665</v>
      </c>
      <c r="L6">
        <v>21.333333333333332</v>
      </c>
    </row>
    <row r="7" spans="1:13" x14ac:dyDescent="0.25">
      <c r="A7" s="28">
        <v>45880</v>
      </c>
      <c r="B7" t="s">
        <v>3182</v>
      </c>
      <c r="C7" t="s">
        <v>3183</v>
      </c>
      <c r="D7" t="s">
        <v>3184</v>
      </c>
      <c r="E7" t="s">
        <v>3185</v>
      </c>
      <c r="F7" t="s">
        <v>3191</v>
      </c>
      <c r="G7">
        <v>25</v>
      </c>
      <c r="H7">
        <v>0</v>
      </c>
      <c r="K7" t="s">
        <v>23</v>
      </c>
      <c r="L7" t="s">
        <v>23</v>
      </c>
    </row>
    <row r="8" spans="1:13" x14ac:dyDescent="0.25">
      <c r="A8" s="28">
        <v>45873</v>
      </c>
      <c r="B8" t="s">
        <v>3182</v>
      </c>
      <c r="C8" t="s">
        <v>3189</v>
      </c>
      <c r="D8" t="s">
        <v>3190</v>
      </c>
      <c r="E8" t="s">
        <v>3185</v>
      </c>
      <c r="F8" t="s">
        <v>3191</v>
      </c>
      <c r="G8">
        <v>0</v>
      </c>
      <c r="H8">
        <v>32</v>
      </c>
      <c r="K8">
        <v>2.6666666666666665</v>
      </c>
      <c r="L8">
        <v>21.333333333333332</v>
      </c>
    </row>
    <row r="9" spans="1:13" x14ac:dyDescent="0.25">
      <c r="A9" s="28">
        <v>45873</v>
      </c>
      <c r="B9" t="s">
        <v>3182</v>
      </c>
      <c r="C9" t="s">
        <v>3183</v>
      </c>
      <c r="D9" t="s">
        <v>3184</v>
      </c>
      <c r="E9" t="s">
        <v>3185</v>
      </c>
      <c r="F9" t="s">
        <v>3191</v>
      </c>
      <c r="G9">
        <v>25</v>
      </c>
      <c r="H9">
        <v>0</v>
      </c>
      <c r="K9" t="s">
        <v>23</v>
      </c>
      <c r="L9"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301C7-905B-4959-88DF-29D134828432}">
  <sheetPr codeName="Sheet2"/>
  <dimension ref="A1:V51"/>
  <sheetViews>
    <sheetView showGridLines="0" zoomScaleNormal="100" workbookViewId="0">
      <selection activeCell="L4" sqref="L4"/>
    </sheetView>
  </sheetViews>
  <sheetFormatPr defaultRowHeight="15" x14ac:dyDescent="0.25"/>
  <cols>
    <col min="1" max="1" width="29.85546875" bestFit="1" customWidth="1"/>
    <col min="2" max="2" width="11.42578125" style="5" bestFit="1" customWidth="1"/>
    <col min="3" max="3" width="9.5703125" style="5" customWidth="1"/>
    <col min="4" max="4" width="9.5703125" style="5" bestFit="1" customWidth="1"/>
    <col min="5" max="5" width="9.5703125" style="5" customWidth="1"/>
    <col min="6" max="7" width="9.5703125" style="5" bestFit="1" customWidth="1"/>
    <col min="8" max="10" width="10.5703125" style="5" bestFit="1" customWidth="1"/>
    <col min="11" max="11" width="11.7109375" style="5" bestFit="1" customWidth="1"/>
    <col min="12" max="12" width="9.7109375" style="5" bestFit="1" customWidth="1"/>
    <col min="13" max="13" width="11.7109375" style="5" bestFit="1" customWidth="1"/>
    <col min="14" max="14" width="13.140625" style="32" bestFit="1" customWidth="1"/>
    <col min="15" max="15" width="7.140625" style="32" bestFit="1" customWidth="1"/>
    <col min="16" max="16" width="8.85546875" style="32" bestFit="1" customWidth="1"/>
    <col min="17" max="17" width="9.42578125" style="32" bestFit="1" customWidth="1"/>
    <col min="18" max="18" width="9.28515625" style="32" bestFit="1" customWidth="1"/>
    <col min="19" max="19" width="9.7109375" bestFit="1" customWidth="1"/>
    <col min="20" max="20" width="20.7109375" bestFit="1" customWidth="1"/>
    <col min="21" max="21" width="9.140625" bestFit="1" customWidth="1"/>
    <col min="22" max="22" width="8.28515625" bestFit="1" customWidth="1"/>
    <col min="23" max="23" width="11.28515625" bestFit="1" customWidth="1"/>
    <col min="24" max="24" width="6.28515625" bestFit="1" customWidth="1"/>
    <col min="25" max="25" width="34.5703125" bestFit="1" customWidth="1"/>
    <col min="26" max="26" width="18.85546875" bestFit="1" customWidth="1"/>
    <col min="27" max="35" width="3" bestFit="1" customWidth="1"/>
    <col min="36" max="36" width="7.28515625" bestFit="1" customWidth="1"/>
    <col min="37" max="37" width="11.28515625" bestFit="1" customWidth="1"/>
  </cols>
  <sheetData>
    <row r="1" spans="1:22" x14ac:dyDescent="0.25">
      <c r="A1" s="23" t="s">
        <v>3192</v>
      </c>
      <c r="B1" s="24" t="s">
        <v>3169</v>
      </c>
      <c r="C1" s="24"/>
      <c r="D1" s="24"/>
      <c r="E1" s="24"/>
      <c r="F1" s="24"/>
      <c r="G1" s="24"/>
      <c r="H1" s="24"/>
      <c r="I1" s="24"/>
      <c r="J1" s="24"/>
      <c r="K1" s="24"/>
      <c r="L1"/>
      <c r="M1"/>
      <c r="N1"/>
      <c r="O1"/>
      <c r="P1"/>
      <c r="Q1"/>
      <c r="R1"/>
    </row>
    <row r="2" spans="1:22" x14ac:dyDescent="0.25">
      <c r="A2" s="23" t="s">
        <v>3193</v>
      </c>
      <c r="B2" s="166">
        <v>45902</v>
      </c>
      <c r="C2" s="166">
        <v>45903</v>
      </c>
      <c r="D2" s="166">
        <v>45904</v>
      </c>
      <c r="E2" s="166">
        <v>45905</v>
      </c>
      <c r="F2" s="166">
        <v>45908</v>
      </c>
      <c r="G2" s="166">
        <v>45909</v>
      </c>
      <c r="H2" s="166">
        <v>45910</v>
      </c>
      <c r="I2" s="166">
        <v>45911</v>
      </c>
      <c r="J2" s="166">
        <v>45912</v>
      </c>
      <c r="K2" s="24" t="s">
        <v>3194</v>
      </c>
      <c r="L2"/>
      <c r="M2"/>
      <c r="N2"/>
      <c r="O2"/>
      <c r="P2"/>
      <c r="Q2"/>
      <c r="R2"/>
    </row>
    <row r="3" spans="1:22" x14ac:dyDescent="0.25">
      <c r="A3" s="19" t="s">
        <v>73</v>
      </c>
      <c r="B3" s="4">
        <v>8</v>
      </c>
      <c r="C3" s="4">
        <v>7</v>
      </c>
      <c r="D3" s="4">
        <v>7</v>
      </c>
      <c r="E3" s="4">
        <v>7</v>
      </c>
      <c r="F3" s="4">
        <v>8</v>
      </c>
      <c r="G3" s="4">
        <v>8</v>
      </c>
      <c r="H3" s="4">
        <v>7</v>
      </c>
      <c r="I3" s="4">
        <v>7</v>
      </c>
      <c r="J3" s="4">
        <v>7</v>
      </c>
      <c r="K3" s="4">
        <v>66</v>
      </c>
      <c r="L3"/>
      <c r="M3"/>
      <c r="N3"/>
      <c r="O3"/>
      <c r="P3"/>
      <c r="Q3"/>
      <c r="R3"/>
    </row>
    <row r="4" spans="1:22" x14ac:dyDescent="0.25">
      <c r="A4" s="19" t="s">
        <v>148</v>
      </c>
      <c r="B4" s="4">
        <v>7.5</v>
      </c>
      <c r="C4" s="4">
        <v>7.5</v>
      </c>
      <c r="D4" s="4">
        <v>7.5</v>
      </c>
      <c r="E4" s="4">
        <v>7.5</v>
      </c>
      <c r="F4" s="4">
        <v>0</v>
      </c>
      <c r="G4" s="4">
        <v>8</v>
      </c>
      <c r="H4" s="4">
        <v>8.5</v>
      </c>
      <c r="I4" s="4">
        <v>9</v>
      </c>
      <c r="J4" s="4">
        <v>9</v>
      </c>
      <c r="K4" s="4">
        <v>64.5</v>
      </c>
      <c r="L4"/>
      <c r="M4"/>
      <c r="N4"/>
      <c r="O4"/>
      <c r="P4"/>
      <c r="Q4"/>
      <c r="R4"/>
    </row>
    <row r="5" spans="1:22" x14ac:dyDescent="0.25">
      <c r="A5" s="19" t="s">
        <v>3195</v>
      </c>
      <c r="B5" s="4">
        <v>8</v>
      </c>
      <c r="C5" s="4">
        <v>7.5</v>
      </c>
      <c r="D5" s="4">
        <v>7.5</v>
      </c>
      <c r="E5" s="4">
        <v>7.5</v>
      </c>
      <c r="F5" s="4">
        <v>7.5</v>
      </c>
      <c r="G5" s="4">
        <v>8</v>
      </c>
      <c r="H5" s="4">
        <v>7.5</v>
      </c>
      <c r="I5" s="4">
        <v>0</v>
      </c>
      <c r="J5" s="4">
        <v>0</v>
      </c>
      <c r="K5" s="4">
        <v>53.5</v>
      </c>
      <c r="L5"/>
      <c r="M5"/>
      <c r="N5"/>
      <c r="O5"/>
      <c r="P5"/>
      <c r="Q5"/>
      <c r="R5"/>
    </row>
    <row r="6" spans="1:22" x14ac:dyDescent="0.25">
      <c r="A6" s="19" t="s">
        <v>3194</v>
      </c>
      <c r="B6" s="4">
        <v>23.5</v>
      </c>
      <c r="C6" s="4">
        <v>22</v>
      </c>
      <c r="D6" s="4">
        <v>22</v>
      </c>
      <c r="E6" s="4">
        <v>22</v>
      </c>
      <c r="F6" s="4">
        <v>15.5</v>
      </c>
      <c r="G6" s="4">
        <v>24</v>
      </c>
      <c r="H6" s="4">
        <v>23</v>
      </c>
      <c r="I6" s="4">
        <v>16</v>
      </c>
      <c r="J6" s="4">
        <v>16</v>
      </c>
      <c r="K6" s="4">
        <v>184</v>
      </c>
      <c r="L6"/>
      <c r="M6"/>
      <c r="N6"/>
      <c r="O6"/>
      <c r="P6"/>
      <c r="Q6"/>
      <c r="R6"/>
    </row>
    <row r="7" spans="1:22" x14ac:dyDescent="0.25">
      <c r="B7"/>
      <c r="C7"/>
      <c r="D7"/>
      <c r="E7"/>
      <c r="F7"/>
      <c r="G7"/>
      <c r="H7"/>
      <c r="I7"/>
      <c r="J7"/>
      <c r="K7"/>
      <c r="L7"/>
      <c r="M7"/>
      <c r="N7" s="31"/>
      <c r="O7" s="31"/>
      <c r="P7" s="31"/>
      <c r="Q7" s="31"/>
      <c r="R7" s="31"/>
    </row>
    <row r="8" spans="1:22" x14ac:dyDescent="0.25">
      <c r="A8" s="18" t="s">
        <v>5</v>
      </c>
      <c r="B8" s="4" t="s">
        <v>103</v>
      </c>
      <c r="M8" s="18" t="s">
        <v>3170</v>
      </c>
      <c r="N8" s="2" t="s">
        <v>3196</v>
      </c>
      <c r="T8" s="18" t="s">
        <v>3170</v>
      </c>
      <c r="U8" s="2" t="s">
        <v>3197</v>
      </c>
    </row>
    <row r="10" spans="1:22" ht="90" x14ac:dyDescent="0.25">
      <c r="A10" s="20" t="s">
        <v>3198</v>
      </c>
      <c r="B10" s="21" t="s">
        <v>4</v>
      </c>
      <c r="C10" s="21"/>
      <c r="D10" s="21"/>
      <c r="E10" s="21"/>
      <c r="F10" s="21"/>
      <c r="G10" s="21"/>
      <c r="H10" s="21"/>
      <c r="I10"/>
      <c r="J10"/>
      <c r="M10" s="18" t="s">
        <v>3174</v>
      </c>
      <c r="N10" s="33" t="s">
        <v>3199</v>
      </c>
      <c r="O10" s="33" t="s">
        <v>3200</v>
      </c>
      <c r="P10" s="33" t="s">
        <v>3201</v>
      </c>
      <c r="Q10" s="33" t="s">
        <v>3202</v>
      </c>
      <c r="R10" s="33" t="s">
        <v>3203</v>
      </c>
      <c r="S10" s="33" t="s">
        <v>3204</v>
      </c>
      <c r="T10" s="18" t="s">
        <v>3205</v>
      </c>
      <c r="U10" s="33" t="s">
        <v>3206</v>
      </c>
      <c r="V10" s="33" t="s">
        <v>3207</v>
      </c>
    </row>
    <row r="11" spans="1:22" ht="15" customHeight="1" x14ac:dyDescent="0.25">
      <c r="A11" s="20" t="s">
        <v>1</v>
      </c>
      <c r="B11" s="47" t="s">
        <v>33</v>
      </c>
      <c r="C11" s="21" t="s">
        <v>269</v>
      </c>
      <c r="D11" s="2" t="s">
        <v>29</v>
      </c>
      <c r="E11" s="47" t="s">
        <v>123</v>
      </c>
      <c r="F11" s="2" t="s">
        <v>109</v>
      </c>
      <c r="G11" s="2" t="s">
        <v>3208</v>
      </c>
      <c r="H11" s="47" t="s">
        <v>3194</v>
      </c>
      <c r="I11"/>
      <c r="J11"/>
      <c r="M11" s="19" t="s">
        <v>3186</v>
      </c>
      <c r="N11" s="168">
        <v>24</v>
      </c>
      <c r="O11" s="44">
        <v>2</v>
      </c>
      <c r="P11" s="44">
        <v>16</v>
      </c>
      <c r="Q11" s="168">
        <v>0</v>
      </c>
      <c r="R11" s="168"/>
      <c r="S11" s="168"/>
      <c r="T11" s="19" t="s">
        <v>73</v>
      </c>
      <c r="U11" s="2">
        <v>75</v>
      </c>
      <c r="V11" s="2">
        <v>28</v>
      </c>
    </row>
    <row r="12" spans="1:22" x14ac:dyDescent="0.25">
      <c r="A12" s="19" t="s">
        <v>54</v>
      </c>
      <c r="B12" s="4"/>
      <c r="C12" s="4"/>
      <c r="D12" s="4">
        <v>1</v>
      </c>
      <c r="E12" s="4"/>
      <c r="F12" s="4">
        <v>1</v>
      </c>
      <c r="G12" s="4">
        <v>1</v>
      </c>
      <c r="H12" s="4">
        <v>3</v>
      </c>
      <c r="I12"/>
      <c r="J12"/>
      <c r="M12" s="19" t="s">
        <v>3191</v>
      </c>
      <c r="N12" s="168">
        <v>64</v>
      </c>
      <c r="O12" s="44">
        <v>5.333333333333333</v>
      </c>
      <c r="P12" s="44">
        <v>42.666666666666664</v>
      </c>
      <c r="Q12" s="168">
        <v>0</v>
      </c>
      <c r="R12" s="168"/>
      <c r="S12" s="168"/>
      <c r="T12" s="129" t="s">
        <v>3209</v>
      </c>
      <c r="U12" s="2">
        <v>14</v>
      </c>
      <c r="V12" s="2">
        <v>16</v>
      </c>
    </row>
    <row r="13" spans="1:22" x14ac:dyDescent="0.25">
      <c r="A13" s="19" t="s">
        <v>10</v>
      </c>
      <c r="B13" s="4">
        <v>1</v>
      </c>
      <c r="C13" s="4">
        <v>2</v>
      </c>
      <c r="D13" s="4"/>
      <c r="E13" s="4">
        <v>2</v>
      </c>
      <c r="F13" s="4"/>
      <c r="G13" s="4"/>
      <c r="H13" s="4">
        <v>5</v>
      </c>
      <c r="I13"/>
      <c r="J13"/>
      <c r="M13" s="19" t="s">
        <v>3194</v>
      </c>
      <c r="N13" s="168">
        <v>88</v>
      </c>
      <c r="O13" s="44">
        <v>7.333333333333333</v>
      </c>
      <c r="P13" s="44">
        <v>58.666666666666664</v>
      </c>
      <c r="Q13" s="168">
        <v>0</v>
      </c>
      <c r="R13" s="168"/>
      <c r="S13" s="168"/>
      <c r="T13" s="129" t="s">
        <v>3184</v>
      </c>
      <c r="U13" s="2">
        <v>61</v>
      </c>
      <c r="V13" s="2">
        <v>12</v>
      </c>
    </row>
    <row r="14" spans="1:22" x14ac:dyDescent="0.25">
      <c r="A14" s="19" t="s">
        <v>3194</v>
      </c>
      <c r="B14" s="4">
        <v>1</v>
      </c>
      <c r="C14" s="4">
        <v>2</v>
      </c>
      <c r="D14" s="4">
        <v>1</v>
      </c>
      <c r="E14" s="4">
        <v>2</v>
      </c>
      <c r="F14" s="4">
        <v>1</v>
      </c>
      <c r="G14" s="4">
        <v>1</v>
      </c>
      <c r="H14" s="4">
        <v>8</v>
      </c>
      <c r="I14"/>
      <c r="J14"/>
      <c r="M14" s="2"/>
      <c r="N14"/>
      <c r="O14"/>
      <c r="P14"/>
      <c r="Q14"/>
      <c r="R14"/>
      <c r="T14" s="129" t="s">
        <v>3210</v>
      </c>
      <c r="U14" s="2"/>
      <c r="V14" s="2"/>
    </row>
    <row r="15" spans="1:22" x14ac:dyDescent="0.25">
      <c r="B15"/>
      <c r="C15"/>
      <c r="D15"/>
      <c r="M15" s="18" t="s">
        <v>3170</v>
      </c>
      <c r="N15" s="2" t="s">
        <v>3197</v>
      </c>
      <c r="O15" s="31"/>
      <c r="P15" s="31"/>
      <c r="Q15" s="31"/>
      <c r="R15" s="31"/>
      <c r="T15" s="19" t="s">
        <v>3194</v>
      </c>
      <c r="U15" s="2">
        <v>75</v>
      </c>
      <c r="V15" s="2">
        <v>28</v>
      </c>
    </row>
    <row r="16" spans="1:22" x14ac:dyDescent="0.25">
      <c r="B16"/>
      <c r="M16" s="2"/>
      <c r="N16" s="31"/>
      <c r="O16" s="31"/>
    </row>
    <row r="17" spans="1:19" ht="45" x14ac:dyDescent="0.25">
      <c r="M17" s="18" t="s">
        <v>3211</v>
      </c>
      <c r="N17" s="33" t="s">
        <v>3212</v>
      </c>
      <c r="O17" s="33" t="s">
        <v>3213</v>
      </c>
    </row>
    <row r="18" spans="1:19" x14ac:dyDescent="0.25">
      <c r="A18" s="163"/>
      <c r="B18" s="22" t="s">
        <v>4</v>
      </c>
      <c r="C18" s="22"/>
      <c r="D18" s="22"/>
      <c r="E18" s="22"/>
      <c r="F18" s="22"/>
      <c r="G18" s="22"/>
      <c r="H18" s="22"/>
      <c r="I18" s="22"/>
      <c r="J18" s="22"/>
      <c r="K18"/>
      <c r="L18"/>
      <c r="M18" s="19" t="s">
        <v>3209</v>
      </c>
      <c r="N18" s="4">
        <v>14</v>
      </c>
      <c r="O18" s="4">
        <v>16</v>
      </c>
      <c r="Q18" s="32" t="s">
        <v>3214</v>
      </c>
      <c r="R18" s="32" t="s">
        <v>3215</v>
      </c>
      <c r="S18" t="s">
        <v>3216</v>
      </c>
    </row>
    <row r="19" spans="1:19" ht="45" x14ac:dyDescent="0.25">
      <c r="A19" s="163"/>
      <c r="B19" s="48" t="s">
        <v>61</v>
      </c>
      <c r="C19" s="48" t="s">
        <v>33</v>
      </c>
      <c r="D19" s="22" t="s">
        <v>269</v>
      </c>
      <c r="E19" s="48" t="s">
        <v>123</v>
      </c>
      <c r="F19" s="4" t="s">
        <v>3217</v>
      </c>
      <c r="G19" s="4" t="s">
        <v>109</v>
      </c>
      <c r="H19" s="4" t="s">
        <v>3208</v>
      </c>
      <c r="I19" s="4" t="s">
        <v>29</v>
      </c>
      <c r="J19" s="48" t="s">
        <v>3194</v>
      </c>
      <c r="K19"/>
      <c r="L19"/>
      <c r="M19" s="19" t="s">
        <v>3184</v>
      </c>
      <c r="N19" s="4">
        <v>61</v>
      </c>
      <c r="O19" s="4">
        <v>12</v>
      </c>
    </row>
    <row r="20" spans="1:19" x14ac:dyDescent="0.25">
      <c r="A20" s="2" t="s">
        <v>3218</v>
      </c>
      <c r="B20" s="4">
        <v>1</v>
      </c>
      <c r="C20" s="4">
        <v>4</v>
      </c>
      <c r="D20" s="4">
        <v>5</v>
      </c>
      <c r="E20" s="4">
        <v>2</v>
      </c>
      <c r="F20" s="4"/>
      <c r="G20" s="4">
        <v>4</v>
      </c>
      <c r="H20" s="4">
        <v>1</v>
      </c>
      <c r="I20" s="4">
        <v>13</v>
      </c>
      <c r="J20" s="4">
        <v>30</v>
      </c>
      <c r="K20"/>
      <c r="L20"/>
      <c r="M20" s="19" t="s">
        <v>3210</v>
      </c>
      <c r="N20" s="4"/>
      <c r="O20" s="4"/>
    </row>
    <row r="21" spans="1:19" x14ac:dyDescent="0.25">
      <c r="B21"/>
      <c r="C21"/>
      <c r="D21"/>
      <c r="E21"/>
      <c r="F21"/>
      <c r="G21"/>
      <c r="H21"/>
      <c r="I21"/>
      <c r="J21"/>
      <c r="K21"/>
      <c r="L21"/>
      <c r="M21" s="19" t="s">
        <v>3194</v>
      </c>
      <c r="N21" s="4">
        <v>75</v>
      </c>
      <c r="O21" s="4">
        <v>28</v>
      </c>
    </row>
    <row r="22" spans="1:19" x14ac:dyDescent="0.25">
      <c r="B22"/>
      <c r="C22"/>
      <c r="D22"/>
      <c r="E22"/>
      <c r="F22"/>
      <c r="G22"/>
      <c r="H22"/>
      <c r="I22"/>
      <c r="J22"/>
      <c r="K22"/>
      <c r="L22"/>
      <c r="M22"/>
      <c r="N22"/>
      <c r="O22"/>
    </row>
    <row r="23" spans="1:19" x14ac:dyDescent="0.25">
      <c r="H23"/>
      <c r="I23"/>
      <c r="J23"/>
      <c r="K23"/>
      <c r="L23"/>
      <c r="M23"/>
      <c r="N23"/>
      <c r="O23"/>
    </row>
    <row r="24" spans="1:19" x14ac:dyDescent="0.25">
      <c r="B24"/>
      <c r="C24"/>
      <c r="D24"/>
      <c r="E24"/>
      <c r="F24"/>
      <c r="G24"/>
      <c r="H24"/>
      <c r="I24"/>
      <c r="J24"/>
      <c r="K24"/>
      <c r="L24"/>
      <c r="M24"/>
      <c r="N24"/>
      <c r="O24"/>
    </row>
    <row r="25" spans="1:19" x14ac:dyDescent="0.25">
      <c r="B25"/>
      <c r="C25"/>
      <c r="D25"/>
      <c r="E25"/>
      <c r="F25"/>
      <c r="G25"/>
      <c r="H25"/>
      <c r="I25"/>
      <c r="J25"/>
      <c r="K25"/>
      <c r="L25"/>
      <c r="M25"/>
      <c r="N25"/>
      <c r="O25"/>
    </row>
    <row r="26" spans="1:19" x14ac:dyDescent="0.25">
      <c r="A26" s="20"/>
      <c r="B26" s="21" t="s">
        <v>3</v>
      </c>
      <c r="C26" s="21"/>
      <c r="D26" s="21"/>
      <c r="E26" s="21"/>
      <c r="F26" s="21"/>
      <c r="G26"/>
      <c r="H26"/>
      <c r="I26"/>
      <c r="J26"/>
      <c r="K26"/>
      <c r="L26"/>
      <c r="M26"/>
      <c r="N26"/>
      <c r="O26"/>
    </row>
    <row r="27" spans="1:19" ht="15" customHeight="1" x14ac:dyDescent="0.25">
      <c r="A27" s="20"/>
      <c r="B27" s="21" t="s">
        <v>21</v>
      </c>
      <c r="C27" s="21" t="s">
        <v>1140</v>
      </c>
      <c r="D27" s="47" t="s">
        <v>12</v>
      </c>
      <c r="E27" s="2" t="s">
        <v>3217</v>
      </c>
      <c r="F27" s="47" t="s">
        <v>3194</v>
      </c>
      <c r="G27"/>
      <c r="M27"/>
      <c r="N27"/>
      <c r="O27"/>
    </row>
    <row r="28" spans="1:19" x14ac:dyDescent="0.25">
      <c r="A28" s="2" t="s">
        <v>3219</v>
      </c>
      <c r="B28" s="4">
        <v>11</v>
      </c>
      <c r="C28" s="4">
        <v>1</v>
      </c>
      <c r="D28" s="4">
        <v>18</v>
      </c>
      <c r="E28" s="4"/>
      <c r="F28" s="4">
        <v>30</v>
      </c>
      <c r="G28"/>
      <c r="M28"/>
      <c r="N28"/>
      <c r="O28"/>
    </row>
    <row r="29" spans="1:19" x14ac:dyDescent="0.25">
      <c r="B29"/>
      <c r="C29"/>
      <c r="D29"/>
      <c r="E29"/>
      <c r="F29"/>
      <c r="G29"/>
      <c r="M29"/>
      <c r="N29"/>
      <c r="O29"/>
    </row>
    <row r="30" spans="1:19" x14ac:dyDescent="0.25">
      <c r="B30"/>
      <c r="C30"/>
      <c r="D30"/>
      <c r="E30"/>
      <c r="F30"/>
      <c r="G30"/>
      <c r="M30"/>
      <c r="N30"/>
      <c r="O30"/>
    </row>
    <row r="31" spans="1:19" x14ac:dyDescent="0.25">
      <c r="B31"/>
      <c r="C31"/>
      <c r="D31"/>
      <c r="E31"/>
      <c r="F31"/>
      <c r="G31"/>
      <c r="M31"/>
      <c r="N31"/>
      <c r="O31"/>
    </row>
    <row r="32" spans="1:19" x14ac:dyDescent="0.25">
      <c r="B32"/>
      <c r="C32"/>
      <c r="D32"/>
      <c r="E32"/>
      <c r="F32"/>
      <c r="G32"/>
      <c r="M32"/>
      <c r="N32"/>
      <c r="O32"/>
    </row>
    <row r="33" spans="1:15" x14ac:dyDescent="0.25">
      <c r="B33"/>
      <c r="C33"/>
      <c r="D33"/>
      <c r="E33"/>
      <c r="F33"/>
      <c r="G33"/>
      <c r="M33"/>
      <c r="N33"/>
      <c r="O33"/>
    </row>
    <row r="34" spans="1:15" x14ac:dyDescent="0.25">
      <c r="A34" s="18" t="s">
        <v>3220</v>
      </c>
      <c r="B34" s="18" t="s">
        <v>3</v>
      </c>
      <c r="C34" s="2"/>
      <c r="D34" s="2"/>
      <c r="E34" s="2"/>
      <c r="F34" s="2"/>
      <c r="M34"/>
      <c r="N34"/>
      <c r="O34"/>
    </row>
    <row r="35" spans="1:15" x14ac:dyDescent="0.25">
      <c r="A35" s="18" t="s">
        <v>3205</v>
      </c>
      <c r="B35" s="2" t="s">
        <v>21</v>
      </c>
      <c r="C35" s="2" t="s">
        <v>113</v>
      </c>
      <c r="D35" s="2" t="s">
        <v>12</v>
      </c>
      <c r="E35" s="2" t="s">
        <v>548</v>
      </c>
      <c r="F35" s="2" t="s">
        <v>3194</v>
      </c>
      <c r="M35"/>
    </row>
    <row r="36" spans="1:15" x14ac:dyDescent="0.25">
      <c r="A36" s="19" t="s">
        <v>73</v>
      </c>
      <c r="B36" s="4"/>
      <c r="C36" s="4"/>
      <c r="D36" s="4">
        <v>5</v>
      </c>
      <c r="E36" s="4">
        <v>2</v>
      </c>
      <c r="F36" s="4">
        <v>7</v>
      </c>
      <c r="M36"/>
    </row>
    <row r="37" spans="1:15" x14ac:dyDescent="0.25">
      <c r="A37" s="19" t="s">
        <v>148</v>
      </c>
      <c r="B37" s="4"/>
      <c r="C37" s="4"/>
      <c r="D37" s="4">
        <v>12</v>
      </c>
      <c r="E37" s="4"/>
      <c r="F37" s="4">
        <v>12</v>
      </c>
      <c r="M37"/>
    </row>
    <row r="38" spans="1:15" x14ac:dyDescent="0.25">
      <c r="A38" s="19" t="s">
        <v>2520</v>
      </c>
      <c r="B38" s="4"/>
      <c r="C38" s="4"/>
      <c r="D38" s="4">
        <v>1</v>
      </c>
      <c r="E38" s="4"/>
      <c r="F38" s="4">
        <v>1</v>
      </c>
      <c r="M38"/>
    </row>
    <row r="39" spans="1:15" x14ac:dyDescent="0.25">
      <c r="A39" s="19" t="s">
        <v>104</v>
      </c>
      <c r="B39" s="4">
        <v>3</v>
      </c>
      <c r="C39" s="4">
        <v>2</v>
      </c>
      <c r="D39" s="4">
        <v>6</v>
      </c>
      <c r="E39" s="4">
        <v>1</v>
      </c>
      <c r="F39" s="4">
        <v>12</v>
      </c>
      <c r="M39"/>
    </row>
    <row r="40" spans="1:15" x14ac:dyDescent="0.25">
      <c r="A40" s="19" t="s">
        <v>802</v>
      </c>
      <c r="B40" s="4">
        <v>1</v>
      </c>
      <c r="C40" s="4"/>
      <c r="D40" s="4"/>
      <c r="E40" s="4"/>
      <c r="F40" s="4">
        <v>1</v>
      </c>
      <c r="M40"/>
    </row>
    <row r="41" spans="1:15" x14ac:dyDescent="0.25">
      <c r="A41" s="19" t="s">
        <v>3194</v>
      </c>
      <c r="B41" s="4">
        <v>4</v>
      </c>
      <c r="C41" s="4">
        <v>2</v>
      </c>
      <c r="D41" s="4">
        <v>24</v>
      </c>
      <c r="E41" s="4">
        <v>3</v>
      </c>
      <c r="F41" s="4">
        <v>33</v>
      </c>
    </row>
    <row r="42" spans="1:15" x14ac:dyDescent="0.25">
      <c r="B42"/>
      <c r="C42"/>
    </row>
    <row r="43" spans="1:15" x14ac:dyDescent="0.25">
      <c r="B43"/>
      <c r="C43"/>
    </row>
    <row r="44" spans="1:15" x14ac:dyDescent="0.25">
      <c r="B44"/>
      <c r="C44"/>
    </row>
    <row r="45" spans="1:15" x14ac:dyDescent="0.25">
      <c r="B45"/>
      <c r="C45"/>
    </row>
    <row r="46" spans="1:15" x14ac:dyDescent="0.25">
      <c r="B46"/>
      <c r="C46"/>
    </row>
    <row r="47" spans="1:15" x14ac:dyDescent="0.25">
      <c r="B47"/>
      <c r="C47"/>
    </row>
    <row r="48" spans="1:15" x14ac:dyDescent="0.25">
      <c r="B48"/>
      <c r="C48"/>
    </row>
    <row r="49" spans="2:3" x14ac:dyDescent="0.25">
      <c r="B49"/>
      <c r="C49"/>
    </row>
    <row r="50" spans="2:3" x14ac:dyDescent="0.25">
      <c r="B50"/>
      <c r="C50"/>
    </row>
    <row r="51" spans="2:3" x14ac:dyDescent="0.25">
      <c r="B51"/>
      <c r="C51"/>
    </row>
  </sheetData>
  <conditionalFormatting sqref="A3 Z3:XFD3">
    <cfRule type="expression" dxfId="193" priority="2">
      <formula>AND(A3&lt;&gt;"", A3&gt;=0,A3&lt;=3.99)</formula>
    </cfRule>
  </conditionalFormatting>
  <conditionalFormatting sqref="A4:A5 Y4:XFD5">
    <cfRule type="expression" dxfId="192" priority="1">
      <formula>AND(A4&lt;&gt;"", A4&gt;=0,A4&lt;=6.99)</formula>
    </cfRule>
  </conditionalFormatting>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AC11-2B7E-4A10-A275-E1DA7B699521}">
  <dimension ref="A1:E23"/>
  <sheetViews>
    <sheetView workbookViewId="0">
      <selection activeCell="B18" sqref="B18"/>
    </sheetView>
  </sheetViews>
  <sheetFormatPr defaultRowHeight="15" x14ac:dyDescent="0.25"/>
  <cols>
    <col min="1" max="1" width="6.5703125" customWidth="1"/>
    <col min="2" max="2" width="68.42578125" bestFit="1" customWidth="1"/>
    <col min="3" max="3" width="10.7109375" bestFit="1" customWidth="1"/>
    <col min="4" max="4" width="10.5703125" customWidth="1"/>
    <col min="5" max="5" width="24.5703125" customWidth="1"/>
  </cols>
  <sheetData>
    <row r="1" spans="1:5" x14ac:dyDescent="0.25">
      <c r="A1" s="162" t="s">
        <v>3221</v>
      </c>
      <c r="B1" s="162" t="s">
        <v>3222</v>
      </c>
      <c r="C1" s="162" t="s">
        <v>3223</v>
      </c>
      <c r="D1" s="162" t="s">
        <v>3224</v>
      </c>
      <c r="E1" s="162" t="s">
        <v>3225</v>
      </c>
    </row>
    <row r="2" spans="1:5" x14ac:dyDescent="0.25">
      <c r="A2" s="2">
        <v>1</v>
      </c>
      <c r="B2" s="2" t="s">
        <v>3226</v>
      </c>
      <c r="C2" s="2" t="s">
        <v>3227</v>
      </c>
      <c r="D2" s="2" t="s">
        <v>3228</v>
      </c>
      <c r="E2" s="2" t="s">
        <v>3185</v>
      </c>
    </row>
    <row r="3" spans="1:5" x14ac:dyDescent="0.25">
      <c r="A3" s="2">
        <v>2</v>
      </c>
      <c r="B3" s="2" t="s">
        <v>3229</v>
      </c>
      <c r="C3" s="2" t="s">
        <v>3227</v>
      </c>
      <c r="D3" s="2" t="s">
        <v>3228</v>
      </c>
      <c r="E3" s="2" t="s">
        <v>3185</v>
      </c>
    </row>
    <row r="4" spans="1:5" x14ac:dyDescent="0.25">
      <c r="A4" s="2">
        <v>3</v>
      </c>
      <c r="B4" s="2" t="s">
        <v>3230</v>
      </c>
      <c r="C4" s="2" t="s">
        <v>3227</v>
      </c>
      <c r="D4" s="2" t="s">
        <v>3228</v>
      </c>
      <c r="E4" s="2" t="s">
        <v>3231</v>
      </c>
    </row>
    <row r="5" spans="1:5" x14ac:dyDescent="0.25">
      <c r="A5" s="2">
        <v>4</v>
      </c>
      <c r="B5" s="2" t="s">
        <v>3232</v>
      </c>
      <c r="C5" s="2" t="s">
        <v>3228</v>
      </c>
      <c r="D5" s="2" t="s">
        <v>3227</v>
      </c>
      <c r="E5" s="2" t="s">
        <v>3231</v>
      </c>
    </row>
    <row r="6" spans="1:5" x14ac:dyDescent="0.25">
      <c r="A6" s="2">
        <v>5</v>
      </c>
      <c r="B6" s="2" t="s">
        <v>3233</v>
      </c>
      <c r="C6" s="2" t="s">
        <v>3227</v>
      </c>
      <c r="D6" s="2" t="s">
        <v>3228</v>
      </c>
      <c r="E6" s="2" t="s">
        <v>3234</v>
      </c>
    </row>
    <row r="7" spans="1:5" x14ac:dyDescent="0.25">
      <c r="A7" s="2">
        <v>6</v>
      </c>
      <c r="B7" s="2" t="s">
        <v>3235</v>
      </c>
      <c r="C7" s="2" t="s">
        <v>3236</v>
      </c>
      <c r="D7" s="2" t="s">
        <v>3236</v>
      </c>
      <c r="E7" s="2" t="s">
        <v>3185</v>
      </c>
    </row>
    <row r="8" spans="1:5" x14ac:dyDescent="0.25">
      <c r="A8" s="2">
        <v>7</v>
      </c>
      <c r="B8" s="2" t="s">
        <v>3237</v>
      </c>
      <c r="C8" s="2" t="s">
        <v>3236</v>
      </c>
      <c r="D8" s="2" t="s">
        <v>3236</v>
      </c>
      <c r="E8" s="2" t="s">
        <v>3238</v>
      </c>
    </row>
    <row r="9" spans="1:5" x14ac:dyDescent="0.25">
      <c r="A9" s="2">
        <v>8</v>
      </c>
      <c r="B9" s="2" t="s">
        <v>3239</v>
      </c>
      <c r="C9" s="2" t="s">
        <v>3236</v>
      </c>
      <c r="D9" s="2" t="s">
        <v>3236</v>
      </c>
      <c r="E9" s="2" t="s">
        <v>3240</v>
      </c>
    </row>
    <row r="10" spans="1:5" x14ac:dyDescent="0.25">
      <c r="A10" s="2">
        <v>9</v>
      </c>
      <c r="B10" s="2" t="s">
        <v>3241</v>
      </c>
      <c r="C10" s="2" t="s">
        <v>3236</v>
      </c>
      <c r="D10" s="2" t="s">
        <v>3236</v>
      </c>
      <c r="E10" s="2" t="s">
        <v>3240</v>
      </c>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A5F-7BF7-45A5-BEAC-CABCB37754D5}">
  <dimension ref="A1:M314"/>
  <sheetViews>
    <sheetView topLeftCell="A41" workbookViewId="0">
      <selection activeCell="B55" sqref="B55"/>
    </sheetView>
  </sheetViews>
  <sheetFormatPr defaultColWidth="13.5703125" defaultRowHeight="15" x14ac:dyDescent="0.25"/>
  <cols>
    <col min="2" max="2" width="10.85546875" bestFit="1" customWidth="1"/>
    <col min="3" max="3" width="5.42578125" customWidth="1"/>
    <col min="4" max="4" width="26" bestFit="1" customWidth="1"/>
    <col min="5" max="5" width="13.140625" bestFit="1" customWidth="1"/>
    <col min="6" max="6" width="10.7109375" bestFit="1" customWidth="1"/>
    <col min="7" max="7" width="12.7109375" bestFit="1" customWidth="1"/>
    <col min="8" max="9" width="13.85546875" customWidth="1"/>
    <col min="10" max="10" width="17.42578125" customWidth="1"/>
  </cols>
  <sheetData>
    <row r="1" spans="1:13" ht="60" x14ac:dyDescent="0.25">
      <c r="A1" s="71" t="s">
        <v>3169</v>
      </c>
      <c r="B1" s="71" t="s">
        <v>3170</v>
      </c>
      <c r="C1" s="71" t="s">
        <v>3171</v>
      </c>
      <c r="D1" s="71" t="s">
        <v>3172</v>
      </c>
      <c r="E1" s="71" t="s">
        <v>3173</v>
      </c>
      <c r="F1" s="71" t="s">
        <v>3174</v>
      </c>
      <c r="G1" s="72" t="s">
        <v>3175</v>
      </c>
      <c r="H1" s="72" t="s">
        <v>3176</v>
      </c>
      <c r="I1" s="72" t="s">
        <v>3177</v>
      </c>
      <c r="J1" s="72" t="s">
        <v>3178</v>
      </c>
      <c r="K1" s="72" t="s">
        <v>3179</v>
      </c>
      <c r="L1" s="73" t="s">
        <v>3180</v>
      </c>
      <c r="M1" s="74" t="s">
        <v>3181</v>
      </c>
    </row>
    <row r="2" spans="1:13" x14ac:dyDescent="0.25">
      <c r="A2" s="75">
        <v>45663</v>
      </c>
      <c r="B2" s="89" t="str">
        <f>IF(A2="", "", TEXT(A2, "mmmm"))</f>
        <v>January</v>
      </c>
      <c r="C2" s="76" t="s">
        <v>3183</v>
      </c>
      <c r="D2" s="77" t="s">
        <v>3190</v>
      </c>
      <c r="E2" s="77" t="s">
        <v>3185</v>
      </c>
      <c r="F2" s="78" t="s">
        <v>3191</v>
      </c>
      <c r="G2" s="79">
        <v>20</v>
      </c>
      <c r="H2" s="79">
        <v>30</v>
      </c>
      <c r="I2" s="79"/>
      <c r="J2" s="79">
        <v>0.25</v>
      </c>
      <c r="K2" s="86">
        <f>IF(H2/12, H2/12, "")</f>
        <v>2.5</v>
      </c>
      <c r="L2" s="87">
        <f>IFERROR(IF(K2*8, K2*8, ""), "")</f>
        <v>20</v>
      </c>
      <c r="M2" s="77"/>
    </row>
    <row r="3" spans="1:13" x14ac:dyDescent="0.25">
      <c r="A3" s="80">
        <v>45671</v>
      </c>
      <c r="B3" s="89" t="str">
        <f>IF(A3="", "", TEXT(A3, "mmmm"))</f>
        <v>January</v>
      </c>
      <c r="C3" s="77" t="s">
        <v>3189</v>
      </c>
      <c r="D3" s="77" t="s">
        <v>3242</v>
      </c>
      <c r="E3" s="77" t="s">
        <v>3243</v>
      </c>
      <c r="F3" s="78" t="s">
        <v>3186</v>
      </c>
      <c r="G3" s="79">
        <v>10</v>
      </c>
      <c r="H3" s="79">
        <v>70</v>
      </c>
      <c r="I3" s="79"/>
      <c r="J3" s="79">
        <v>0.25</v>
      </c>
      <c r="K3" s="86">
        <f t="shared" ref="K3:K18" si="0">IF(H3/12, H3/12, "")</f>
        <v>5.833333333333333</v>
      </c>
      <c r="L3" s="87">
        <f t="shared" ref="L3:L65" si="1">IFERROR(IF(K3*8, K3*8, ""), "")</f>
        <v>46.666666666666664</v>
      </c>
      <c r="M3" s="77"/>
    </row>
    <row r="4" spans="1:13" x14ac:dyDescent="0.25">
      <c r="A4" s="80">
        <v>45670</v>
      </c>
      <c r="B4" s="89" t="str">
        <f t="shared" ref="B4:B66" si="2">IF(A4="", "", TEXT(A4, "mmmm"))</f>
        <v>January</v>
      </c>
      <c r="C4" s="77" t="s">
        <v>3189</v>
      </c>
      <c r="D4" s="77" t="s">
        <v>3244</v>
      </c>
      <c r="E4" s="77" t="s">
        <v>3243</v>
      </c>
      <c r="F4" s="78" t="s">
        <v>3186</v>
      </c>
      <c r="G4" s="79">
        <v>0</v>
      </c>
      <c r="H4" s="79">
        <v>18</v>
      </c>
      <c r="I4" s="79"/>
      <c r="J4" s="79">
        <v>0.25</v>
      </c>
      <c r="K4" s="86">
        <f t="shared" si="0"/>
        <v>1.5</v>
      </c>
      <c r="L4" s="87">
        <f t="shared" si="1"/>
        <v>12</v>
      </c>
      <c r="M4" s="77"/>
    </row>
    <row r="5" spans="1:13" x14ac:dyDescent="0.25">
      <c r="A5" s="80">
        <v>45671</v>
      </c>
      <c r="B5" s="89" t="str">
        <f>IF(A5="", "", TEXT(A5, "mmmm"))</f>
        <v>January</v>
      </c>
      <c r="C5" s="77" t="s">
        <v>3189</v>
      </c>
      <c r="D5" s="77" t="s">
        <v>3245</v>
      </c>
      <c r="E5" s="77" t="s">
        <v>3243</v>
      </c>
      <c r="F5" s="78" t="s">
        <v>3186</v>
      </c>
      <c r="G5" s="79">
        <v>0</v>
      </c>
      <c r="H5" s="79">
        <v>24</v>
      </c>
      <c r="I5" s="79"/>
      <c r="J5" s="79">
        <v>0.25</v>
      </c>
      <c r="K5" s="86">
        <f t="shared" si="0"/>
        <v>2</v>
      </c>
      <c r="L5" s="87">
        <f t="shared" si="1"/>
        <v>16</v>
      </c>
      <c r="M5" s="77"/>
    </row>
    <row r="6" spans="1:13" x14ac:dyDescent="0.25">
      <c r="A6" s="80">
        <v>45670</v>
      </c>
      <c r="B6" s="89" t="str">
        <f>IF(A6="", "", TEXT(A6, "mmmm"))</f>
        <v>January</v>
      </c>
      <c r="C6" s="77" t="s">
        <v>3183</v>
      </c>
      <c r="D6" s="77" t="s">
        <v>3246</v>
      </c>
      <c r="E6" s="77" t="s">
        <v>3243</v>
      </c>
      <c r="F6" s="78" t="s">
        <v>3186</v>
      </c>
      <c r="G6" s="79">
        <v>4</v>
      </c>
      <c r="H6" s="79">
        <v>23</v>
      </c>
      <c r="I6" s="79"/>
      <c r="J6" s="79">
        <v>0.25</v>
      </c>
      <c r="K6" s="86">
        <f t="shared" si="0"/>
        <v>1.9166666666666667</v>
      </c>
      <c r="L6" s="87">
        <f t="shared" si="1"/>
        <v>15.333333333333334</v>
      </c>
      <c r="M6" s="77"/>
    </row>
    <row r="7" spans="1:13" x14ac:dyDescent="0.25">
      <c r="A7" s="80">
        <v>45671</v>
      </c>
      <c r="B7" s="89" t="str">
        <f>IF(A7="", "", TEXT(A7, "mmmm"))</f>
        <v>January</v>
      </c>
      <c r="C7" s="77" t="s">
        <v>3183</v>
      </c>
      <c r="D7" s="77" t="s">
        <v>3247</v>
      </c>
      <c r="E7" s="77" t="s">
        <v>3243</v>
      </c>
      <c r="F7" s="78" t="s">
        <v>3186</v>
      </c>
      <c r="G7" s="79">
        <v>11</v>
      </c>
      <c r="H7" s="79">
        <v>0</v>
      </c>
      <c r="I7" s="79"/>
      <c r="J7" s="79">
        <v>0.25</v>
      </c>
      <c r="K7" s="86" t="str">
        <f t="shared" ref="K7:K9" si="3">IF(H7/12, H7/12, "")</f>
        <v/>
      </c>
      <c r="L7" s="87" t="str">
        <f t="shared" ref="L7:L9" si="4">IFERROR(IF(K7*8, K7*8, ""), "")</f>
        <v/>
      </c>
      <c r="M7" s="77"/>
    </row>
    <row r="8" spans="1:13" x14ac:dyDescent="0.25">
      <c r="A8" s="80">
        <v>45671</v>
      </c>
      <c r="B8" s="89" t="str">
        <f>IF(A8="", "", TEXT(A8, "mmmm"))</f>
        <v>January</v>
      </c>
      <c r="C8" s="77" t="s">
        <v>3183</v>
      </c>
      <c r="D8" s="77" t="s">
        <v>3248</v>
      </c>
      <c r="E8" s="77" t="s">
        <v>3243</v>
      </c>
      <c r="F8" s="78" t="s">
        <v>3186</v>
      </c>
      <c r="G8" s="79">
        <v>9</v>
      </c>
      <c r="H8" s="79">
        <v>0</v>
      </c>
      <c r="I8" s="79"/>
      <c r="J8" s="79">
        <v>0.25</v>
      </c>
      <c r="K8" s="86" t="str">
        <f t="shared" si="3"/>
        <v/>
      </c>
      <c r="L8" s="87" t="str">
        <f t="shared" si="4"/>
        <v/>
      </c>
      <c r="M8" s="77"/>
    </row>
    <row r="9" spans="1:13" x14ac:dyDescent="0.25">
      <c r="A9" s="80">
        <v>45677</v>
      </c>
      <c r="B9" s="89" t="str">
        <f t="shared" si="2"/>
        <v>January</v>
      </c>
      <c r="C9" s="76" t="s">
        <v>3183</v>
      </c>
      <c r="D9" s="77" t="s">
        <v>3190</v>
      </c>
      <c r="E9" s="77" t="s">
        <v>3185</v>
      </c>
      <c r="F9" s="78" t="s">
        <v>3191</v>
      </c>
      <c r="G9" s="79">
        <v>20</v>
      </c>
      <c r="H9" s="79">
        <v>30</v>
      </c>
      <c r="I9" s="79"/>
      <c r="J9" s="79">
        <v>0.25</v>
      </c>
      <c r="K9" s="86">
        <f t="shared" si="3"/>
        <v>2.5</v>
      </c>
      <c r="L9" s="87">
        <f t="shared" si="4"/>
        <v>20</v>
      </c>
      <c r="M9" s="77"/>
    </row>
    <row r="10" spans="1:13" x14ac:dyDescent="0.25">
      <c r="A10" s="80">
        <v>45677</v>
      </c>
      <c r="B10" s="89" t="str">
        <f t="shared" si="2"/>
        <v>January</v>
      </c>
      <c r="C10" s="77" t="s">
        <v>3189</v>
      </c>
      <c r="D10" s="77" t="s">
        <v>3242</v>
      </c>
      <c r="E10" s="77" t="s">
        <v>3249</v>
      </c>
      <c r="F10" s="78" t="s">
        <v>3186</v>
      </c>
      <c r="G10" s="79">
        <v>70</v>
      </c>
      <c r="H10" s="88">
        <f>70*2</f>
        <v>140</v>
      </c>
      <c r="I10" s="88"/>
      <c r="J10" s="79">
        <f>0.75*4</f>
        <v>3</v>
      </c>
      <c r="K10" s="86">
        <f t="shared" si="0"/>
        <v>11.666666666666666</v>
      </c>
      <c r="L10" s="87">
        <f t="shared" si="1"/>
        <v>93.333333333333329</v>
      </c>
      <c r="M10" s="77"/>
    </row>
    <row r="11" spans="1:13" x14ac:dyDescent="0.25">
      <c r="A11" s="80">
        <v>45684</v>
      </c>
      <c r="B11" s="89" t="str">
        <f t="shared" si="2"/>
        <v>January</v>
      </c>
      <c r="C11" s="76" t="s">
        <v>3183</v>
      </c>
      <c r="D11" s="77" t="s">
        <v>3190</v>
      </c>
      <c r="E11" s="77" t="s">
        <v>3185</v>
      </c>
      <c r="F11" s="78" t="s">
        <v>3191</v>
      </c>
      <c r="G11" s="79">
        <v>20</v>
      </c>
      <c r="H11" s="79">
        <v>30</v>
      </c>
      <c r="I11" s="79"/>
      <c r="J11" s="79">
        <v>0.25</v>
      </c>
      <c r="K11" s="86">
        <f t="shared" si="0"/>
        <v>2.5</v>
      </c>
      <c r="L11" s="87">
        <f t="shared" si="1"/>
        <v>20</v>
      </c>
      <c r="M11" s="77"/>
    </row>
    <row r="12" spans="1:13" x14ac:dyDescent="0.25">
      <c r="A12" s="80">
        <v>45691</v>
      </c>
      <c r="B12" s="89" t="str">
        <f t="shared" si="2"/>
        <v>February</v>
      </c>
      <c r="C12" s="77" t="s">
        <v>3183</v>
      </c>
      <c r="D12" s="77" t="s">
        <v>3190</v>
      </c>
      <c r="E12" s="77" t="s">
        <v>3185</v>
      </c>
      <c r="F12" s="78" t="s">
        <v>3191</v>
      </c>
      <c r="G12" s="79">
        <v>20</v>
      </c>
      <c r="H12" s="79">
        <v>30</v>
      </c>
      <c r="I12" s="79"/>
      <c r="J12" s="79">
        <v>0.25</v>
      </c>
      <c r="K12" s="86">
        <f t="shared" si="0"/>
        <v>2.5</v>
      </c>
      <c r="L12" s="87">
        <f t="shared" si="1"/>
        <v>20</v>
      </c>
      <c r="M12" s="77"/>
    </row>
    <row r="13" spans="1:13" x14ac:dyDescent="0.25">
      <c r="A13" s="80">
        <v>45695</v>
      </c>
      <c r="B13" s="89" t="str">
        <f t="shared" si="2"/>
        <v>February</v>
      </c>
      <c r="C13" s="77" t="s">
        <v>3189</v>
      </c>
      <c r="D13" s="77" t="s">
        <v>3242</v>
      </c>
      <c r="E13" s="77" t="s">
        <v>3243</v>
      </c>
      <c r="F13" s="78" t="s">
        <v>3186</v>
      </c>
      <c r="G13" s="79">
        <v>10</v>
      </c>
      <c r="H13" s="79">
        <v>70</v>
      </c>
      <c r="I13" s="79"/>
      <c r="J13" s="79">
        <v>0.25</v>
      </c>
      <c r="K13" s="86">
        <f t="shared" si="0"/>
        <v>5.833333333333333</v>
      </c>
      <c r="L13" s="87">
        <f t="shared" si="1"/>
        <v>46.666666666666664</v>
      </c>
      <c r="M13" s="77"/>
    </row>
    <row r="14" spans="1:13" x14ac:dyDescent="0.25">
      <c r="A14" s="80">
        <v>45695</v>
      </c>
      <c r="B14" s="89" t="str">
        <f t="shared" si="2"/>
        <v>February</v>
      </c>
      <c r="C14" s="77" t="s">
        <v>3189</v>
      </c>
      <c r="D14" s="77" t="s">
        <v>3244</v>
      </c>
      <c r="E14" s="77" t="s">
        <v>3243</v>
      </c>
      <c r="F14" s="78" t="s">
        <v>3186</v>
      </c>
      <c r="G14" s="79">
        <v>0</v>
      </c>
      <c r="H14" s="79">
        <v>18</v>
      </c>
      <c r="I14" s="79"/>
      <c r="J14" s="79">
        <v>0.25</v>
      </c>
      <c r="K14" s="86">
        <f t="shared" si="0"/>
        <v>1.5</v>
      </c>
      <c r="L14" s="87">
        <f t="shared" si="1"/>
        <v>12</v>
      </c>
      <c r="M14" s="77"/>
    </row>
    <row r="15" spans="1:13" x14ac:dyDescent="0.25">
      <c r="A15" s="80">
        <v>45695</v>
      </c>
      <c r="B15" s="89" t="str">
        <f t="shared" si="2"/>
        <v>February</v>
      </c>
      <c r="C15" s="77" t="s">
        <v>3189</v>
      </c>
      <c r="D15" s="77" t="s">
        <v>3245</v>
      </c>
      <c r="E15" s="77" t="s">
        <v>3243</v>
      </c>
      <c r="F15" s="78" t="s">
        <v>3186</v>
      </c>
      <c r="G15" s="79">
        <v>0</v>
      </c>
      <c r="H15" s="79">
        <v>24</v>
      </c>
      <c r="I15" s="79"/>
      <c r="J15" s="79">
        <v>0.25</v>
      </c>
      <c r="K15" s="86">
        <f t="shared" si="0"/>
        <v>2</v>
      </c>
      <c r="L15" s="87">
        <f t="shared" si="1"/>
        <v>16</v>
      </c>
      <c r="M15" s="77"/>
    </row>
    <row r="16" spans="1:13" x14ac:dyDescent="0.25">
      <c r="A16" s="80">
        <v>45695</v>
      </c>
      <c r="B16" s="89" t="str">
        <f>IF(A16="", "", TEXT(A16, "mmmm"))</f>
        <v>February</v>
      </c>
      <c r="C16" s="77" t="s">
        <v>3183</v>
      </c>
      <c r="D16" s="77" t="s">
        <v>3246</v>
      </c>
      <c r="E16" s="77" t="s">
        <v>3243</v>
      </c>
      <c r="F16" s="78" t="s">
        <v>3186</v>
      </c>
      <c r="G16" s="79">
        <v>4</v>
      </c>
      <c r="H16" s="79">
        <v>23</v>
      </c>
      <c r="I16" s="79"/>
      <c r="J16" s="79">
        <v>0.25</v>
      </c>
      <c r="K16" s="86">
        <f t="shared" si="0"/>
        <v>1.9166666666666667</v>
      </c>
      <c r="L16" s="87">
        <f t="shared" si="1"/>
        <v>15.333333333333334</v>
      </c>
      <c r="M16" s="77"/>
    </row>
    <row r="17" spans="1:13" x14ac:dyDescent="0.25">
      <c r="A17" s="80">
        <v>45695</v>
      </c>
      <c r="B17" s="89" t="str">
        <f t="shared" si="2"/>
        <v>February</v>
      </c>
      <c r="C17" s="77" t="s">
        <v>3183</v>
      </c>
      <c r="D17" s="77" t="s">
        <v>3247</v>
      </c>
      <c r="E17" s="77" t="s">
        <v>3243</v>
      </c>
      <c r="F17" s="78" t="s">
        <v>3186</v>
      </c>
      <c r="G17" s="79">
        <v>0</v>
      </c>
      <c r="H17" s="79">
        <v>11</v>
      </c>
      <c r="I17" s="79"/>
      <c r="J17" s="79">
        <v>0.25</v>
      </c>
      <c r="K17" s="86">
        <f t="shared" si="0"/>
        <v>0.91666666666666663</v>
      </c>
      <c r="L17" s="87">
        <f t="shared" si="1"/>
        <v>7.333333333333333</v>
      </c>
      <c r="M17" s="77"/>
    </row>
    <row r="18" spans="1:13" x14ac:dyDescent="0.25">
      <c r="A18" s="80">
        <v>45695</v>
      </c>
      <c r="B18" s="89" t="str">
        <f t="shared" si="2"/>
        <v>February</v>
      </c>
      <c r="C18" s="77" t="s">
        <v>3183</v>
      </c>
      <c r="D18" s="77" t="s">
        <v>3248</v>
      </c>
      <c r="E18" s="77" t="s">
        <v>3243</v>
      </c>
      <c r="F18" s="78" t="s">
        <v>3186</v>
      </c>
      <c r="G18" s="79">
        <v>0</v>
      </c>
      <c r="H18" s="79">
        <v>9</v>
      </c>
      <c r="I18" s="79"/>
      <c r="J18" s="79">
        <v>0.25</v>
      </c>
      <c r="K18" s="86">
        <f t="shared" si="0"/>
        <v>0.75</v>
      </c>
      <c r="L18" s="87">
        <f t="shared" si="1"/>
        <v>6</v>
      </c>
      <c r="M18" s="77"/>
    </row>
    <row r="19" spans="1:13" x14ac:dyDescent="0.25">
      <c r="A19" s="80">
        <v>45698</v>
      </c>
      <c r="B19" s="89" t="str">
        <f t="shared" ref="B19" si="5">IF(A19="", "", TEXT(A19, "mmmm"))</f>
        <v>February</v>
      </c>
      <c r="C19" s="77" t="s">
        <v>3183</v>
      </c>
      <c r="D19" s="77" t="s">
        <v>3190</v>
      </c>
      <c r="E19" s="77" t="s">
        <v>3185</v>
      </c>
      <c r="F19" s="78" t="s">
        <v>3191</v>
      </c>
      <c r="G19" s="79">
        <v>20</v>
      </c>
      <c r="H19" s="79">
        <v>30</v>
      </c>
      <c r="I19" s="79"/>
      <c r="J19" s="79">
        <v>0.25</v>
      </c>
      <c r="K19" s="86">
        <f t="shared" ref="K19" si="6">IF(H19/12, H19/12, "")</f>
        <v>2.5</v>
      </c>
      <c r="L19" s="87">
        <f t="shared" ref="L19" si="7">IFERROR(IF(K19*8, K19*8, ""), "")</f>
        <v>20</v>
      </c>
      <c r="M19" s="77"/>
    </row>
    <row r="20" spans="1:13" x14ac:dyDescent="0.25">
      <c r="A20" s="80">
        <v>45705</v>
      </c>
      <c r="B20" s="89" t="str">
        <f t="shared" ref="B20:B24" si="8">IF(A20="", "", TEXT(A20, "mmmm"))</f>
        <v>February</v>
      </c>
      <c r="C20" s="77" t="s">
        <v>3183</v>
      </c>
      <c r="D20" s="77" t="s">
        <v>3190</v>
      </c>
      <c r="E20" s="77" t="s">
        <v>3185</v>
      </c>
      <c r="F20" s="78" t="s">
        <v>3191</v>
      </c>
      <c r="G20" s="79">
        <v>20</v>
      </c>
      <c r="H20" s="79">
        <v>30</v>
      </c>
      <c r="I20" s="79"/>
      <c r="J20" s="79">
        <v>0.25</v>
      </c>
      <c r="K20" s="86">
        <f t="shared" ref="K20:K27" si="9">IF(H20/12, H20/12, "")</f>
        <v>2.5</v>
      </c>
      <c r="L20" s="87">
        <f t="shared" ref="L20:L27" si="10">IFERROR(IF(K20*8, K20*8, ""), "")</f>
        <v>20</v>
      </c>
      <c r="M20" s="77"/>
    </row>
    <row r="21" spans="1:13" x14ac:dyDescent="0.25">
      <c r="A21" s="80">
        <v>45712</v>
      </c>
      <c r="B21" s="89" t="str">
        <f t="shared" si="8"/>
        <v>February</v>
      </c>
      <c r="C21" s="77" t="s">
        <v>3183</v>
      </c>
      <c r="D21" s="77" t="s">
        <v>3190</v>
      </c>
      <c r="E21" s="77" t="s">
        <v>3185</v>
      </c>
      <c r="F21" s="78" t="s">
        <v>3191</v>
      </c>
      <c r="G21" s="79">
        <v>20</v>
      </c>
      <c r="H21" s="79">
        <v>30</v>
      </c>
      <c r="I21" s="79"/>
      <c r="J21" s="79">
        <v>0.25</v>
      </c>
      <c r="K21" s="86">
        <f t="shared" si="9"/>
        <v>2.5</v>
      </c>
      <c r="L21" s="87">
        <f t="shared" si="10"/>
        <v>20</v>
      </c>
      <c r="M21" s="77"/>
    </row>
    <row r="22" spans="1:13" x14ac:dyDescent="0.25">
      <c r="A22" s="80">
        <v>45712</v>
      </c>
      <c r="B22" s="89" t="str">
        <f t="shared" si="8"/>
        <v>February</v>
      </c>
      <c r="C22" s="77" t="s">
        <v>3189</v>
      </c>
      <c r="D22" s="77" t="s">
        <v>3242</v>
      </c>
      <c r="E22" s="77" t="s">
        <v>3243</v>
      </c>
      <c r="F22" s="78" t="s">
        <v>3186</v>
      </c>
      <c r="G22" s="79">
        <v>10</v>
      </c>
      <c r="H22" s="79">
        <v>70</v>
      </c>
      <c r="I22" s="79"/>
      <c r="J22" s="79">
        <v>0.25</v>
      </c>
      <c r="K22" s="86">
        <f t="shared" si="9"/>
        <v>5.833333333333333</v>
      </c>
      <c r="L22" s="87">
        <f t="shared" si="10"/>
        <v>46.666666666666664</v>
      </c>
      <c r="M22" s="77"/>
    </row>
    <row r="23" spans="1:13" x14ac:dyDescent="0.25">
      <c r="A23" s="80">
        <v>45712</v>
      </c>
      <c r="B23" s="89" t="str">
        <f t="shared" si="8"/>
        <v>February</v>
      </c>
      <c r="C23" s="77" t="s">
        <v>3189</v>
      </c>
      <c r="D23" s="77" t="s">
        <v>3244</v>
      </c>
      <c r="E23" s="77" t="s">
        <v>3243</v>
      </c>
      <c r="F23" s="78" t="s">
        <v>3186</v>
      </c>
      <c r="G23" s="79">
        <v>0</v>
      </c>
      <c r="H23" s="79">
        <v>18</v>
      </c>
      <c r="I23" s="79"/>
      <c r="J23" s="79">
        <v>0.25</v>
      </c>
      <c r="K23" s="86">
        <f t="shared" si="9"/>
        <v>1.5</v>
      </c>
      <c r="L23" s="87">
        <f t="shared" si="10"/>
        <v>12</v>
      </c>
      <c r="M23" s="77"/>
    </row>
    <row r="24" spans="1:13" x14ac:dyDescent="0.25">
      <c r="A24" s="80">
        <v>45712</v>
      </c>
      <c r="B24" s="89" t="str">
        <f t="shared" si="8"/>
        <v>February</v>
      </c>
      <c r="C24" s="77" t="s">
        <v>3189</v>
      </c>
      <c r="D24" s="77" t="s">
        <v>3245</v>
      </c>
      <c r="E24" s="77" t="s">
        <v>3243</v>
      </c>
      <c r="F24" s="78" t="s">
        <v>3186</v>
      </c>
      <c r="G24" s="79">
        <v>0</v>
      </c>
      <c r="H24" s="79">
        <v>24</v>
      </c>
      <c r="I24" s="79"/>
      <c r="J24" s="79">
        <v>0.25</v>
      </c>
      <c r="K24" s="86">
        <f t="shared" si="9"/>
        <v>2</v>
      </c>
      <c r="L24" s="87">
        <f t="shared" si="10"/>
        <v>16</v>
      </c>
      <c r="M24" s="77"/>
    </row>
    <row r="25" spans="1:13" x14ac:dyDescent="0.25">
      <c r="A25" s="80">
        <v>45712</v>
      </c>
      <c r="B25" s="89" t="str">
        <f>IF(A25="", "", TEXT(A25, "mmmm"))</f>
        <v>February</v>
      </c>
      <c r="C25" s="77" t="s">
        <v>3183</v>
      </c>
      <c r="D25" s="77" t="s">
        <v>3246</v>
      </c>
      <c r="E25" s="77" t="s">
        <v>3243</v>
      </c>
      <c r="F25" s="78" t="s">
        <v>3186</v>
      </c>
      <c r="G25" s="79">
        <v>4</v>
      </c>
      <c r="H25" s="79">
        <v>23</v>
      </c>
      <c r="I25" s="79"/>
      <c r="J25" s="79">
        <v>0.25</v>
      </c>
      <c r="K25" s="86">
        <f t="shared" si="9"/>
        <v>1.9166666666666667</v>
      </c>
      <c r="L25" s="87">
        <f t="shared" si="10"/>
        <v>15.333333333333334</v>
      </c>
      <c r="M25" s="77"/>
    </row>
    <row r="26" spans="1:13" x14ac:dyDescent="0.25">
      <c r="A26" s="80">
        <v>45712</v>
      </c>
      <c r="B26" s="89" t="str">
        <f t="shared" ref="B26:B28" si="11">IF(A26="", "", TEXT(A26, "mmmm"))</f>
        <v>February</v>
      </c>
      <c r="C26" s="77" t="s">
        <v>3183</v>
      </c>
      <c r="D26" s="77" t="s">
        <v>3247</v>
      </c>
      <c r="E26" s="77" t="s">
        <v>3243</v>
      </c>
      <c r="F26" s="78" t="s">
        <v>3186</v>
      </c>
      <c r="G26" s="79">
        <v>0</v>
      </c>
      <c r="H26" s="79">
        <v>11</v>
      </c>
      <c r="I26" s="79"/>
      <c r="J26" s="79">
        <v>0.25</v>
      </c>
      <c r="K26" s="86">
        <f t="shared" si="9"/>
        <v>0.91666666666666663</v>
      </c>
      <c r="L26" s="87">
        <f t="shared" si="10"/>
        <v>7.333333333333333</v>
      </c>
      <c r="M26" s="77"/>
    </row>
    <row r="27" spans="1:13" x14ac:dyDescent="0.25">
      <c r="A27" s="80">
        <v>45712</v>
      </c>
      <c r="B27" s="89" t="str">
        <f t="shared" si="11"/>
        <v>February</v>
      </c>
      <c r="C27" s="77" t="s">
        <v>3183</v>
      </c>
      <c r="D27" s="77" t="s">
        <v>3248</v>
      </c>
      <c r="E27" s="77" t="s">
        <v>3243</v>
      </c>
      <c r="F27" s="78" t="s">
        <v>3186</v>
      </c>
      <c r="G27" s="79">
        <v>0</v>
      </c>
      <c r="H27" s="79">
        <v>9</v>
      </c>
      <c r="I27" s="79"/>
      <c r="J27" s="79">
        <v>0.25</v>
      </c>
      <c r="K27" s="86">
        <f t="shared" si="9"/>
        <v>0.75</v>
      </c>
      <c r="L27" s="87">
        <f t="shared" si="10"/>
        <v>6</v>
      </c>
      <c r="M27" s="77"/>
    </row>
    <row r="28" spans="1:13" x14ac:dyDescent="0.25">
      <c r="A28" s="80">
        <v>45719</v>
      </c>
      <c r="B28" s="89" t="str">
        <f t="shared" si="11"/>
        <v>March</v>
      </c>
      <c r="C28" s="77" t="s">
        <v>3183</v>
      </c>
      <c r="D28" s="77" t="s">
        <v>3190</v>
      </c>
      <c r="E28" s="77" t="s">
        <v>3185</v>
      </c>
      <c r="F28" s="78" t="s">
        <v>3191</v>
      </c>
      <c r="G28" s="79">
        <v>6</v>
      </c>
      <c r="H28" s="79">
        <v>44</v>
      </c>
      <c r="I28" s="79"/>
      <c r="J28" s="79">
        <v>0.25</v>
      </c>
      <c r="K28" s="86">
        <f t="shared" ref="K28" si="12">IF(H28/12, H28/12, "")</f>
        <v>3.6666666666666665</v>
      </c>
      <c r="L28" s="87">
        <f t="shared" ref="L28" si="13">IFERROR(IF(K28*8, K28*8, ""), "")</f>
        <v>29.333333333333332</v>
      </c>
      <c r="M28" s="77"/>
    </row>
    <row r="29" spans="1:13" x14ac:dyDescent="0.25">
      <c r="A29" s="80">
        <v>45726</v>
      </c>
      <c r="B29" s="89" t="str">
        <f t="shared" ref="B29" si="14">IF(A29="", "", TEXT(A29, "mmmm"))</f>
        <v>March</v>
      </c>
      <c r="C29" s="77" t="s">
        <v>3183</v>
      </c>
      <c r="D29" s="77" t="s">
        <v>3190</v>
      </c>
      <c r="E29" s="77" t="s">
        <v>3185</v>
      </c>
      <c r="F29" s="78" t="s">
        <v>3191</v>
      </c>
      <c r="G29" s="79">
        <v>6</v>
      </c>
      <c r="H29" s="79">
        <v>44</v>
      </c>
      <c r="I29" s="79"/>
      <c r="J29" s="79">
        <v>0.25</v>
      </c>
      <c r="K29" s="86">
        <f t="shared" ref="K29" si="15">IF(H29/12, H29/12, "")</f>
        <v>3.6666666666666665</v>
      </c>
      <c r="L29" s="87">
        <f t="shared" ref="L29" si="16">IFERROR(IF(K29*8, K29*8, ""), "")</f>
        <v>29.333333333333332</v>
      </c>
      <c r="M29" s="77"/>
    </row>
    <row r="30" spans="1:13" x14ac:dyDescent="0.25">
      <c r="A30" s="80">
        <v>45733</v>
      </c>
      <c r="B30" s="89" t="str">
        <f t="shared" ref="B30" si="17">IF(A30="", "", TEXT(A30, "mmmm"))</f>
        <v>March</v>
      </c>
      <c r="C30" s="77" t="s">
        <v>3183</v>
      </c>
      <c r="D30" s="77" t="s">
        <v>3190</v>
      </c>
      <c r="E30" s="77" t="s">
        <v>3185</v>
      </c>
      <c r="F30" s="78" t="s">
        <v>3191</v>
      </c>
      <c r="G30" s="79">
        <v>6</v>
      </c>
      <c r="H30" s="79">
        <v>44</v>
      </c>
      <c r="I30" s="79"/>
      <c r="J30" s="79">
        <v>0.25</v>
      </c>
      <c r="K30" s="86">
        <f t="shared" ref="K30" si="18">IF(H30/12, H30/12, "")</f>
        <v>3.6666666666666665</v>
      </c>
      <c r="L30" s="87">
        <f t="shared" ref="L30" si="19">IFERROR(IF(K30*8, K30*8, ""), "")</f>
        <v>29.333333333333332</v>
      </c>
      <c r="M30" s="77"/>
    </row>
    <row r="31" spans="1:13" x14ac:dyDescent="0.25">
      <c r="A31" s="80">
        <v>45740</v>
      </c>
      <c r="B31" s="89" t="str">
        <f t="shared" ref="B31:B34" si="20">IF(A31="", "", TEXT(A31, "mmmm"))</f>
        <v>March</v>
      </c>
      <c r="C31" s="77" t="s">
        <v>3183</v>
      </c>
      <c r="D31" s="77" t="s">
        <v>3190</v>
      </c>
      <c r="E31" s="77" t="s">
        <v>3185</v>
      </c>
      <c r="F31" s="78" t="s">
        <v>3191</v>
      </c>
      <c r="G31" s="79">
        <v>6</v>
      </c>
      <c r="H31" s="79">
        <v>44</v>
      </c>
      <c r="I31" s="79"/>
      <c r="J31" s="79">
        <v>0.25</v>
      </c>
      <c r="K31" s="86">
        <f t="shared" ref="K31:K37" si="21">IF(H31/12, H31/12, "")</f>
        <v>3.6666666666666665</v>
      </c>
      <c r="L31" s="87">
        <f t="shared" ref="L31:L37" si="22">IFERROR(IF(K31*8, K31*8, ""), "")</f>
        <v>29.333333333333332</v>
      </c>
      <c r="M31" s="77"/>
    </row>
    <row r="32" spans="1:13" x14ac:dyDescent="0.25">
      <c r="A32" s="80">
        <v>45740</v>
      </c>
      <c r="B32" s="89" t="str">
        <f t="shared" si="20"/>
        <v>March</v>
      </c>
      <c r="C32" s="77" t="s">
        <v>3189</v>
      </c>
      <c r="D32" s="77" t="s">
        <v>3242</v>
      </c>
      <c r="E32" s="77" t="s">
        <v>3243</v>
      </c>
      <c r="F32" s="78" t="s">
        <v>3186</v>
      </c>
      <c r="G32" s="79">
        <v>10</v>
      </c>
      <c r="H32" s="79">
        <v>70</v>
      </c>
      <c r="I32" s="79"/>
      <c r="J32" s="79">
        <v>0.25</v>
      </c>
      <c r="K32" s="86">
        <f t="shared" si="21"/>
        <v>5.833333333333333</v>
      </c>
      <c r="L32" s="87">
        <f t="shared" si="22"/>
        <v>46.666666666666664</v>
      </c>
      <c r="M32" s="77"/>
    </row>
    <row r="33" spans="1:13" x14ac:dyDescent="0.25">
      <c r="A33" s="80">
        <v>45740</v>
      </c>
      <c r="B33" s="89" t="str">
        <f t="shared" si="20"/>
        <v>March</v>
      </c>
      <c r="C33" s="77" t="s">
        <v>3189</v>
      </c>
      <c r="D33" s="77" t="s">
        <v>3244</v>
      </c>
      <c r="E33" s="77" t="s">
        <v>3243</v>
      </c>
      <c r="F33" s="78" t="s">
        <v>3186</v>
      </c>
      <c r="G33" s="79">
        <v>0</v>
      </c>
      <c r="H33" s="79">
        <v>18</v>
      </c>
      <c r="I33" s="79"/>
      <c r="J33" s="79">
        <v>0.25</v>
      </c>
      <c r="K33" s="86">
        <f t="shared" si="21"/>
        <v>1.5</v>
      </c>
      <c r="L33" s="87">
        <f t="shared" si="22"/>
        <v>12</v>
      </c>
      <c r="M33" s="77"/>
    </row>
    <row r="34" spans="1:13" ht="14.25" customHeight="1" x14ac:dyDescent="0.25">
      <c r="A34" s="80">
        <v>45740</v>
      </c>
      <c r="B34" s="89" t="str">
        <f t="shared" si="20"/>
        <v>March</v>
      </c>
      <c r="C34" s="77" t="s">
        <v>3189</v>
      </c>
      <c r="D34" s="77" t="s">
        <v>3245</v>
      </c>
      <c r="E34" s="77" t="s">
        <v>3243</v>
      </c>
      <c r="F34" s="78" t="s">
        <v>3186</v>
      </c>
      <c r="G34" s="79">
        <v>0</v>
      </c>
      <c r="H34" s="79">
        <v>24</v>
      </c>
      <c r="I34" s="79"/>
      <c r="J34" s="79">
        <v>0.25</v>
      </c>
      <c r="K34" s="86">
        <f t="shared" si="21"/>
        <v>2</v>
      </c>
      <c r="L34" s="87">
        <f t="shared" si="22"/>
        <v>16</v>
      </c>
      <c r="M34" s="77"/>
    </row>
    <row r="35" spans="1:13" x14ac:dyDescent="0.25">
      <c r="A35" s="80">
        <v>45740</v>
      </c>
      <c r="B35" s="89" t="str">
        <f>IF(A35="", "", TEXT(A35, "mmmm"))</f>
        <v>March</v>
      </c>
      <c r="C35" s="77" t="s">
        <v>3183</v>
      </c>
      <c r="D35" s="77" t="s">
        <v>3246</v>
      </c>
      <c r="E35" s="77" t="s">
        <v>3243</v>
      </c>
      <c r="F35" s="78" t="s">
        <v>3186</v>
      </c>
      <c r="G35" s="79">
        <v>4</v>
      </c>
      <c r="H35" s="79">
        <v>23</v>
      </c>
      <c r="I35" s="79"/>
      <c r="J35" s="79">
        <v>0.25</v>
      </c>
      <c r="K35" s="86">
        <f t="shared" si="21"/>
        <v>1.9166666666666667</v>
      </c>
      <c r="L35" s="87">
        <f t="shared" si="22"/>
        <v>15.333333333333334</v>
      </c>
      <c r="M35" s="77"/>
    </row>
    <row r="36" spans="1:13" x14ac:dyDescent="0.25">
      <c r="A36" s="80">
        <v>45740</v>
      </c>
      <c r="B36" s="89" t="str">
        <f t="shared" ref="B36:B38" si="23">IF(A36="", "", TEXT(A36, "mmmm"))</f>
        <v>March</v>
      </c>
      <c r="C36" s="77" t="s">
        <v>3183</v>
      </c>
      <c r="D36" s="77" t="s">
        <v>3247</v>
      </c>
      <c r="E36" s="77" t="s">
        <v>3243</v>
      </c>
      <c r="F36" s="78" t="s">
        <v>3186</v>
      </c>
      <c r="G36" s="79">
        <v>0</v>
      </c>
      <c r="H36" s="79">
        <v>11</v>
      </c>
      <c r="I36" s="79"/>
      <c r="J36" s="79">
        <v>0.25</v>
      </c>
      <c r="K36" s="86">
        <f t="shared" si="21"/>
        <v>0.91666666666666663</v>
      </c>
      <c r="L36" s="87">
        <f t="shared" si="22"/>
        <v>7.333333333333333</v>
      </c>
      <c r="M36" s="77"/>
    </row>
    <row r="37" spans="1:13" x14ac:dyDescent="0.25">
      <c r="A37" s="80">
        <v>45740</v>
      </c>
      <c r="B37" s="89" t="str">
        <f t="shared" si="23"/>
        <v>March</v>
      </c>
      <c r="C37" s="77" t="s">
        <v>3183</v>
      </c>
      <c r="D37" s="77" t="s">
        <v>3248</v>
      </c>
      <c r="E37" s="77" t="s">
        <v>3243</v>
      </c>
      <c r="F37" s="78" t="s">
        <v>3186</v>
      </c>
      <c r="G37" s="79">
        <v>0</v>
      </c>
      <c r="H37" s="79">
        <v>9</v>
      </c>
      <c r="I37" s="79"/>
      <c r="J37" s="79">
        <v>0.25</v>
      </c>
      <c r="K37" s="86">
        <f t="shared" si="21"/>
        <v>0.75</v>
      </c>
      <c r="L37" s="87">
        <f t="shared" si="22"/>
        <v>6</v>
      </c>
      <c r="M37" s="77"/>
    </row>
    <row r="38" spans="1:13" x14ac:dyDescent="0.25">
      <c r="A38" s="80">
        <v>45747</v>
      </c>
      <c r="B38" s="89" t="str">
        <f t="shared" si="23"/>
        <v>March</v>
      </c>
      <c r="C38" s="77" t="s">
        <v>3183</v>
      </c>
      <c r="D38" s="77" t="s">
        <v>3190</v>
      </c>
      <c r="E38" s="77" t="s">
        <v>3185</v>
      </c>
      <c r="F38" s="78" t="s">
        <v>3191</v>
      </c>
      <c r="G38" s="79">
        <v>6</v>
      </c>
      <c r="H38" s="79">
        <v>44</v>
      </c>
      <c r="I38" s="79"/>
      <c r="J38" s="79">
        <v>0.25</v>
      </c>
      <c r="K38" s="86">
        <f t="shared" ref="K38" si="24">IF(H38/12, H38/12, "")</f>
        <v>3.6666666666666665</v>
      </c>
      <c r="L38" s="87">
        <f t="shared" ref="L38" si="25">IFERROR(IF(K38*8, K38*8, ""), "")</f>
        <v>29.333333333333332</v>
      </c>
      <c r="M38" s="77"/>
    </row>
    <row r="39" spans="1:13" x14ac:dyDescent="0.25">
      <c r="A39" s="80">
        <v>45749</v>
      </c>
      <c r="B39" s="89" t="s">
        <v>3250</v>
      </c>
      <c r="C39" s="77" t="s">
        <v>3189</v>
      </c>
      <c r="D39" s="77" t="s">
        <v>3242</v>
      </c>
      <c r="E39" s="77" t="s">
        <v>3243</v>
      </c>
      <c r="F39" s="78" t="s">
        <v>3186</v>
      </c>
      <c r="G39" s="79">
        <v>25</v>
      </c>
      <c r="H39" s="79">
        <v>70</v>
      </c>
      <c r="I39" s="79">
        <v>70</v>
      </c>
      <c r="J39" s="79">
        <v>0.25</v>
      </c>
      <c r="K39" s="86">
        <f>IF(H39/12, H39/12, "")</f>
        <v>5.833333333333333</v>
      </c>
      <c r="L39" s="87">
        <f>IFERROR(IF(K39*8, K39*8, ""), "")</f>
        <v>46.666666666666664</v>
      </c>
      <c r="M39" s="76"/>
    </row>
    <row r="40" spans="1:13" x14ac:dyDescent="0.25">
      <c r="A40" s="75">
        <v>45748</v>
      </c>
      <c r="B40" s="89" t="str">
        <f t="shared" si="2"/>
        <v>April</v>
      </c>
      <c r="C40" s="76" t="s">
        <v>3183</v>
      </c>
      <c r="D40" s="76" t="s">
        <v>3184</v>
      </c>
      <c r="E40" s="76" t="s">
        <v>3243</v>
      </c>
      <c r="F40" s="84" t="s">
        <v>3186</v>
      </c>
      <c r="G40" s="85">
        <v>12</v>
      </c>
      <c r="H40" s="85">
        <v>42</v>
      </c>
      <c r="I40" s="85">
        <v>9</v>
      </c>
      <c r="J40" s="79">
        <v>0.25</v>
      </c>
      <c r="K40" s="86">
        <f t="shared" ref="K40:K51" si="26">IF(H40/12, H40/12, "")</f>
        <v>3.5</v>
      </c>
      <c r="L40" s="87">
        <f t="shared" si="1"/>
        <v>28</v>
      </c>
      <c r="M40" s="76"/>
    </row>
    <row r="41" spans="1:13" x14ac:dyDescent="0.25">
      <c r="A41" s="75">
        <v>45754</v>
      </c>
      <c r="B41" s="89" t="str">
        <f t="shared" si="2"/>
        <v>April</v>
      </c>
      <c r="C41" s="77" t="s">
        <v>3183</v>
      </c>
      <c r="D41" s="77" t="s">
        <v>3190</v>
      </c>
      <c r="E41" s="77" t="s">
        <v>3185</v>
      </c>
      <c r="F41" s="78" t="s">
        <v>3191</v>
      </c>
      <c r="G41" s="79">
        <v>15</v>
      </c>
      <c r="H41" s="79">
        <v>50</v>
      </c>
      <c r="I41" s="79">
        <v>43</v>
      </c>
      <c r="J41" s="79">
        <v>0.25</v>
      </c>
      <c r="K41" s="86">
        <f t="shared" si="26"/>
        <v>4.166666666666667</v>
      </c>
      <c r="L41" s="87">
        <f t="shared" si="1"/>
        <v>33.333333333333336</v>
      </c>
      <c r="M41" s="77"/>
    </row>
    <row r="42" spans="1:13" x14ac:dyDescent="0.25">
      <c r="A42" s="75">
        <v>45761</v>
      </c>
      <c r="B42" s="89" t="str">
        <f t="shared" ref="B42" si="27">IF(A42="", "", TEXT(A42, "mmmm"))</f>
        <v>April</v>
      </c>
      <c r="C42" s="77" t="s">
        <v>3183</v>
      </c>
      <c r="D42" s="77" t="s">
        <v>3190</v>
      </c>
      <c r="E42" s="77" t="s">
        <v>3185</v>
      </c>
      <c r="F42" s="78" t="s">
        <v>3191</v>
      </c>
      <c r="G42" s="79">
        <v>15</v>
      </c>
      <c r="H42" s="79">
        <v>50</v>
      </c>
      <c r="I42" s="79">
        <v>43</v>
      </c>
      <c r="J42" s="79">
        <v>0.25</v>
      </c>
      <c r="K42" s="86">
        <f t="shared" ref="K42" si="28">IF(H42/12, H42/12, "")</f>
        <v>4.166666666666667</v>
      </c>
      <c r="L42" s="87">
        <f t="shared" ref="L42" si="29">IFERROR(IF(K42*8, K42*8, ""), "")</f>
        <v>33.333333333333336</v>
      </c>
      <c r="M42" s="77"/>
    </row>
    <row r="43" spans="1:13" x14ac:dyDescent="0.25">
      <c r="A43" s="75">
        <v>45769</v>
      </c>
      <c r="B43" s="89" t="str">
        <f t="shared" ref="B43:B46" si="30">IF(A43="", "", TEXT(A43, "mmmm"))</f>
        <v>April</v>
      </c>
      <c r="C43" s="77" t="s">
        <v>3183</v>
      </c>
      <c r="D43" s="77" t="s">
        <v>3190</v>
      </c>
      <c r="E43" s="77" t="s">
        <v>3185</v>
      </c>
      <c r="F43" s="78" t="s">
        <v>3191</v>
      </c>
      <c r="G43" s="79">
        <v>15</v>
      </c>
      <c r="H43" s="79">
        <v>50</v>
      </c>
      <c r="I43" s="79">
        <v>43</v>
      </c>
      <c r="J43" s="79">
        <v>0.25</v>
      </c>
      <c r="K43" s="86">
        <f t="shared" ref="K43:K49" si="31">IF(H43/12, H43/12, "")</f>
        <v>4.166666666666667</v>
      </c>
      <c r="L43" s="87">
        <f t="shared" ref="L43:L49" si="32">IFERROR(IF(K43*8, K43*8, ""), "")</f>
        <v>33.333333333333336</v>
      </c>
      <c r="M43" s="77"/>
    </row>
    <row r="44" spans="1:13" x14ac:dyDescent="0.25">
      <c r="A44" s="75">
        <v>45756</v>
      </c>
      <c r="B44" s="89" t="str">
        <f t="shared" si="30"/>
        <v>April</v>
      </c>
      <c r="C44" s="77" t="s">
        <v>3189</v>
      </c>
      <c r="D44" s="77" t="s">
        <v>3242</v>
      </c>
      <c r="E44" s="77" t="s">
        <v>3243</v>
      </c>
      <c r="F44" s="78" t="s">
        <v>3186</v>
      </c>
      <c r="G44" s="79">
        <v>10</v>
      </c>
      <c r="H44" s="79">
        <v>70</v>
      </c>
      <c r="I44" s="79">
        <v>70</v>
      </c>
      <c r="J44" s="79">
        <v>0.25</v>
      </c>
      <c r="K44" s="86">
        <f t="shared" si="31"/>
        <v>5.833333333333333</v>
      </c>
      <c r="L44" s="87">
        <f t="shared" si="32"/>
        <v>46.666666666666664</v>
      </c>
      <c r="M44" s="77"/>
    </row>
    <row r="45" spans="1:13" x14ac:dyDescent="0.25">
      <c r="A45" s="75">
        <v>45756</v>
      </c>
      <c r="B45" s="89" t="str">
        <f t="shared" si="30"/>
        <v>April</v>
      </c>
      <c r="C45" s="77" t="s">
        <v>3189</v>
      </c>
      <c r="D45" s="77" t="s">
        <v>3244</v>
      </c>
      <c r="E45" s="77" t="s">
        <v>3243</v>
      </c>
      <c r="F45" s="78" t="s">
        <v>3186</v>
      </c>
      <c r="G45" s="79">
        <v>0</v>
      </c>
      <c r="H45" s="79">
        <v>18</v>
      </c>
      <c r="I45" s="79">
        <v>4</v>
      </c>
      <c r="J45" s="79">
        <v>0.25</v>
      </c>
      <c r="K45" s="86">
        <f t="shared" si="31"/>
        <v>1.5</v>
      </c>
      <c r="L45" s="87">
        <f t="shared" si="32"/>
        <v>12</v>
      </c>
      <c r="M45" s="77"/>
    </row>
    <row r="46" spans="1:13" x14ac:dyDescent="0.25">
      <c r="A46" s="75">
        <v>45756</v>
      </c>
      <c r="B46" s="89" t="str">
        <f t="shared" si="30"/>
        <v>April</v>
      </c>
      <c r="C46" s="77" t="s">
        <v>3183</v>
      </c>
      <c r="D46" s="77" t="s">
        <v>3251</v>
      </c>
      <c r="E46" s="77" t="s">
        <v>3243</v>
      </c>
      <c r="F46" s="78" t="s">
        <v>3186</v>
      </c>
      <c r="G46" s="79">
        <v>0</v>
      </c>
      <c r="H46" s="79">
        <v>43</v>
      </c>
      <c r="I46" s="79">
        <v>15</v>
      </c>
      <c r="J46" s="79">
        <v>0.25</v>
      </c>
      <c r="K46" s="86">
        <f t="shared" si="31"/>
        <v>3.5833333333333335</v>
      </c>
      <c r="L46" s="87">
        <f t="shared" si="32"/>
        <v>28.666666666666668</v>
      </c>
      <c r="M46" s="77"/>
    </row>
    <row r="47" spans="1:13" x14ac:dyDescent="0.25">
      <c r="A47" s="75">
        <v>45756</v>
      </c>
      <c r="B47" s="89" t="str">
        <f t="shared" ref="B47:B50" si="33">IF(A47="", "", TEXT(A47, "mmmm"))</f>
        <v>April</v>
      </c>
      <c r="C47" s="77" t="s">
        <v>3183</v>
      </c>
      <c r="D47" s="77" t="s">
        <v>3247</v>
      </c>
      <c r="E47" s="77" t="s">
        <v>3243</v>
      </c>
      <c r="F47" s="78" t="s">
        <v>3186</v>
      </c>
      <c r="G47" s="79">
        <v>0</v>
      </c>
      <c r="H47" s="79">
        <v>11</v>
      </c>
      <c r="I47" s="79">
        <v>11</v>
      </c>
      <c r="J47" s="79">
        <v>0.25</v>
      </c>
      <c r="K47" s="86">
        <f t="shared" si="31"/>
        <v>0.91666666666666663</v>
      </c>
      <c r="L47" s="87">
        <f t="shared" si="32"/>
        <v>7.333333333333333</v>
      </c>
      <c r="M47" s="77"/>
    </row>
    <row r="48" spans="1:13" x14ac:dyDescent="0.25">
      <c r="A48" s="75">
        <v>45756</v>
      </c>
      <c r="B48" s="89" t="str">
        <f t="shared" si="33"/>
        <v>April</v>
      </c>
      <c r="C48" s="77" t="s">
        <v>3183</v>
      </c>
      <c r="D48" s="77" t="s">
        <v>3248</v>
      </c>
      <c r="E48" s="77" t="s">
        <v>3243</v>
      </c>
      <c r="F48" s="78" t="s">
        <v>3186</v>
      </c>
      <c r="G48" s="79">
        <v>0</v>
      </c>
      <c r="H48" s="79">
        <v>9</v>
      </c>
      <c r="I48" s="79">
        <v>9</v>
      </c>
      <c r="J48" s="79">
        <v>0.25</v>
      </c>
      <c r="K48" s="86">
        <f t="shared" si="31"/>
        <v>0.75</v>
      </c>
      <c r="L48" s="87">
        <f t="shared" si="32"/>
        <v>6</v>
      </c>
      <c r="M48" s="77"/>
    </row>
    <row r="49" spans="1:13" x14ac:dyDescent="0.25">
      <c r="A49" s="75">
        <v>45756</v>
      </c>
      <c r="B49" s="89" t="str">
        <f t="shared" si="33"/>
        <v>April</v>
      </c>
      <c r="C49" s="76" t="s">
        <v>3183</v>
      </c>
      <c r="D49" s="76" t="s">
        <v>3184</v>
      </c>
      <c r="E49" s="76" t="s">
        <v>3243</v>
      </c>
      <c r="F49" s="84" t="s">
        <v>3186</v>
      </c>
      <c r="G49" s="85">
        <v>12</v>
      </c>
      <c r="H49" s="85">
        <v>42</v>
      </c>
      <c r="I49" s="85">
        <v>9</v>
      </c>
      <c r="J49" s="79">
        <v>0.25</v>
      </c>
      <c r="K49" s="86">
        <f t="shared" si="31"/>
        <v>3.5</v>
      </c>
      <c r="L49" s="87">
        <f t="shared" si="32"/>
        <v>28</v>
      </c>
      <c r="M49" s="76"/>
    </row>
    <row r="50" spans="1:13" x14ac:dyDescent="0.25">
      <c r="A50" s="75">
        <v>45775</v>
      </c>
      <c r="B50" s="89" t="str">
        <f t="shared" si="33"/>
        <v>April</v>
      </c>
      <c r="C50" s="77" t="s">
        <v>3183</v>
      </c>
      <c r="D50" s="77" t="s">
        <v>3190</v>
      </c>
      <c r="E50" s="77" t="s">
        <v>3185</v>
      </c>
      <c r="F50" s="78" t="s">
        <v>3191</v>
      </c>
      <c r="G50" s="79">
        <v>15</v>
      </c>
      <c r="H50" s="79">
        <v>50</v>
      </c>
      <c r="I50" s="79">
        <v>43</v>
      </c>
      <c r="J50" s="79">
        <v>0.25</v>
      </c>
      <c r="K50" s="86">
        <f t="shared" ref="K50" si="34">IF(H50/12, H50/12, "")</f>
        <v>4.166666666666667</v>
      </c>
      <c r="L50" s="87">
        <f t="shared" ref="L50" si="35">IFERROR(IF(K50*8, K50*8, ""), "")</f>
        <v>33.333333333333336</v>
      </c>
      <c r="M50" s="77"/>
    </row>
    <row r="51" spans="1:13" x14ac:dyDescent="0.25">
      <c r="A51" s="75">
        <v>45782</v>
      </c>
      <c r="B51" s="89" t="str">
        <f t="shared" si="2"/>
        <v>May</v>
      </c>
      <c r="C51" s="77" t="s">
        <v>3183</v>
      </c>
      <c r="D51" s="77" t="s">
        <v>3190</v>
      </c>
      <c r="E51" s="77" t="s">
        <v>3185</v>
      </c>
      <c r="F51" s="78" t="s">
        <v>3191</v>
      </c>
      <c r="G51" s="79">
        <v>15</v>
      </c>
      <c r="H51" s="79">
        <v>50</v>
      </c>
      <c r="I51" s="85">
        <v>43</v>
      </c>
      <c r="J51" s="79">
        <v>0.25</v>
      </c>
      <c r="K51" s="86">
        <f t="shared" si="26"/>
        <v>4.166666666666667</v>
      </c>
      <c r="L51" s="87">
        <f t="shared" si="1"/>
        <v>33.333333333333336</v>
      </c>
      <c r="M51" s="76"/>
    </row>
    <row r="52" spans="1:13" x14ac:dyDescent="0.25">
      <c r="A52" s="75">
        <v>45789</v>
      </c>
      <c r="B52" s="89" t="str">
        <f t="shared" ref="B52:B57" si="36">IF(A52="", "", TEXT(A52, "mmmm"))</f>
        <v>May</v>
      </c>
      <c r="C52" s="77" t="s">
        <v>3183</v>
      </c>
      <c r="D52" s="77" t="s">
        <v>3190</v>
      </c>
      <c r="E52" s="77" t="s">
        <v>3185</v>
      </c>
      <c r="F52" s="78" t="s">
        <v>3191</v>
      </c>
      <c r="G52" s="79">
        <v>15</v>
      </c>
      <c r="H52" s="79">
        <v>50</v>
      </c>
      <c r="I52" s="85">
        <v>43</v>
      </c>
      <c r="J52" s="79">
        <v>0.25</v>
      </c>
      <c r="K52" s="86">
        <f>IF(H52/12, H52/12, "")</f>
        <v>4.166666666666667</v>
      </c>
      <c r="L52" s="87">
        <f>IFERROR(IF(K52*8, K52*8, ""), "")</f>
        <v>33.333333333333336</v>
      </c>
      <c r="M52" s="76"/>
    </row>
    <row r="53" spans="1:13" x14ac:dyDescent="0.25">
      <c r="A53" s="75">
        <v>45797</v>
      </c>
      <c r="B53" s="89" t="str">
        <f t="shared" si="36"/>
        <v>May</v>
      </c>
      <c r="C53" s="77" t="s">
        <v>3183</v>
      </c>
      <c r="D53" s="77" t="s">
        <v>3190</v>
      </c>
      <c r="E53" s="77" t="s">
        <v>3185</v>
      </c>
      <c r="F53" s="78" t="s">
        <v>3191</v>
      </c>
      <c r="G53" s="79">
        <v>15</v>
      </c>
      <c r="H53" s="79">
        <v>50</v>
      </c>
      <c r="I53" s="85">
        <v>43</v>
      </c>
      <c r="J53" s="79">
        <v>0.25</v>
      </c>
      <c r="K53" s="86">
        <f>IF(H53/12, H53/12, "")</f>
        <v>4.166666666666667</v>
      </c>
      <c r="L53" s="87">
        <f>IFERROR(IF(K53*8, K53*8, ""), "")</f>
        <v>33.333333333333336</v>
      </c>
      <c r="M53" s="76"/>
    </row>
    <row r="54" spans="1:13" x14ac:dyDescent="0.25">
      <c r="A54" s="75">
        <v>45804</v>
      </c>
      <c r="B54" s="89" t="str">
        <f t="shared" si="36"/>
        <v>May</v>
      </c>
      <c r="C54" s="77" t="s">
        <v>3183</v>
      </c>
      <c r="D54" s="77" t="s">
        <v>3190</v>
      </c>
      <c r="E54" s="77" t="s">
        <v>3185</v>
      </c>
      <c r="F54" s="78" t="s">
        <v>3191</v>
      </c>
      <c r="G54" s="79">
        <v>15</v>
      </c>
      <c r="H54" s="79">
        <v>50</v>
      </c>
      <c r="I54" s="85">
        <v>43</v>
      </c>
      <c r="J54" s="79">
        <v>0.25</v>
      </c>
      <c r="K54" s="86">
        <f>IF(H54/12, H54/12, "")</f>
        <v>4.166666666666667</v>
      </c>
      <c r="L54" s="87">
        <f>IFERROR(IF(K54*8, K54*8, ""), "")</f>
        <v>33.333333333333336</v>
      </c>
      <c r="M54" s="76"/>
    </row>
    <row r="55" spans="1:13" x14ac:dyDescent="0.25">
      <c r="A55" s="75">
        <v>45810</v>
      </c>
      <c r="B55" s="89" t="str">
        <f t="shared" si="36"/>
        <v>June</v>
      </c>
      <c r="C55" s="77" t="s">
        <v>3183</v>
      </c>
      <c r="D55" s="77" t="s">
        <v>3190</v>
      </c>
      <c r="E55" s="77" t="s">
        <v>3185</v>
      </c>
      <c r="F55" s="78" t="s">
        <v>3191</v>
      </c>
      <c r="G55" s="79">
        <v>15</v>
      </c>
      <c r="H55" s="79">
        <v>50</v>
      </c>
      <c r="I55" s="85">
        <v>43</v>
      </c>
      <c r="J55" s="79">
        <v>0.25</v>
      </c>
      <c r="K55" s="86">
        <f>IF(H55/12, H55/12, "")</f>
        <v>4.166666666666667</v>
      </c>
      <c r="L55" s="87">
        <f>IFERROR(IF(K55*8, K55*8, ""), "")</f>
        <v>33.333333333333336</v>
      </c>
      <c r="M55" s="76"/>
    </row>
    <row r="56" spans="1:13" x14ac:dyDescent="0.25">
      <c r="A56" s="75">
        <v>45817</v>
      </c>
      <c r="B56" s="89" t="str">
        <f t="shared" si="36"/>
        <v>June</v>
      </c>
      <c r="C56" s="77" t="s">
        <v>3183</v>
      </c>
      <c r="D56" s="77" t="s">
        <v>3190</v>
      </c>
      <c r="E56" s="77" t="s">
        <v>3185</v>
      </c>
      <c r="F56" s="78" t="s">
        <v>3191</v>
      </c>
      <c r="G56" s="79">
        <v>15</v>
      </c>
      <c r="H56" s="79">
        <v>50</v>
      </c>
      <c r="I56" s="85">
        <v>43</v>
      </c>
      <c r="J56" s="79">
        <v>0.25</v>
      </c>
      <c r="K56" s="86">
        <f>IF(H56/12, H56/12, "")</f>
        <v>4.166666666666667</v>
      </c>
      <c r="L56" s="87">
        <f>IFERROR(IF(K56*8, K56*8, ""), "")</f>
        <v>33.333333333333336</v>
      </c>
      <c r="M56" s="76"/>
    </row>
    <row r="57" spans="1:13" x14ac:dyDescent="0.25">
      <c r="A57" s="75">
        <v>45824</v>
      </c>
      <c r="B57" s="89" t="str">
        <f t="shared" si="36"/>
        <v>June</v>
      </c>
      <c r="C57" s="77" t="s">
        <v>3183</v>
      </c>
      <c r="D57" s="77" t="s">
        <v>3184</v>
      </c>
      <c r="E57" s="77" t="s">
        <v>3185</v>
      </c>
      <c r="F57" s="78" t="s">
        <v>3191</v>
      </c>
      <c r="G57" s="79">
        <v>25</v>
      </c>
      <c r="H57" s="79">
        <v>0</v>
      </c>
      <c r="I57" s="79"/>
      <c r="J57" s="79"/>
      <c r="K57" s="86" t="str">
        <f t="shared" ref="K57:K119" si="37">IF(H57/12, H57/12, "")</f>
        <v/>
      </c>
      <c r="L57" s="87" t="str">
        <f t="shared" si="1"/>
        <v/>
      </c>
      <c r="M57" s="77"/>
    </row>
    <row r="58" spans="1:13" x14ac:dyDescent="0.25">
      <c r="A58" s="75">
        <v>45824</v>
      </c>
      <c r="B58" s="89" t="str">
        <f t="shared" si="2"/>
        <v>June</v>
      </c>
      <c r="C58" s="77" t="s">
        <v>3189</v>
      </c>
      <c r="D58" s="77" t="s">
        <v>3190</v>
      </c>
      <c r="E58" s="77" t="s">
        <v>3185</v>
      </c>
      <c r="F58" s="78" t="s">
        <v>3191</v>
      </c>
      <c r="G58" s="79">
        <v>0</v>
      </c>
      <c r="H58" s="79">
        <v>32</v>
      </c>
      <c r="I58" s="79"/>
      <c r="J58" s="79"/>
      <c r="K58" s="86">
        <f t="shared" si="37"/>
        <v>2.6666666666666665</v>
      </c>
      <c r="L58" s="87">
        <f t="shared" si="1"/>
        <v>21.333333333333332</v>
      </c>
      <c r="M58" s="77"/>
    </row>
    <row r="59" spans="1:13" x14ac:dyDescent="0.25">
      <c r="A59" s="75">
        <v>45831</v>
      </c>
      <c r="B59" s="89" t="str">
        <f>IF(A59="", "", TEXT(A59, "mmmm"))</f>
        <v>June</v>
      </c>
      <c r="C59" s="77" t="s">
        <v>3183</v>
      </c>
      <c r="D59" s="77" t="s">
        <v>3184</v>
      </c>
      <c r="E59" s="77" t="s">
        <v>3185</v>
      </c>
      <c r="F59" s="78" t="s">
        <v>3191</v>
      </c>
      <c r="G59" s="79">
        <v>25</v>
      </c>
      <c r="H59" s="79">
        <v>0</v>
      </c>
      <c r="I59" s="79"/>
      <c r="J59" s="79"/>
      <c r="K59" s="86" t="str">
        <f>IF(H59/12, H59/12, "")</f>
        <v/>
      </c>
      <c r="L59" s="87" t="str">
        <f>IFERROR(IF(K59*8, K59*8, ""), "")</f>
        <v/>
      </c>
      <c r="M59" s="77"/>
    </row>
    <row r="60" spans="1:13" x14ac:dyDescent="0.25">
      <c r="A60" s="75">
        <v>45831</v>
      </c>
      <c r="B60" s="89" t="str">
        <f>IF(A60="", "", TEXT(A60, "mmmm"))</f>
        <v>June</v>
      </c>
      <c r="C60" s="77" t="s">
        <v>3189</v>
      </c>
      <c r="D60" s="77" t="s">
        <v>3190</v>
      </c>
      <c r="E60" s="77" t="s">
        <v>3185</v>
      </c>
      <c r="F60" s="78" t="s">
        <v>3191</v>
      </c>
      <c r="G60" s="79">
        <v>0</v>
      </c>
      <c r="H60" s="79">
        <v>32</v>
      </c>
      <c r="I60" s="79"/>
      <c r="J60" s="79"/>
      <c r="K60" s="86">
        <f>IF(H60/12, H60/12, "")</f>
        <v>2.6666666666666665</v>
      </c>
      <c r="L60" s="87">
        <f>IFERROR(IF(K60*8, K60*8, ""), "")</f>
        <v>21.333333333333332</v>
      </c>
      <c r="M60" s="77"/>
    </row>
    <row r="61" spans="1:13" x14ac:dyDescent="0.25">
      <c r="A61" s="75">
        <v>45838</v>
      </c>
      <c r="B61" s="89" t="str">
        <f>IF(A61="", "", TEXT(A61, "mmmm"))</f>
        <v>June</v>
      </c>
      <c r="C61" s="77" t="s">
        <v>3183</v>
      </c>
      <c r="D61" s="77" t="s">
        <v>3184</v>
      </c>
      <c r="E61" s="77" t="s">
        <v>3185</v>
      </c>
      <c r="F61" s="78" t="s">
        <v>3191</v>
      </c>
      <c r="G61" s="79">
        <v>25</v>
      </c>
      <c r="H61" s="79">
        <v>0</v>
      </c>
      <c r="I61" s="79"/>
      <c r="J61" s="79"/>
      <c r="K61" s="86" t="str">
        <f>IF(H61/12, H61/12, "")</f>
        <v/>
      </c>
      <c r="L61" s="87" t="str">
        <f>IFERROR(IF(K61*8, K61*8, ""), "")</f>
        <v/>
      </c>
      <c r="M61" s="77"/>
    </row>
    <row r="62" spans="1:13" x14ac:dyDescent="0.25">
      <c r="A62" s="75">
        <v>45838</v>
      </c>
      <c r="B62" s="89" t="str">
        <f>IF(A62="", "", TEXT(A62, "mmmm"))</f>
        <v>June</v>
      </c>
      <c r="C62" s="77" t="s">
        <v>3189</v>
      </c>
      <c r="D62" s="77" t="s">
        <v>3190</v>
      </c>
      <c r="E62" s="77" t="s">
        <v>3185</v>
      </c>
      <c r="F62" s="78" t="s">
        <v>3191</v>
      </c>
      <c r="G62" s="79">
        <v>0</v>
      </c>
      <c r="H62" s="79">
        <v>32</v>
      </c>
      <c r="I62" s="79"/>
      <c r="J62" s="79"/>
      <c r="K62" s="86">
        <f>IF(H62/12, H62/12, "")</f>
        <v>2.6666666666666665</v>
      </c>
      <c r="L62" s="87">
        <f>IFERROR(IF(K62*8, K62*8, ""), "")</f>
        <v>21.333333333333332</v>
      </c>
      <c r="M62" s="77"/>
    </row>
    <row r="63" spans="1:13" x14ac:dyDescent="0.25">
      <c r="A63" s="75">
        <v>45845</v>
      </c>
      <c r="B63" s="89" t="str">
        <f t="shared" si="2"/>
        <v>July</v>
      </c>
      <c r="C63" s="77" t="s">
        <v>3183</v>
      </c>
      <c r="D63" s="77" t="s">
        <v>3184</v>
      </c>
      <c r="E63" s="77" t="s">
        <v>3185</v>
      </c>
      <c r="F63" s="78" t="s">
        <v>3191</v>
      </c>
      <c r="G63" s="79">
        <v>25</v>
      </c>
      <c r="H63" s="79">
        <v>0</v>
      </c>
      <c r="I63" s="79"/>
      <c r="J63" s="79"/>
      <c r="K63" s="86" t="str">
        <f t="shared" si="37"/>
        <v/>
      </c>
      <c r="L63" s="87" t="str">
        <f t="shared" si="1"/>
        <v/>
      </c>
      <c r="M63" s="77"/>
    </row>
    <row r="64" spans="1:13" x14ac:dyDescent="0.25">
      <c r="A64" s="75">
        <v>45845</v>
      </c>
      <c r="B64" s="89" t="str">
        <f t="shared" si="2"/>
        <v>July</v>
      </c>
      <c r="C64" s="77" t="s">
        <v>3189</v>
      </c>
      <c r="D64" s="77" t="s">
        <v>3190</v>
      </c>
      <c r="E64" s="77" t="s">
        <v>3185</v>
      </c>
      <c r="F64" s="78" t="s">
        <v>3191</v>
      </c>
      <c r="G64" s="79">
        <v>0</v>
      </c>
      <c r="H64" s="79">
        <v>32</v>
      </c>
      <c r="I64" s="79"/>
      <c r="J64" s="79"/>
      <c r="K64" s="86">
        <f t="shared" si="37"/>
        <v>2.6666666666666665</v>
      </c>
      <c r="L64" s="87">
        <f t="shared" si="1"/>
        <v>21.333333333333332</v>
      </c>
      <c r="M64" s="77"/>
    </row>
    <row r="65" spans="1:13" x14ac:dyDescent="0.25">
      <c r="A65" s="75">
        <v>45852</v>
      </c>
      <c r="B65" s="89" t="str">
        <f t="shared" si="2"/>
        <v>July</v>
      </c>
      <c r="C65" s="77" t="s">
        <v>3183</v>
      </c>
      <c r="D65" s="77" t="s">
        <v>3184</v>
      </c>
      <c r="E65" s="77" t="s">
        <v>3185</v>
      </c>
      <c r="F65" s="78" t="s">
        <v>3191</v>
      </c>
      <c r="G65" s="79">
        <v>25</v>
      </c>
      <c r="H65" s="79">
        <v>0</v>
      </c>
      <c r="I65" s="79"/>
      <c r="J65" s="79"/>
      <c r="K65" s="86" t="str">
        <f t="shared" si="37"/>
        <v/>
      </c>
      <c r="L65" s="87" t="str">
        <f t="shared" si="1"/>
        <v/>
      </c>
      <c r="M65" s="77"/>
    </row>
    <row r="66" spans="1:13" x14ac:dyDescent="0.25">
      <c r="A66" s="75">
        <v>45852</v>
      </c>
      <c r="B66" s="89" t="str">
        <f t="shared" si="2"/>
        <v>July</v>
      </c>
      <c r="C66" s="77" t="s">
        <v>3189</v>
      </c>
      <c r="D66" s="77" t="s">
        <v>3190</v>
      </c>
      <c r="E66" s="77" t="s">
        <v>3185</v>
      </c>
      <c r="F66" s="78" t="s">
        <v>3191</v>
      </c>
      <c r="G66" s="79">
        <v>0</v>
      </c>
      <c r="H66" s="79">
        <v>32</v>
      </c>
      <c r="I66" s="79"/>
      <c r="J66" s="79"/>
      <c r="K66" s="86">
        <f t="shared" si="37"/>
        <v>2.6666666666666665</v>
      </c>
      <c r="L66" s="87">
        <f t="shared" ref="L66:L74" si="38">IFERROR(IF(K66*8, K66*8, ""), "")</f>
        <v>21.333333333333332</v>
      </c>
      <c r="M66" s="77"/>
    </row>
    <row r="67" spans="1:13" x14ac:dyDescent="0.25">
      <c r="A67" s="75">
        <v>45854</v>
      </c>
      <c r="B67" s="89" t="str">
        <f t="shared" ref="B67:B74" si="39">IF(A67="", "", TEXT(A67, "mmmm"))</f>
        <v>July</v>
      </c>
      <c r="C67" s="77" t="s">
        <v>3183</v>
      </c>
      <c r="D67" s="77" t="s">
        <v>3251</v>
      </c>
      <c r="E67" s="77" t="s">
        <v>3243</v>
      </c>
      <c r="F67" s="78" t="s">
        <v>3186</v>
      </c>
      <c r="G67" s="79">
        <v>0</v>
      </c>
      <c r="H67" s="79">
        <v>43</v>
      </c>
      <c r="I67" s="79">
        <v>15</v>
      </c>
      <c r="J67" s="79">
        <v>0.25</v>
      </c>
      <c r="K67" s="86">
        <f t="shared" si="37"/>
        <v>3.5833333333333335</v>
      </c>
      <c r="L67" s="87">
        <f t="shared" si="38"/>
        <v>28.666666666666668</v>
      </c>
      <c r="M67" s="77"/>
    </row>
    <row r="68" spans="1:13" x14ac:dyDescent="0.25">
      <c r="A68" s="75">
        <v>45854</v>
      </c>
      <c r="B68" s="89" t="str">
        <f t="shared" si="39"/>
        <v>July</v>
      </c>
      <c r="C68" s="77" t="s">
        <v>3183</v>
      </c>
      <c r="D68" s="77" t="s">
        <v>3247</v>
      </c>
      <c r="E68" s="77" t="s">
        <v>3243</v>
      </c>
      <c r="F68" s="78" t="s">
        <v>3186</v>
      </c>
      <c r="G68" s="79">
        <v>11</v>
      </c>
      <c r="H68" s="79">
        <v>0</v>
      </c>
      <c r="I68" s="79">
        <v>11</v>
      </c>
      <c r="J68" s="79">
        <v>0.25</v>
      </c>
      <c r="K68" s="86" t="str">
        <f t="shared" si="37"/>
        <v/>
      </c>
      <c r="L68" s="87" t="str">
        <f t="shared" si="38"/>
        <v/>
      </c>
      <c r="M68" s="77"/>
    </row>
    <row r="69" spans="1:13" x14ac:dyDescent="0.25">
      <c r="A69" s="75">
        <v>45854</v>
      </c>
      <c r="B69" s="89" t="str">
        <f t="shared" si="39"/>
        <v>July</v>
      </c>
      <c r="C69" s="77" t="s">
        <v>3183</v>
      </c>
      <c r="D69" s="77" t="s">
        <v>3248</v>
      </c>
      <c r="E69" s="77" t="s">
        <v>3243</v>
      </c>
      <c r="F69" s="78" t="s">
        <v>3186</v>
      </c>
      <c r="G69" s="79">
        <v>9</v>
      </c>
      <c r="H69" s="79">
        <v>0</v>
      </c>
      <c r="I69" s="79">
        <v>9</v>
      </c>
      <c r="J69" s="79">
        <v>0.25</v>
      </c>
      <c r="K69" s="86" t="str">
        <f t="shared" si="37"/>
        <v/>
      </c>
      <c r="L69" s="87" t="str">
        <f t="shared" si="38"/>
        <v/>
      </c>
      <c r="M69" s="77"/>
    </row>
    <row r="70" spans="1:13" x14ac:dyDescent="0.25">
      <c r="A70" s="75">
        <v>45854</v>
      </c>
      <c r="B70" s="89" t="str">
        <f t="shared" si="39"/>
        <v>July</v>
      </c>
      <c r="C70" s="76" t="s">
        <v>3183</v>
      </c>
      <c r="D70" s="76" t="s">
        <v>3184</v>
      </c>
      <c r="E70" s="76" t="s">
        <v>3243</v>
      </c>
      <c r="F70" s="84" t="s">
        <v>3186</v>
      </c>
      <c r="G70" s="85">
        <v>0</v>
      </c>
      <c r="H70" s="85">
        <v>54</v>
      </c>
      <c r="I70" s="85">
        <v>9</v>
      </c>
      <c r="J70" s="79">
        <v>0.25</v>
      </c>
      <c r="K70" s="86">
        <f t="shared" si="37"/>
        <v>4.5</v>
      </c>
      <c r="L70" s="87">
        <f t="shared" si="38"/>
        <v>36</v>
      </c>
      <c r="M70" s="76"/>
    </row>
    <row r="71" spans="1:13" x14ac:dyDescent="0.25">
      <c r="A71" s="75">
        <v>45855</v>
      </c>
      <c r="B71" s="89" t="str">
        <f t="shared" si="39"/>
        <v>July</v>
      </c>
      <c r="C71" s="77" t="s">
        <v>3183</v>
      </c>
      <c r="D71" s="77" t="s">
        <v>3251</v>
      </c>
      <c r="E71" s="77" t="s">
        <v>3243</v>
      </c>
      <c r="F71" s="78" t="s">
        <v>3186</v>
      </c>
      <c r="G71" s="79">
        <v>0</v>
      </c>
      <c r="H71" s="79">
        <v>43</v>
      </c>
      <c r="I71" s="79">
        <v>15</v>
      </c>
      <c r="J71" s="79">
        <v>0.25</v>
      </c>
      <c r="K71" s="86">
        <f t="shared" si="37"/>
        <v>3.5833333333333335</v>
      </c>
      <c r="L71" s="87">
        <f t="shared" si="38"/>
        <v>28.666666666666668</v>
      </c>
      <c r="M71" s="77"/>
    </row>
    <row r="72" spans="1:13" x14ac:dyDescent="0.25">
      <c r="A72" s="75">
        <v>45855</v>
      </c>
      <c r="B72" s="89" t="str">
        <f t="shared" si="39"/>
        <v>July</v>
      </c>
      <c r="C72" s="77" t="s">
        <v>3183</v>
      </c>
      <c r="D72" s="77" t="s">
        <v>3247</v>
      </c>
      <c r="E72" s="77" t="s">
        <v>3243</v>
      </c>
      <c r="F72" s="78" t="s">
        <v>3186</v>
      </c>
      <c r="G72" s="79">
        <v>11</v>
      </c>
      <c r="H72" s="79">
        <v>0</v>
      </c>
      <c r="I72" s="79">
        <v>11</v>
      </c>
      <c r="J72" s="79">
        <v>0.25</v>
      </c>
      <c r="K72" s="86" t="str">
        <f t="shared" si="37"/>
        <v/>
      </c>
      <c r="L72" s="87" t="str">
        <f t="shared" si="38"/>
        <v/>
      </c>
      <c r="M72" s="77"/>
    </row>
    <row r="73" spans="1:13" x14ac:dyDescent="0.25">
      <c r="A73" s="75">
        <v>45855</v>
      </c>
      <c r="B73" s="89" t="str">
        <f t="shared" si="39"/>
        <v>July</v>
      </c>
      <c r="C73" s="77" t="s">
        <v>3183</v>
      </c>
      <c r="D73" s="77" t="s">
        <v>3248</v>
      </c>
      <c r="E73" s="77" t="s">
        <v>3243</v>
      </c>
      <c r="F73" s="78" t="s">
        <v>3186</v>
      </c>
      <c r="G73" s="79">
        <v>9</v>
      </c>
      <c r="H73" s="79">
        <v>0</v>
      </c>
      <c r="I73" s="79">
        <v>9</v>
      </c>
      <c r="J73" s="79">
        <v>0.25</v>
      </c>
      <c r="K73" s="86" t="str">
        <f t="shared" si="37"/>
        <v/>
      </c>
      <c r="L73" s="87" t="str">
        <f t="shared" si="38"/>
        <v/>
      </c>
      <c r="M73" s="77"/>
    </row>
    <row r="74" spans="1:13" x14ac:dyDescent="0.25">
      <c r="A74" s="75">
        <v>45855</v>
      </c>
      <c r="B74" s="89" t="str">
        <f t="shared" si="39"/>
        <v>July</v>
      </c>
      <c r="C74" s="76" t="s">
        <v>3183</v>
      </c>
      <c r="D74" s="76" t="s">
        <v>3184</v>
      </c>
      <c r="E74" s="76" t="s">
        <v>3243</v>
      </c>
      <c r="F74" s="84" t="s">
        <v>3186</v>
      </c>
      <c r="G74" s="85">
        <v>0</v>
      </c>
      <c r="H74" s="85">
        <v>54</v>
      </c>
      <c r="I74" s="85">
        <v>9</v>
      </c>
      <c r="J74" s="79">
        <v>0.25</v>
      </c>
      <c r="K74" s="86">
        <f t="shared" si="37"/>
        <v>4.5</v>
      </c>
      <c r="L74" s="87">
        <f t="shared" si="38"/>
        <v>36</v>
      </c>
      <c r="M74" s="76"/>
    </row>
    <row r="75" spans="1:13" x14ac:dyDescent="0.25">
      <c r="A75" s="75">
        <v>45848</v>
      </c>
      <c r="B75" s="89" t="str">
        <f>IF(A75="", "", TEXT(A75, "mmmm"))</f>
        <v>July</v>
      </c>
      <c r="C75" s="77" t="s">
        <v>3183</v>
      </c>
      <c r="D75" s="77" t="s">
        <v>3251</v>
      </c>
      <c r="E75" s="77" t="s">
        <v>3249</v>
      </c>
      <c r="F75" s="78" t="s">
        <v>3186</v>
      </c>
      <c r="G75" s="79">
        <v>0</v>
      </c>
      <c r="H75" s="79">
        <v>43</v>
      </c>
      <c r="I75" s="79">
        <v>15</v>
      </c>
      <c r="J75" s="79">
        <v>0.25</v>
      </c>
      <c r="K75" s="86">
        <f>IF(H75/12, H75/12, "")</f>
        <v>3.5833333333333335</v>
      </c>
      <c r="L75" s="87">
        <f>IFERROR(IF(K75*8, K75*8, ""), "")</f>
        <v>28.666666666666668</v>
      </c>
      <c r="M75" s="77"/>
    </row>
    <row r="76" spans="1:13" x14ac:dyDescent="0.25">
      <c r="A76" s="75">
        <v>45848</v>
      </c>
      <c r="B76" s="89" t="str">
        <f>IF(A76="", "", TEXT(A76, "mmmm"))</f>
        <v>July</v>
      </c>
      <c r="C76" s="77" t="s">
        <v>3183</v>
      </c>
      <c r="D76" s="77" t="s">
        <v>3247</v>
      </c>
      <c r="E76" s="77" t="s">
        <v>3249</v>
      </c>
      <c r="F76" s="78" t="s">
        <v>3186</v>
      </c>
      <c r="G76" s="79">
        <v>11</v>
      </c>
      <c r="H76" s="79">
        <v>0</v>
      </c>
      <c r="I76" s="79">
        <v>11</v>
      </c>
      <c r="J76" s="79">
        <v>0.25</v>
      </c>
      <c r="K76" s="86" t="str">
        <f>IF(H76/12, H76/12, "")</f>
        <v/>
      </c>
      <c r="L76" s="87" t="str">
        <f>IFERROR(IF(K76*8, K76*8, ""), "")</f>
        <v/>
      </c>
      <c r="M76" s="77"/>
    </row>
    <row r="77" spans="1:13" x14ac:dyDescent="0.25">
      <c r="A77" s="75">
        <v>45848</v>
      </c>
      <c r="B77" s="89" t="str">
        <f>IF(A77="", "", TEXT(A77, "mmmm"))</f>
        <v>July</v>
      </c>
      <c r="C77" s="77" t="s">
        <v>3183</v>
      </c>
      <c r="D77" s="77" t="s">
        <v>3248</v>
      </c>
      <c r="E77" s="77" t="s">
        <v>3249</v>
      </c>
      <c r="F77" s="78" t="s">
        <v>3186</v>
      </c>
      <c r="G77" s="79">
        <v>9</v>
      </c>
      <c r="H77" s="79">
        <v>0</v>
      </c>
      <c r="I77" s="79">
        <v>9</v>
      </c>
      <c r="J77" s="79">
        <v>0.25</v>
      </c>
      <c r="K77" s="86" t="str">
        <f>IF(H77/12, H77/12, "")</f>
        <v/>
      </c>
      <c r="L77" s="87" t="str">
        <f>IFERROR(IF(K77*8, K77*8, ""), "")</f>
        <v/>
      </c>
      <c r="M77" s="77"/>
    </row>
    <row r="78" spans="1:13" x14ac:dyDescent="0.25">
      <c r="A78" s="75">
        <v>45848</v>
      </c>
      <c r="B78" s="89" t="str">
        <f>IF(A78="", "", TEXT(A78, "mmmm"))</f>
        <v>July</v>
      </c>
      <c r="C78" s="76" t="s">
        <v>3183</v>
      </c>
      <c r="D78" s="76" t="s">
        <v>3184</v>
      </c>
      <c r="E78" s="77" t="s">
        <v>3249</v>
      </c>
      <c r="F78" s="84" t="s">
        <v>3186</v>
      </c>
      <c r="G78" s="85">
        <v>0</v>
      </c>
      <c r="H78" s="85">
        <v>54</v>
      </c>
      <c r="I78" s="85">
        <v>9</v>
      </c>
      <c r="J78" s="79">
        <v>0.25</v>
      </c>
      <c r="K78" s="86">
        <f>IF(H78/12, H78/12, "")</f>
        <v>4.5</v>
      </c>
      <c r="L78" s="87">
        <f>IFERROR(IF(K78*8, K78*8, ""), "")</f>
        <v>36</v>
      </c>
      <c r="M78" s="76"/>
    </row>
    <row r="79" spans="1:13" x14ac:dyDescent="0.25">
      <c r="A79" s="75">
        <v>45849</v>
      </c>
      <c r="B79" s="89" t="str">
        <f t="shared" ref="B79" si="40">IF(A79="", "", TEXT(A79, "mmmm"))</f>
        <v>July</v>
      </c>
      <c r="C79" s="76" t="s">
        <v>3183</v>
      </c>
      <c r="D79" s="76" t="s">
        <v>3252</v>
      </c>
      <c r="E79" s="77" t="s">
        <v>3249</v>
      </c>
      <c r="F79" s="84" t="s">
        <v>3186</v>
      </c>
      <c r="G79" s="79">
        <v>15</v>
      </c>
      <c r="H79" s="79">
        <v>0</v>
      </c>
      <c r="I79" s="79">
        <v>0</v>
      </c>
      <c r="J79" s="79"/>
      <c r="K79" s="86" t="str">
        <f t="shared" ref="K79" si="41">IF(H79/12, H79/12, "")</f>
        <v/>
      </c>
      <c r="L79" s="87" t="str">
        <f t="shared" ref="L79" si="42">IFERROR(IF(K79*8, K79*8, ""), "")</f>
        <v/>
      </c>
      <c r="M79" s="77"/>
    </row>
    <row r="80" spans="1:13" x14ac:dyDescent="0.25">
      <c r="A80" s="75">
        <v>45859</v>
      </c>
      <c r="B80" s="89" t="str">
        <f>IF(A80="", "", TEXT(A80, "mmmm"))</f>
        <v>July</v>
      </c>
      <c r="C80" s="77" t="s">
        <v>3183</v>
      </c>
      <c r="D80" s="77" t="s">
        <v>3184</v>
      </c>
      <c r="E80" s="77" t="s">
        <v>3185</v>
      </c>
      <c r="F80" s="78" t="s">
        <v>3191</v>
      </c>
      <c r="G80" s="79">
        <v>25</v>
      </c>
      <c r="H80" s="79">
        <v>0</v>
      </c>
      <c r="I80" s="79"/>
      <c r="J80" s="79"/>
      <c r="K80" s="86" t="str">
        <f>IF(H80/12, H80/12, "")</f>
        <v/>
      </c>
      <c r="L80" s="87" t="str">
        <f>IFERROR(IF(K80*8, K80*8, ""), "")</f>
        <v/>
      </c>
      <c r="M80" s="77"/>
    </row>
    <row r="81" spans="1:13" x14ac:dyDescent="0.25">
      <c r="A81" s="75">
        <v>45859</v>
      </c>
      <c r="B81" s="89" t="str">
        <f>IF(A81="", "", TEXT(A81, "mmmm"))</f>
        <v>July</v>
      </c>
      <c r="C81" s="77" t="s">
        <v>3189</v>
      </c>
      <c r="D81" s="77" t="s">
        <v>3190</v>
      </c>
      <c r="E81" s="77" t="s">
        <v>3185</v>
      </c>
      <c r="F81" s="78" t="s">
        <v>3191</v>
      </c>
      <c r="G81" s="79">
        <v>0</v>
      </c>
      <c r="H81" s="79">
        <v>32</v>
      </c>
      <c r="I81" s="79"/>
      <c r="J81" s="79"/>
      <c r="K81" s="86">
        <f>IF(H81/12, H81/12, "")</f>
        <v>2.6666666666666665</v>
      </c>
      <c r="L81" s="87">
        <f>IFERROR(IF(K81*8, K81*8, ""), "")</f>
        <v>21.333333333333332</v>
      </c>
      <c r="M81" s="77"/>
    </row>
    <row r="82" spans="1:13" x14ac:dyDescent="0.25">
      <c r="A82" s="75">
        <v>45866</v>
      </c>
      <c r="B82" s="89" t="str">
        <f t="shared" ref="B82:B83" si="43">IF(A82="", "", TEXT(A82, "mmmm"))</f>
        <v>July</v>
      </c>
      <c r="C82" s="77" t="s">
        <v>3183</v>
      </c>
      <c r="D82" s="77" t="s">
        <v>3184</v>
      </c>
      <c r="E82" s="77" t="s">
        <v>3185</v>
      </c>
      <c r="F82" s="78" t="s">
        <v>3191</v>
      </c>
      <c r="G82" s="79">
        <v>25</v>
      </c>
      <c r="H82" s="79">
        <v>0</v>
      </c>
      <c r="I82" s="79"/>
      <c r="J82" s="79"/>
      <c r="K82" s="86" t="str">
        <f t="shared" ref="K82:K83" si="44">IF(H82/12, H82/12, "")</f>
        <v/>
      </c>
      <c r="L82" s="87" t="str">
        <f t="shared" ref="L82:L83" si="45">IFERROR(IF(K82*8, K82*8, ""), "")</f>
        <v/>
      </c>
      <c r="M82" s="77"/>
    </row>
    <row r="83" spans="1:13" x14ac:dyDescent="0.25">
      <c r="A83" s="75">
        <v>45866</v>
      </c>
      <c r="B83" s="89" t="str">
        <f t="shared" si="43"/>
        <v>July</v>
      </c>
      <c r="C83" s="77" t="s">
        <v>3189</v>
      </c>
      <c r="D83" s="77" t="s">
        <v>3190</v>
      </c>
      <c r="E83" s="77" t="s">
        <v>3185</v>
      </c>
      <c r="F83" s="78" t="s">
        <v>3191</v>
      </c>
      <c r="G83" s="79">
        <v>0</v>
      </c>
      <c r="H83" s="79">
        <v>32</v>
      </c>
      <c r="I83" s="79"/>
      <c r="J83" s="79"/>
      <c r="K83" s="86">
        <f t="shared" si="44"/>
        <v>2.6666666666666665</v>
      </c>
      <c r="L83" s="87">
        <f t="shared" si="45"/>
        <v>21.333333333333332</v>
      </c>
      <c r="M83" s="77"/>
    </row>
    <row r="84" spans="1:13" x14ac:dyDescent="0.25">
      <c r="A84" s="75">
        <v>45873</v>
      </c>
      <c r="B84" s="89" t="str">
        <f t="shared" ref="B84:B85" si="46">IF(A84="", "", TEXT(A84, "mmmm"))</f>
        <v>August</v>
      </c>
      <c r="C84" s="77" t="s">
        <v>3183</v>
      </c>
      <c r="D84" s="77" t="s">
        <v>3184</v>
      </c>
      <c r="E84" s="77" t="s">
        <v>3185</v>
      </c>
      <c r="F84" s="78" t="s">
        <v>3191</v>
      </c>
      <c r="G84" s="79">
        <v>25</v>
      </c>
      <c r="H84" s="79">
        <v>0</v>
      </c>
      <c r="I84" s="79"/>
      <c r="J84" s="79"/>
      <c r="K84" s="86" t="str">
        <f t="shared" ref="K84:K85" si="47">IF(H84/12, H84/12, "")</f>
        <v/>
      </c>
      <c r="L84" s="87" t="str">
        <f t="shared" ref="L84:L85" si="48">IFERROR(IF(K84*8, K84*8, ""), "")</f>
        <v/>
      </c>
      <c r="M84" s="77"/>
    </row>
    <row r="85" spans="1:13" x14ac:dyDescent="0.25">
      <c r="A85" s="75">
        <v>45873</v>
      </c>
      <c r="B85" s="89" t="str">
        <f t="shared" si="46"/>
        <v>August</v>
      </c>
      <c r="C85" s="77" t="s">
        <v>3189</v>
      </c>
      <c r="D85" s="77" t="s">
        <v>3190</v>
      </c>
      <c r="E85" s="77" t="s">
        <v>3185</v>
      </c>
      <c r="F85" s="78" t="s">
        <v>3191</v>
      </c>
      <c r="G85" s="79">
        <v>0</v>
      </c>
      <c r="H85" s="79">
        <v>32</v>
      </c>
      <c r="I85" s="79"/>
      <c r="J85" s="79"/>
      <c r="K85" s="86">
        <f t="shared" si="47"/>
        <v>2.6666666666666665</v>
      </c>
      <c r="L85" s="87">
        <f t="shared" si="48"/>
        <v>21.333333333333332</v>
      </c>
      <c r="M85" s="77"/>
    </row>
    <row r="86" spans="1:13" x14ac:dyDescent="0.25">
      <c r="A86" s="75">
        <v>45880</v>
      </c>
      <c r="B86" s="89" t="str">
        <f t="shared" ref="B86:B129" si="49">IF(A86="", "", TEXT(A86, "mmmm"))</f>
        <v>August</v>
      </c>
      <c r="C86" s="77" t="s">
        <v>3183</v>
      </c>
      <c r="D86" s="77" t="s">
        <v>3184</v>
      </c>
      <c r="E86" s="77" t="s">
        <v>3185</v>
      </c>
      <c r="F86" s="84" t="s">
        <v>3186</v>
      </c>
      <c r="G86" s="85">
        <v>0</v>
      </c>
      <c r="H86" s="85">
        <v>54</v>
      </c>
      <c r="I86" s="85">
        <v>9</v>
      </c>
      <c r="J86" s="79">
        <v>0.25</v>
      </c>
      <c r="K86" s="86">
        <f>IF(H86/12, H86/12, "")</f>
        <v>4.5</v>
      </c>
      <c r="L86" s="87">
        <f>IFERROR(IF(K86*8, K86*8, ""), "")</f>
        <v>36</v>
      </c>
      <c r="M86" s="76" t="s">
        <v>3188</v>
      </c>
    </row>
    <row r="87" spans="1:13" x14ac:dyDescent="0.25">
      <c r="A87" s="75">
        <v>45881</v>
      </c>
      <c r="B87" s="89" t="str">
        <f t="shared" si="49"/>
        <v>August</v>
      </c>
      <c r="C87" s="77" t="s">
        <v>3183</v>
      </c>
      <c r="D87" s="77" t="s">
        <v>3184</v>
      </c>
      <c r="E87" s="77" t="s">
        <v>3185</v>
      </c>
      <c r="F87" s="84" t="s">
        <v>3186</v>
      </c>
      <c r="G87" s="85">
        <v>0</v>
      </c>
      <c r="H87" s="85">
        <v>54</v>
      </c>
      <c r="I87" s="85">
        <v>9</v>
      </c>
      <c r="J87" s="79">
        <v>0.25</v>
      </c>
      <c r="K87" s="86">
        <f>IF(H87/12, H87/12, "")</f>
        <v>4.5</v>
      </c>
      <c r="L87" s="87">
        <f>IFERROR(IF(K87*8, K87*8, ""), "")</f>
        <v>36</v>
      </c>
      <c r="M87" s="76" t="s">
        <v>3187</v>
      </c>
    </row>
    <row r="88" spans="1:13" x14ac:dyDescent="0.25">
      <c r="A88" s="75">
        <v>45880</v>
      </c>
      <c r="B88" s="89" t="str">
        <f t="shared" si="49"/>
        <v>August</v>
      </c>
      <c r="C88" s="77" t="s">
        <v>3183</v>
      </c>
      <c r="D88" s="77" t="s">
        <v>3184</v>
      </c>
      <c r="E88" s="77" t="s">
        <v>3185</v>
      </c>
      <c r="F88" s="78" t="s">
        <v>3191</v>
      </c>
      <c r="G88" s="79">
        <v>25</v>
      </c>
      <c r="H88" s="79">
        <v>0</v>
      </c>
      <c r="I88" s="79"/>
      <c r="J88" s="79"/>
      <c r="K88" s="86" t="str">
        <f t="shared" ref="K88:K89" si="50">IF(H88/12, H88/12, "")</f>
        <v/>
      </c>
      <c r="L88" s="87" t="str">
        <f t="shared" ref="L88:L89" si="51">IFERROR(IF(K88*8, K88*8, ""), "")</f>
        <v/>
      </c>
      <c r="M88" s="77"/>
    </row>
    <row r="89" spans="1:13" x14ac:dyDescent="0.25">
      <c r="A89" s="75">
        <v>45880</v>
      </c>
      <c r="B89" s="89" t="str">
        <f t="shared" si="49"/>
        <v>August</v>
      </c>
      <c r="C89" s="77" t="s">
        <v>3189</v>
      </c>
      <c r="D89" s="77" t="s">
        <v>3190</v>
      </c>
      <c r="E89" s="77" t="s">
        <v>3185</v>
      </c>
      <c r="F89" s="78" t="s">
        <v>3191</v>
      </c>
      <c r="G89" s="79">
        <v>0</v>
      </c>
      <c r="H89" s="79">
        <v>32</v>
      </c>
      <c r="I89" s="79"/>
      <c r="J89" s="79"/>
      <c r="K89" s="86">
        <f t="shared" si="50"/>
        <v>2.6666666666666665</v>
      </c>
      <c r="L89" s="87">
        <f t="shared" si="51"/>
        <v>21.333333333333332</v>
      </c>
      <c r="M89" s="77"/>
    </row>
    <row r="90" spans="1:13" x14ac:dyDescent="0.25">
      <c r="A90" s="75">
        <v>45887</v>
      </c>
      <c r="B90" s="89" t="str">
        <f t="shared" ref="B90:B91" si="52">IF(A90="", "", TEXT(A90, "mmmm"))</f>
        <v>August</v>
      </c>
      <c r="C90" s="77" t="s">
        <v>3183</v>
      </c>
      <c r="D90" s="77" t="s">
        <v>3184</v>
      </c>
      <c r="E90" s="77" t="s">
        <v>3185</v>
      </c>
      <c r="F90" s="78" t="s">
        <v>3191</v>
      </c>
      <c r="G90" s="79">
        <v>25</v>
      </c>
      <c r="H90" s="79">
        <v>0</v>
      </c>
      <c r="I90" s="79"/>
      <c r="J90" s="79"/>
      <c r="K90" s="86" t="str">
        <f t="shared" ref="K90:K91" si="53">IF(H90/12, H90/12, "")</f>
        <v/>
      </c>
      <c r="L90" s="87" t="str">
        <f t="shared" ref="L90:L91" si="54">IFERROR(IF(K90*8, K90*8, ""), "")</f>
        <v/>
      </c>
      <c r="M90" s="77"/>
    </row>
    <row r="91" spans="1:13" x14ac:dyDescent="0.25">
      <c r="A91" s="75">
        <v>45887</v>
      </c>
      <c r="B91" s="89" t="str">
        <f t="shared" si="52"/>
        <v>August</v>
      </c>
      <c r="C91" s="77" t="s">
        <v>3189</v>
      </c>
      <c r="D91" s="77" t="s">
        <v>3190</v>
      </c>
      <c r="E91" s="77" t="s">
        <v>3185</v>
      </c>
      <c r="F91" s="78" t="s">
        <v>3191</v>
      </c>
      <c r="G91" s="79">
        <v>0</v>
      </c>
      <c r="H91" s="79">
        <v>32</v>
      </c>
      <c r="I91" s="79"/>
      <c r="J91" s="79"/>
      <c r="K91" s="86">
        <f t="shared" si="53"/>
        <v>2.6666666666666665</v>
      </c>
      <c r="L91" s="87">
        <f t="shared" si="54"/>
        <v>21.333333333333332</v>
      </c>
      <c r="M91" s="77"/>
    </row>
    <row r="92" spans="1:13" x14ac:dyDescent="0.25">
      <c r="A92" s="75">
        <v>45883</v>
      </c>
      <c r="B92" s="89" t="str">
        <f t="shared" si="49"/>
        <v>August</v>
      </c>
      <c r="C92" s="77" t="s">
        <v>3189</v>
      </c>
      <c r="D92" s="77" t="s">
        <v>3245</v>
      </c>
      <c r="E92" s="77" t="s">
        <v>3243</v>
      </c>
      <c r="F92" s="78" t="s">
        <v>3186</v>
      </c>
      <c r="G92" s="79">
        <v>0</v>
      </c>
      <c r="H92" s="79">
        <v>24</v>
      </c>
      <c r="I92" s="79">
        <v>12</v>
      </c>
      <c r="J92" s="79"/>
      <c r="K92" s="86">
        <f t="shared" si="37"/>
        <v>2</v>
      </c>
      <c r="L92" s="87">
        <f t="shared" ref="L92:L128" si="55">IFERROR(IF(K92*8, K92*8, ""), "")</f>
        <v>16</v>
      </c>
      <c r="M92" s="77"/>
    </row>
    <row r="93" spans="1:13" x14ac:dyDescent="0.25">
      <c r="A93" s="75">
        <v>45894</v>
      </c>
      <c r="B93" s="89" t="str">
        <f>IF(A93="", "", TEXT(A93, "mmmm"))</f>
        <v>August</v>
      </c>
      <c r="C93" s="77" t="s">
        <v>3183</v>
      </c>
      <c r="D93" s="77" t="s">
        <v>3184</v>
      </c>
      <c r="E93" s="77" t="s">
        <v>3185</v>
      </c>
      <c r="F93" s="78" t="s">
        <v>3191</v>
      </c>
      <c r="G93" s="79">
        <v>0</v>
      </c>
      <c r="H93" s="79">
        <v>25</v>
      </c>
      <c r="I93" s="79"/>
      <c r="J93" s="79"/>
      <c r="K93" s="86">
        <f>IF(H93/12, H93/12, "")</f>
        <v>2.0833333333333335</v>
      </c>
      <c r="L93" s="87">
        <f>IFERROR(IF(K93*8, K93*8, ""), "")</f>
        <v>16.666666666666668</v>
      </c>
      <c r="M93" s="77"/>
    </row>
    <row r="94" spans="1:13" x14ac:dyDescent="0.25">
      <c r="A94" s="75">
        <v>45894</v>
      </c>
      <c r="B94" s="89" t="str">
        <f>IF(A94="", "", TEXT(A94, "mmmm"))</f>
        <v>August</v>
      </c>
      <c r="C94" s="77" t="s">
        <v>3189</v>
      </c>
      <c r="D94" s="77" t="s">
        <v>3190</v>
      </c>
      <c r="E94" s="77" t="s">
        <v>3185</v>
      </c>
      <c r="F94" s="78" t="s">
        <v>3191</v>
      </c>
      <c r="G94" s="79">
        <v>0</v>
      </c>
      <c r="H94" s="79">
        <v>32</v>
      </c>
      <c r="I94" s="79"/>
      <c r="J94" s="79"/>
      <c r="K94" s="86">
        <f>IF(H94/12, H94/12, "")</f>
        <v>2.6666666666666665</v>
      </c>
      <c r="L94" s="87">
        <f>IFERROR(IF(K94*8, K94*8, ""), "")</f>
        <v>21.333333333333332</v>
      </c>
      <c r="M94" s="77"/>
    </row>
    <row r="95" spans="1:13" x14ac:dyDescent="0.25">
      <c r="A95" s="75">
        <v>45903</v>
      </c>
      <c r="B95" s="89" t="str">
        <f t="shared" si="49"/>
        <v>September</v>
      </c>
      <c r="C95" s="81" t="s">
        <v>3189</v>
      </c>
      <c r="D95" s="76" t="s">
        <v>3245</v>
      </c>
      <c r="E95" s="77" t="s">
        <v>3243</v>
      </c>
      <c r="F95" s="84" t="s">
        <v>3186</v>
      </c>
      <c r="G95" s="85">
        <v>0</v>
      </c>
      <c r="H95" s="85">
        <v>24</v>
      </c>
      <c r="I95" s="85"/>
      <c r="J95" s="85"/>
      <c r="K95" s="86">
        <f t="shared" si="37"/>
        <v>2</v>
      </c>
      <c r="L95" s="87">
        <f t="shared" si="55"/>
        <v>16</v>
      </c>
      <c r="M95" s="76"/>
    </row>
    <row r="96" spans="1:13" x14ac:dyDescent="0.25">
      <c r="A96" s="75">
        <v>45902</v>
      </c>
      <c r="B96" s="89" t="str">
        <f t="shared" si="49"/>
        <v>September</v>
      </c>
      <c r="C96" s="81" t="s">
        <v>3189</v>
      </c>
      <c r="D96" s="77" t="s">
        <v>3190</v>
      </c>
      <c r="E96" s="77" t="s">
        <v>3185</v>
      </c>
      <c r="F96" s="78" t="s">
        <v>3191</v>
      </c>
      <c r="G96" s="79">
        <v>0</v>
      </c>
      <c r="H96" s="79">
        <v>32</v>
      </c>
      <c r="I96" s="79"/>
      <c r="J96" s="79"/>
      <c r="K96" s="86">
        <f t="shared" si="37"/>
        <v>2.6666666666666665</v>
      </c>
      <c r="L96" s="87">
        <f t="shared" si="55"/>
        <v>21.333333333333332</v>
      </c>
      <c r="M96" s="77"/>
    </row>
    <row r="97" spans="1:13" x14ac:dyDescent="0.25">
      <c r="A97" s="75">
        <v>45894</v>
      </c>
      <c r="B97" s="89" t="str">
        <f>IF(A97="", "", TEXT(A97, "mmmm"))</f>
        <v>August</v>
      </c>
      <c r="C97" s="77" t="s">
        <v>3183</v>
      </c>
      <c r="D97" s="77" t="s">
        <v>3184</v>
      </c>
      <c r="E97" s="77" t="s">
        <v>3185</v>
      </c>
      <c r="F97" s="78" t="s">
        <v>3191</v>
      </c>
      <c r="G97" s="79">
        <v>2</v>
      </c>
      <c r="H97" s="79">
        <v>11</v>
      </c>
      <c r="I97" s="79"/>
      <c r="J97" s="79"/>
      <c r="K97" s="86">
        <f>IF(H97/12, H97/12, "")</f>
        <v>0.91666666666666663</v>
      </c>
      <c r="L97" s="87">
        <f>IFERROR(IF(K97*8, K97*8, ""), "")</f>
        <v>7.333333333333333</v>
      </c>
      <c r="M97" s="77"/>
    </row>
    <row r="98" spans="1:13" x14ac:dyDescent="0.25">
      <c r="A98" s="75">
        <v>45908</v>
      </c>
      <c r="B98" s="89" t="str">
        <f t="shared" ref="B98" si="56">IF(A98="", "", TEXT(A98, "mmmm"))</f>
        <v>September</v>
      </c>
      <c r="C98" s="81" t="s">
        <v>3189</v>
      </c>
      <c r="D98" s="77" t="s">
        <v>3190</v>
      </c>
      <c r="E98" s="77" t="s">
        <v>3185</v>
      </c>
      <c r="F98" s="78" t="s">
        <v>3191</v>
      </c>
      <c r="G98" s="79">
        <v>0</v>
      </c>
      <c r="H98" s="79">
        <v>32</v>
      </c>
      <c r="I98" s="79"/>
      <c r="J98" s="79"/>
      <c r="K98" s="86">
        <f t="shared" ref="K98" si="57">IF(H98/12, H98/12, "")</f>
        <v>2.6666666666666665</v>
      </c>
      <c r="L98" s="87">
        <f t="shared" ref="L98" si="58">IFERROR(IF(K98*8, K98*8, ""), "")</f>
        <v>21.333333333333332</v>
      </c>
      <c r="M98" s="77"/>
    </row>
    <row r="99" spans="1:13" x14ac:dyDescent="0.25">
      <c r="A99" s="75"/>
      <c r="B99" s="89" t="str">
        <f t="shared" si="49"/>
        <v/>
      </c>
      <c r="C99" s="81"/>
      <c r="D99" s="77"/>
      <c r="E99" s="77"/>
      <c r="F99" s="78"/>
      <c r="G99" s="83"/>
      <c r="H99" s="83"/>
      <c r="I99" s="145"/>
      <c r="J99" s="79"/>
      <c r="K99" s="86" t="str">
        <f t="shared" si="37"/>
        <v/>
      </c>
      <c r="L99" s="87" t="str">
        <f t="shared" si="55"/>
        <v/>
      </c>
      <c r="M99" s="77"/>
    </row>
    <row r="100" spans="1:13" x14ac:dyDescent="0.25">
      <c r="A100" s="75"/>
      <c r="B100" s="89" t="str">
        <f t="shared" si="49"/>
        <v/>
      </c>
      <c r="C100" s="81"/>
      <c r="D100" s="77"/>
      <c r="E100" s="77"/>
      <c r="F100" s="78"/>
      <c r="G100" s="79"/>
      <c r="H100" s="79"/>
      <c r="I100" s="79"/>
      <c r="J100" s="79"/>
      <c r="K100" s="86" t="str">
        <f t="shared" si="37"/>
        <v/>
      </c>
      <c r="L100" s="87" t="str">
        <f t="shared" si="55"/>
        <v/>
      </c>
      <c r="M100" s="77"/>
    </row>
    <row r="101" spans="1:13" x14ac:dyDescent="0.25">
      <c r="A101" s="75"/>
      <c r="B101" s="89" t="str">
        <f t="shared" si="49"/>
        <v/>
      </c>
      <c r="C101" s="77"/>
      <c r="D101" s="77"/>
      <c r="E101" s="77"/>
      <c r="F101" s="78"/>
      <c r="G101" s="79"/>
      <c r="H101" s="79"/>
      <c r="I101" s="79"/>
      <c r="J101" s="79"/>
      <c r="K101" s="86" t="str">
        <f t="shared" si="37"/>
        <v/>
      </c>
      <c r="L101" s="87" t="str">
        <f t="shared" si="55"/>
        <v/>
      </c>
      <c r="M101" s="77"/>
    </row>
    <row r="102" spans="1:13" x14ac:dyDescent="0.25">
      <c r="A102" s="75"/>
      <c r="B102" s="89" t="str">
        <f t="shared" si="49"/>
        <v/>
      </c>
      <c r="C102" s="81"/>
      <c r="D102" s="77"/>
      <c r="E102" s="77"/>
      <c r="F102" s="78"/>
      <c r="G102" s="79"/>
      <c r="H102" s="79"/>
      <c r="I102" s="79"/>
      <c r="J102" s="79"/>
      <c r="K102" s="86" t="str">
        <f t="shared" si="37"/>
        <v/>
      </c>
      <c r="L102" s="87" t="str">
        <f t="shared" si="55"/>
        <v/>
      </c>
      <c r="M102" s="77"/>
    </row>
    <row r="103" spans="1:13" x14ac:dyDescent="0.25">
      <c r="A103" s="75"/>
      <c r="B103" s="89" t="str">
        <f t="shared" si="49"/>
        <v/>
      </c>
      <c r="C103" s="81"/>
      <c r="D103" s="77"/>
      <c r="E103" s="77"/>
      <c r="F103" s="82"/>
      <c r="G103" s="83"/>
      <c r="H103" s="83"/>
      <c r="I103" s="145"/>
      <c r="J103" s="79"/>
      <c r="K103" s="86" t="str">
        <f t="shared" si="37"/>
        <v/>
      </c>
      <c r="L103" s="87" t="str">
        <f t="shared" si="55"/>
        <v/>
      </c>
      <c r="M103" s="77"/>
    </row>
    <row r="104" spans="1:13" x14ac:dyDescent="0.25">
      <c r="A104" s="75"/>
      <c r="B104" s="89" t="str">
        <f t="shared" si="49"/>
        <v/>
      </c>
      <c r="C104" s="81"/>
      <c r="D104" s="76"/>
      <c r="E104" s="77"/>
      <c r="F104" s="84"/>
      <c r="G104" s="85"/>
      <c r="H104" s="85"/>
      <c r="I104" s="85"/>
      <c r="J104" s="85"/>
      <c r="K104" s="86" t="str">
        <f t="shared" si="37"/>
        <v/>
      </c>
      <c r="L104" s="87" t="str">
        <f t="shared" si="55"/>
        <v/>
      </c>
      <c r="M104" s="76"/>
    </row>
    <row r="105" spans="1:13" x14ac:dyDescent="0.25">
      <c r="A105" s="75"/>
      <c r="B105" s="89" t="str">
        <f t="shared" si="49"/>
        <v/>
      </c>
      <c r="C105" s="81"/>
      <c r="D105" s="77"/>
      <c r="E105" s="77"/>
      <c r="F105" s="78"/>
      <c r="G105" s="79"/>
      <c r="H105" s="79"/>
      <c r="I105" s="79"/>
      <c r="J105" s="79"/>
      <c r="K105" s="86" t="str">
        <f t="shared" si="37"/>
        <v/>
      </c>
      <c r="L105" s="87" t="str">
        <f t="shared" si="55"/>
        <v/>
      </c>
      <c r="M105" s="77"/>
    </row>
    <row r="106" spans="1:13" x14ac:dyDescent="0.25">
      <c r="A106" s="75"/>
      <c r="B106" s="89" t="str">
        <f t="shared" si="49"/>
        <v/>
      </c>
      <c r="C106" s="77"/>
      <c r="D106" s="77"/>
      <c r="E106" s="77"/>
      <c r="F106" s="78"/>
      <c r="G106" s="79"/>
      <c r="H106" s="79"/>
      <c r="I106" s="79"/>
      <c r="J106" s="79"/>
      <c r="K106" s="86" t="str">
        <f t="shared" si="37"/>
        <v/>
      </c>
      <c r="L106" s="87" t="str">
        <f t="shared" si="55"/>
        <v/>
      </c>
      <c r="M106" s="77"/>
    </row>
    <row r="107" spans="1:13" x14ac:dyDescent="0.25">
      <c r="A107" s="75"/>
      <c r="B107" s="89" t="str">
        <f t="shared" si="49"/>
        <v/>
      </c>
      <c r="C107" s="77"/>
      <c r="D107" s="77"/>
      <c r="E107" s="77"/>
      <c r="F107" s="78"/>
      <c r="G107" s="79"/>
      <c r="H107" s="79"/>
      <c r="I107" s="79"/>
      <c r="J107" s="79"/>
      <c r="K107" s="86" t="str">
        <f t="shared" si="37"/>
        <v/>
      </c>
      <c r="L107" s="87" t="str">
        <f t="shared" si="55"/>
        <v/>
      </c>
      <c r="M107" s="77"/>
    </row>
    <row r="108" spans="1:13" x14ac:dyDescent="0.25">
      <c r="A108" s="75"/>
      <c r="B108" s="89" t="str">
        <f t="shared" si="49"/>
        <v/>
      </c>
      <c r="C108" s="81"/>
      <c r="D108" s="77"/>
      <c r="E108" s="77"/>
      <c r="F108" s="78"/>
      <c r="G108" s="79"/>
      <c r="H108" s="79"/>
      <c r="I108" s="79"/>
      <c r="J108" s="79"/>
      <c r="K108" s="86" t="str">
        <f t="shared" si="37"/>
        <v/>
      </c>
      <c r="L108" s="87" t="str">
        <f t="shared" si="55"/>
        <v/>
      </c>
      <c r="M108" s="77"/>
    </row>
    <row r="109" spans="1:13" x14ac:dyDescent="0.25">
      <c r="A109" s="75"/>
      <c r="B109" s="89" t="str">
        <f t="shared" si="49"/>
        <v/>
      </c>
      <c r="C109" s="77"/>
      <c r="D109" s="77"/>
      <c r="E109" s="77"/>
      <c r="F109" s="78"/>
      <c r="G109" s="79"/>
      <c r="H109" s="79"/>
      <c r="I109" s="79"/>
      <c r="J109" s="79"/>
      <c r="K109" s="86" t="str">
        <f t="shared" si="37"/>
        <v/>
      </c>
      <c r="L109" s="87" t="str">
        <f t="shared" si="55"/>
        <v/>
      </c>
      <c r="M109" s="77"/>
    </row>
    <row r="110" spans="1:13" x14ac:dyDescent="0.25">
      <c r="A110" s="75"/>
      <c r="B110" s="89" t="str">
        <f t="shared" si="49"/>
        <v/>
      </c>
      <c r="C110" s="77"/>
      <c r="D110" s="77"/>
      <c r="E110" s="77"/>
      <c r="F110" s="78"/>
      <c r="G110" s="79"/>
      <c r="H110" s="79"/>
      <c r="I110" s="79"/>
      <c r="J110" s="79"/>
      <c r="K110" s="86" t="str">
        <f t="shared" si="37"/>
        <v/>
      </c>
      <c r="L110" s="87" t="str">
        <f t="shared" si="55"/>
        <v/>
      </c>
      <c r="M110" s="77"/>
    </row>
    <row r="111" spans="1:13" x14ac:dyDescent="0.25">
      <c r="A111" s="75"/>
      <c r="B111" s="89" t="str">
        <f t="shared" si="49"/>
        <v/>
      </c>
      <c r="C111" s="77"/>
      <c r="D111" s="77"/>
      <c r="E111" s="77"/>
      <c r="F111" s="78"/>
      <c r="G111" s="79"/>
      <c r="H111" s="79"/>
      <c r="I111" s="79"/>
      <c r="J111" s="79"/>
      <c r="K111" s="86" t="str">
        <f t="shared" si="37"/>
        <v/>
      </c>
      <c r="L111" s="87" t="str">
        <f t="shared" si="55"/>
        <v/>
      </c>
      <c r="M111" s="77"/>
    </row>
    <row r="112" spans="1:13" x14ac:dyDescent="0.25">
      <c r="A112" s="75"/>
      <c r="B112" s="89" t="str">
        <f t="shared" si="49"/>
        <v/>
      </c>
      <c r="C112" s="81"/>
      <c r="D112" s="77"/>
      <c r="E112" s="77"/>
      <c r="F112" s="78"/>
      <c r="G112" s="79"/>
      <c r="H112" s="79"/>
      <c r="I112" s="79"/>
      <c r="J112" s="79"/>
      <c r="K112" s="86" t="str">
        <f t="shared" si="37"/>
        <v/>
      </c>
      <c r="L112" s="87" t="str">
        <f t="shared" si="55"/>
        <v/>
      </c>
      <c r="M112" s="77"/>
    </row>
    <row r="113" spans="1:13" x14ac:dyDescent="0.25">
      <c r="A113" s="75"/>
      <c r="B113" s="89" t="str">
        <f t="shared" si="49"/>
        <v/>
      </c>
      <c r="C113" s="81"/>
      <c r="D113" s="77"/>
      <c r="E113" s="77"/>
      <c r="F113" s="82"/>
      <c r="G113" s="83"/>
      <c r="H113" s="83"/>
      <c r="I113" s="145"/>
      <c r="J113" s="79"/>
      <c r="K113" s="86" t="str">
        <f t="shared" si="37"/>
        <v/>
      </c>
      <c r="L113" s="87" t="str">
        <f t="shared" si="55"/>
        <v/>
      </c>
      <c r="M113" s="77"/>
    </row>
    <row r="114" spans="1:13" x14ac:dyDescent="0.25">
      <c r="A114" s="75"/>
      <c r="B114" s="89" t="str">
        <f t="shared" si="49"/>
        <v/>
      </c>
      <c r="C114" s="81"/>
      <c r="D114" s="76"/>
      <c r="E114" s="77"/>
      <c r="F114" s="84"/>
      <c r="G114" s="85"/>
      <c r="H114" s="85"/>
      <c r="I114" s="85"/>
      <c r="J114" s="85"/>
      <c r="K114" s="86" t="str">
        <f t="shared" si="37"/>
        <v/>
      </c>
      <c r="L114" s="87" t="str">
        <f t="shared" si="55"/>
        <v/>
      </c>
      <c r="M114" s="76"/>
    </row>
    <row r="115" spans="1:13" x14ac:dyDescent="0.25">
      <c r="A115" s="75"/>
      <c r="B115" s="89" t="str">
        <f t="shared" si="49"/>
        <v/>
      </c>
      <c r="C115" s="81"/>
      <c r="D115" s="77"/>
      <c r="E115" s="77"/>
      <c r="F115" s="78"/>
      <c r="G115" s="79"/>
      <c r="H115" s="79"/>
      <c r="I115" s="85"/>
      <c r="J115" s="85"/>
      <c r="K115" s="86" t="str">
        <f t="shared" si="37"/>
        <v/>
      </c>
      <c r="L115" s="87" t="str">
        <f t="shared" si="55"/>
        <v/>
      </c>
      <c r="M115" s="77"/>
    </row>
    <row r="116" spans="1:13" x14ac:dyDescent="0.25">
      <c r="A116" s="75"/>
      <c r="B116" s="89" t="str">
        <f t="shared" si="49"/>
        <v/>
      </c>
      <c r="C116" s="76"/>
      <c r="D116" s="76"/>
      <c r="E116" s="77"/>
      <c r="F116" s="78"/>
      <c r="G116" s="85"/>
      <c r="H116" s="85"/>
      <c r="I116" s="85"/>
      <c r="J116" s="85"/>
      <c r="K116" s="86" t="str">
        <f t="shared" si="37"/>
        <v/>
      </c>
      <c r="L116" s="87" t="str">
        <f t="shared" si="55"/>
        <v/>
      </c>
      <c r="M116" s="76"/>
    </row>
    <row r="117" spans="1:13" x14ac:dyDescent="0.25">
      <c r="A117" s="75"/>
      <c r="B117" s="89" t="str">
        <f t="shared" si="49"/>
        <v/>
      </c>
      <c r="C117" s="76"/>
      <c r="D117" s="76"/>
      <c r="E117" s="77"/>
      <c r="F117" s="78"/>
      <c r="G117" s="85"/>
      <c r="H117" s="85"/>
      <c r="I117" s="85"/>
      <c r="J117" s="85"/>
      <c r="K117" s="86" t="str">
        <f t="shared" si="37"/>
        <v/>
      </c>
      <c r="L117" s="87" t="str">
        <f t="shared" si="55"/>
        <v/>
      </c>
      <c r="M117" s="76"/>
    </row>
    <row r="118" spans="1:13" x14ac:dyDescent="0.25">
      <c r="A118" s="75"/>
      <c r="B118" s="89" t="str">
        <f t="shared" si="49"/>
        <v/>
      </c>
      <c r="C118" s="76"/>
      <c r="D118" s="76"/>
      <c r="E118" s="77"/>
      <c r="F118" s="78"/>
      <c r="G118" s="85"/>
      <c r="H118" s="85"/>
      <c r="I118" s="85"/>
      <c r="J118" s="85"/>
      <c r="K118" s="86" t="str">
        <f t="shared" si="37"/>
        <v/>
      </c>
      <c r="L118" s="87" t="str">
        <f t="shared" si="55"/>
        <v/>
      </c>
      <c r="M118" s="76"/>
    </row>
    <row r="119" spans="1:13" x14ac:dyDescent="0.25">
      <c r="A119" s="75"/>
      <c r="B119" s="89" t="str">
        <f t="shared" si="49"/>
        <v/>
      </c>
      <c r="C119" s="76"/>
      <c r="D119" s="76"/>
      <c r="E119" s="77"/>
      <c r="F119" s="78"/>
      <c r="G119" s="85"/>
      <c r="H119" s="85"/>
      <c r="I119" s="85"/>
      <c r="J119" s="85"/>
      <c r="K119" s="86" t="str">
        <f t="shared" si="37"/>
        <v/>
      </c>
      <c r="L119" s="87" t="str">
        <f t="shared" si="55"/>
        <v/>
      </c>
      <c r="M119" s="76"/>
    </row>
    <row r="120" spans="1:13" x14ac:dyDescent="0.25">
      <c r="A120" s="75"/>
      <c r="B120" s="89" t="str">
        <f t="shared" si="49"/>
        <v/>
      </c>
      <c r="C120" s="77"/>
      <c r="D120" s="77"/>
      <c r="E120" s="77"/>
      <c r="F120" s="78"/>
      <c r="G120" s="79"/>
      <c r="H120" s="79"/>
      <c r="I120" s="79"/>
      <c r="J120" s="79"/>
      <c r="K120" s="86" t="str">
        <f t="shared" ref="K120:K183" si="59">IF(H120/12, H120/12, "")</f>
        <v/>
      </c>
      <c r="L120" s="87" t="str">
        <f t="shared" si="55"/>
        <v/>
      </c>
      <c r="M120" s="77"/>
    </row>
    <row r="121" spans="1:13" x14ac:dyDescent="0.25">
      <c r="A121" s="75"/>
      <c r="B121" s="89" t="str">
        <f t="shared" si="49"/>
        <v/>
      </c>
      <c r="C121" s="77"/>
      <c r="D121" s="77"/>
      <c r="E121" s="77"/>
      <c r="F121" s="78"/>
      <c r="G121" s="79"/>
      <c r="H121" s="79"/>
      <c r="I121" s="79"/>
      <c r="J121" s="79"/>
      <c r="K121" s="86" t="str">
        <f t="shared" si="59"/>
        <v/>
      </c>
      <c r="L121" s="87" t="str">
        <f t="shared" si="55"/>
        <v/>
      </c>
      <c r="M121" s="77"/>
    </row>
    <row r="122" spans="1:13" x14ac:dyDescent="0.25">
      <c r="A122" s="75"/>
      <c r="B122" s="89" t="str">
        <f t="shared" si="49"/>
        <v/>
      </c>
      <c r="C122" s="77"/>
      <c r="D122" s="77"/>
      <c r="E122" s="77"/>
      <c r="F122" s="78"/>
      <c r="G122" s="79"/>
      <c r="H122" s="79"/>
      <c r="I122" s="79"/>
      <c r="J122" s="79"/>
      <c r="K122" s="86" t="str">
        <f t="shared" si="59"/>
        <v/>
      </c>
      <c r="L122" s="87" t="str">
        <f t="shared" si="55"/>
        <v/>
      </c>
      <c r="M122" s="77"/>
    </row>
    <row r="123" spans="1:13" x14ac:dyDescent="0.25">
      <c r="A123" s="75"/>
      <c r="B123" s="89" t="str">
        <f t="shared" si="49"/>
        <v/>
      </c>
      <c r="C123" s="81"/>
      <c r="D123" s="77"/>
      <c r="E123" s="77"/>
      <c r="F123" s="78"/>
      <c r="G123" s="79"/>
      <c r="H123" s="79"/>
      <c r="I123" s="79"/>
      <c r="J123" s="79"/>
      <c r="K123" s="86" t="str">
        <f t="shared" si="59"/>
        <v/>
      </c>
      <c r="L123" s="87" t="str">
        <f t="shared" si="55"/>
        <v/>
      </c>
      <c r="M123" s="77"/>
    </row>
    <row r="124" spans="1:13" x14ac:dyDescent="0.25">
      <c r="A124" s="75"/>
      <c r="B124" s="89" t="str">
        <f t="shared" si="49"/>
        <v/>
      </c>
      <c r="C124" s="81"/>
      <c r="D124" s="77"/>
      <c r="E124" s="77"/>
      <c r="F124" s="78"/>
      <c r="G124" s="83"/>
      <c r="H124" s="83"/>
      <c r="I124" s="145"/>
      <c r="J124" s="79"/>
      <c r="K124" s="86" t="str">
        <f t="shared" si="59"/>
        <v/>
      </c>
      <c r="L124" s="87" t="str">
        <f t="shared" si="55"/>
        <v/>
      </c>
      <c r="M124" s="77"/>
    </row>
    <row r="125" spans="1:13" x14ac:dyDescent="0.25">
      <c r="A125" s="75"/>
      <c r="B125" s="89" t="str">
        <f t="shared" si="49"/>
        <v/>
      </c>
      <c r="C125" s="81"/>
      <c r="D125" s="77"/>
      <c r="E125" s="77"/>
      <c r="F125" s="78"/>
      <c r="G125" s="79"/>
      <c r="H125" s="79"/>
      <c r="I125" s="79"/>
      <c r="J125" s="79"/>
      <c r="K125" s="86" t="str">
        <f t="shared" si="59"/>
        <v/>
      </c>
      <c r="L125" s="87" t="str">
        <f t="shared" si="55"/>
        <v/>
      </c>
      <c r="M125" s="77"/>
    </row>
    <row r="126" spans="1:13" x14ac:dyDescent="0.25">
      <c r="A126" s="80"/>
      <c r="B126" s="89" t="str">
        <f t="shared" si="49"/>
        <v/>
      </c>
      <c r="C126" s="77"/>
      <c r="D126" s="77"/>
      <c r="E126" s="77"/>
      <c r="F126" s="78"/>
      <c r="G126" s="79"/>
      <c r="H126" s="79"/>
      <c r="I126" s="79"/>
      <c r="J126" s="79"/>
      <c r="K126" s="86" t="str">
        <f t="shared" si="59"/>
        <v/>
      </c>
      <c r="L126" s="87" t="str">
        <f t="shared" si="55"/>
        <v/>
      </c>
      <c r="M126" s="77"/>
    </row>
    <row r="127" spans="1:13" x14ac:dyDescent="0.25">
      <c r="A127" s="75"/>
      <c r="B127" s="89" t="str">
        <f t="shared" si="49"/>
        <v/>
      </c>
      <c r="C127" s="81"/>
      <c r="D127" s="77"/>
      <c r="E127" s="77"/>
      <c r="F127" s="78"/>
      <c r="G127" s="79"/>
      <c r="H127" s="79"/>
      <c r="I127" s="79"/>
      <c r="J127" s="79"/>
      <c r="K127" s="86" t="str">
        <f t="shared" si="59"/>
        <v/>
      </c>
      <c r="L127" s="87" t="str">
        <f t="shared" si="55"/>
        <v/>
      </c>
      <c r="M127" s="77"/>
    </row>
    <row r="128" spans="1:13" x14ac:dyDescent="0.25">
      <c r="A128" s="75"/>
      <c r="B128" s="89" t="str">
        <f t="shared" si="49"/>
        <v/>
      </c>
      <c r="C128" s="81"/>
      <c r="D128" s="77"/>
      <c r="E128" s="77"/>
      <c r="F128" s="78"/>
      <c r="G128" s="83"/>
      <c r="H128" s="83"/>
      <c r="I128" s="145"/>
      <c r="J128" s="79"/>
      <c r="K128" s="86" t="str">
        <f t="shared" si="59"/>
        <v/>
      </c>
      <c r="L128" s="87" t="str">
        <f t="shared" si="55"/>
        <v/>
      </c>
      <c r="M128" s="77"/>
    </row>
    <row r="129" spans="1:13" x14ac:dyDescent="0.25">
      <c r="A129" s="75"/>
      <c r="B129" s="89" t="str">
        <f t="shared" si="49"/>
        <v/>
      </c>
      <c r="C129" s="81"/>
      <c r="D129" s="77"/>
      <c r="E129" s="77"/>
      <c r="F129" s="78"/>
      <c r="G129" s="79"/>
      <c r="H129" s="79"/>
      <c r="I129" s="79"/>
      <c r="J129" s="79"/>
      <c r="K129" s="86" t="str">
        <f t="shared" si="59"/>
        <v/>
      </c>
      <c r="L129" s="87" t="str">
        <f t="shared" ref="L129:L192" si="60">IFERROR(IF(K129*8, K129*8, ""), "")</f>
        <v/>
      </c>
      <c r="M129" s="77"/>
    </row>
    <row r="130" spans="1:13" x14ac:dyDescent="0.25">
      <c r="A130" s="75"/>
      <c r="B130" s="89" t="str">
        <f t="shared" ref="B130:B193" si="61">IF(A130="", "", TEXT(A130, "mmmm"))</f>
        <v/>
      </c>
      <c r="C130" s="77"/>
      <c r="D130" s="77"/>
      <c r="E130" s="77"/>
      <c r="F130" s="78"/>
      <c r="G130" s="79"/>
      <c r="H130" s="79"/>
      <c r="I130" s="79"/>
      <c r="J130" s="79"/>
      <c r="K130" s="86" t="str">
        <f t="shared" si="59"/>
        <v/>
      </c>
      <c r="L130" s="87" t="str">
        <f t="shared" si="60"/>
        <v/>
      </c>
      <c r="M130" s="77"/>
    </row>
    <row r="131" spans="1:13" x14ac:dyDescent="0.25">
      <c r="A131" s="75"/>
      <c r="B131" s="89" t="str">
        <f t="shared" si="61"/>
        <v/>
      </c>
      <c r="C131" s="81"/>
      <c r="D131" s="77"/>
      <c r="E131" s="77"/>
      <c r="F131" s="78"/>
      <c r="G131" s="79"/>
      <c r="H131" s="79"/>
      <c r="I131" s="79"/>
      <c r="J131" s="79"/>
      <c r="K131" s="86" t="str">
        <f t="shared" si="59"/>
        <v/>
      </c>
      <c r="L131" s="87" t="str">
        <f t="shared" si="60"/>
        <v/>
      </c>
      <c r="M131" s="77"/>
    </row>
    <row r="132" spans="1:13" x14ac:dyDescent="0.25">
      <c r="A132" s="75"/>
      <c r="B132" s="89" t="str">
        <f t="shared" si="61"/>
        <v/>
      </c>
      <c r="C132" s="81"/>
      <c r="D132" s="77"/>
      <c r="E132" s="77"/>
      <c r="F132" s="82"/>
      <c r="G132" s="83"/>
      <c r="H132" s="83"/>
      <c r="I132" s="145"/>
      <c r="J132" s="79"/>
      <c r="K132" s="86" t="str">
        <f t="shared" si="59"/>
        <v/>
      </c>
      <c r="L132" s="87" t="str">
        <f t="shared" si="60"/>
        <v/>
      </c>
      <c r="M132" s="77"/>
    </row>
    <row r="133" spans="1:13" x14ac:dyDescent="0.25">
      <c r="A133" s="75"/>
      <c r="B133" s="89" t="str">
        <f t="shared" si="61"/>
        <v/>
      </c>
      <c r="C133" s="81"/>
      <c r="D133" s="76"/>
      <c r="E133" s="77"/>
      <c r="F133" s="84"/>
      <c r="G133" s="85"/>
      <c r="H133" s="85"/>
      <c r="I133" s="85"/>
      <c r="J133" s="85"/>
      <c r="K133" s="86" t="str">
        <f t="shared" si="59"/>
        <v/>
      </c>
      <c r="L133" s="87" t="str">
        <f t="shared" si="60"/>
        <v/>
      </c>
      <c r="M133" s="76"/>
    </row>
    <row r="134" spans="1:13" x14ac:dyDescent="0.25">
      <c r="A134" s="75"/>
      <c r="B134" s="89" t="str">
        <f t="shared" si="61"/>
        <v/>
      </c>
      <c r="C134" s="81"/>
      <c r="D134" s="77"/>
      <c r="E134" s="77"/>
      <c r="F134" s="78"/>
      <c r="G134" s="79"/>
      <c r="H134" s="79"/>
      <c r="I134" s="85"/>
      <c r="J134" s="85"/>
      <c r="K134" s="86" t="str">
        <f t="shared" si="59"/>
        <v/>
      </c>
      <c r="L134" s="87" t="str">
        <f t="shared" si="60"/>
        <v/>
      </c>
      <c r="M134" s="77"/>
    </row>
    <row r="135" spans="1:13" x14ac:dyDescent="0.25">
      <c r="A135" s="75"/>
      <c r="B135" s="89" t="str">
        <f t="shared" si="61"/>
        <v/>
      </c>
      <c r="C135" s="76"/>
      <c r="D135" s="76"/>
      <c r="E135" s="77"/>
      <c r="F135" s="78"/>
      <c r="G135" s="85"/>
      <c r="H135" s="85"/>
      <c r="I135" s="85"/>
      <c r="J135" s="85"/>
      <c r="K135" s="86" t="str">
        <f t="shared" si="59"/>
        <v/>
      </c>
      <c r="L135" s="87" t="str">
        <f t="shared" si="60"/>
        <v/>
      </c>
      <c r="M135" s="76"/>
    </row>
    <row r="136" spans="1:13" x14ac:dyDescent="0.25">
      <c r="A136" s="75"/>
      <c r="B136" s="89" t="str">
        <f t="shared" si="61"/>
        <v/>
      </c>
      <c r="C136" s="76"/>
      <c r="D136" s="76"/>
      <c r="E136" s="77"/>
      <c r="F136" s="78"/>
      <c r="G136" s="85"/>
      <c r="H136" s="85"/>
      <c r="I136" s="85"/>
      <c r="J136" s="85"/>
      <c r="K136" s="86" t="str">
        <f t="shared" si="59"/>
        <v/>
      </c>
      <c r="L136" s="87" t="str">
        <f t="shared" si="60"/>
        <v/>
      </c>
      <c r="M136" s="76"/>
    </row>
    <row r="137" spans="1:13" x14ac:dyDescent="0.25">
      <c r="A137" s="75"/>
      <c r="B137" s="89" t="str">
        <f t="shared" si="61"/>
        <v/>
      </c>
      <c r="C137" s="76"/>
      <c r="D137" s="76"/>
      <c r="E137" s="77"/>
      <c r="F137" s="78"/>
      <c r="G137" s="85"/>
      <c r="H137" s="85"/>
      <c r="I137" s="85"/>
      <c r="J137" s="85"/>
      <c r="K137" s="86" t="str">
        <f t="shared" si="59"/>
        <v/>
      </c>
      <c r="L137" s="87" t="str">
        <f t="shared" si="60"/>
        <v/>
      </c>
      <c r="M137" s="76"/>
    </row>
    <row r="138" spans="1:13" x14ac:dyDescent="0.25">
      <c r="A138" s="75"/>
      <c r="B138" s="89" t="str">
        <f t="shared" si="61"/>
        <v/>
      </c>
      <c r="C138" s="76"/>
      <c r="D138" s="76"/>
      <c r="E138" s="77"/>
      <c r="F138" s="78"/>
      <c r="G138" s="85"/>
      <c r="H138" s="85"/>
      <c r="I138" s="85"/>
      <c r="J138" s="85"/>
      <c r="K138" s="86" t="str">
        <f t="shared" si="59"/>
        <v/>
      </c>
      <c r="L138" s="87" t="str">
        <f t="shared" si="60"/>
        <v/>
      </c>
      <c r="M138" s="76"/>
    </row>
    <row r="139" spans="1:13" x14ac:dyDescent="0.25">
      <c r="A139" s="75"/>
      <c r="B139" s="89" t="str">
        <f t="shared" si="61"/>
        <v/>
      </c>
      <c r="C139" s="76"/>
      <c r="D139" s="77"/>
      <c r="E139" s="77"/>
      <c r="F139" s="78"/>
      <c r="G139" s="79"/>
      <c r="H139" s="79"/>
      <c r="I139" s="79"/>
      <c r="J139" s="79"/>
      <c r="K139" s="86" t="str">
        <f t="shared" si="59"/>
        <v/>
      </c>
      <c r="L139" s="87" t="str">
        <f t="shared" si="60"/>
        <v/>
      </c>
      <c r="M139" s="77"/>
    </row>
    <row r="140" spans="1:13" x14ac:dyDescent="0.25">
      <c r="A140" s="75"/>
      <c r="B140" s="89" t="str">
        <f t="shared" si="61"/>
        <v/>
      </c>
      <c r="C140" s="76"/>
      <c r="D140" s="77"/>
      <c r="E140" s="77"/>
      <c r="F140" s="78"/>
      <c r="G140" s="79"/>
      <c r="H140" s="79"/>
      <c r="I140" s="79"/>
      <c r="J140" s="79"/>
      <c r="K140" s="86" t="str">
        <f t="shared" si="59"/>
        <v/>
      </c>
      <c r="L140" s="87" t="str">
        <f t="shared" si="60"/>
        <v/>
      </c>
      <c r="M140" s="77"/>
    </row>
    <row r="141" spans="1:13" x14ac:dyDescent="0.25">
      <c r="A141" s="75"/>
      <c r="B141" s="89" t="str">
        <f t="shared" si="61"/>
        <v/>
      </c>
      <c r="C141" s="81"/>
      <c r="D141" s="77"/>
      <c r="E141" s="77"/>
      <c r="F141" s="78"/>
      <c r="G141" s="79"/>
      <c r="H141" s="79"/>
      <c r="I141" s="79"/>
      <c r="J141" s="79"/>
      <c r="K141" s="86" t="str">
        <f t="shared" si="59"/>
        <v/>
      </c>
      <c r="L141" s="87" t="str">
        <f t="shared" si="60"/>
        <v/>
      </c>
      <c r="M141" s="77"/>
    </row>
    <row r="142" spans="1:13" x14ac:dyDescent="0.25">
      <c r="A142" s="75"/>
      <c r="B142" s="89" t="str">
        <f t="shared" si="61"/>
        <v/>
      </c>
      <c r="C142" s="81"/>
      <c r="D142" s="77"/>
      <c r="E142" s="77"/>
      <c r="F142" s="78"/>
      <c r="G142" s="83"/>
      <c r="H142" s="83"/>
      <c r="I142" s="145"/>
      <c r="J142" s="79"/>
      <c r="K142" s="86" t="str">
        <f t="shared" si="59"/>
        <v/>
      </c>
      <c r="L142" s="87" t="str">
        <f t="shared" si="60"/>
        <v/>
      </c>
      <c r="M142" s="77"/>
    </row>
    <row r="143" spans="1:13" x14ac:dyDescent="0.25">
      <c r="A143" s="75"/>
      <c r="B143" s="89" t="str">
        <f t="shared" si="61"/>
        <v/>
      </c>
      <c r="C143" s="81"/>
      <c r="D143" s="77"/>
      <c r="E143" s="77"/>
      <c r="F143" s="78"/>
      <c r="G143" s="79"/>
      <c r="H143" s="79"/>
      <c r="I143" s="79"/>
      <c r="J143" s="79"/>
      <c r="K143" s="86" t="str">
        <f t="shared" si="59"/>
        <v/>
      </c>
      <c r="L143" s="87" t="str">
        <f t="shared" si="60"/>
        <v/>
      </c>
      <c r="M143" s="77"/>
    </row>
    <row r="144" spans="1:13" x14ac:dyDescent="0.25">
      <c r="A144" s="75"/>
      <c r="B144" s="89" t="str">
        <f t="shared" si="61"/>
        <v/>
      </c>
      <c r="C144" s="77"/>
      <c r="D144" s="77"/>
      <c r="E144" s="77"/>
      <c r="F144" s="78"/>
      <c r="G144" s="79"/>
      <c r="H144" s="79"/>
      <c r="I144" s="79"/>
      <c r="J144" s="79"/>
      <c r="K144" s="86" t="str">
        <f t="shared" si="59"/>
        <v/>
      </c>
      <c r="L144" s="87" t="str">
        <f t="shared" si="60"/>
        <v/>
      </c>
      <c r="M144" s="77"/>
    </row>
    <row r="145" spans="1:13" x14ac:dyDescent="0.25">
      <c r="A145" s="75"/>
      <c r="B145" s="89" t="str">
        <f t="shared" si="61"/>
        <v/>
      </c>
      <c r="C145" s="81"/>
      <c r="D145" s="77"/>
      <c r="E145" s="77"/>
      <c r="F145" s="78"/>
      <c r="G145" s="79"/>
      <c r="H145" s="79"/>
      <c r="I145" s="79"/>
      <c r="J145" s="79"/>
      <c r="K145" s="86" t="str">
        <f t="shared" si="59"/>
        <v/>
      </c>
      <c r="L145" s="87" t="str">
        <f t="shared" si="60"/>
        <v/>
      </c>
      <c r="M145" s="77"/>
    </row>
    <row r="146" spans="1:13" x14ac:dyDescent="0.25">
      <c r="A146" s="75"/>
      <c r="B146" s="89" t="str">
        <f t="shared" si="61"/>
        <v/>
      </c>
      <c r="C146" s="81"/>
      <c r="D146" s="77"/>
      <c r="E146" s="77"/>
      <c r="F146" s="78"/>
      <c r="G146" s="83"/>
      <c r="H146" s="83"/>
      <c r="I146" s="145"/>
      <c r="J146" s="79"/>
      <c r="K146" s="86" t="str">
        <f t="shared" si="59"/>
        <v/>
      </c>
      <c r="L146" s="87" t="str">
        <f t="shared" si="60"/>
        <v/>
      </c>
      <c r="M146" s="77"/>
    </row>
    <row r="147" spans="1:13" x14ac:dyDescent="0.25">
      <c r="A147" s="75"/>
      <c r="B147" s="89" t="str">
        <f t="shared" si="61"/>
        <v/>
      </c>
      <c r="C147" s="81"/>
      <c r="D147" s="77"/>
      <c r="E147" s="77"/>
      <c r="F147" s="78"/>
      <c r="G147" s="79"/>
      <c r="H147" s="79"/>
      <c r="I147" s="79"/>
      <c r="J147" s="79"/>
      <c r="K147" s="86" t="str">
        <f t="shared" si="59"/>
        <v/>
      </c>
      <c r="L147" s="87" t="str">
        <f t="shared" si="60"/>
        <v/>
      </c>
      <c r="M147" s="77"/>
    </row>
    <row r="148" spans="1:13" x14ac:dyDescent="0.25">
      <c r="A148" s="75"/>
      <c r="B148" s="89" t="str">
        <f t="shared" si="61"/>
        <v/>
      </c>
      <c r="C148" s="77"/>
      <c r="D148" s="77"/>
      <c r="E148" s="77"/>
      <c r="F148" s="78"/>
      <c r="G148" s="79"/>
      <c r="H148" s="79"/>
      <c r="I148" s="79"/>
      <c r="J148" s="79"/>
      <c r="K148" s="86" t="str">
        <f t="shared" si="59"/>
        <v/>
      </c>
      <c r="L148" s="87" t="str">
        <f t="shared" si="60"/>
        <v/>
      </c>
      <c r="M148" s="77"/>
    </row>
    <row r="149" spans="1:13" x14ac:dyDescent="0.25">
      <c r="A149" s="75"/>
      <c r="B149" s="89" t="str">
        <f t="shared" si="61"/>
        <v/>
      </c>
      <c r="C149" s="76"/>
      <c r="D149" s="77"/>
      <c r="E149" s="77"/>
      <c r="F149" s="78"/>
      <c r="G149" s="79"/>
      <c r="H149" s="79"/>
      <c r="I149" s="79"/>
      <c r="J149" s="79"/>
      <c r="K149" s="86" t="str">
        <f t="shared" si="59"/>
        <v/>
      </c>
      <c r="L149" s="87" t="str">
        <f t="shared" si="60"/>
        <v/>
      </c>
      <c r="M149" s="77"/>
    </row>
    <row r="150" spans="1:13" x14ac:dyDescent="0.25">
      <c r="A150" s="75"/>
      <c r="B150" s="89" t="str">
        <f t="shared" si="61"/>
        <v/>
      </c>
      <c r="C150" s="76"/>
      <c r="D150" s="77"/>
      <c r="E150" s="77"/>
      <c r="F150" s="78"/>
      <c r="G150" s="79"/>
      <c r="H150" s="79"/>
      <c r="I150" s="79"/>
      <c r="J150" s="79"/>
      <c r="K150" s="86" t="str">
        <f t="shared" si="59"/>
        <v/>
      </c>
      <c r="L150" s="87" t="str">
        <f t="shared" si="60"/>
        <v/>
      </c>
      <c r="M150" s="77"/>
    </row>
    <row r="151" spans="1:13" x14ac:dyDescent="0.25">
      <c r="A151" s="75"/>
      <c r="B151" s="89" t="str">
        <f t="shared" si="61"/>
        <v/>
      </c>
      <c r="C151" s="81"/>
      <c r="D151" s="77"/>
      <c r="E151" s="77"/>
      <c r="F151" s="78"/>
      <c r="G151" s="79"/>
      <c r="H151" s="79"/>
      <c r="I151" s="79"/>
      <c r="J151" s="79"/>
      <c r="K151" s="86" t="str">
        <f t="shared" si="59"/>
        <v/>
      </c>
      <c r="L151" s="87" t="str">
        <f t="shared" si="60"/>
        <v/>
      </c>
      <c r="M151" s="77"/>
    </row>
    <row r="152" spans="1:13" x14ac:dyDescent="0.25">
      <c r="A152" s="75"/>
      <c r="B152" s="89" t="str">
        <f t="shared" si="61"/>
        <v/>
      </c>
      <c r="C152" s="81"/>
      <c r="D152" s="77"/>
      <c r="E152" s="77"/>
      <c r="F152" s="82"/>
      <c r="G152" s="83"/>
      <c r="H152" s="83"/>
      <c r="I152" s="145"/>
      <c r="J152" s="79"/>
      <c r="K152" s="86" t="str">
        <f t="shared" si="59"/>
        <v/>
      </c>
      <c r="L152" s="87" t="str">
        <f t="shared" si="60"/>
        <v/>
      </c>
      <c r="M152" s="77"/>
    </row>
    <row r="153" spans="1:13" x14ac:dyDescent="0.25">
      <c r="A153" s="75"/>
      <c r="B153" s="89" t="str">
        <f t="shared" si="61"/>
        <v/>
      </c>
      <c r="C153" s="81"/>
      <c r="D153" s="76"/>
      <c r="E153" s="77"/>
      <c r="F153" s="84"/>
      <c r="G153" s="85"/>
      <c r="H153" s="85"/>
      <c r="I153" s="85"/>
      <c r="J153" s="85"/>
      <c r="K153" s="86" t="str">
        <f t="shared" si="59"/>
        <v/>
      </c>
      <c r="L153" s="87" t="str">
        <f t="shared" si="60"/>
        <v/>
      </c>
      <c r="M153" s="76"/>
    </row>
    <row r="154" spans="1:13" x14ac:dyDescent="0.25">
      <c r="A154" s="75"/>
      <c r="B154" s="89" t="str">
        <f t="shared" si="61"/>
        <v/>
      </c>
      <c r="C154" s="81"/>
      <c r="D154" s="77"/>
      <c r="E154" s="77"/>
      <c r="F154" s="78"/>
      <c r="G154" s="79"/>
      <c r="H154" s="79"/>
      <c r="I154" s="85"/>
      <c r="J154" s="85"/>
      <c r="K154" s="86" t="str">
        <f t="shared" si="59"/>
        <v/>
      </c>
      <c r="L154" s="87" t="str">
        <f t="shared" si="60"/>
        <v/>
      </c>
      <c r="M154" s="77"/>
    </row>
    <row r="155" spans="1:13" x14ac:dyDescent="0.25">
      <c r="A155" s="75"/>
      <c r="B155" s="89" t="str">
        <f t="shared" si="61"/>
        <v/>
      </c>
      <c r="C155" s="76"/>
      <c r="D155" s="76"/>
      <c r="E155" s="77"/>
      <c r="F155" s="78"/>
      <c r="G155" s="85"/>
      <c r="H155" s="85"/>
      <c r="I155" s="85"/>
      <c r="J155" s="85"/>
      <c r="K155" s="86" t="str">
        <f t="shared" si="59"/>
        <v/>
      </c>
      <c r="L155" s="87" t="str">
        <f t="shared" si="60"/>
        <v/>
      </c>
      <c r="M155" s="76"/>
    </row>
    <row r="156" spans="1:13" x14ac:dyDescent="0.25">
      <c r="A156" s="75"/>
      <c r="B156" s="89" t="str">
        <f t="shared" si="61"/>
        <v/>
      </c>
      <c r="C156" s="76"/>
      <c r="D156" s="76"/>
      <c r="E156" s="77"/>
      <c r="F156" s="78"/>
      <c r="G156" s="85"/>
      <c r="H156" s="85"/>
      <c r="I156" s="85"/>
      <c r="J156" s="85"/>
      <c r="K156" s="86" t="str">
        <f t="shared" si="59"/>
        <v/>
      </c>
      <c r="L156" s="87" t="str">
        <f t="shared" si="60"/>
        <v/>
      </c>
      <c r="M156" s="76"/>
    </row>
    <row r="157" spans="1:13" x14ac:dyDescent="0.25">
      <c r="A157" s="75"/>
      <c r="B157" s="89" t="str">
        <f t="shared" si="61"/>
        <v/>
      </c>
      <c r="C157" s="76"/>
      <c r="D157" s="76"/>
      <c r="E157" s="77"/>
      <c r="F157" s="78"/>
      <c r="G157" s="85"/>
      <c r="H157" s="85"/>
      <c r="I157" s="85"/>
      <c r="J157" s="85"/>
      <c r="K157" s="86" t="str">
        <f t="shared" si="59"/>
        <v/>
      </c>
      <c r="L157" s="87" t="str">
        <f t="shared" si="60"/>
        <v/>
      </c>
      <c r="M157" s="76"/>
    </row>
    <row r="158" spans="1:13" x14ac:dyDescent="0.25">
      <c r="A158" s="75"/>
      <c r="B158" s="89" t="str">
        <f t="shared" si="61"/>
        <v/>
      </c>
      <c r="C158" s="76"/>
      <c r="D158" s="76"/>
      <c r="E158" s="77"/>
      <c r="F158" s="78"/>
      <c r="G158" s="85"/>
      <c r="H158" s="85"/>
      <c r="I158" s="85"/>
      <c r="J158" s="85"/>
      <c r="K158" s="86" t="str">
        <f t="shared" si="59"/>
        <v/>
      </c>
      <c r="L158" s="87" t="str">
        <f t="shared" si="60"/>
        <v/>
      </c>
      <c r="M158" s="76"/>
    </row>
    <row r="159" spans="1:13" x14ac:dyDescent="0.25">
      <c r="A159" s="75"/>
      <c r="B159" s="89" t="str">
        <f t="shared" si="61"/>
        <v/>
      </c>
      <c r="C159" s="76"/>
      <c r="D159" s="77"/>
      <c r="E159" s="77"/>
      <c r="F159" s="78"/>
      <c r="G159" s="79"/>
      <c r="H159" s="79"/>
      <c r="I159" s="79"/>
      <c r="J159" s="79"/>
      <c r="K159" s="86" t="str">
        <f t="shared" si="59"/>
        <v/>
      </c>
      <c r="L159" s="87" t="str">
        <f t="shared" si="60"/>
        <v/>
      </c>
      <c r="M159" s="77"/>
    </row>
    <row r="160" spans="1:13" x14ac:dyDescent="0.25">
      <c r="A160" s="75"/>
      <c r="B160" s="89" t="str">
        <f t="shared" si="61"/>
        <v/>
      </c>
      <c r="C160" s="76"/>
      <c r="D160" s="77"/>
      <c r="E160" s="77"/>
      <c r="F160" s="78"/>
      <c r="G160" s="79"/>
      <c r="H160" s="79"/>
      <c r="I160" s="79"/>
      <c r="J160" s="79"/>
      <c r="K160" s="86" t="str">
        <f t="shared" si="59"/>
        <v/>
      </c>
      <c r="L160" s="87" t="str">
        <f t="shared" si="60"/>
        <v/>
      </c>
      <c r="M160" s="77"/>
    </row>
    <row r="161" spans="1:13" x14ac:dyDescent="0.25">
      <c r="A161" s="75"/>
      <c r="B161" s="89" t="str">
        <f t="shared" si="61"/>
        <v/>
      </c>
      <c r="C161" s="76"/>
      <c r="D161" s="77"/>
      <c r="E161" s="77"/>
      <c r="F161" s="78"/>
      <c r="G161" s="79"/>
      <c r="H161" s="79"/>
      <c r="I161" s="79"/>
      <c r="J161" s="79"/>
      <c r="K161" s="86" t="str">
        <f t="shared" si="59"/>
        <v/>
      </c>
      <c r="L161" s="87" t="str">
        <f t="shared" si="60"/>
        <v/>
      </c>
      <c r="M161" s="77"/>
    </row>
    <row r="162" spans="1:13" x14ac:dyDescent="0.25">
      <c r="A162" s="80"/>
      <c r="B162" s="89" t="str">
        <f t="shared" si="61"/>
        <v/>
      </c>
      <c r="C162" s="77"/>
      <c r="D162" s="77"/>
      <c r="E162" s="77"/>
      <c r="F162" s="78"/>
      <c r="G162" s="79"/>
      <c r="H162" s="79"/>
      <c r="I162" s="79"/>
      <c r="J162" s="79"/>
      <c r="K162" s="86" t="str">
        <f t="shared" si="59"/>
        <v/>
      </c>
      <c r="L162" s="87" t="str">
        <f t="shared" si="60"/>
        <v/>
      </c>
      <c r="M162" s="77"/>
    </row>
    <row r="163" spans="1:13" x14ac:dyDescent="0.25">
      <c r="A163" s="80"/>
      <c r="B163" s="89" t="str">
        <f t="shared" si="61"/>
        <v/>
      </c>
      <c r="C163" s="77"/>
      <c r="D163" s="76"/>
      <c r="E163" s="77"/>
      <c r="F163" s="78"/>
      <c r="G163" s="79"/>
      <c r="H163" s="79"/>
      <c r="I163" s="85"/>
      <c r="J163" s="85"/>
      <c r="K163" s="86" t="str">
        <f t="shared" si="59"/>
        <v/>
      </c>
      <c r="L163" s="87" t="str">
        <f t="shared" si="60"/>
        <v/>
      </c>
      <c r="M163" s="76"/>
    </row>
    <row r="164" spans="1:13" x14ac:dyDescent="0.25">
      <c r="A164" s="80"/>
      <c r="B164" s="89" t="str">
        <f t="shared" si="61"/>
        <v/>
      </c>
      <c r="C164" s="76"/>
      <c r="D164" s="76"/>
      <c r="E164" s="77"/>
      <c r="F164" s="78"/>
      <c r="G164" s="85"/>
      <c r="H164" s="85"/>
      <c r="I164" s="85"/>
      <c r="J164" s="85"/>
      <c r="K164" s="86" t="str">
        <f t="shared" si="59"/>
        <v/>
      </c>
      <c r="L164" s="87" t="str">
        <f t="shared" si="60"/>
        <v/>
      </c>
      <c r="M164" s="76"/>
    </row>
    <row r="165" spans="1:13" x14ac:dyDescent="0.25">
      <c r="A165" s="80"/>
      <c r="B165" s="89" t="str">
        <f t="shared" si="61"/>
        <v/>
      </c>
      <c r="C165" s="76"/>
      <c r="D165" s="76"/>
      <c r="E165" s="77"/>
      <c r="F165" s="78"/>
      <c r="G165" s="85"/>
      <c r="H165" s="85"/>
      <c r="I165" s="85"/>
      <c r="J165" s="85"/>
      <c r="K165" s="86" t="str">
        <f t="shared" si="59"/>
        <v/>
      </c>
      <c r="L165" s="87" t="str">
        <f t="shared" si="60"/>
        <v/>
      </c>
      <c r="M165" s="76"/>
    </row>
    <row r="166" spans="1:13" x14ac:dyDescent="0.25">
      <c r="A166" s="80"/>
      <c r="B166" s="89" t="str">
        <f t="shared" si="61"/>
        <v/>
      </c>
      <c r="C166" s="76"/>
      <c r="D166" s="76"/>
      <c r="E166" s="77"/>
      <c r="F166" s="78"/>
      <c r="G166" s="85"/>
      <c r="H166" s="85"/>
      <c r="I166" s="85"/>
      <c r="J166" s="85"/>
      <c r="K166" s="86" t="str">
        <f t="shared" si="59"/>
        <v/>
      </c>
      <c r="L166" s="87" t="str">
        <f t="shared" si="60"/>
        <v/>
      </c>
      <c r="M166" s="76"/>
    </row>
    <row r="167" spans="1:13" x14ac:dyDescent="0.25">
      <c r="A167" s="80"/>
      <c r="B167" s="89" t="str">
        <f t="shared" si="61"/>
        <v/>
      </c>
      <c r="C167" s="81"/>
      <c r="D167" s="77"/>
      <c r="E167" s="77"/>
      <c r="F167" s="78"/>
      <c r="G167" s="79"/>
      <c r="H167" s="79"/>
      <c r="I167" s="85"/>
      <c r="J167" s="85"/>
      <c r="K167" s="86" t="str">
        <f t="shared" si="59"/>
        <v/>
      </c>
      <c r="L167" s="87" t="str">
        <f t="shared" si="60"/>
        <v/>
      </c>
      <c r="M167" s="77"/>
    </row>
    <row r="168" spans="1:13" x14ac:dyDescent="0.25">
      <c r="A168" s="75"/>
      <c r="B168" s="89" t="str">
        <f t="shared" si="61"/>
        <v/>
      </c>
      <c r="C168" s="81"/>
      <c r="D168" s="77"/>
      <c r="E168" s="77"/>
      <c r="F168" s="78"/>
      <c r="G168" s="79"/>
      <c r="H168" s="79"/>
      <c r="I168" s="79"/>
      <c r="J168" s="79"/>
      <c r="K168" s="86" t="str">
        <f t="shared" si="59"/>
        <v/>
      </c>
      <c r="L168" s="87" t="str">
        <f t="shared" si="60"/>
        <v/>
      </c>
      <c r="M168" s="77"/>
    </row>
    <row r="169" spans="1:13" x14ac:dyDescent="0.25">
      <c r="A169" s="75"/>
      <c r="B169" s="89" t="str">
        <f t="shared" si="61"/>
        <v/>
      </c>
      <c r="C169" s="81"/>
      <c r="D169" s="77"/>
      <c r="E169" s="77"/>
      <c r="F169" s="82"/>
      <c r="G169" s="83"/>
      <c r="H169" s="83"/>
      <c r="I169" s="145"/>
      <c r="J169" s="79"/>
      <c r="K169" s="86" t="str">
        <f t="shared" si="59"/>
        <v/>
      </c>
      <c r="L169" s="87" t="str">
        <f t="shared" si="60"/>
        <v/>
      </c>
      <c r="M169" s="77"/>
    </row>
    <row r="170" spans="1:13" x14ac:dyDescent="0.25">
      <c r="A170" s="75"/>
      <c r="B170" s="89" t="str">
        <f t="shared" si="61"/>
        <v/>
      </c>
      <c r="C170" s="81"/>
      <c r="D170" s="76"/>
      <c r="E170" s="77"/>
      <c r="F170" s="84"/>
      <c r="G170" s="85"/>
      <c r="H170" s="85"/>
      <c r="I170" s="85"/>
      <c r="J170" s="85"/>
      <c r="K170" s="86" t="str">
        <f t="shared" si="59"/>
        <v/>
      </c>
      <c r="L170" s="87" t="str">
        <f t="shared" si="60"/>
        <v/>
      </c>
      <c r="M170" s="76"/>
    </row>
    <row r="171" spans="1:13" x14ac:dyDescent="0.25">
      <c r="A171" s="75"/>
      <c r="B171" s="89" t="str">
        <f t="shared" si="61"/>
        <v/>
      </c>
      <c r="C171" s="76"/>
      <c r="D171" s="77"/>
      <c r="E171" s="77"/>
      <c r="F171" s="78"/>
      <c r="G171" s="79"/>
      <c r="H171" s="79"/>
      <c r="I171" s="79"/>
      <c r="J171" s="79"/>
      <c r="K171" s="86" t="str">
        <f t="shared" si="59"/>
        <v/>
      </c>
      <c r="L171" s="87" t="str">
        <f t="shared" si="60"/>
        <v/>
      </c>
      <c r="M171" s="77"/>
    </row>
    <row r="172" spans="1:13" x14ac:dyDescent="0.25">
      <c r="A172" s="75"/>
      <c r="B172" s="89" t="str">
        <f t="shared" si="61"/>
        <v/>
      </c>
      <c r="C172" s="76"/>
      <c r="D172" s="77"/>
      <c r="E172" s="77"/>
      <c r="F172" s="78"/>
      <c r="G172" s="79"/>
      <c r="H172" s="79"/>
      <c r="I172" s="79"/>
      <c r="J172" s="79"/>
      <c r="K172" s="86" t="str">
        <f t="shared" si="59"/>
        <v/>
      </c>
      <c r="L172" s="87" t="str">
        <f t="shared" si="60"/>
        <v/>
      </c>
      <c r="M172" s="77"/>
    </row>
    <row r="173" spans="1:13" x14ac:dyDescent="0.25">
      <c r="A173" s="75"/>
      <c r="B173" s="89" t="str">
        <f t="shared" si="61"/>
        <v/>
      </c>
      <c r="C173" s="76"/>
      <c r="D173" s="77"/>
      <c r="E173" s="77"/>
      <c r="F173" s="78"/>
      <c r="G173" s="79"/>
      <c r="H173" s="79"/>
      <c r="I173" s="79"/>
      <c r="J173" s="79"/>
      <c r="K173" s="86" t="str">
        <f t="shared" si="59"/>
        <v/>
      </c>
      <c r="L173" s="87" t="str">
        <f t="shared" si="60"/>
        <v/>
      </c>
      <c r="M173" s="77"/>
    </row>
    <row r="174" spans="1:13" x14ac:dyDescent="0.25">
      <c r="A174" s="75"/>
      <c r="B174" s="89" t="str">
        <f t="shared" si="61"/>
        <v/>
      </c>
      <c r="C174" s="76"/>
      <c r="D174" s="77"/>
      <c r="E174" s="77"/>
      <c r="F174" s="78"/>
      <c r="G174" s="79"/>
      <c r="H174" s="79"/>
      <c r="I174" s="79"/>
      <c r="J174" s="79"/>
      <c r="K174" s="86" t="str">
        <f t="shared" si="59"/>
        <v/>
      </c>
      <c r="L174" s="87" t="str">
        <f t="shared" si="60"/>
        <v/>
      </c>
      <c r="M174" s="77"/>
    </row>
    <row r="175" spans="1:13" x14ac:dyDescent="0.25">
      <c r="A175" s="80"/>
      <c r="B175" s="89" t="str">
        <f t="shared" si="61"/>
        <v/>
      </c>
      <c r="C175" s="77"/>
      <c r="D175" s="77"/>
      <c r="E175" s="77"/>
      <c r="F175" s="78"/>
      <c r="G175" s="79"/>
      <c r="H175" s="79"/>
      <c r="I175" s="79"/>
      <c r="J175" s="79"/>
      <c r="K175" s="86" t="str">
        <f t="shared" si="59"/>
        <v/>
      </c>
      <c r="L175" s="87" t="str">
        <f t="shared" si="60"/>
        <v/>
      </c>
      <c r="M175" s="77"/>
    </row>
    <row r="176" spans="1:13" x14ac:dyDescent="0.25">
      <c r="A176" s="80"/>
      <c r="B176" s="89" t="str">
        <f t="shared" si="61"/>
        <v/>
      </c>
      <c r="C176" s="77"/>
      <c r="D176" s="77"/>
      <c r="E176" s="77"/>
      <c r="F176" s="78"/>
      <c r="G176" s="79"/>
      <c r="H176" s="79"/>
      <c r="I176" s="79"/>
      <c r="J176" s="79"/>
      <c r="K176" s="86" t="str">
        <f t="shared" si="59"/>
        <v/>
      </c>
      <c r="L176" s="87" t="str">
        <f t="shared" si="60"/>
        <v/>
      </c>
      <c r="M176" s="77"/>
    </row>
    <row r="177" spans="1:13" x14ac:dyDescent="0.25">
      <c r="A177" s="80"/>
      <c r="B177" s="89" t="str">
        <f t="shared" si="61"/>
        <v/>
      </c>
      <c r="C177" s="77"/>
      <c r="D177" s="77"/>
      <c r="E177" s="77"/>
      <c r="F177" s="78"/>
      <c r="G177" s="79"/>
      <c r="H177" s="79"/>
      <c r="I177" s="79"/>
      <c r="J177" s="79"/>
      <c r="K177" s="86" t="str">
        <f t="shared" si="59"/>
        <v/>
      </c>
      <c r="L177" s="87" t="str">
        <f t="shared" si="60"/>
        <v/>
      </c>
      <c r="M177" s="77"/>
    </row>
    <row r="178" spans="1:13" x14ac:dyDescent="0.25">
      <c r="A178" s="80"/>
      <c r="B178" s="89" t="str">
        <f t="shared" si="61"/>
        <v/>
      </c>
      <c r="C178" s="77"/>
      <c r="D178" s="77"/>
      <c r="E178" s="77"/>
      <c r="F178" s="78"/>
      <c r="G178" s="79"/>
      <c r="H178" s="79"/>
      <c r="I178" s="79"/>
      <c r="J178" s="79"/>
      <c r="K178" s="86" t="str">
        <f t="shared" si="59"/>
        <v/>
      </c>
      <c r="L178" s="87" t="str">
        <f t="shared" si="60"/>
        <v/>
      </c>
      <c r="M178" s="77"/>
    </row>
    <row r="179" spans="1:13" x14ac:dyDescent="0.25">
      <c r="A179" s="80"/>
      <c r="B179" s="89" t="str">
        <f t="shared" si="61"/>
        <v/>
      </c>
      <c r="C179" s="77"/>
      <c r="D179" s="77"/>
      <c r="E179" s="77"/>
      <c r="F179" s="78"/>
      <c r="G179" s="79"/>
      <c r="H179" s="79"/>
      <c r="I179" s="79"/>
      <c r="J179" s="79"/>
      <c r="K179" s="86" t="str">
        <f t="shared" si="59"/>
        <v/>
      </c>
      <c r="L179" s="87" t="str">
        <f t="shared" si="60"/>
        <v/>
      </c>
      <c r="M179" s="77"/>
    </row>
    <row r="180" spans="1:13" x14ac:dyDescent="0.25">
      <c r="A180" s="80"/>
      <c r="B180" s="89" t="str">
        <f t="shared" si="61"/>
        <v/>
      </c>
      <c r="C180" s="77"/>
      <c r="D180" s="77"/>
      <c r="E180" s="77"/>
      <c r="F180" s="78"/>
      <c r="G180" s="79"/>
      <c r="H180" s="79"/>
      <c r="I180" s="79"/>
      <c r="J180" s="79"/>
      <c r="K180" s="86" t="str">
        <f t="shared" si="59"/>
        <v/>
      </c>
      <c r="L180" s="87" t="str">
        <f t="shared" si="60"/>
        <v/>
      </c>
      <c r="M180" s="77"/>
    </row>
    <row r="181" spans="1:13" x14ac:dyDescent="0.25">
      <c r="A181" s="80"/>
      <c r="B181" s="89" t="str">
        <f t="shared" si="61"/>
        <v/>
      </c>
      <c r="C181" s="77"/>
      <c r="D181" s="77"/>
      <c r="E181" s="77"/>
      <c r="F181" s="78"/>
      <c r="G181" s="79"/>
      <c r="H181" s="79"/>
      <c r="I181" s="79"/>
      <c r="J181" s="79"/>
      <c r="K181" s="86" t="str">
        <f t="shared" si="59"/>
        <v/>
      </c>
      <c r="L181" s="87" t="str">
        <f t="shared" si="60"/>
        <v/>
      </c>
      <c r="M181" s="77"/>
    </row>
    <row r="182" spans="1:13" x14ac:dyDescent="0.25">
      <c r="A182" s="80"/>
      <c r="B182" s="89" t="str">
        <f t="shared" si="61"/>
        <v/>
      </c>
      <c r="C182" s="77"/>
      <c r="D182" s="77"/>
      <c r="E182" s="77"/>
      <c r="F182" s="78"/>
      <c r="G182" s="79"/>
      <c r="H182" s="79"/>
      <c r="I182" s="79"/>
      <c r="J182" s="79"/>
      <c r="K182" s="86" t="str">
        <f t="shared" si="59"/>
        <v/>
      </c>
      <c r="L182" s="87" t="str">
        <f t="shared" si="60"/>
        <v/>
      </c>
      <c r="M182" s="77"/>
    </row>
    <row r="183" spans="1:13" x14ac:dyDescent="0.25">
      <c r="A183" s="80"/>
      <c r="B183" s="89" t="str">
        <f t="shared" si="61"/>
        <v/>
      </c>
      <c r="C183" s="77"/>
      <c r="D183" s="77"/>
      <c r="E183" s="77"/>
      <c r="F183" s="78"/>
      <c r="G183" s="79"/>
      <c r="H183" s="79"/>
      <c r="I183" s="79"/>
      <c r="J183" s="79"/>
      <c r="K183" s="86" t="str">
        <f t="shared" si="59"/>
        <v/>
      </c>
      <c r="L183" s="87" t="str">
        <f t="shared" si="60"/>
        <v/>
      </c>
      <c r="M183" s="77"/>
    </row>
    <row r="184" spans="1:13" x14ac:dyDescent="0.25">
      <c r="A184" s="80"/>
      <c r="B184" s="89" t="str">
        <f t="shared" si="61"/>
        <v/>
      </c>
      <c r="C184" s="77"/>
      <c r="D184" s="77"/>
      <c r="E184" s="77"/>
      <c r="F184" s="78"/>
      <c r="G184" s="79"/>
      <c r="H184" s="79"/>
      <c r="I184" s="79"/>
      <c r="J184" s="79"/>
      <c r="K184" s="86" t="str">
        <f t="shared" ref="K184:K247" si="62">IF(H184/12, H184/12, "")</f>
        <v/>
      </c>
      <c r="L184" s="87" t="str">
        <f t="shared" si="60"/>
        <v/>
      </c>
      <c r="M184" s="77"/>
    </row>
    <row r="185" spans="1:13" x14ac:dyDescent="0.25">
      <c r="A185" s="80"/>
      <c r="B185" s="89" t="str">
        <f t="shared" si="61"/>
        <v/>
      </c>
      <c r="C185" s="77"/>
      <c r="D185" s="77"/>
      <c r="E185" s="77"/>
      <c r="F185" s="78"/>
      <c r="G185" s="79"/>
      <c r="H185" s="79"/>
      <c r="I185" s="79"/>
      <c r="J185" s="79"/>
      <c r="K185" s="86" t="str">
        <f t="shared" si="62"/>
        <v/>
      </c>
      <c r="L185" s="87" t="str">
        <f t="shared" si="60"/>
        <v/>
      </c>
      <c r="M185" s="77"/>
    </row>
    <row r="186" spans="1:13" x14ac:dyDescent="0.25">
      <c r="A186" s="80"/>
      <c r="B186" s="89" t="str">
        <f t="shared" si="61"/>
        <v/>
      </c>
      <c r="C186" s="77"/>
      <c r="D186" s="77"/>
      <c r="E186" s="77"/>
      <c r="F186" s="78"/>
      <c r="G186" s="79"/>
      <c r="H186" s="79"/>
      <c r="I186" s="79"/>
      <c r="J186" s="79"/>
      <c r="K186" s="86" t="str">
        <f t="shared" si="62"/>
        <v/>
      </c>
      <c r="L186" s="87" t="str">
        <f t="shared" si="60"/>
        <v/>
      </c>
      <c r="M186" s="77"/>
    </row>
    <row r="187" spans="1:13" x14ac:dyDescent="0.25">
      <c r="A187" s="80"/>
      <c r="B187" s="89" t="str">
        <f t="shared" si="61"/>
        <v/>
      </c>
      <c r="C187" s="77"/>
      <c r="D187" s="77"/>
      <c r="E187" s="77"/>
      <c r="F187" s="78"/>
      <c r="G187" s="79"/>
      <c r="H187" s="79"/>
      <c r="I187" s="79"/>
      <c r="J187" s="79"/>
      <c r="K187" s="86" t="str">
        <f t="shared" si="62"/>
        <v/>
      </c>
      <c r="L187" s="87" t="str">
        <f t="shared" si="60"/>
        <v/>
      </c>
      <c r="M187" s="77"/>
    </row>
    <row r="188" spans="1:13" x14ac:dyDescent="0.25">
      <c r="A188" s="80"/>
      <c r="B188" s="89" t="str">
        <f t="shared" si="61"/>
        <v/>
      </c>
      <c r="C188" s="77"/>
      <c r="D188" s="77"/>
      <c r="E188" s="77"/>
      <c r="F188" s="78"/>
      <c r="G188" s="79"/>
      <c r="H188" s="79"/>
      <c r="I188" s="79"/>
      <c r="J188" s="79"/>
      <c r="K188" s="86" t="str">
        <f t="shared" si="62"/>
        <v/>
      </c>
      <c r="L188" s="87" t="str">
        <f t="shared" si="60"/>
        <v/>
      </c>
      <c r="M188" s="77"/>
    </row>
    <row r="189" spans="1:13" x14ac:dyDescent="0.25">
      <c r="A189" s="80"/>
      <c r="B189" s="89" t="str">
        <f t="shared" si="61"/>
        <v/>
      </c>
      <c r="C189" s="77"/>
      <c r="D189" s="77"/>
      <c r="E189" s="77"/>
      <c r="F189" s="78"/>
      <c r="G189" s="79"/>
      <c r="H189" s="79"/>
      <c r="I189" s="79"/>
      <c r="J189" s="79"/>
      <c r="K189" s="86" t="str">
        <f t="shared" si="62"/>
        <v/>
      </c>
      <c r="L189" s="87" t="str">
        <f t="shared" si="60"/>
        <v/>
      </c>
      <c r="M189" s="77"/>
    </row>
    <row r="190" spans="1:13" x14ac:dyDescent="0.25">
      <c r="A190" s="80"/>
      <c r="B190" s="89" t="str">
        <f t="shared" si="61"/>
        <v/>
      </c>
      <c r="C190" s="77"/>
      <c r="D190" s="77"/>
      <c r="E190" s="77"/>
      <c r="F190" s="78"/>
      <c r="G190" s="79"/>
      <c r="H190" s="79"/>
      <c r="I190" s="79"/>
      <c r="J190" s="79"/>
      <c r="K190" s="86" t="str">
        <f t="shared" si="62"/>
        <v/>
      </c>
      <c r="L190" s="87" t="str">
        <f t="shared" si="60"/>
        <v/>
      </c>
      <c r="M190" s="77"/>
    </row>
    <row r="191" spans="1:13" x14ac:dyDescent="0.25">
      <c r="A191" s="80"/>
      <c r="B191" s="89" t="str">
        <f t="shared" si="61"/>
        <v/>
      </c>
      <c r="C191" s="77"/>
      <c r="D191" s="77"/>
      <c r="E191" s="77"/>
      <c r="F191" s="78"/>
      <c r="G191" s="79"/>
      <c r="H191" s="79"/>
      <c r="I191" s="79"/>
      <c r="J191" s="79"/>
      <c r="K191" s="86" t="str">
        <f t="shared" si="62"/>
        <v/>
      </c>
      <c r="L191" s="87" t="str">
        <f t="shared" si="60"/>
        <v/>
      </c>
      <c r="M191" s="77"/>
    </row>
    <row r="192" spans="1:13" x14ac:dyDescent="0.25">
      <c r="A192" s="80"/>
      <c r="B192" s="89" t="str">
        <f t="shared" si="61"/>
        <v/>
      </c>
      <c r="C192" s="77"/>
      <c r="D192" s="77"/>
      <c r="E192" s="77"/>
      <c r="F192" s="78"/>
      <c r="G192" s="79"/>
      <c r="H192" s="79"/>
      <c r="I192" s="79"/>
      <c r="J192" s="79"/>
      <c r="K192" s="86" t="str">
        <f t="shared" si="62"/>
        <v/>
      </c>
      <c r="L192" s="87" t="str">
        <f t="shared" si="60"/>
        <v/>
      </c>
      <c r="M192" s="77"/>
    </row>
    <row r="193" spans="1:13" x14ac:dyDescent="0.25">
      <c r="A193" s="80"/>
      <c r="B193" s="89" t="str">
        <f t="shared" si="61"/>
        <v/>
      </c>
      <c r="C193" s="77"/>
      <c r="D193" s="77"/>
      <c r="E193" s="77"/>
      <c r="F193" s="78"/>
      <c r="G193" s="79"/>
      <c r="H193" s="79"/>
      <c r="I193" s="79"/>
      <c r="J193" s="79"/>
      <c r="K193" s="86" t="str">
        <f t="shared" si="62"/>
        <v/>
      </c>
      <c r="L193" s="87" t="str">
        <f t="shared" ref="L193:L256" si="63">IFERROR(IF(K193*8, K193*8, ""), "")</f>
        <v/>
      </c>
      <c r="M193" s="77"/>
    </row>
    <row r="194" spans="1:13" x14ac:dyDescent="0.25">
      <c r="A194" s="80"/>
      <c r="B194" s="89" t="str">
        <f t="shared" ref="B194:B257" si="64">IF(A194="", "", TEXT(A194, "mmmm"))</f>
        <v/>
      </c>
      <c r="C194" s="77"/>
      <c r="D194" s="77"/>
      <c r="E194" s="77"/>
      <c r="F194" s="78"/>
      <c r="G194" s="79"/>
      <c r="H194" s="79"/>
      <c r="I194" s="79"/>
      <c r="J194" s="79"/>
      <c r="K194" s="86" t="str">
        <f t="shared" si="62"/>
        <v/>
      </c>
      <c r="L194" s="87" t="str">
        <f t="shared" si="63"/>
        <v/>
      </c>
      <c r="M194" s="77"/>
    </row>
    <row r="195" spans="1:13" x14ac:dyDescent="0.25">
      <c r="A195" s="80"/>
      <c r="B195" s="89" t="str">
        <f t="shared" si="64"/>
        <v/>
      </c>
      <c r="C195" s="77"/>
      <c r="D195" s="77"/>
      <c r="E195" s="77"/>
      <c r="F195" s="78"/>
      <c r="G195" s="79"/>
      <c r="H195" s="79"/>
      <c r="I195" s="79"/>
      <c r="J195" s="79"/>
      <c r="K195" s="86" t="str">
        <f t="shared" si="62"/>
        <v/>
      </c>
      <c r="L195" s="87" t="str">
        <f t="shared" si="63"/>
        <v/>
      </c>
      <c r="M195" s="77"/>
    </row>
    <row r="196" spans="1:13" x14ac:dyDescent="0.25">
      <c r="A196" s="80"/>
      <c r="B196" s="89" t="str">
        <f t="shared" si="64"/>
        <v/>
      </c>
      <c r="C196" s="77"/>
      <c r="D196" s="77"/>
      <c r="E196" s="77"/>
      <c r="F196" s="78"/>
      <c r="G196" s="79"/>
      <c r="H196" s="79"/>
      <c r="I196" s="79"/>
      <c r="J196" s="79"/>
      <c r="K196" s="86" t="str">
        <f t="shared" si="62"/>
        <v/>
      </c>
      <c r="L196" s="87" t="str">
        <f t="shared" si="63"/>
        <v/>
      </c>
      <c r="M196" s="77"/>
    </row>
    <row r="197" spans="1:13" x14ac:dyDescent="0.25">
      <c r="A197" s="80"/>
      <c r="B197" s="89" t="str">
        <f t="shared" si="64"/>
        <v/>
      </c>
      <c r="C197" s="77"/>
      <c r="D197" s="77"/>
      <c r="E197" s="77"/>
      <c r="F197" s="78"/>
      <c r="G197" s="79"/>
      <c r="H197" s="79"/>
      <c r="I197" s="79"/>
      <c r="J197" s="79"/>
      <c r="K197" s="86" t="str">
        <f t="shared" si="62"/>
        <v/>
      </c>
      <c r="L197" s="87" t="str">
        <f t="shared" si="63"/>
        <v/>
      </c>
      <c r="M197" s="77"/>
    </row>
    <row r="198" spans="1:13" x14ac:dyDescent="0.25">
      <c r="A198" s="80"/>
      <c r="B198" s="89" t="str">
        <f t="shared" si="64"/>
        <v/>
      </c>
      <c r="C198" s="77"/>
      <c r="D198" s="77"/>
      <c r="E198" s="77"/>
      <c r="F198" s="78"/>
      <c r="G198" s="79"/>
      <c r="H198" s="79"/>
      <c r="I198" s="79"/>
      <c r="J198" s="79"/>
      <c r="K198" s="86" t="str">
        <f t="shared" si="62"/>
        <v/>
      </c>
      <c r="L198" s="87" t="str">
        <f t="shared" si="63"/>
        <v/>
      </c>
      <c r="M198" s="77"/>
    </row>
    <row r="199" spans="1:13" x14ac:dyDescent="0.25">
      <c r="A199" s="80"/>
      <c r="B199" s="89" t="str">
        <f t="shared" si="64"/>
        <v/>
      </c>
      <c r="C199" s="77"/>
      <c r="D199" s="77"/>
      <c r="E199" s="77"/>
      <c r="F199" s="78"/>
      <c r="G199" s="79"/>
      <c r="H199" s="79"/>
      <c r="I199" s="79"/>
      <c r="J199" s="79"/>
      <c r="K199" s="86" t="str">
        <f t="shared" si="62"/>
        <v/>
      </c>
      <c r="L199" s="87" t="str">
        <f t="shared" si="63"/>
        <v/>
      </c>
      <c r="M199" s="77"/>
    </row>
    <row r="200" spans="1:13" x14ac:dyDescent="0.25">
      <c r="A200" s="80"/>
      <c r="B200" s="89" t="str">
        <f t="shared" si="64"/>
        <v/>
      </c>
      <c r="C200" s="77"/>
      <c r="D200" s="77"/>
      <c r="E200" s="77"/>
      <c r="F200" s="78"/>
      <c r="G200" s="79"/>
      <c r="H200" s="79"/>
      <c r="I200" s="79"/>
      <c r="J200" s="79"/>
      <c r="K200" s="86" t="str">
        <f t="shared" si="62"/>
        <v/>
      </c>
      <c r="L200" s="87" t="str">
        <f t="shared" si="63"/>
        <v/>
      </c>
      <c r="M200" s="77"/>
    </row>
    <row r="201" spans="1:13" x14ac:dyDescent="0.25">
      <c r="A201" s="80"/>
      <c r="B201" s="89" t="str">
        <f t="shared" si="64"/>
        <v/>
      </c>
      <c r="C201" s="77"/>
      <c r="D201" s="77"/>
      <c r="E201" s="77"/>
      <c r="F201" s="78"/>
      <c r="G201" s="79"/>
      <c r="H201" s="79"/>
      <c r="I201" s="79"/>
      <c r="J201" s="79"/>
      <c r="K201" s="86" t="str">
        <f t="shared" si="62"/>
        <v/>
      </c>
      <c r="L201" s="87" t="str">
        <f t="shared" si="63"/>
        <v/>
      </c>
      <c r="M201" s="77"/>
    </row>
    <row r="202" spans="1:13" x14ac:dyDescent="0.25">
      <c r="A202" s="80"/>
      <c r="B202" s="89" t="str">
        <f t="shared" si="64"/>
        <v/>
      </c>
      <c r="C202" s="77"/>
      <c r="D202" s="77"/>
      <c r="E202" s="77"/>
      <c r="F202" s="78"/>
      <c r="G202" s="79"/>
      <c r="H202" s="79"/>
      <c r="I202" s="79"/>
      <c r="J202" s="79"/>
      <c r="K202" s="86" t="str">
        <f t="shared" si="62"/>
        <v/>
      </c>
      <c r="L202" s="87" t="str">
        <f t="shared" si="63"/>
        <v/>
      </c>
      <c r="M202" s="77"/>
    </row>
    <row r="203" spans="1:13" x14ac:dyDescent="0.25">
      <c r="A203" s="80"/>
      <c r="B203" s="89" t="str">
        <f t="shared" si="64"/>
        <v/>
      </c>
      <c r="C203" s="77"/>
      <c r="D203" s="77"/>
      <c r="E203" s="77"/>
      <c r="F203" s="78"/>
      <c r="G203" s="79"/>
      <c r="H203" s="79"/>
      <c r="I203" s="79"/>
      <c r="J203" s="79"/>
      <c r="K203" s="86" t="str">
        <f t="shared" si="62"/>
        <v/>
      </c>
      <c r="L203" s="87" t="str">
        <f t="shared" si="63"/>
        <v/>
      </c>
      <c r="M203" s="77"/>
    </row>
    <row r="204" spans="1:13" x14ac:dyDescent="0.25">
      <c r="A204" s="80"/>
      <c r="B204" s="89" t="str">
        <f t="shared" si="64"/>
        <v/>
      </c>
      <c r="C204" s="77"/>
      <c r="D204" s="77"/>
      <c r="E204" s="77"/>
      <c r="F204" s="78"/>
      <c r="G204" s="79"/>
      <c r="H204" s="79"/>
      <c r="I204" s="79"/>
      <c r="J204" s="79"/>
      <c r="K204" s="86" t="str">
        <f t="shared" si="62"/>
        <v/>
      </c>
      <c r="L204" s="87" t="str">
        <f t="shared" si="63"/>
        <v/>
      </c>
      <c r="M204" s="77"/>
    </row>
    <row r="205" spans="1:13" x14ac:dyDescent="0.25">
      <c r="A205" s="80"/>
      <c r="B205" s="89" t="str">
        <f t="shared" si="64"/>
        <v/>
      </c>
      <c r="C205" s="77"/>
      <c r="D205" s="77"/>
      <c r="E205" s="77"/>
      <c r="F205" s="78"/>
      <c r="G205" s="79"/>
      <c r="H205" s="79"/>
      <c r="I205" s="79"/>
      <c r="J205" s="79"/>
      <c r="K205" s="86" t="str">
        <f t="shared" si="62"/>
        <v/>
      </c>
      <c r="L205" s="87" t="str">
        <f t="shared" si="63"/>
        <v/>
      </c>
      <c r="M205" s="77"/>
    </row>
    <row r="206" spans="1:13" x14ac:dyDescent="0.25">
      <c r="A206" s="80"/>
      <c r="B206" s="89" t="str">
        <f t="shared" si="64"/>
        <v/>
      </c>
      <c r="C206" s="77"/>
      <c r="D206" s="77"/>
      <c r="E206" s="77"/>
      <c r="F206" s="78"/>
      <c r="G206" s="79"/>
      <c r="H206" s="79"/>
      <c r="I206" s="79"/>
      <c r="J206" s="79"/>
      <c r="K206" s="86" t="str">
        <f t="shared" si="62"/>
        <v/>
      </c>
      <c r="L206" s="87" t="str">
        <f t="shared" si="63"/>
        <v/>
      </c>
      <c r="M206" s="77"/>
    </row>
    <row r="207" spans="1:13" x14ac:dyDescent="0.25">
      <c r="A207" s="80"/>
      <c r="B207" s="89" t="str">
        <f t="shared" si="64"/>
        <v/>
      </c>
      <c r="C207" s="77"/>
      <c r="D207" s="77"/>
      <c r="E207" s="77"/>
      <c r="F207" s="78"/>
      <c r="G207" s="79"/>
      <c r="H207" s="79"/>
      <c r="I207" s="79"/>
      <c r="J207" s="79"/>
      <c r="K207" s="86" t="str">
        <f t="shared" si="62"/>
        <v/>
      </c>
      <c r="L207" s="87" t="str">
        <f t="shared" si="63"/>
        <v/>
      </c>
      <c r="M207" s="77"/>
    </row>
    <row r="208" spans="1:13" x14ac:dyDescent="0.25">
      <c r="A208" s="80"/>
      <c r="B208" s="89" t="str">
        <f t="shared" si="64"/>
        <v/>
      </c>
      <c r="C208" s="77"/>
      <c r="D208" s="77"/>
      <c r="E208" s="77"/>
      <c r="F208" s="78"/>
      <c r="G208" s="79"/>
      <c r="H208" s="79"/>
      <c r="I208" s="79"/>
      <c r="J208" s="79"/>
      <c r="K208" s="86" t="str">
        <f t="shared" si="62"/>
        <v/>
      </c>
      <c r="L208" s="87" t="str">
        <f t="shared" si="63"/>
        <v/>
      </c>
      <c r="M208" s="77"/>
    </row>
    <row r="209" spans="1:13" x14ac:dyDescent="0.25">
      <c r="A209" s="80"/>
      <c r="B209" s="89" t="str">
        <f t="shared" si="64"/>
        <v/>
      </c>
      <c r="C209" s="77"/>
      <c r="D209" s="77"/>
      <c r="E209" s="77"/>
      <c r="F209" s="78"/>
      <c r="G209" s="79"/>
      <c r="H209" s="79"/>
      <c r="I209" s="79"/>
      <c r="J209" s="79"/>
      <c r="K209" s="86" t="str">
        <f t="shared" si="62"/>
        <v/>
      </c>
      <c r="L209" s="87" t="str">
        <f t="shared" si="63"/>
        <v/>
      </c>
      <c r="M209" s="77"/>
    </row>
    <row r="210" spans="1:13" x14ac:dyDescent="0.25">
      <c r="A210" s="80"/>
      <c r="B210" s="89" t="str">
        <f t="shared" si="64"/>
        <v/>
      </c>
      <c r="C210" s="77"/>
      <c r="D210" s="77"/>
      <c r="E210" s="77"/>
      <c r="F210" s="78"/>
      <c r="G210" s="79"/>
      <c r="H210" s="79"/>
      <c r="I210" s="79"/>
      <c r="J210" s="79"/>
      <c r="K210" s="86" t="str">
        <f t="shared" si="62"/>
        <v/>
      </c>
      <c r="L210" s="87" t="str">
        <f t="shared" si="63"/>
        <v/>
      </c>
      <c r="M210" s="77"/>
    </row>
    <row r="211" spans="1:13" x14ac:dyDescent="0.25">
      <c r="A211" s="80"/>
      <c r="B211" s="89" t="str">
        <f t="shared" si="64"/>
        <v/>
      </c>
      <c r="C211" s="77"/>
      <c r="D211" s="77"/>
      <c r="E211" s="77"/>
      <c r="F211" s="78"/>
      <c r="G211" s="79"/>
      <c r="H211" s="79"/>
      <c r="I211" s="79"/>
      <c r="J211" s="79"/>
      <c r="K211" s="86" t="str">
        <f t="shared" si="62"/>
        <v/>
      </c>
      <c r="L211" s="87" t="str">
        <f t="shared" si="63"/>
        <v/>
      </c>
      <c r="M211" s="77"/>
    </row>
    <row r="212" spans="1:13" x14ac:dyDescent="0.25">
      <c r="A212" s="80"/>
      <c r="B212" s="89" t="str">
        <f t="shared" si="64"/>
        <v/>
      </c>
      <c r="C212" s="77"/>
      <c r="D212" s="77"/>
      <c r="E212" s="77"/>
      <c r="F212" s="78"/>
      <c r="G212" s="79"/>
      <c r="H212" s="79"/>
      <c r="I212" s="79"/>
      <c r="J212" s="79"/>
      <c r="K212" s="86" t="str">
        <f t="shared" si="62"/>
        <v/>
      </c>
      <c r="L212" s="87" t="str">
        <f t="shared" si="63"/>
        <v/>
      </c>
      <c r="M212" s="77"/>
    </row>
    <row r="213" spans="1:13" x14ac:dyDescent="0.25">
      <c r="A213" s="80"/>
      <c r="B213" s="89" t="str">
        <f t="shared" si="64"/>
        <v/>
      </c>
      <c r="C213" s="77"/>
      <c r="D213" s="77"/>
      <c r="E213" s="77"/>
      <c r="F213" s="78"/>
      <c r="G213" s="79"/>
      <c r="H213" s="79"/>
      <c r="I213" s="79"/>
      <c r="J213" s="79"/>
      <c r="K213" s="86" t="str">
        <f t="shared" si="62"/>
        <v/>
      </c>
      <c r="L213" s="87" t="str">
        <f t="shared" si="63"/>
        <v/>
      </c>
      <c r="M213" s="77"/>
    </row>
    <row r="214" spans="1:13" x14ac:dyDescent="0.25">
      <c r="A214" s="80"/>
      <c r="B214" s="89" t="str">
        <f t="shared" si="64"/>
        <v/>
      </c>
      <c r="C214" s="77"/>
      <c r="D214" s="77"/>
      <c r="E214" s="77"/>
      <c r="F214" s="78"/>
      <c r="G214" s="79"/>
      <c r="H214" s="79"/>
      <c r="I214" s="79"/>
      <c r="J214" s="79"/>
      <c r="K214" s="86" t="str">
        <f t="shared" si="62"/>
        <v/>
      </c>
      <c r="L214" s="87" t="str">
        <f t="shared" si="63"/>
        <v/>
      </c>
      <c r="M214" s="77"/>
    </row>
    <row r="215" spans="1:13" x14ac:dyDescent="0.25">
      <c r="A215" s="80"/>
      <c r="B215" s="89" t="str">
        <f t="shared" si="64"/>
        <v/>
      </c>
      <c r="C215" s="77"/>
      <c r="D215" s="77"/>
      <c r="E215" s="77"/>
      <c r="F215" s="78"/>
      <c r="G215" s="79"/>
      <c r="H215" s="79"/>
      <c r="I215" s="79"/>
      <c r="J215" s="79"/>
      <c r="K215" s="86" t="str">
        <f t="shared" si="62"/>
        <v/>
      </c>
      <c r="L215" s="87" t="str">
        <f t="shared" si="63"/>
        <v/>
      </c>
      <c r="M215" s="77"/>
    </row>
    <row r="216" spans="1:13" x14ac:dyDescent="0.25">
      <c r="A216" s="80"/>
      <c r="B216" s="89" t="str">
        <f t="shared" si="64"/>
        <v/>
      </c>
      <c r="C216" s="77"/>
      <c r="D216" s="77"/>
      <c r="E216" s="77"/>
      <c r="F216" s="78"/>
      <c r="G216" s="79"/>
      <c r="H216" s="79"/>
      <c r="I216" s="79"/>
      <c r="J216" s="79"/>
      <c r="K216" s="86" t="str">
        <f t="shared" si="62"/>
        <v/>
      </c>
      <c r="L216" s="87" t="str">
        <f t="shared" si="63"/>
        <v/>
      </c>
      <c r="M216" s="77"/>
    </row>
    <row r="217" spans="1:13" x14ac:dyDescent="0.25">
      <c r="A217" s="80"/>
      <c r="B217" s="89" t="str">
        <f t="shared" si="64"/>
        <v/>
      </c>
      <c r="C217" s="77"/>
      <c r="D217" s="77"/>
      <c r="E217" s="77"/>
      <c r="F217" s="78"/>
      <c r="G217" s="79"/>
      <c r="H217" s="79"/>
      <c r="I217" s="79"/>
      <c r="J217" s="79"/>
      <c r="K217" s="86" t="str">
        <f t="shared" si="62"/>
        <v/>
      </c>
      <c r="L217" s="87" t="str">
        <f t="shared" si="63"/>
        <v/>
      </c>
      <c r="M217" s="77"/>
    </row>
    <row r="218" spans="1:13" x14ac:dyDescent="0.25">
      <c r="A218" s="80"/>
      <c r="B218" s="89" t="str">
        <f t="shared" si="64"/>
        <v/>
      </c>
      <c r="C218" s="77"/>
      <c r="D218" s="77"/>
      <c r="E218" s="77"/>
      <c r="F218" s="78"/>
      <c r="G218" s="79"/>
      <c r="H218" s="79"/>
      <c r="I218" s="79"/>
      <c r="J218" s="79"/>
      <c r="K218" s="86" t="str">
        <f t="shared" si="62"/>
        <v/>
      </c>
      <c r="L218" s="87" t="str">
        <f t="shared" si="63"/>
        <v/>
      </c>
      <c r="M218" s="77"/>
    </row>
    <row r="219" spans="1:13" x14ac:dyDescent="0.25">
      <c r="A219" s="80"/>
      <c r="B219" s="89" t="str">
        <f t="shared" si="64"/>
        <v/>
      </c>
      <c r="C219" s="77"/>
      <c r="D219" s="77"/>
      <c r="E219" s="77"/>
      <c r="F219" s="78"/>
      <c r="G219" s="79"/>
      <c r="H219" s="79"/>
      <c r="I219" s="79"/>
      <c r="J219" s="79"/>
      <c r="K219" s="86" t="str">
        <f t="shared" si="62"/>
        <v/>
      </c>
      <c r="L219" s="87" t="str">
        <f t="shared" si="63"/>
        <v/>
      </c>
      <c r="M219" s="77"/>
    </row>
    <row r="220" spans="1:13" x14ac:dyDescent="0.25">
      <c r="A220" s="80"/>
      <c r="B220" s="89" t="str">
        <f t="shared" si="64"/>
        <v/>
      </c>
      <c r="C220" s="77"/>
      <c r="D220" s="77"/>
      <c r="E220" s="77"/>
      <c r="F220" s="78"/>
      <c r="G220" s="79"/>
      <c r="H220" s="79"/>
      <c r="I220" s="79"/>
      <c r="J220" s="79"/>
      <c r="K220" s="86" t="str">
        <f t="shared" si="62"/>
        <v/>
      </c>
      <c r="L220" s="87" t="str">
        <f t="shared" si="63"/>
        <v/>
      </c>
      <c r="M220" s="77"/>
    </row>
    <row r="221" spans="1:13" x14ac:dyDescent="0.25">
      <c r="A221" s="80"/>
      <c r="B221" s="89" t="str">
        <f t="shared" si="64"/>
        <v/>
      </c>
      <c r="C221" s="77"/>
      <c r="D221" s="77"/>
      <c r="E221" s="77"/>
      <c r="F221" s="78"/>
      <c r="G221" s="79"/>
      <c r="H221" s="79"/>
      <c r="I221" s="79"/>
      <c r="J221" s="79"/>
      <c r="K221" s="86" t="str">
        <f t="shared" si="62"/>
        <v/>
      </c>
      <c r="L221" s="87" t="str">
        <f t="shared" si="63"/>
        <v/>
      </c>
      <c r="M221" s="77"/>
    </row>
    <row r="222" spans="1:13" x14ac:dyDescent="0.25">
      <c r="A222" s="80"/>
      <c r="B222" s="89" t="str">
        <f t="shared" si="64"/>
        <v/>
      </c>
      <c r="C222" s="77"/>
      <c r="D222" s="77"/>
      <c r="E222" s="77"/>
      <c r="F222" s="78"/>
      <c r="G222" s="79"/>
      <c r="H222" s="79"/>
      <c r="I222" s="79"/>
      <c r="J222" s="79"/>
      <c r="K222" s="86" t="str">
        <f t="shared" si="62"/>
        <v/>
      </c>
      <c r="L222" s="87" t="str">
        <f t="shared" si="63"/>
        <v/>
      </c>
      <c r="M222" s="77"/>
    </row>
    <row r="223" spans="1:13" x14ac:dyDescent="0.25">
      <c r="A223" s="80"/>
      <c r="B223" s="89" t="str">
        <f t="shared" si="64"/>
        <v/>
      </c>
      <c r="C223" s="77"/>
      <c r="D223" s="77"/>
      <c r="E223" s="77"/>
      <c r="F223" s="78"/>
      <c r="G223" s="79"/>
      <c r="H223" s="79"/>
      <c r="I223" s="79"/>
      <c r="J223" s="79"/>
      <c r="K223" s="86" t="str">
        <f t="shared" si="62"/>
        <v/>
      </c>
      <c r="L223" s="87" t="str">
        <f t="shared" si="63"/>
        <v/>
      </c>
      <c r="M223" s="77"/>
    </row>
    <row r="224" spans="1:13" x14ac:dyDescent="0.25">
      <c r="A224" s="80"/>
      <c r="B224" s="89" t="str">
        <f t="shared" si="64"/>
        <v/>
      </c>
      <c r="C224" s="77"/>
      <c r="D224" s="77"/>
      <c r="E224" s="77"/>
      <c r="F224" s="78"/>
      <c r="G224" s="79"/>
      <c r="H224" s="79"/>
      <c r="I224" s="79"/>
      <c r="J224" s="79"/>
      <c r="K224" s="86" t="str">
        <f t="shared" si="62"/>
        <v/>
      </c>
      <c r="L224" s="87" t="str">
        <f t="shared" si="63"/>
        <v/>
      </c>
      <c r="M224" s="77"/>
    </row>
    <row r="225" spans="1:13" x14ac:dyDescent="0.25">
      <c r="A225" s="80"/>
      <c r="B225" s="89" t="str">
        <f t="shared" si="64"/>
        <v/>
      </c>
      <c r="C225" s="77"/>
      <c r="D225" s="77"/>
      <c r="E225" s="77"/>
      <c r="F225" s="78"/>
      <c r="G225" s="79"/>
      <c r="H225" s="79"/>
      <c r="I225" s="79"/>
      <c r="J225" s="79"/>
      <c r="K225" s="86" t="str">
        <f t="shared" si="62"/>
        <v/>
      </c>
      <c r="L225" s="87" t="str">
        <f t="shared" si="63"/>
        <v/>
      </c>
      <c r="M225" s="77"/>
    </row>
    <row r="226" spans="1:13" x14ac:dyDescent="0.25">
      <c r="A226" s="80"/>
      <c r="B226" s="89" t="str">
        <f t="shared" si="64"/>
        <v/>
      </c>
      <c r="C226" s="77"/>
      <c r="D226" s="77"/>
      <c r="E226" s="77"/>
      <c r="F226" s="78"/>
      <c r="G226" s="79"/>
      <c r="H226" s="79"/>
      <c r="I226" s="79"/>
      <c r="J226" s="79"/>
      <c r="K226" s="86" t="str">
        <f t="shared" si="62"/>
        <v/>
      </c>
      <c r="L226" s="87" t="str">
        <f t="shared" si="63"/>
        <v/>
      </c>
      <c r="M226" s="77"/>
    </row>
    <row r="227" spans="1:13" x14ac:dyDescent="0.25">
      <c r="A227" s="80"/>
      <c r="B227" s="89" t="str">
        <f t="shared" si="64"/>
        <v/>
      </c>
      <c r="C227" s="77"/>
      <c r="D227" s="77"/>
      <c r="E227" s="77"/>
      <c r="F227" s="78"/>
      <c r="G227" s="79"/>
      <c r="H227" s="79"/>
      <c r="I227" s="79"/>
      <c r="J227" s="79"/>
      <c r="K227" s="86" t="str">
        <f t="shared" si="62"/>
        <v/>
      </c>
      <c r="L227" s="87" t="str">
        <f t="shared" si="63"/>
        <v/>
      </c>
      <c r="M227" s="77"/>
    </row>
    <row r="228" spans="1:13" x14ac:dyDescent="0.25">
      <c r="A228" s="80"/>
      <c r="B228" s="89" t="str">
        <f t="shared" si="64"/>
        <v/>
      </c>
      <c r="C228" s="77"/>
      <c r="D228" s="77"/>
      <c r="E228" s="77"/>
      <c r="F228" s="78"/>
      <c r="G228" s="79"/>
      <c r="H228" s="79"/>
      <c r="I228" s="79"/>
      <c r="J228" s="79"/>
      <c r="K228" s="86" t="str">
        <f t="shared" si="62"/>
        <v/>
      </c>
      <c r="L228" s="87" t="str">
        <f t="shared" si="63"/>
        <v/>
      </c>
      <c r="M228" s="77"/>
    </row>
    <row r="229" spans="1:13" x14ac:dyDescent="0.25">
      <c r="A229" s="80"/>
      <c r="B229" s="89" t="str">
        <f t="shared" si="64"/>
        <v/>
      </c>
      <c r="C229" s="77"/>
      <c r="D229" s="77"/>
      <c r="E229" s="77"/>
      <c r="F229" s="78"/>
      <c r="G229" s="79"/>
      <c r="H229" s="79"/>
      <c r="I229" s="79"/>
      <c r="J229" s="79"/>
      <c r="K229" s="86" t="str">
        <f t="shared" si="62"/>
        <v/>
      </c>
      <c r="L229" s="87" t="str">
        <f t="shared" si="63"/>
        <v/>
      </c>
      <c r="M229" s="77"/>
    </row>
    <row r="230" spans="1:13" x14ac:dyDescent="0.25">
      <c r="A230" s="80"/>
      <c r="B230" s="89" t="str">
        <f t="shared" si="64"/>
        <v/>
      </c>
      <c r="C230" s="77"/>
      <c r="D230" s="77"/>
      <c r="E230" s="77"/>
      <c r="F230" s="78"/>
      <c r="G230" s="79"/>
      <c r="H230" s="79"/>
      <c r="I230" s="79"/>
      <c r="J230" s="79"/>
      <c r="K230" s="86" t="str">
        <f t="shared" si="62"/>
        <v/>
      </c>
      <c r="L230" s="87" t="str">
        <f t="shared" si="63"/>
        <v/>
      </c>
      <c r="M230" s="77"/>
    </row>
    <row r="231" spans="1:13" x14ac:dyDescent="0.25">
      <c r="A231" s="80"/>
      <c r="B231" s="89" t="str">
        <f t="shared" si="64"/>
        <v/>
      </c>
      <c r="C231" s="77"/>
      <c r="D231" s="77"/>
      <c r="E231" s="77"/>
      <c r="F231" s="78"/>
      <c r="G231" s="79"/>
      <c r="H231" s="79"/>
      <c r="I231" s="79"/>
      <c r="J231" s="79"/>
      <c r="K231" s="86" t="str">
        <f t="shared" si="62"/>
        <v/>
      </c>
      <c r="L231" s="87" t="str">
        <f t="shared" si="63"/>
        <v/>
      </c>
      <c r="M231" s="77"/>
    </row>
    <row r="232" spans="1:13" x14ac:dyDescent="0.25">
      <c r="A232" s="80"/>
      <c r="B232" s="89" t="str">
        <f t="shared" si="64"/>
        <v/>
      </c>
      <c r="C232" s="77"/>
      <c r="D232" s="77"/>
      <c r="E232" s="77"/>
      <c r="F232" s="78"/>
      <c r="G232" s="79"/>
      <c r="H232" s="79"/>
      <c r="I232" s="79"/>
      <c r="J232" s="79"/>
      <c r="K232" s="86" t="str">
        <f t="shared" si="62"/>
        <v/>
      </c>
      <c r="L232" s="87" t="str">
        <f t="shared" si="63"/>
        <v/>
      </c>
      <c r="M232" s="77"/>
    </row>
    <row r="233" spans="1:13" x14ac:dyDescent="0.25">
      <c r="A233" s="80"/>
      <c r="B233" s="89" t="str">
        <f t="shared" si="64"/>
        <v/>
      </c>
      <c r="C233" s="77"/>
      <c r="D233" s="77"/>
      <c r="E233" s="77"/>
      <c r="F233" s="78"/>
      <c r="G233" s="79"/>
      <c r="H233" s="79"/>
      <c r="I233" s="79"/>
      <c r="J233" s="79"/>
      <c r="K233" s="86" t="str">
        <f t="shared" si="62"/>
        <v/>
      </c>
      <c r="L233" s="87" t="str">
        <f t="shared" si="63"/>
        <v/>
      </c>
      <c r="M233" s="77"/>
    </row>
    <row r="234" spans="1:13" x14ac:dyDescent="0.25">
      <c r="A234" s="80"/>
      <c r="B234" s="89" t="str">
        <f t="shared" si="64"/>
        <v/>
      </c>
      <c r="C234" s="77"/>
      <c r="D234" s="77"/>
      <c r="E234" s="77"/>
      <c r="F234" s="78"/>
      <c r="G234" s="79"/>
      <c r="H234" s="79"/>
      <c r="I234" s="79"/>
      <c r="J234" s="79"/>
      <c r="K234" s="86" t="str">
        <f t="shared" si="62"/>
        <v/>
      </c>
      <c r="L234" s="87" t="str">
        <f t="shared" si="63"/>
        <v/>
      </c>
      <c r="M234" s="77"/>
    </row>
    <row r="235" spans="1:13" x14ac:dyDescent="0.25">
      <c r="A235" s="80"/>
      <c r="B235" s="89" t="str">
        <f t="shared" si="64"/>
        <v/>
      </c>
      <c r="C235" s="77"/>
      <c r="D235" s="77"/>
      <c r="E235" s="77"/>
      <c r="F235" s="78"/>
      <c r="G235" s="79"/>
      <c r="H235" s="79"/>
      <c r="I235" s="79"/>
      <c r="J235" s="79"/>
      <c r="K235" s="86" t="str">
        <f t="shared" si="62"/>
        <v/>
      </c>
      <c r="L235" s="87" t="str">
        <f t="shared" si="63"/>
        <v/>
      </c>
      <c r="M235" s="77"/>
    </row>
    <row r="236" spans="1:13" x14ac:dyDescent="0.25">
      <c r="A236" s="80"/>
      <c r="B236" s="89" t="str">
        <f t="shared" si="64"/>
        <v/>
      </c>
      <c r="C236" s="77"/>
      <c r="D236" s="77"/>
      <c r="E236" s="77"/>
      <c r="F236" s="78"/>
      <c r="G236" s="79"/>
      <c r="H236" s="79"/>
      <c r="I236" s="79"/>
      <c r="J236" s="79"/>
      <c r="K236" s="86" t="str">
        <f t="shared" si="62"/>
        <v/>
      </c>
      <c r="L236" s="87" t="str">
        <f t="shared" si="63"/>
        <v/>
      </c>
      <c r="M236" s="77"/>
    </row>
    <row r="237" spans="1:13" x14ac:dyDescent="0.25">
      <c r="A237" s="80"/>
      <c r="B237" s="89" t="str">
        <f t="shared" si="64"/>
        <v/>
      </c>
      <c r="C237" s="77"/>
      <c r="D237" s="77"/>
      <c r="E237" s="77"/>
      <c r="F237" s="78"/>
      <c r="G237" s="79"/>
      <c r="H237" s="79"/>
      <c r="I237" s="79"/>
      <c r="J237" s="79"/>
      <c r="K237" s="86" t="str">
        <f t="shared" si="62"/>
        <v/>
      </c>
      <c r="L237" s="87" t="str">
        <f t="shared" si="63"/>
        <v/>
      </c>
      <c r="M237" s="77"/>
    </row>
    <row r="238" spans="1:13" x14ac:dyDescent="0.25">
      <c r="A238" s="80"/>
      <c r="B238" s="89" t="str">
        <f t="shared" si="64"/>
        <v/>
      </c>
      <c r="C238" s="77"/>
      <c r="D238" s="77"/>
      <c r="E238" s="77"/>
      <c r="F238" s="78"/>
      <c r="G238" s="79"/>
      <c r="H238" s="79"/>
      <c r="I238" s="79"/>
      <c r="J238" s="79"/>
      <c r="K238" s="86" t="str">
        <f t="shared" si="62"/>
        <v/>
      </c>
      <c r="L238" s="87" t="str">
        <f t="shared" si="63"/>
        <v/>
      </c>
      <c r="M238" s="77"/>
    </row>
    <row r="239" spans="1:13" x14ac:dyDescent="0.25">
      <c r="A239" s="80"/>
      <c r="B239" s="89" t="str">
        <f t="shared" si="64"/>
        <v/>
      </c>
      <c r="C239" s="77"/>
      <c r="D239" s="77"/>
      <c r="E239" s="77"/>
      <c r="F239" s="78"/>
      <c r="G239" s="79"/>
      <c r="H239" s="79"/>
      <c r="I239" s="79"/>
      <c r="J239" s="79"/>
      <c r="K239" s="86" t="str">
        <f t="shared" si="62"/>
        <v/>
      </c>
      <c r="L239" s="87" t="str">
        <f t="shared" si="63"/>
        <v/>
      </c>
      <c r="M239" s="77"/>
    </row>
    <row r="240" spans="1:13" x14ac:dyDescent="0.25">
      <c r="A240" s="80"/>
      <c r="B240" s="89" t="str">
        <f t="shared" si="64"/>
        <v/>
      </c>
      <c r="C240" s="77"/>
      <c r="D240" s="77"/>
      <c r="E240" s="77"/>
      <c r="F240" s="78"/>
      <c r="G240" s="79"/>
      <c r="H240" s="79"/>
      <c r="I240" s="79"/>
      <c r="J240" s="79"/>
      <c r="K240" s="86" t="str">
        <f t="shared" si="62"/>
        <v/>
      </c>
      <c r="L240" s="87" t="str">
        <f t="shared" si="63"/>
        <v/>
      </c>
      <c r="M240" s="77"/>
    </row>
    <row r="241" spans="1:13" x14ac:dyDescent="0.25">
      <c r="A241" s="80"/>
      <c r="B241" s="89" t="str">
        <f t="shared" si="64"/>
        <v/>
      </c>
      <c r="C241" s="77"/>
      <c r="D241" s="77"/>
      <c r="E241" s="77"/>
      <c r="F241" s="78"/>
      <c r="G241" s="79"/>
      <c r="H241" s="79"/>
      <c r="I241" s="79"/>
      <c r="J241" s="79"/>
      <c r="K241" s="86" t="str">
        <f t="shared" si="62"/>
        <v/>
      </c>
      <c r="L241" s="87" t="str">
        <f t="shared" si="63"/>
        <v/>
      </c>
      <c r="M241" s="77"/>
    </row>
    <row r="242" spans="1:13" x14ac:dyDescent="0.25">
      <c r="A242" s="80"/>
      <c r="B242" s="89" t="str">
        <f t="shared" si="64"/>
        <v/>
      </c>
      <c r="C242" s="77"/>
      <c r="D242" s="77"/>
      <c r="E242" s="77"/>
      <c r="F242" s="78"/>
      <c r="G242" s="79"/>
      <c r="H242" s="79"/>
      <c r="I242" s="79"/>
      <c r="J242" s="79"/>
      <c r="K242" s="86" t="str">
        <f t="shared" si="62"/>
        <v/>
      </c>
      <c r="L242" s="87" t="str">
        <f t="shared" si="63"/>
        <v/>
      </c>
      <c r="M242" s="77"/>
    </row>
    <row r="243" spans="1:13" x14ac:dyDescent="0.25">
      <c r="A243" s="80"/>
      <c r="B243" s="89" t="str">
        <f t="shared" si="64"/>
        <v/>
      </c>
      <c r="C243" s="77"/>
      <c r="D243" s="77"/>
      <c r="E243" s="77"/>
      <c r="F243" s="78"/>
      <c r="G243" s="79"/>
      <c r="H243" s="79"/>
      <c r="I243" s="79"/>
      <c r="J243" s="79"/>
      <c r="K243" s="86" t="str">
        <f t="shared" si="62"/>
        <v/>
      </c>
      <c r="L243" s="87" t="str">
        <f t="shared" si="63"/>
        <v/>
      </c>
      <c r="M243" s="77"/>
    </row>
    <row r="244" spans="1:13" x14ac:dyDescent="0.25">
      <c r="A244" s="80"/>
      <c r="B244" s="89" t="str">
        <f t="shared" si="64"/>
        <v/>
      </c>
      <c r="C244" s="77"/>
      <c r="D244" s="77"/>
      <c r="E244" s="77"/>
      <c r="F244" s="78"/>
      <c r="G244" s="79"/>
      <c r="H244" s="79"/>
      <c r="I244" s="79"/>
      <c r="J244" s="79"/>
      <c r="K244" s="86" t="str">
        <f t="shared" si="62"/>
        <v/>
      </c>
      <c r="L244" s="87" t="str">
        <f t="shared" si="63"/>
        <v/>
      </c>
      <c r="M244" s="77"/>
    </row>
    <row r="245" spans="1:13" x14ac:dyDescent="0.25">
      <c r="A245" s="80"/>
      <c r="B245" s="89" t="str">
        <f t="shared" si="64"/>
        <v/>
      </c>
      <c r="C245" s="77"/>
      <c r="D245" s="77"/>
      <c r="E245" s="77"/>
      <c r="F245" s="78"/>
      <c r="G245" s="79"/>
      <c r="H245" s="79"/>
      <c r="I245" s="79"/>
      <c r="J245" s="79"/>
      <c r="K245" s="86" t="str">
        <f t="shared" si="62"/>
        <v/>
      </c>
      <c r="L245" s="87" t="str">
        <f t="shared" si="63"/>
        <v/>
      </c>
      <c r="M245" s="77"/>
    </row>
    <row r="246" spans="1:13" x14ac:dyDescent="0.25">
      <c r="A246" s="80"/>
      <c r="B246" s="89" t="str">
        <f t="shared" si="64"/>
        <v/>
      </c>
      <c r="C246" s="77"/>
      <c r="D246" s="77"/>
      <c r="E246" s="77"/>
      <c r="F246" s="78"/>
      <c r="G246" s="79"/>
      <c r="H246" s="79"/>
      <c r="I246" s="79"/>
      <c r="J246" s="79"/>
      <c r="K246" s="86" t="str">
        <f t="shared" si="62"/>
        <v/>
      </c>
      <c r="L246" s="87" t="str">
        <f t="shared" si="63"/>
        <v/>
      </c>
      <c r="M246" s="77"/>
    </row>
    <row r="247" spans="1:13" x14ac:dyDescent="0.25">
      <c r="A247" s="80"/>
      <c r="B247" s="89" t="str">
        <f t="shared" si="64"/>
        <v/>
      </c>
      <c r="C247" s="77"/>
      <c r="D247" s="77"/>
      <c r="E247" s="77"/>
      <c r="F247" s="78"/>
      <c r="G247" s="79"/>
      <c r="H247" s="79"/>
      <c r="I247" s="79"/>
      <c r="J247" s="79"/>
      <c r="K247" s="86" t="str">
        <f t="shared" si="62"/>
        <v/>
      </c>
      <c r="L247" s="87" t="str">
        <f t="shared" si="63"/>
        <v/>
      </c>
      <c r="M247" s="77"/>
    </row>
    <row r="248" spans="1:13" x14ac:dyDescent="0.25">
      <c r="A248" s="80"/>
      <c r="B248" s="89" t="str">
        <f t="shared" si="64"/>
        <v/>
      </c>
      <c r="C248" s="77"/>
      <c r="D248" s="77"/>
      <c r="E248" s="77"/>
      <c r="F248" s="78"/>
      <c r="G248" s="79"/>
      <c r="H248" s="79"/>
      <c r="I248" s="79"/>
      <c r="J248" s="79"/>
      <c r="K248" s="86" t="str">
        <f t="shared" ref="K248:K311" si="65">IF(H248/12, H248/12, "")</f>
        <v/>
      </c>
      <c r="L248" s="87" t="str">
        <f t="shared" si="63"/>
        <v/>
      </c>
      <c r="M248" s="77"/>
    </row>
    <row r="249" spans="1:13" x14ac:dyDescent="0.25">
      <c r="A249" s="80"/>
      <c r="B249" s="89" t="str">
        <f t="shared" si="64"/>
        <v/>
      </c>
      <c r="C249" s="77"/>
      <c r="D249" s="77"/>
      <c r="E249" s="77"/>
      <c r="F249" s="78"/>
      <c r="G249" s="79"/>
      <c r="H249" s="79"/>
      <c r="I249" s="79"/>
      <c r="J249" s="79"/>
      <c r="K249" s="86" t="str">
        <f t="shared" si="65"/>
        <v/>
      </c>
      <c r="L249" s="87" t="str">
        <f t="shared" si="63"/>
        <v/>
      </c>
      <c r="M249" s="77"/>
    </row>
    <row r="250" spans="1:13" x14ac:dyDescent="0.25">
      <c r="A250" s="80"/>
      <c r="B250" s="89" t="str">
        <f t="shared" si="64"/>
        <v/>
      </c>
      <c r="C250" s="77"/>
      <c r="D250" s="77"/>
      <c r="E250" s="77"/>
      <c r="F250" s="78"/>
      <c r="G250" s="79"/>
      <c r="H250" s="79"/>
      <c r="I250" s="79"/>
      <c r="J250" s="79"/>
      <c r="K250" s="86" t="str">
        <f t="shared" si="65"/>
        <v/>
      </c>
      <c r="L250" s="87" t="str">
        <f t="shared" si="63"/>
        <v/>
      </c>
      <c r="M250" s="77"/>
    </row>
    <row r="251" spans="1:13" x14ac:dyDescent="0.25">
      <c r="A251" s="80"/>
      <c r="B251" s="89" t="str">
        <f t="shared" si="64"/>
        <v/>
      </c>
      <c r="C251" s="77"/>
      <c r="D251" s="77"/>
      <c r="E251" s="77"/>
      <c r="F251" s="78"/>
      <c r="G251" s="79"/>
      <c r="H251" s="79"/>
      <c r="I251" s="79"/>
      <c r="J251" s="79"/>
      <c r="K251" s="86" t="str">
        <f t="shared" si="65"/>
        <v/>
      </c>
      <c r="L251" s="87" t="str">
        <f t="shared" si="63"/>
        <v/>
      </c>
      <c r="M251" s="77"/>
    </row>
    <row r="252" spans="1:13" x14ac:dyDescent="0.25">
      <c r="A252" s="80"/>
      <c r="B252" s="89" t="str">
        <f t="shared" si="64"/>
        <v/>
      </c>
      <c r="C252" s="77"/>
      <c r="D252" s="77"/>
      <c r="E252" s="77"/>
      <c r="F252" s="78"/>
      <c r="G252" s="79"/>
      <c r="H252" s="79"/>
      <c r="I252" s="79"/>
      <c r="J252" s="79"/>
      <c r="K252" s="86" t="str">
        <f t="shared" si="65"/>
        <v/>
      </c>
      <c r="L252" s="87" t="str">
        <f t="shared" si="63"/>
        <v/>
      </c>
      <c r="M252" s="77"/>
    </row>
    <row r="253" spans="1:13" x14ac:dyDescent="0.25">
      <c r="A253" s="80"/>
      <c r="B253" s="89" t="str">
        <f t="shared" si="64"/>
        <v/>
      </c>
      <c r="C253" s="77"/>
      <c r="D253" s="77"/>
      <c r="E253" s="77"/>
      <c r="F253" s="78"/>
      <c r="G253" s="79"/>
      <c r="H253" s="79"/>
      <c r="I253" s="79"/>
      <c r="J253" s="79"/>
      <c r="K253" s="86" t="str">
        <f t="shared" si="65"/>
        <v/>
      </c>
      <c r="L253" s="87" t="str">
        <f t="shared" si="63"/>
        <v/>
      </c>
      <c r="M253" s="77"/>
    </row>
    <row r="254" spans="1:13" x14ac:dyDescent="0.25">
      <c r="A254" s="80"/>
      <c r="B254" s="89" t="str">
        <f t="shared" si="64"/>
        <v/>
      </c>
      <c r="C254" s="77"/>
      <c r="D254" s="77"/>
      <c r="E254" s="77"/>
      <c r="F254" s="78"/>
      <c r="G254" s="79"/>
      <c r="H254" s="79"/>
      <c r="I254" s="79"/>
      <c r="J254" s="79"/>
      <c r="K254" s="86" t="str">
        <f t="shared" si="65"/>
        <v/>
      </c>
      <c r="L254" s="87" t="str">
        <f t="shared" si="63"/>
        <v/>
      </c>
      <c r="M254" s="77"/>
    </row>
    <row r="255" spans="1:13" x14ac:dyDescent="0.25">
      <c r="A255" s="80"/>
      <c r="B255" s="89" t="str">
        <f t="shared" si="64"/>
        <v/>
      </c>
      <c r="C255" s="77"/>
      <c r="D255" s="77"/>
      <c r="E255" s="77"/>
      <c r="F255" s="78"/>
      <c r="G255" s="79"/>
      <c r="H255" s="79"/>
      <c r="I255" s="79"/>
      <c r="J255" s="79"/>
      <c r="K255" s="86" t="str">
        <f t="shared" si="65"/>
        <v/>
      </c>
      <c r="L255" s="87" t="str">
        <f t="shared" si="63"/>
        <v/>
      </c>
      <c r="M255" s="77"/>
    </row>
    <row r="256" spans="1:13" x14ac:dyDescent="0.25">
      <c r="A256" s="80"/>
      <c r="B256" s="89" t="str">
        <f t="shared" si="64"/>
        <v/>
      </c>
      <c r="C256" s="77"/>
      <c r="D256" s="77"/>
      <c r="E256" s="77"/>
      <c r="F256" s="78"/>
      <c r="G256" s="79"/>
      <c r="H256" s="79"/>
      <c r="I256" s="79"/>
      <c r="J256" s="79"/>
      <c r="K256" s="86" t="str">
        <f t="shared" si="65"/>
        <v/>
      </c>
      <c r="L256" s="87" t="str">
        <f t="shared" si="63"/>
        <v/>
      </c>
      <c r="M256" s="77"/>
    </row>
    <row r="257" spans="1:13" x14ac:dyDescent="0.25">
      <c r="A257" s="80"/>
      <c r="B257" s="89" t="str">
        <f t="shared" si="64"/>
        <v/>
      </c>
      <c r="C257" s="77"/>
      <c r="D257" s="77"/>
      <c r="E257" s="77"/>
      <c r="F257" s="78"/>
      <c r="G257" s="79"/>
      <c r="H257" s="79"/>
      <c r="I257" s="79"/>
      <c r="J257" s="79"/>
      <c r="K257" s="86" t="str">
        <f t="shared" si="65"/>
        <v/>
      </c>
      <c r="L257" s="87" t="str">
        <f t="shared" ref="L257:L314" si="66">IFERROR(IF(K257*8, K257*8, ""), "")</f>
        <v/>
      </c>
      <c r="M257" s="77"/>
    </row>
    <row r="258" spans="1:13" x14ac:dyDescent="0.25">
      <c r="A258" s="80"/>
      <c r="B258" s="89" t="str">
        <f t="shared" ref="B258:B314" si="67">IF(A258="", "", TEXT(A258, "mmmm"))</f>
        <v/>
      </c>
      <c r="C258" s="77"/>
      <c r="D258" s="77"/>
      <c r="E258" s="77"/>
      <c r="F258" s="78"/>
      <c r="G258" s="79"/>
      <c r="H258" s="79"/>
      <c r="I258" s="79"/>
      <c r="J258" s="79"/>
      <c r="K258" s="86" t="str">
        <f t="shared" si="65"/>
        <v/>
      </c>
      <c r="L258" s="87" t="str">
        <f t="shared" si="66"/>
        <v/>
      </c>
      <c r="M258" s="77"/>
    </row>
    <row r="259" spans="1:13" x14ac:dyDescent="0.25">
      <c r="A259" s="80"/>
      <c r="B259" s="89" t="str">
        <f t="shared" si="67"/>
        <v/>
      </c>
      <c r="C259" s="77"/>
      <c r="D259" s="77"/>
      <c r="E259" s="77"/>
      <c r="F259" s="78"/>
      <c r="G259" s="79"/>
      <c r="H259" s="79"/>
      <c r="I259" s="79"/>
      <c r="J259" s="79"/>
      <c r="K259" s="86" t="str">
        <f t="shared" si="65"/>
        <v/>
      </c>
      <c r="L259" s="87" t="str">
        <f t="shared" si="66"/>
        <v/>
      </c>
      <c r="M259" s="77"/>
    </row>
    <row r="260" spans="1:13" x14ac:dyDescent="0.25">
      <c r="A260" s="80"/>
      <c r="B260" s="89" t="str">
        <f t="shared" si="67"/>
        <v/>
      </c>
      <c r="C260" s="77"/>
      <c r="D260" s="77"/>
      <c r="E260" s="77"/>
      <c r="F260" s="78"/>
      <c r="G260" s="79"/>
      <c r="H260" s="79"/>
      <c r="I260" s="79"/>
      <c r="J260" s="79"/>
      <c r="K260" s="86" t="str">
        <f t="shared" si="65"/>
        <v/>
      </c>
      <c r="L260" s="87" t="str">
        <f t="shared" si="66"/>
        <v/>
      </c>
      <c r="M260" s="77"/>
    </row>
    <row r="261" spans="1:13" x14ac:dyDescent="0.25">
      <c r="A261" s="80"/>
      <c r="B261" s="89" t="str">
        <f t="shared" si="67"/>
        <v/>
      </c>
      <c r="C261" s="77"/>
      <c r="D261" s="77"/>
      <c r="E261" s="77"/>
      <c r="F261" s="78"/>
      <c r="G261" s="79"/>
      <c r="H261" s="79"/>
      <c r="I261" s="79"/>
      <c r="J261" s="79"/>
      <c r="K261" s="86" t="str">
        <f t="shared" si="65"/>
        <v/>
      </c>
      <c r="L261" s="87" t="str">
        <f t="shared" si="66"/>
        <v/>
      </c>
      <c r="M261" s="77"/>
    </row>
    <row r="262" spans="1:13" x14ac:dyDescent="0.25">
      <c r="A262" s="80"/>
      <c r="B262" s="89" t="str">
        <f t="shared" si="67"/>
        <v/>
      </c>
      <c r="C262" s="77"/>
      <c r="D262" s="77"/>
      <c r="E262" s="77"/>
      <c r="F262" s="78"/>
      <c r="G262" s="79"/>
      <c r="H262" s="79"/>
      <c r="I262" s="79"/>
      <c r="J262" s="79"/>
      <c r="K262" s="86" t="str">
        <f t="shared" si="65"/>
        <v/>
      </c>
      <c r="L262" s="87" t="str">
        <f t="shared" si="66"/>
        <v/>
      </c>
      <c r="M262" s="77"/>
    </row>
    <row r="263" spans="1:13" x14ac:dyDescent="0.25">
      <c r="A263" s="80"/>
      <c r="B263" s="89" t="str">
        <f t="shared" si="67"/>
        <v/>
      </c>
      <c r="C263" s="77"/>
      <c r="D263" s="77"/>
      <c r="E263" s="77"/>
      <c r="F263" s="78"/>
      <c r="G263" s="79"/>
      <c r="H263" s="79"/>
      <c r="I263" s="79"/>
      <c r="J263" s="79"/>
      <c r="K263" s="86" t="str">
        <f t="shared" si="65"/>
        <v/>
      </c>
      <c r="L263" s="87" t="str">
        <f t="shared" si="66"/>
        <v/>
      </c>
      <c r="M263" s="77"/>
    </row>
    <row r="264" spans="1:13" x14ac:dyDescent="0.25">
      <c r="A264" s="80"/>
      <c r="B264" s="89" t="str">
        <f t="shared" si="67"/>
        <v/>
      </c>
      <c r="C264" s="77"/>
      <c r="D264" s="77"/>
      <c r="E264" s="77"/>
      <c r="F264" s="78"/>
      <c r="G264" s="79"/>
      <c r="H264" s="79"/>
      <c r="I264" s="79"/>
      <c r="J264" s="79"/>
      <c r="K264" s="86" t="str">
        <f t="shared" si="65"/>
        <v/>
      </c>
      <c r="L264" s="87" t="str">
        <f t="shared" si="66"/>
        <v/>
      </c>
      <c r="M264" s="77"/>
    </row>
    <row r="265" spans="1:13" x14ac:dyDescent="0.25">
      <c r="A265" s="80"/>
      <c r="B265" s="89" t="str">
        <f t="shared" si="67"/>
        <v/>
      </c>
      <c r="C265" s="77"/>
      <c r="D265" s="77"/>
      <c r="E265" s="77"/>
      <c r="F265" s="78"/>
      <c r="G265" s="79"/>
      <c r="H265" s="79"/>
      <c r="I265" s="79"/>
      <c r="J265" s="79"/>
      <c r="K265" s="86" t="str">
        <f t="shared" si="65"/>
        <v/>
      </c>
      <c r="L265" s="87" t="str">
        <f t="shared" si="66"/>
        <v/>
      </c>
      <c r="M265" s="77"/>
    </row>
    <row r="266" spans="1:13" x14ac:dyDescent="0.25">
      <c r="A266" s="80"/>
      <c r="B266" s="89" t="str">
        <f t="shared" si="67"/>
        <v/>
      </c>
      <c r="C266" s="77"/>
      <c r="D266" s="77"/>
      <c r="E266" s="77"/>
      <c r="F266" s="78"/>
      <c r="G266" s="79"/>
      <c r="H266" s="79"/>
      <c r="I266" s="79"/>
      <c r="J266" s="79"/>
      <c r="K266" s="86" t="str">
        <f t="shared" si="65"/>
        <v/>
      </c>
      <c r="L266" s="87" t="str">
        <f t="shared" si="66"/>
        <v/>
      </c>
      <c r="M266" s="77"/>
    </row>
    <row r="267" spans="1:13" x14ac:dyDescent="0.25">
      <c r="A267" s="80"/>
      <c r="B267" s="89" t="str">
        <f t="shared" si="67"/>
        <v/>
      </c>
      <c r="C267" s="77"/>
      <c r="D267" s="77"/>
      <c r="E267" s="77"/>
      <c r="F267" s="78"/>
      <c r="G267" s="79"/>
      <c r="H267" s="79"/>
      <c r="I267" s="79"/>
      <c r="J267" s="79"/>
      <c r="K267" s="86" t="str">
        <f t="shared" si="65"/>
        <v/>
      </c>
      <c r="L267" s="87" t="str">
        <f t="shared" si="66"/>
        <v/>
      </c>
      <c r="M267" s="77"/>
    </row>
    <row r="268" spans="1:13" x14ac:dyDescent="0.25">
      <c r="A268" s="80"/>
      <c r="B268" s="89" t="str">
        <f t="shared" si="67"/>
        <v/>
      </c>
      <c r="C268" s="77"/>
      <c r="D268" s="77"/>
      <c r="E268" s="77"/>
      <c r="F268" s="78"/>
      <c r="G268" s="79"/>
      <c r="H268" s="79"/>
      <c r="I268" s="79"/>
      <c r="J268" s="79"/>
      <c r="K268" s="86" t="str">
        <f t="shared" si="65"/>
        <v/>
      </c>
      <c r="L268" s="87" t="str">
        <f t="shared" si="66"/>
        <v/>
      </c>
      <c r="M268" s="77"/>
    </row>
    <row r="269" spans="1:13" x14ac:dyDescent="0.25">
      <c r="A269" s="80"/>
      <c r="B269" s="89" t="str">
        <f t="shared" si="67"/>
        <v/>
      </c>
      <c r="C269" s="77"/>
      <c r="D269" s="77"/>
      <c r="E269" s="77"/>
      <c r="F269" s="78"/>
      <c r="G269" s="79"/>
      <c r="H269" s="79"/>
      <c r="I269" s="79"/>
      <c r="J269" s="79"/>
      <c r="K269" s="86" t="str">
        <f t="shared" si="65"/>
        <v/>
      </c>
      <c r="L269" s="87" t="str">
        <f t="shared" si="66"/>
        <v/>
      </c>
      <c r="M269" s="77"/>
    </row>
    <row r="270" spans="1:13" x14ac:dyDescent="0.25">
      <c r="A270" s="80"/>
      <c r="B270" s="89" t="str">
        <f t="shared" si="67"/>
        <v/>
      </c>
      <c r="C270" s="77"/>
      <c r="D270" s="77"/>
      <c r="E270" s="77"/>
      <c r="F270" s="78"/>
      <c r="G270" s="79"/>
      <c r="H270" s="79"/>
      <c r="I270" s="79"/>
      <c r="J270" s="79"/>
      <c r="K270" s="86" t="str">
        <f t="shared" si="65"/>
        <v/>
      </c>
      <c r="L270" s="87" t="str">
        <f t="shared" si="66"/>
        <v/>
      </c>
      <c r="M270" s="77"/>
    </row>
    <row r="271" spans="1:13" x14ac:dyDescent="0.25">
      <c r="A271" s="80"/>
      <c r="B271" s="89" t="str">
        <f t="shared" si="67"/>
        <v/>
      </c>
      <c r="C271" s="77"/>
      <c r="D271" s="77"/>
      <c r="E271" s="77"/>
      <c r="F271" s="78"/>
      <c r="G271" s="79"/>
      <c r="H271" s="79"/>
      <c r="I271" s="79"/>
      <c r="J271" s="79"/>
      <c r="K271" s="86" t="str">
        <f t="shared" si="65"/>
        <v/>
      </c>
      <c r="L271" s="87" t="str">
        <f t="shared" si="66"/>
        <v/>
      </c>
      <c r="M271" s="77"/>
    </row>
    <row r="272" spans="1:13" x14ac:dyDescent="0.25">
      <c r="A272" s="80"/>
      <c r="B272" s="89" t="str">
        <f t="shared" si="67"/>
        <v/>
      </c>
      <c r="C272" s="77"/>
      <c r="D272" s="77"/>
      <c r="E272" s="77"/>
      <c r="F272" s="78"/>
      <c r="G272" s="79"/>
      <c r="H272" s="79"/>
      <c r="I272" s="79"/>
      <c r="J272" s="79"/>
      <c r="K272" s="86" t="str">
        <f t="shared" si="65"/>
        <v/>
      </c>
      <c r="L272" s="87" t="str">
        <f t="shared" si="66"/>
        <v/>
      </c>
      <c r="M272" s="77"/>
    </row>
    <row r="273" spans="1:13" x14ac:dyDescent="0.25">
      <c r="A273" s="80"/>
      <c r="B273" s="89" t="str">
        <f t="shared" si="67"/>
        <v/>
      </c>
      <c r="C273" s="77"/>
      <c r="D273" s="77"/>
      <c r="E273" s="77"/>
      <c r="F273" s="78"/>
      <c r="G273" s="79"/>
      <c r="H273" s="79"/>
      <c r="I273" s="79"/>
      <c r="J273" s="79"/>
      <c r="K273" s="86" t="str">
        <f t="shared" si="65"/>
        <v/>
      </c>
      <c r="L273" s="87" t="str">
        <f t="shared" si="66"/>
        <v/>
      </c>
      <c r="M273" s="77"/>
    </row>
    <row r="274" spans="1:13" x14ac:dyDescent="0.25">
      <c r="A274" s="80"/>
      <c r="B274" s="89" t="str">
        <f t="shared" si="67"/>
        <v/>
      </c>
      <c r="C274" s="77"/>
      <c r="D274" s="77"/>
      <c r="E274" s="77"/>
      <c r="F274" s="78"/>
      <c r="G274" s="79"/>
      <c r="H274" s="79"/>
      <c r="I274" s="79"/>
      <c r="J274" s="79"/>
      <c r="K274" s="86" t="str">
        <f t="shared" si="65"/>
        <v/>
      </c>
      <c r="L274" s="87" t="str">
        <f t="shared" si="66"/>
        <v/>
      </c>
      <c r="M274" s="77"/>
    </row>
    <row r="275" spans="1:13" x14ac:dyDescent="0.25">
      <c r="A275" s="80"/>
      <c r="B275" s="89" t="str">
        <f t="shared" si="67"/>
        <v/>
      </c>
      <c r="C275" s="77"/>
      <c r="D275" s="77"/>
      <c r="E275" s="77"/>
      <c r="F275" s="78"/>
      <c r="G275" s="79"/>
      <c r="H275" s="79"/>
      <c r="I275" s="79"/>
      <c r="J275" s="79"/>
      <c r="K275" s="86" t="str">
        <f t="shared" si="65"/>
        <v/>
      </c>
      <c r="L275" s="87" t="str">
        <f t="shared" si="66"/>
        <v/>
      </c>
      <c r="M275" s="77"/>
    </row>
    <row r="276" spans="1:13" x14ac:dyDescent="0.25">
      <c r="A276" s="80"/>
      <c r="B276" s="89" t="str">
        <f t="shared" si="67"/>
        <v/>
      </c>
      <c r="C276" s="77"/>
      <c r="D276" s="77"/>
      <c r="E276" s="77"/>
      <c r="F276" s="78"/>
      <c r="G276" s="79"/>
      <c r="H276" s="79"/>
      <c r="I276" s="79"/>
      <c r="J276" s="79"/>
      <c r="K276" s="86" t="str">
        <f t="shared" si="65"/>
        <v/>
      </c>
      <c r="L276" s="87" t="str">
        <f t="shared" si="66"/>
        <v/>
      </c>
      <c r="M276" s="77"/>
    </row>
    <row r="277" spans="1:13" x14ac:dyDescent="0.25">
      <c r="A277" s="80"/>
      <c r="B277" s="89" t="str">
        <f t="shared" si="67"/>
        <v/>
      </c>
      <c r="C277" s="77"/>
      <c r="D277" s="77"/>
      <c r="E277" s="77"/>
      <c r="F277" s="78"/>
      <c r="G277" s="79"/>
      <c r="H277" s="79"/>
      <c r="I277" s="79"/>
      <c r="J277" s="79"/>
      <c r="K277" s="86" t="str">
        <f t="shared" si="65"/>
        <v/>
      </c>
      <c r="L277" s="87" t="str">
        <f t="shared" si="66"/>
        <v/>
      </c>
      <c r="M277" s="77"/>
    </row>
    <row r="278" spans="1:13" x14ac:dyDescent="0.25">
      <c r="A278" s="80"/>
      <c r="B278" s="89" t="str">
        <f t="shared" si="67"/>
        <v/>
      </c>
      <c r="C278" s="77"/>
      <c r="D278" s="77"/>
      <c r="E278" s="77"/>
      <c r="F278" s="78"/>
      <c r="G278" s="79"/>
      <c r="H278" s="79"/>
      <c r="I278" s="79"/>
      <c r="J278" s="79"/>
      <c r="K278" s="86" t="str">
        <f t="shared" si="65"/>
        <v/>
      </c>
      <c r="L278" s="87" t="str">
        <f t="shared" si="66"/>
        <v/>
      </c>
      <c r="M278" s="77"/>
    </row>
    <row r="279" spans="1:13" x14ac:dyDescent="0.25">
      <c r="A279" s="80"/>
      <c r="B279" s="89" t="str">
        <f t="shared" si="67"/>
        <v/>
      </c>
      <c r="C279" s="77"/>
      <c r="D279" s="77"/>
      <c r="E279" s="77"/>
      <c r="F279" s="78"/>
      <c r="G279" s="79"/>
      <c r="H279" s="79"/>
      <c r="I279" s="79"/>
      <c r="J279" s="79"/>
      <c r="K279" s="86" t="str">
        <f t="shared" si="65"/>
        <v/>
      </c>
      <c r="L279" s="87" t="str">
        <f t="shared" si="66"/>
        <v/>
      </c>
      <c r="M279" s="77"/>
    </row>
    <row r="280" spans="1:13" x14ac:dyDescent="0.25">
      <c r="A280" s="80"/>
      <c r="B280" s="89" t="str">
        <f t="shared" si="67"/>
        <v/>
      </c>
      <c r="C280" s="77"/>
      <c r="D280" s="77"/>
      <c r="E280" s="77"/>
      <c r="F280" s="78"/>
      <c r="G280" s="79"/>
      <c r="H280" s="79"/>
      <c r="I280" s="79"/>
      <c r="J280" s="79"/>
      <c r="K280" s="86" t="str">
        <f t="shared" si="65"/>
        <v/>
      </c>
      <c r="L280" s="87" t="str">
        <f t="shared" si="66"/>
        <v/>
      </c>
      <c r="M280" s="77"/>
    </row>
    <row r="281" spans="1:13" x14ac:dyDescent="0.25">
      <c r="A281" s="80"/>
      <c r="B281" s="89" t="str">
        <f t="shared" si="67"/>
        <v/>
      </c>
      <c r="C281" s="77"/>
      <c r="D281" s="77"/>
      <c r="E281" s="77"/>
      <c r="F281" s="78"/>
      <c r="G281" s="79"/>
      <c r="H281" s="79"/>
      <c r="I281" s="79"/>
      <c r="J281" s="79"/>
      <c r="K281" s="86" t="str">
        <f t="shared" si="65"/>
        <v/>
      </c>
      <c r="L281" s="87" t="str">
        <f t="shared" si="66"/>
        <v/>
      </c>
      <c r="M281" s="77"/>
    </row>
    <row r="282" spans="1:13" x14ac:dyDescent="0.25">
      <c r="A282" s="80"/>
      <c r="B282" s="89" t="str">
        <f t="shared" si="67"/>
        <v/>
      </c>
      <c r="C282" s="77"/>
      <c r="D282" s="77"/>
      <c r="E282" s="77"/>
      <c r="F282" s="78"/>
      <c r="G282" s="79"/>
      <c r="H282" s="79"/>
      <c r="I282" s="79"/>
      <c r="J282" s="79"/>
      <c r="K282" s="86" t="str">
        <f t="shared" si="65"/>
        <v/>
      </c>
      <c r="L282" s="87" t="str">
        <f t="shared" si="66"/>
        <v/>
      </c>
      <c r="M282" s="77"/>
    </row>
    <row r="283" spans="1:13" x14ac:dyDescent="0.25">
      <c r="A283" s="80"/>
      <c r="B283" s="89" t="str">
        <f t="shared" si="67"/>
        <v/>
      </c>
      <c r="C283" s="77"/>
      <c r="D283" s="77"/>
      <c r="E283" s="77"/>
      <c r="F283" s="78"/>
      <c r="G283" s="79"/>
      <c r="H283" s="79"/>
      <c r="I283" s="79"/>
      <c r="J283" s="79"/>
      <c r="K283" s="86" t="str">
        <f t="shared" si="65"/>
        <v/>
      </c>
      <c r="L283" s="87" t="str">
        <f t="shared" si="66"/>
        <v/>
      </c>
      <c r="M283" s="77"/>
    </row>
    <row r="284" spans="1:13" x14ac:dyDescent="0.25">
      <c r="A284" s="80"/>
      <c r="B284" s="89" t="str">
        <f t="shared" si="67"/>
        <v/>
      </c>
      <c r="C284" s="77"/>
      <c r="D284" s="77"/>
      <c r="E284" s="77"/>
      <c r="F284" s="78"/>
      <c r="G284" s="79"/>
      <c r="H284" s="79"/>
      <c r="I284" s="79"/>
      <c r="J284" s="79"/>
      <c r="K284" s="86" t="str">
        <f t="shared" si="65"/>
        <v/>
      </c>
      <c r="L284" s="87" t="str">
        <f t="shared" si="66"/>
        <v/>
      </c>
      <c r="M284" s="77"/>
    </row>
    <row r="285" spans="1:13" x14ac:dyDescent="0.25">
      <c r="A285" s="80"/>
      <c r="B285" s="89" t="str">
        <f t="shared" si="67"/>
        <v/>
      </c>
      <c r="C285" s="77"/>
      <c r="D285" s="77"/>
      <c r="E285" s="77"/>
      <c r="F285" s="78"/>
      <c r="G285" s="79"/>
      <c r="H285" s="79"/>
      <c r="I285" s="79"/>
      <c r="J285" s="79"/>
      <c r="K285" s="86" t="str">
        <f t="shared" si="65"/>
        <v/>
      </c>
      <c r="L285" s="87" t="str">
        <f t="shared" si="66"/>
        <v/>
      </c>
      <c r="M285" s="77"/>
    </row>
    <row r="286" spans="1:13" x14ac:dyDescent="0.25">
      <c r="A286" s="80"/>
      <c r="B286" s="89" t="str">
        <f t="shared" si="67"/>
        <v/>
      </c>
      <c r="C286" s="77"/>
      <c r="D286" s="77"/>
      <c r="E286" s="77"/>
      <c r="F286" s="78"/>
      <c r="G286" s="79"/>
      <c r="H286" s="79"/>
      <c r="I286" s="79"/>
      <c r="J286" s="79"/>
      <c r="K286" s="86" t="str">
        <f t="shared" si="65"/>
        <v/>
      </c>
      <c r="L286" s="87" t="str">
        <f t="shared" si="66"/>
        <v/>
      </c>
      <c r="M286" s="77"/>
    </row>
    <row r="287" spans="1:13" x14ac:dyDescent="0.25">
      <c r="A287" s="80"/>
      <c r="B287" s="89" t="str">
        <f t="shared" si="67"/>
        <v/>
      </c>
      <c r="C287" s="77"/>
      <c r="D287" s="77"/>
      <c r="E287" s="77"/>
      <c r="F287" s="78"/>
      <c r="G287" s="79"/>
      <c r="H287" s="79"/>
      <c r="I287" s="79"/>
      <c r="J287" s="79"/>
      <c r="K287" s="86" t="str">
        <f t="shared" si="65"/>
        <v/>
      </c>
      <c r="L287" s="87" t="str">
        <f t="shared" si="66"/>
        <v/>
      </c>
      <c r="M287" s="77"/>
    </row>
    <row r="288" spans="1:13" x14ac:dyDescent="0.25">
      <c r="A288" s="80"/>
      <c r="B288" s="89" t="str">
        <f t="shared" si="67"/>
        <v/>
      </c>
      <c r="C288" s="77"/>
      <c r="D288" s="77"/>
      <c r="E288" s="77"/>
      <c r="F288" s="78"/>
      <c r="G288" s="79"/>
      <c r="H288" s="79"/>
      <c r="I288" s="79"/>
      <c r="J288" s="79"/>
      <c r="K288" s="86" t="str">
        <f t="shared" si="65"/>
        <v/>
      </c>
      <c r="L288" s="87" t="str">
        <f t="shared" si="66"/>
        <v/>
      </c>
      <c r="M288" s="77"/>
    </row>
    <row r="289" spans="1:13" x14ac:dyDescent="0.25">
      <c r="A289" s="80"/>
      <c r="B289" s="89" t="str">
        <f t="shared" si="67"/>
        <v/>
      </c>
      <c r="C289" s="77"/>
      <c r="D289" s="77"/>
      <c r="E289" s="77"/>
      <c r="F289" s="78"/>
      <c r="G289" s="79"/>
      <c r="H289" s="79"/>
      <c r="I289" s="79"/>
      <c r="J289" s="79"/>
      <c r="K289" s="86" t="str">
        <f t="shared" si="65"/>
        <v/>
      </c>
      <c r="L289" s="87" t="str">
        <f t="shared" si="66"/>
        <v/>
      </c>
      <c r="M289" s="77"/>
    </row>
    <row r="290" spans="1:13" x14ac:dyDescent="0.25">
      <c r="A290" s="80"/>
      <c r="B290" s="89" t="str">
        <f t="shared" si="67"/>
        <v/>
      </c>
      <c r="C290" s="77"/>
      <c r="D290" s="77"/>
      <c r="E290" s="77"/>
      <c r="F290" s="78"/>
      <c r="G290" s="79"/>
      <c r="H290" s="79"/>
      <c r="I290" s="79"/>
      <c r="J290" s="79"/>
      <c r="K290" s="86" t="str">
        <f t="shared" si="65"/>
        <v/>
      </c>
      <c r="L290" s="87" t="str">
        <f t="shared" si="66"/>
        <v/>
      </c>
      <c r="M290" s="77"/>
    </row>
    <row r="291" spans="1:13" x14ac:dyDescent="0.25">
      <c r="A291" s="80"/>
      <c r="B291" s="89" t="str">
        <f t="shared" si="67"/>
        <v/>
      </c>
      <c r="C291" s="77"/>
      <c r="D291" s="77"/>
      <c r="E291" s="77"/>
      <c r="F291" s="78"/>
      <c r="G291" s="79"/>
      <c r="H291" s="79"/>
      <c r="I291" s="79"/>
      <c r="J291" s="79"/>
      <c r="K291" s="86" t="str">
        <f t="shared" si="65"/>
        <v/>
      </c>
      <c r="L291" s="87" t="str">
        <f t="shared" si="66"/>
        <v/>
      </c>
      <c r="M291" s="77"/>
    </row>
    <row r="292" spans="1:13" x14ac:dyDescent="0.25">
      <c r="A292" s="80"/>
      <c r="B292" s="89" t="str">
        <f t="shared" si="67"/>
        <v/>
      </c>
      <c r="C292" s="77"/>
      <c r="D292" s="77"/>
      <c r="E292" s="77"/>
      <c r="F292" s="78"/>
      <c r="G292" s="79"/>
      <c r="H292" s="79"/>
      <c r="I292" s="79"/>
      <c r="J292" s="79"/>
      <c r="K292" s="86" t="str">
        <f t="shared" si="65"/>
        <v/>
      </c>
      <c r="L292" s="87" t="str">
        <f t="shared" si="66"/>
        <v/>
      </c>
      <c r="M292" s="77"/>
    </row>
    <row r="293" spans="1:13" x14ac:dyDescent="0.25">
      <c r="A293" s="80"/>
      <c r="B293" s="89" t="str">
        <f t="shared" si="67"/>
        <v/>
      </c>
      <c r="C293" s="77"/>
      <c r="D293" s="77"/>
      <c r="E293" s="77"/>
      <c r="F293" s="78"/>
      <c r="G293" s="79"/>
      <c r="H293" s="79"/>
      <c r="I293" s="79"/>
      <c r="J293" s="79"/>
      <c r="K293" s="86" t="str">
        <f t="shared" si="65"/>
        <v/>
      </c>
      <c r="L293" s="87" t="str">
        <f t="shared" si="66"/>
        <v/>
      </c>
      <c r="M293" s="77"/>
    </row>
    <row r="294" spans="1:13" x14ac:dyDescent="0.25">
      <c r="A294" s="80"/>
      <c r="B294" s="89" t="str">
        <f t="shared" si="67"/>
        <v/>
      </c>
      <c r="C294" s="77"/>
      <c r="D294" s="77"/>
      <c r="E294" s="77"/>
      <c r="F294" s="78"/>
      <c r="G294" s="79"/>
      <c r="H294" s="79"/>
      <c r="I294" s="79"/>
      <c r="J294" s="79"/>
      <c r="K294" s="86" t="str">
        <f t="shared" si="65"/>
        <v/>
      </c>
      <c r="L294" s="87" t="str">
        <f t="shared" si="66"/>
        <v/>
      </c>
      <c r="M294" s="77"/>
    </row>
    <row r="295" spans="1:13" x14ac:dyDescent="0.25">
      <c r="A295" s="80"/>
      <c r="B295" s="89" t="str">
        <f t="shared" si="67"/>
        <v/>
      </c>
      <c r="C295" s="77"/>
      <c r="D295" s="77"/>
      <c r="E295" s="77"/>
      <c r="F295" s="78"/>
      <c r="G295" s="79"/>
      <c r="H295" s="79"/>
      <c r="I295" s="79"/>
      <c r="J295" s="79"/>
      <c r="K295" s="86" t="str">
        <f t="shared" si="65"/>
        <v/>
      </c>
      <c r="L295" s="87" t="str">
        <f t="shared" si="66"/>
        <v/>
      </c>
      <c r="M295" s="77"/>
    </row>
    <row r="296" spans="1:13" x14ac:dyDescent="0.25">
      <c r="A296" s="80"/>
      <c r="B296" s="89" t="str">
        <f t="shared" si="67"/>
        <v/>
      </c>
      <c r="C296" s="77"/>
      <c r="D296" s="77"/>
      <c r="E296" s="77"/>
      <c r="F296" s="78"/>
      <c r="G296" s="79"/>
      <c r="H296" s="79"/>
      <c r="I296" s="79"/>
      <c r="J296" s="79"/>
      <c r="K296" s="86" t="str">
        <f t="shared" si="65"/>
        <v/>
      </c>
      <c r="L296" s="87" t="str">
        <f t="shared" si="66"/>
        <v/>
      </c>
      <c r="M296" s="77"/>
    </row>
    <row r="297" spans="1:13" x14ac:dyDescent="0.25">
      <c r="A297" s="80"/>
      <c r="B297" s="89" t="str">
        <f t="shared" si="67"/>
        <v/>
      </c>
      <c r="C297" s="77"/>
      <c r="D297" s="77"/>
      <c r="E297" s="77"/>
      <c r="F297" s="78"/>
      <c r="G297" s="79"/>
      <c r="H297" s="79"/>
      <c r="I297" s="79"/>
      <c r="J297" s="79"/>
      <c r="K297" s="86" t="str">
        <f t="shared" si="65"/>
        <v/>
      </c>
      <c r="L297" s="87" t="str">
        <f t="shared" si="66"/>
        <v/>
      </c>
      <c r="M297" s="77"/>
    </row>
    <row r="298" spans="1:13" x14ac:dyDescent="0.25">
      <c r="A298" s="80"/>
      <c r="B298" s="89" t="str">
        <f t="shared" si="67"/>
        <v/>
      </c>
      <c r="C298" s="77"/>
      <c r="D298" s="77"/>
      <c r="E298" s="77"/>
      <c r="F298" s="78"/>
      <c r="G298" s="79"/>
      <c r="H298" s="79"/>
      <c r="I298" s="79"/>
      <c r="J298" s="79"/>
      <c r="K298" s="86" t="str">
        <f t="shared" si="65"/>
        <v/>
      </c>
      <c r="L298" s="87" t="str">
        <f t="shared" si="66"/>
        <v/>
      </c>
      <c r="M298" s="77"/>
    </row>
    <row r="299" spans="1:13" x14ac:dyDescent="0.25">
      <c r="A299" s="80"/>
      <c r="B299" s="89" t="str">
        <f t="shared" si="67"/>
        <v/>
      </c>
      <c r="C299" s="77"/>
      <c r="D299" s="77"/>
      <c r="E299" s="77"/>
      <c r="F299" s="78"/>
      <c r="G299" s="79"/>
      <c r="H299" s="79"/>
      <c r="I299" s="79"/>
      <c r="J299" s="79"/>
      <c r="K299" s="86" t="str">
        <f t="shared" si="65"/>
        <v/>
      </c>
      <c r="L299" s="87" t="str">
        <f t="shared" si="66"/>
        <v/>
      </c>
      <c r="M299" s="77"/>
    </row>
    <row r="300" spans="1:13" x14ac:dyDescent="0.25">
      <c r="A300" s="80"/>
      <c r="B300" s="89" t="str">
        <f t="shared" si="67"/>
        <v/>
      </c>
      <c r="C300" s="77"/>
      <c r="D300" s="77"/>
      <c r="E300" s="77"/>
      <c r="F300" s="78"/>
      <c r="G300" s="79"/>
      <c r="H300" s="79"/>
      <c r="I300" s="79"/>
      <c r="J300" s="79"/>
      <c r="K300" s="86" t="str">
        <f t="shared" si="65"/>
        <v/>
      </c>
      <c r="L300" s="87" t="str">
        <f t="shared" si="66"/>
        <v/>
      </c>
      <c r="M300" s="77"/>
    </row>
    <row r="301" spans="1:13" x14ac:dyDescent="0.25">
      <c r="A301" s="80"/>
      <c r="B301" s="89" t="str">
        <f t="shared" si="67"/>
        <v/>
      </c>
      <c r="C301" s="77"/>
      <c r="D301" s="77"/>
      <c r="E301" s="77"/>
      <c r="F301" s="78"/>
      <c r="G301" s="79"/>
      <c r="H301" s="79"/>
      <c r="I301" s="79"/>
      <c r="J301" s="79"/>
      <c r="K301" s="86" t="str">
        <f t="shared" si="65"/>
        <v/>
      </c>
      <c r="L301" s="87" t="str">
        <f t="shared" si="66"/>
        <v/>
      </c>
      <c r="M301" s="77"/>
    </row>
    <row r="302" spans="1:13" x14ac:dyDescent="0.25">
      <c r="A302" s="80"/>
      <c r="B302" s="89" t="str">
        <f t="shared" si="67"/>
        <v/>
      </c>
      <c r="C302" s="77"/>
      <c r="D302" s="77"/>
      <c r="E302" s="77"/>
      <c r="F302" s="78"/>
      <c r="G302" s="79"/>
      <c r="H302" s="79"/>
      <c r="I302" s="79"/>
      <c r="J302" s="79"/>
      <c r="K302" s="86" t="str">
        <f t="shared" si="65"/>
        <v/>
      </c>
      <c r="L302" s="87" t="str">
        <f t="shared" si="66"/>
        <v/>
      </c>
      <c r="M302" s="77"/>
    </row>
    <row r="303" spans="1:13" x14ac:dyDescent="0.25">
      <c r="A303" s="80"/>
      <c r="B303" s="89" t="str">
        <f t="shared" si="67"/>
        <v/>
      </c>
      <c r="C303" s="77"/>
      <c r="D303" s="77"/>
      <c r="E303" s="77"/>
      <c r="F303" s="78"/>
      <c r="G303" s="79"/>
      <c r="H303" s="79"/>
      <c r="I303" s="79"/>
      <c r="J303" s="79"/>
      <c r="K303" s="86" t="str">
        <f t="shared" si="65"/>
        <v/>
      </c>
      <c r="L303" s="87" t="str">
        <f t="shared" si="66"/>
        <v/>
      </c>
      <c r="M303" s="77"/>
    </row>
    <row r="304" spans="1:13" x14ac:dyDescent="0.25">
      <c r="A304" s="80"/>
      <c r="B304" s="89" t="str">
        <f t="shared" si="67"/>
        <v/>
      </c>
      <c r="C304" s="77"/>
      <c r="D304" s="77"/>
      <c r="E304" s="77"/>
      <c r="F304" s="78"/>
      <c r="G304" s="79"/>
      <c r="H304" s="79"/>
      <c r="I304" s="79"/>
      <c r="J304" s="79"/>
      <c r="K304" s="86" t="str">
        <f t="shared" si="65"/>
        <v/>
      </c>
      <c r="L304" s="87" t="str">
        <f t="shared" si="66"/>
        <v/>
      </c>
      <c r="M304" s="77"/>
    </row>
    <row r="305" spans="1:13" x14ac:dyDescent="0.25">
      <c r="A305" s="80"/>
      <c r="B305" s="89" t="str">
        <f t="shared" si="67"/>
        <v/>
      </c>
      <c r="C305" s="77"/>
      <c r="D305" s="77"/>
      <c r="E305" s="77"/>
      <c r="F305" s="78"/>
      <c r="G305" s="79"/>
      <c r="H305" s="79"/>
      <c r="I305" s="79"/>
      <c r="J305" s="79"/>
      <c r="K305" s="86" t="str">
        <f t="shared" si="65"/>
        <v/>
      </c>
      <c r="L305" s="87" t="str">
        <f t="shared" si="66"/>
        <v/>
      </c>
      <c r="M305" s="77"/>
    </row>
    <row r="306" spans="1:13" x14ac:dyDescent="0.25">
      <c r="A306" s="80"/>
      <c r="B306" s="89" t="str">
        <f t="shared" si="67"/>
        <v/>
      </c>
      <c r="C306" s="77"/>
      <c r="D306" s="77"/>
      <c r="E306" s="77"/>
      <c r="F306" s="78"/>
      <c r="G306" s="79"/>
      <c r="H306" s="79"/>
      <c r="I306" s="79"/>
      <c r="J306" s="79"/>
      <c r="K306" s="86" t="str">
        <f t="shared" si="65"/>
        <v/>
      </c>
      <c r="L306" s="87" t="str">
        <f t="shared" si="66"/>
        <v/>
      </c>
      <c r="M306" s="77"/>
    </row>
    <row r="307" spans="1:13" x14ac:dyDescent="0.25">
      <c r="A307" s="80"/>
      <c r="B307" s="89" t="str">
        <f t="shared" si="67"/>
        <v/>
      </c>
      <c r="C307" s="77"/>
      <c r="D307" s="77"/>
      <c r="E307" s="77"/>
      <c r="F307" s="78"/>
      <c r="G307" s="79"/>
      <c r="H307" s="79"/>
      <c r="I307" s="79"/>
      <c r="J307" s="79"/>
      <c r="K307" s="86" t="str">
        <f t="shared" si="65"/>
        <v/>
      </c>
      <c r="L307" s="87" t="str">
        <f t="shared" si="66"/>
        <v/>
      </c>
      <c r="M307" s="77"/>
    </row>
    <row r="308" spans="1:13" x14ac:dyDescent="0.25">
      <c r="A308" s="80"/>
      <c r="B308" s="89" t="str">
        <f t="shared" si="67"/>
        <v/>
      </c>
      <c r="C308" s="77"/>
      <c r="D308" s="77"/>
      <c r="E308" s="77"/>
      <c r="F308" s="78"/>
      <c r="G308" s="79"/>
      <c r="H308" s="79"/>
      <c r="I308" s="79"/>
      <c r="J308" s="79"/>
      <c r="K308" s="86" t="str">
        <f t="shared" si="65"/>
        <v/>
      </c>
      <c r="L308" s="87" t="str">
        <f t="shared" si="66"/>
        <v/>
      </c>
      <c r="M308" s="77"/>
    </row>
    <row r="309" spans="1:13" x14ac:dyDescent="0.25">
      <c r="A309" s="80"/>
      <c r="B309" s="89" t="str">
        <f t="shared" si="67"/>
        <v/>
      </c>
      <c r="C309" s="77"/>
      <c r="D309" s="77"/>
      <c r="E309" s="77"/>
      <c r="F309" s="78"/>
      <c r="G309" s="79"/>
      <c r="H309" s="79"/>
      <c r="I309" s="79"/>
      <c r="J309" s="79"/>
      <c r="K309" s="86" t="str">
        <f t="shared" si="65"/>
        <v/>
      </c>
      <c r="L309" s="87" t="str">
        <f t="shared" si="66"/>
        <v/>
      </c>
      <c r="M309" s="77"/>
    </row>
    <row r="310" spans="1:13" x14ac:dyDescent="0.25">
      <c r="A310" s="80"/>
      <c r="B310" s="89" t="str">
        <f t="shared" si="67"/>
        <v/>
      </c>
      <c r="C310" s="77"/>
      <c r="D310" s="77"/>
      <c r="E310" s="77"/>
      <c r="F310" s="78"/>
      <c r="G310" s="79"/>
      <c r="H310" s="79"/>
      <c r="I310" s="79"/>
      <c r="J310" s="79"/>
      <c r="K310" s="86" t="str">
        <f t="shared" si="65"/>
        <v/>
      </c>
      <c r="L310" s="87" t="str">
        <f t="shared" si="66"/>
        <v/>
      </c>
      <c r="M310" s="77"/>
    </row>
    <row r="311" spans="1:13" x14ac:dyDescent="0.25">
      <c r="A311" s="80"/>
      <c r="B311" s="89" t="str">
        <f t="shared" si="67"/>
        <v/>
      </c>
      <c r="C311" s="77"/>
      <c r="D311" s="77"/>
      <c r="E311" s="77"/>
      <c r="F311" s="78"/>
      <c r="G311" s="79"/>
      <c r="H311" s="79"/>
      <c r="I311" s="79"/>
      <c r="J311" s="79"/>
      <c r="K311" s="86" t="str">
        <f t="shared" si="65"/>
        <v/>
      </c>
      <c r="L311" s="87" t="str">
        <f t="shared" si="66"/>
        <v/>
      </c>
      <c r="M311" s="77"/>
    </row>
    <row r="312" spans="1:13" x14ac:dyDescent="0.25">
      <c r="A312" s="80"/>
      <c r="B312" s="89" t="str">
        <f t="shared" si="67"/>
        <v/>
      </c>
      <c r="C312" s="77"/>
      <c r="D312" s="77"/>
      <c r="E312" s="77"/>
      <c r="F312" s="78"/>
      <c r="G312" s="79"/>
      <c r="H312" s="79"/>
      <c r="I312" s="79"/>
      <c r="J312" s="79"/>
      <c r="K312" s="86" t="str">
        <f t="shared" ref="K312:K314" si="68">IF(H312/12, H312/12, "")</f>
        <v/>
      </c>
      <c r="L312" s="87" t="str">
        <f t="shared" si="66"/>
        <v/>
      </c>
      <c r="M312" s="77"/>
    </row>
    <row r="313" spans="1:13" x14ac:dyDescent="0.25">
      <c r="A313" s="80"/>
      <c r="B313" s="89" t="str">
        <f t="shared" si="67"/>
        <v/>
      </c>
      <c r="C313" s="77"/>
      <c r="D313" s="77"/>
      <c r="E313" s="77"/>
      <c r="F313" s="78"/>
      <c r="G313" s="79"/>
      <c r="H313" s="79"/>
      <c r="I313" s="79"/>
      <c r="J313" s="79"/>
      <c r="K313" s="86" t="str">
        <f t="shared" si="68"/>
        <v/>
      </c>
      <c r="L313" s="87" t="str">
        <f t="shared" si="66"/>
        <v/>
      </c>
      <c r="M313" s="77"/>
    </row>
    <row r="314" spans="1:13" x14ac:dyDescent="0.25">
      <c r="A314" s="80"/>
      <c r="B314" s="89" t="str">
        <f t="shared" si="67"/>
        <v/>
      </c>
      <c r="C314" s="77"/>
      <c r="D314" s="77"/>
      <c r="E314" s="77"/>
      <c r="F314" s="78"/>
      <c r="G314" s="79"/>
      <c r="H314" s="79"/>
      <c r="I314" s="79"/>
      <c r="J314" s="79"/>
      <c r="K314" s="86" t="str">
        <f t="shared" si="68"/>
        <v/>
      </c>
      <c r="L314" s="87" t="str">
        <f t="shared" si="66"/>
        <v/>
      </c>
      <c r="M314" s="77"/>
    </row>
  </sheetData>
  <autoFilter ref="A1:M1" xr:uid="{D31B2A5F-7BF7-45A5-BEAC-CABCB37754D5}"/>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9FDD1D8E-95D2-4323-B3A0-D0974480180C}">
          <x14:formula1>
            <xm:f>Legend!$E$2:$E$4</xm:f>
          </x14:formula1>
          <xm:sqref>C2:C314</xm:sqref>
        </x14:dataValidation>
        <x14:dataValidation type="list" allowBlank="1" showInputMessage="1" showErrorMessage="1" xr:uid="{0CE83C13-3929-4A04-8FB1-76E5B9CEAFF5}">
          <x14:formula1>
            <xm:f>Legend!$F$2:$F$12</xm:f>
          </x14:formula1>
          <xm:sqref>D2:D314</xm:sqref>
        </x14:dataValidation>
        <x14:dataValidation type="list" allowBlank="1" showInputMessage="1" showErrorMessage="1" xr:uid="{90BF1B48-C77F-4C80-B5D4-11351B0A62C6}">
          <x14:formula1>
            <xm:f>Legend!$G$2:$G$4</xm:f>
          </x14:formula1>
          <xm:sqref>E2:E314</xm:sqref>
        </x14:dataValidation>
        <x14:dataValidation type="list" allowBlank="1" showInputMessage="1" showErrorMessage="1" xr:uid="{BF4BB481-1446-4902-8BF9-A81CECA8FFBF}">
          <x14:formula1>
            <xm:f>Legend!$H$2:$H$3</xm:f>
          </x14:formula1>
          <xm:sqref>F2:F314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BBF7-FFAF-4AFB-BD00-C4C54CE2749B}">
  <sheetPr codeName="Sheet5"/>
  <dimension ref="A1:I524"/>
  <sheetViews>
    <sheetView topLeftCell="A20" workbookViewId="0">
      <selection activeCell="A28" sqref="A28"/>
    </sheetView>
  </sheetViews>
  <sheetFormatPr defaultColWidth="16" defaultRowHeight="15" x14ac:dyDescent="0.25"/>
  <cols>
    <col min="1" max="1" width="11.42578125" style="5" bestFit="1" customWidth="1"/>
    <col min="2" max="2" width="29.85546875" style="5" bestFit="1" customWidth="1"/>
    <col min="3" max="3" width="12.5703125" style="5" customWidth="1"/>
    <col min="4" max="4" width="55.5703125" customWidth="1"/>
    <col min="5" max="5" width="24" style="5" bestFit="1" customWidth="1"/>
    <col min="6" max="6" width="14.28515625" style="5" bestFit="1" customWidth="1"/>
    <col min="7" max="7" width="10.42578125" style="5" bestFit="1" customWidth="1"/>
    <col min="8" max="8" width="80.7109375" style="3" customWidth="1"/>
  </cols>
  <sheetData>
    <row r="1" spans="1:9" ht="45" x14ac:dyDescent="0.25">
      <c r="A1" s="6" t="s">
        <v>3169</v>
      </c>
      <c r="B1" s="6" t="s">
        <v>3253</v>
      </c>
      <c r="C1" s="14" t="s">
        <v>3254</v>
      </c>
      <c r="D1" s="6" t="s">
        <v>2</v>
      </c>
      <c r="E1" s="6" t="s">
        <v>3255</v>
      </c>
      <c r="F1" s="6" t="s">
        <v>3174</v>
      </c>
      <c r="G1" s="14" t="s">
        <v>3256</v>
      </c>
      <c r="H1" s="15" t="s">
        <v>3181</v>
      </c>
      <c r="I1" s="10"/>
    </row>
    <row r="2" spans="1:9" x14ac:dyDescent="0.25">
      <c r="A2" s="7">
        <v>45902</v>
      </c>
      <c r="B2" s="8" t="s">
        <v>73</v>
      </c>
      <c r="C2" s="9" t="s">
        <v>150</v>
      </c>
      <c r="D2" s="2" t="str" cm="1">
        <f t="array" ref="D2">LEFT(IF(C2="","",_xlfn._xlws.FILTER('QA Estimates'!C:C,'QA Estimates'!A:A=C2,"Not Found")), 60)</f>
        <v xml:space="preserve">Reproduce PRD incident in BAT </v>
      </c>
      <c r="E2" s="8" t="s">
        <v>3257</v>
      </c>
      <c r="F2" s="8" t="s">
        <v>3191</v>
      </c>
      <c r="G2" s="8">
        <v>6</v>
      </c>
      <c r="H2" s="164" t="s">
        <v>3258</v>
      </c>
      <c r="I2" s="10"/>
    </row>
    <row r="3" spans="1:9" x14ac:dyDescent="0.25">
      <c r="A3" s="7">
        <v>45902</v>
      </c>
      <c r="B3" s="8" t="s">
        <v>3195</v>
      </c>
      <c r="C3" s="9" t="s">
        <v>394</v>
      </c>
      <c r="D3" s="2" t="str" cm="1">
        <f t="array" ref="D3">LEFT(IF(C3="","",_xlfn._xlws.FILTER('QA Estimates'!C:C,'QA Estimates'!A:A=C3,"Not Found")), 60)</f>
        <v>Investigate DI6 Special character validation rule</v>
      </c>
      <c r="E3" s="8" t="s">
        <v>3257</v>
      </c>
      <c r="F3" s="8" t="s">
        <v>3259</v>
      </c>
      <c r="G3" s="8">
        <v>3</v>
      </c>
      <c r="H3" s="16" t="s">
        <v>3260</v>
      </c>
      <c r="I3" s="10"/>
    </row>
    <row r="4" spans="1:9" x14ac:dyDescent="0.25">
      <c r="A4" s="7">
        <v>45902</v>
      </c>
      <c r="B4" s="8" t="s">
        <v>3195</v>
      </c>
      <c r="C4" s="9" t="s">
        <v>1475</v>
      </c>
      <c r="D4" s="2" t="str" cm="1">
        <f t="array" ref="D4">LEFT(IF(C4="","",_xlfn._xlws.FILTER('QA Estimates'!C:C,'QA Estimates'!A:A=C4,"Not Found")), 60)</f>
        <v>Develop a NEW GET Method for an existing EDGE API</v>
      </c>
      <c r="E4" s="8" t="s">
        <v>3261</v>
      </c>
      <c r="F4" s="8" t="s">
        <v>3259</v>
      </c>
      <c r="G4" s="8">
        <v>2.5</v>
      </c>
      <c r="H4" s="16" t="s">
        <v>3262</v>
      </c>
      <c r="I4" s="10"/>
    </row>
    <row r="5" spans="1:9" x14ac:dyDescent="0.25">
      <c r="A5" s="7">
        <v>45902</v>
      </c>
      <c r="B5" s="8" t="s">
        <v>73</v>
      </c>
      <c r="C5" s="9" t="s">
        <v>1475</v>
      </c>
      <c r="D5" s="2" t="str" cm="1">
        <f t="array" ref="D5">LEFT(IF(C5="","",_xlfn._xlws.FILTER('QA Estimates'!C:C,'QA Estimates'!A:A=C5,"Not Found")), 60)</f>
        <v>Develop a NEW GET Method for an existing EDGE API</v>
      </c>
      <c r="E5" s="8" t="s">
        <v>3261</v>
      </c>
      <c r="F5" s="8" t="s">
        <v>3263</v>
      </c>
      <c r="G5" s="8">
        <v>2</v>
      </c>
      <c r="H5" s="16" t="s">
        <v>3264</v>
      </c>
      <c r="I5" s="10"/>
    </row>
    <row r="6" spans="1:9" x14ac:dyDescent="0.25">
      <c r="A6" s="7">
        <v>45903</v>
      </c>
      <c r="B6" s="8" t="s">
        <v>73</v>
      </c>
      <c r="C6" s="9" t="s">
        <v>1475</v>
      </c>
      <c r="D6" s="2" t="str" cm="1">
        <f t="array" ref="D6">LEFT(IF(C6="","",_xlfn._xlws.FILTER('QA Estimates'!C:C,'QA Estimates'!A:A=C6,"Not Found")), 60)</f>
        <v>Develop a NEW GET Method for an existing EDGE API</v>
      </c>
      <c r="E6" s="8" t="s">
        <v>3261</v>
      </c>
      <c r="F6" s="8" t="s">
        <v>3263</v>
      </c>
      <c r="G6" s="8">
        <v>7</v>
      </c>
      <c r="H6" s="16" t="s">
        <v>3265</v>
      </c>
      <c r="I6" s="10"/>
    </row>
    <row r="7" spans="1:9" x14ac:dyDescent="0.25">
      <c r="A7" s="7">
        <v>45902</v>
      </c>
      <c r="B7" s="8" t="s">
        <v>3195</v>
      </c>
      <c r="C7" s="9" t="s">
        <v>71</v>
      </c>
      <c r="D7" s="2" t="str" cm="1">
        <f t="array" ref="D7">LEFT(IF(C7="","",_xlfn._xlws.FILTER('QA Estimates'!C:C,'QA Estimates'!A:A=C7,"Not Found")), 60)</f>
        <v>Digital Claims Regression - Release September 2025</v>
      </c>
      <c r="E7" s="8" t="s">
        <v>3266</v>
      </c>
      <c r="F7" s="8" t="s">
        <v>3186</v>
      </c>
      <c r="G7" s="8">
        <v>2.5</v>
      </c>
      <c r="H7" s="16"/>
      <c r="I7" s="10"/>
    </row>
    <row r="8" spans="1:9" x14ac:dyDescent="0.25">
      <c r="A8" s="7">
        <v>45903</v>
      </c>
      <c r="B8" s="8" t="s">
        <v>3195</v>
      </c>
      <c r="C8" s="9" t="s">
        <v>1475</v>
      </c>
      <c r="D8" s="2" t="str" cm="1">
        <f t="array" ref="D8">LEFT(IF(C8="","",_xlfn._xlws.FILTER('QA Estimates'!C:C,'QA Estimates'!A:A=C8,"Not Found")), 60)</f>
        <v>Develop a NEW GET Method for an existing EDGE API</v>
      </c>
      <c r="E8" s="8" t="s">
        <v>3261</v>
      </c>
      <c r="F8" s="8" t="s">
        <v>3259</v>
      </c>
      <c r="G8" s="8">
        <v>5</v>
      </c>
      <c r="H8" s="16" t="s">
        <v>3267</v>
      </c>
      <c r="I8" s="10"/>
    </row>
    <row r="9" spans="1:9" x14ac:dyDescent="0.25">
      <c r="A9" s="7">
        <v>45903</v>
      </c>
      <c r="B9" s="8" t="s">
        <v>3195</v>
      </c>
      <c r="C9" s="9" t="s">
        <v>71</v>
      </c>
      <c r="D9" s="2" t="str" cm="1">
        <f t="array" ref="D9">LEFT(IF(C9="","",_xlfn._xlws.FILTER('QA Estimates'!C:C,'QA Estimates'!A:A=C9,"Not Found")), 60)</f>
        <v>Digital Claims Regression - Release September 2025</v>
      </c>
      <c r="E9" s="8" t="s">
        <v>3266</v>
      </c>
      <c r="F9" s="8" t="s">
        <v>3186</v>
      </c>
      <c r="G9" s="8">
        <v>2.5</v>
      </c>
      <c r="H9" s="16"/>
      <c r="I9" s="10"/>
    </row>
    <row r="10" spans="1:9" x14ac:dyDescent="0.25">
      <c r="A10" s="7">
        <v>45902</v>
      </c>
      <c r="B10" s="8" t="s">
        <v>148</v>
      </c>
      <c r="C10" s="9" t="s">
        <v>78</v>
      </c>
      <c r="D10" s="2" t="str" cm="1">
        <f t="array" ref="D10">LEFT(IF(C10="","",_xlfn._xlws.FILTER('QA Estimates'!C:C,'QA Estimates'!A:A=C10,"Not Found")), 60)</f>
        <v>Digital Claims Weekly Sanity - September 2025</v>
      </c>
      <c r="E10" s="8" t="s">
        <v>3268</v>
      </c>
      <c r="F10" s="8" t="s">
        <v>3191</v>
      </c>
      <c r="G10" s="8">
        <v>6.5</v>
      </c>
      <c r="H10" s="16"/>
      <c r="I10" s="10"/>
    </row>
    <row r="11" spans="1:9" x14ac:dyDescent="0.25">
      <c r="A11" s="7">
        <v>45902</v>
      </c>
      <c r="B11" s="8" t="s">
        <v>148</v>
      </c>
      <c r="C11" s="9" t="s">
        <v>3269</v>
      </c>
      <c r="D11" s="2" t="str" cm="1">
        <f t="array" ref="D11">LEFT(IF(C11="","",_xlfn._xlws.FILTER('QA Estimates'!C:C,'QA Estimates'!A:A=C11,"Not Found")), 60)</f>
        <v>Meetings &amp; Support</v>
      </c>
      <c r="E11" s="8" t="s">
        <v>3261</v>
      </c>
      <c r="F11" s="8" t="s">
        <v>3259</v>
      </c>
      <c r="G11" s="8">
        <v>1</v>
      </c>
      <c r="H11" s="164" t="s">
        <v>3270</v>
      </c>
      <c r="I11" s="10"/>
    </row>
    <row r="12" spans="1:9" x14ac:dyDescent="0.25">
      <c r="A12" s="7">
        <v>45903</v>
      </c>
      <c r="B12" s="8" t="s">
        <v>148</v>
      </c>
      <c r="C12" s="9" t="s">
        <v>71</v>
      </c>
      <c r="D12" s="2" t="str" cm="1">
        <f t="array" ref="D12">LEFT(IF(C12="","",_xlfn._xlws.FILTER('QA Estimates'!C:C,'QA Estimates'!A:A=C12,"Not Found")), 60)</f>
        <v>Digital Claims Regression - Release September 2025</v>
      </c>
      <c r="E12" s="8" t="s">
        <v>3268</v>
      </c>
      <c r="F12" s="8" t="s">
        <v>3186</v>
      </c>
      <c r="G12" s="8">
        <v>7</v>
      </c>
      <c r="H12" s="16"/>
      <c r="I12" s="10"/>
    </row>
    <row r="13" spans="1:9" x14ac:dyDescent="0.25">
      <c r="A13" s="7">
        <v>45903</v>
      </c>
      <c r="B13" s="8" t="s">
        <v>148</v>
      </c>
      <c r="C13" s="9" t="s">
        <v>3269</v>
      </c>
      <c r="D13" s="2" t="str" cm="1">
        <f t="array" ref="D13">LEFT(IF(C13="","",_xlfn._xlws.FILTER('QA Estimates'!C:C,'QA Estimates'!A:A=C13,"Not Found")), 60)</f>
        <v>Meetings &amp; Support</v>
      </c>
      <c r="E13" s="8" t="s">
        <v>3261</v>
      </c>
      <c r="F13" s="8" t="s">
        <v>3263</v>
      </c>
      <c r="G13" s="8">
        <v>0.5</v>
      </c>
      <c r="H13" s="16" t="s">
        <v>3271</v>
      </c>
      <c r="I13" s="10"/>
    </row>
    <row r="14" spans="1:9" x14ac:dyDescent="0.25">
      <c r="A14" s="7">
        <v>45904</v>
      </c>
      <c r="B14" s="8" t="s">
        <v>148</v>
      </c>
      <c r="C14" s="9" t="s">
        <v>71</v>
      </c>
      <c r="D14" s="2" t="str" cm="1">
        <f t="array" ref="D14">LEFT(IF(C14="","",_xlfn._xlws.FILTER('QA Estimates'!C:C,'QA Estimates'!A:A=C14,"Not Found")), 60)</f>
        <v>Digital Claims Regression - Release September 2025</v>
      </c>
      <c r="E14" s="8" t="s">
        <v>3268</v>
      </c>
      <c r="F14" s="8" t="s">
        <v>3186</v>
      </c>
      <c r="G14" s="8">
        <v>7</v>
      </c>
      <c r="H14" s="16"/>
      <c r="I14" s="10"/>
    </row>
    <row r="15" spans="1:9" x14ac:dyDescent="0.25">
      <c r="A15" s="7">
        <v>45904</v>
      </c>
      <c r="B15" s="8" t="s">
        <v>148</v>
      </c>
      <c r="C15" s="9" t="s">
        <v>3269</v>
      </c>
      <c r="D15" s="2" t="str" cm="1">
        <f t="array" ref="D15">LEFT(IF(C15="","",_xlfn._xlws.FILTER('QA Estimates'!C:C,'QA Estimates'!A:A=C15,"Not Found")), 60)</f>
        <v>Meetings &amp; Support</v>
      </c>
      <c r="E15" s="8" t="s">
        <v>3261</v>
      </c>
      <c r="F15" s="8" t="s">
        <v>3263</v>
      </c>
      <c r="G15" s="8">
        <v>0.5</v>
      </c>
      <c r="H15" s="16" t="s">
        <v>3272</v>
      </c>
      <c r="I15" s="10"/>
    </row>
    <row r="16" spans="1:9" x14ac:dyDescent="0.25">
      <c r="A16" s="7">
        <v>45905</v>
      </c>
      <c r="B16" s="8" t="s">
        <v>148</v>
      </c>
      <c r="C16" s="9" t="s">
        <v>78</v>
      </c>
      <c r="D16" s="2" t="str" cm="1">
        <f t="array" ref="D16">LEFT(IF(C16="","",_xlfn._xlws.FILTER('QA Estimates'!C:C,'QA Estimates'!A:A=C16,"Not Found")), 60)</f>
        <v>Digital Claims Weekly Sanity - September 2025</v>
      </c>
      <c r="E16" s="8" t="s">
        <v>3257</v>
      </c>
      <c r="F16" s="8" t="s">
        <v>3191</v>
      </c>
      <c r="G16" s="8">
        <v>2</v>
      </c>
      <c r="H16" s="16" t="s">
        <v>3273</v>
      </c>
      <c r="I16" s="10"/>
    </row>
    <row r="17" spans="1:9" x14ac:dyDescent="0.25">
      <c r="A17" s="7">
        <v>45905</v>
      </c>
      <c r="B17" s="8" t="s">
        <v>148</v>
      </c>
      <c r="C17" s="9" t="s">
        <v>3269</v>
      </c>
      <c r="D17" s="2" t="str" cm="1">
        <f t="array" ref="D17">LEFT(IF(C17="","",_xlfn._xlws.FILTER('QA Estimates'!C:C,'QA Estimates'!A:A=C17,"Not Found")), 60)</f>
        <v>Meetings &amp; Support</v>
      </c>
      <c r="E17" s="8" t="s">
        <v>3261</v>
      </c>
      <c r="F17" s="8" t="s">
        <v>3263</v>
      </c>
      <c r="G17" s="8">
        <v>0.5</v>
      </c>
      <c r="H17" s="16"/>
      <c r="I17" s="10"/>
    </row>
    <row r="18" spans="1:9" x14ac:dyDescent="0.25">
      <c r="A18" s="7">
        <v>45905</v>
      </c>
      <c r="B18" s="8" t="s">
        <v>148</v>
      </c>
      <c r="C18" s="9" t="s">
        <v>71</v>
      </c>
      <c r="D18" s="2" t="str" cm="1">
        <f t="array" ref="D18">LEFT(IF(C18="","",_xlfn._xlws.FILTER('QA Estimates'!C:C,'QA Estimates'!A:A=C18,"Not Found")), 60)</f>
        <v>Digital Claims Regression - Release September 2025</v>
      </c>
      <c r="E18" s="8" t="s">
        <v>2180</v>
      </c>
      <c r="F18" s="8" t="s">
        <v>3186</v>
      </c>
      <c r="G18" s="8">
        <v>5</v>
      </c>
      <c r="H18" s="16"/>
      <c r="I18" s="10"/>
    </row>
    <row r="19" spans="1:9" x14ac:dyDescent="0.25">
      <c r="A19" s="7">
        <v>45904</v>
      </c>
      <c r="B19" s="8" t="s">
        <v>73</v>
      </c>
      <c r="C19" s="9" t="s">
        <v>1475</v>
      </c>
      <c r="D19" s="2" t="str" cm="1">
        <f t="array" ref="D19">LEFT(IF(C19="","",_xlfn._xlws.FILTER('QA Estimates'!C:C,'QA Estimates'!A:A=C19,"Not Found")), 60)</f>
        <v>Develop a NEW GET Method for an existing EDGE API</v>
      </c>
      <c r="E19" s="8" t="s">
        <v>3274</v>
      </c>
      <c r="F19" s="8" t="s">
        <v>3275</v>
      </c>
      <c r="G19" s="8">
        <v>7</v>
      </c>
      <c r="H19" s="16" t="s">
        <v>3276</v>
      </c>
      <c r="I19" s="10"/>
    </row>
    <row r="20" spans="1:9" x14ac:dyDescent="0.25">
      <c r="A20" s="7">
        <v>45905</v>
      </c>
      <c r="B20" s="8" t="s">
        <v>73</v>
      </c>
      <c r="C20" s="9" t="s">
        <v>222</v>
      </c>
      <c r="D20" s="2" t="str" cm="1">
        <f t="array" ref="D20">LEFT(IF(C20="","",_xlfn._xlws.FILTER('QA Estimates'!C:C,'QA Estimates'!A:A=C20,"Not Found")), 60)</f>
        <v>Develop Backend Services for Editing Mailing Address in OSPC</v>
      </c>
      <c r="E20" s="8" t="s">
        <v>3274</v>
      </c>
      <c r="F20" s="8" t="s">
        <v>3275</v>
      </c>
      <c r="G20" s="8">
        <v>3</v>
      </c>
      <c r="H20" s="16" t="s">
        <v>3276</v>
      </c>
      <c r="I20" s="10"/>
    </row>
    <row r="21" spans="1:9" x14ac:dyDescent="0.25">
      <c r="A21" s="7">
        <v>45905</v>
      </c>
      <c r="B21" s="8" t="s">
        <v>73</v>
      </c>
      <c r="C21" s="9" t="s">
        <v>695</v>
      </c>
      <c r="D21" s="2" t="str" cm="1">
        <f t="array" ref="D21">LEFT(IF(C21="","",_xlfn._xlws.FILTER('QA Estimates'!C:C,'QA Estimates'!A:A=C21,"Not Found")), 60)</f>
        <v>Develop Backend Services for Phone Number Editing</v>
      </c>
      <c r="E21" s="8" t="s">
        <v>3274</v>
      </c>
      <c r="F21" s="8" t="s">
        <v>3275</v>
      </c>
      <c r="G21" s="8">
        <v>4</v>
      </c>
      <c r="H21" s="16" t="s">
        <v>3276</v>
      </c>
      <c r="I21" s="10"/>
    </row>
    <row r="22" spans="1:9" x14ac:dyDescent="0.25">
      <c r="A22" s="7">
        <v>45908</v>
      </c>
      <c r="B22" s="8" t="s">
        <v>73</v>
      </c>
      <c r="C22" s="9" t="s">
        <v>78</v>
      </c>
      <c r="D22" s="2" t="str" cm="1">
        <f t="array" ref="D22">LEFT(IF(C22="","",_xlfn._xlws.FILTER('QA Estimates'!C:C,'QA Estimates'!A:A=C22,"Not Found")), 60)</f>
        <v>Digital Claims Weekly Sanity - September 2025</v>
      </c>
      <c r="E22" s="8" t="s">
        <v>3266</v>
      </c>
      <c r="F22" s="8" t="s">
        <v>3191</v>
      </c>
      <c r="G22" s="8">
        <v>6</v>
      </c>
      <c r="H22" s="16"/>
      <c r="I22" s="10"/>
    </row>
    <row r="23" spans="1:9" x14ac:dyDescent="0.25">
      <c r="A23" s="7">
        <v>45908</v>
      </c>
      <c r="B23" s="8" t="s">
        <v>73</v>
      </c>
      <c r="C23" s="9" t="s">
        <v>1475</v>
      </c>
      <c r="D23" s="2" t="str" cm="1">
        <f t="array" ref="D23">LEFT(IF(C23="","",_xlfn._xlws.FILTER('QA Estimates'!C:C,'QA Estimates'!A:A=C23,"Not Found")), 60)</f>
        <v>Develop a NEW GET Method for an existing EDGE API</v>
      </c>
      <c r="E23" s="8" t="s">
        <v>3268</v>
      </c>
      <c r="F23" s="8" t="s">
        <v>3275</v>
      </c>
      <c r="G23" s="8">
        <v>2</v>
      </c>
      <c r="H23" s="16" t="s">
        <v>3277</v>
      </c>
      <c r="I23" s="10"/>
    </row>
    <row r="24" spans="1:9" x14ac:dyDescent="0.25">
      <c r="A24" s="7">
        <v>45909</v>
      </c>
      <c r="B24" s="8" t="s">
        <v>73</v>
      </c>
      <c r="C24" s="9" t="s">
        <v>1213</v>
      </c>
      <c r="D24" s="2" t="str" cm="1">
        <f t="array" ref="D24">LEFT(IF(C24="","",_xlfn._xlws.FILTER('QA Estimates'!C:C,'QA Estimates'!A:A=C24,"Not Found")), 60)</f>
        <v>Increase the number of allowable document accepted in a sing</v>
      </c>
      <c r="E24" s="8" t="s">
        <v>3274</v>
      </c>
      <c r="F24" s="8" t="s">
        <v>3259</v>
      </c>
      <c r="G24" s="8">
        <v>2</v>
      </c>
      <c r="H24" s="16"/>
      <c r="I24" s="10"/>
    </row>
    <row r="25" spans="1:9" x14ac:dyDescent="0.25">
      <c r="A25" s="7">
        <v>45909</v>
      </c>
      <c r="B25" s="8" t="s">
        <v>73</v>
      </c>
      <c r="C25" s="9" t="s">
        <v>1213</v>
      </c>
      <c r="D25" s="2" t="str" cm="1">
        <f t="array" ref="D25">LEFT(IF(C25="","",_xlfn._xlws.FILTER('QA Estimates'!C:C,'QA Estimates'!A:A=C25,"Not Found")), 60)</f>
        <v>Increase the number of allowable document accepted in a sing</v>
      </c>
      <c r="E25" s="8" t="s">
        <v>3268</v>
      </c>
      <c r="F25" s="8" t="s">
        <v>3259</v>
      </c>
      <c r="G25" s="8">
        <v>6</v>
      </c>
      <c r="H25" s="16"/>
      <c r="I25" s="10"/>
    </row>
    <row r="26" spans="1:9" x14ac:dyDescent="0.25">
      <c r="A26" s="7">
        <v>45910</v>
      </c>
      <c r="B26" s="8" t="s">
        <v>73</v>
      </c>
      <c r="C26" s="9" t="s">
        <v>1213</v>
      </c>
      <c r="D26" s="2" t="str" cm="1">
        <f t="array" ref="D26">LEFT(IF(C26="","",_xlfn._xlws.FILTER('QA Estimates'!C:C,'QA Estimates'!A:A=C26,"Not Found")), 60)</f>
        <v>Increase the number of allowable document accepted in a sing</v>
      </c>
      <c r="E26" s="8" t="s">
        <v>3268</v>
      </c>
      <c r="F26" s="8" t="s">
        <v>3259</v>
      </c>
      <c r="G26" s="8">
        <v>7</v>
      </c>
      <c r="H26" s="16"/>
      <c r="I26" s="10"/>
    </row>
    <row r="27" spans="1:9" x14ac:dyDescent="0.25">
      <c r="A27" s="7">
        <v>45911</v>
      </c>
      <c r="B27" s="8" t="s">
        <v>73</v>
      </c>
      <c r="C27" s="9" t="s">
        <v>1213</v>
      </c>
      <c r="D27" s="2" t="str" cm="1">
        <f t="array" ref="D27">LEFT(IF(C27="","",_xlfn._xlws.FILTER('QA Estimates'!C:C,'QA Estimates'!A:A=C27,"Not Found")), 60)</f>
        <v>Increase the number of allowable document accepted in a sing</v>
      </c>
      <c r="E27" s="8" t="s">
        <v>3268</v>
      </c>
      <c r="F27" s="8" t="s">
        <v>3259</v>
      </c>
      <c r="G27" s="8">
        <v>7</v>
      </c>
      <c r="H27" s="16"/>
      <c r="I27" s="10"/>
    </row>
    <row r="28" spans="1:9" x14ac:dyDescent="0.25">
      <c r="A28" s="7">
        <v>45904</v>
      </c>
      <c r="B28" s="8" t="s">
        <v>3195</v>
      </c>
      <c r="C28" s="9" t="s">
        <v>71</v>
      </c>
      <c r="D28" s="2" t="str" cm="1">
        <f t="array" ref="D28">LEFT(IF(C28="","",_xlfn._xlws.FILTER('QA Estimates'!C:C,'QA Estimates'!A:A=C28,"Not Found")), 60)</f>
        <v>Digital Claims Regression - Release September 2025</v>
      </c>
      <c r="E28" s="8" t="s">
        <v>3268</v>
      </c>
      <c r="F28" s="8" t="s">
        <v>3186</v>
      </c>
      <c r="G28" s="8">
        <v>7</v>
      </c>
      <c r="H28" s="16"/>
      <c r="I28" s="10"/>
    </row>
    <row r="29" spans="1:9" x14ac:dyDescent="0.25">
      <c r="A29" s="7">
        <v>45904</v>
      </c>
      <c r="B29" s="8" t="s">
        <v>3195</v>
      </c>
      <c r="C29" s="9" t="s">
        <v>3269</v>
      </c>
      <c r="D29" s="2" t="str" cm="1">
        <f t="array" ref="D29">LEFT(IF(C29="","",_xlfn._xlws.FILTER('QA Estimates'!C:C,'QA Estimates'!A:A=C29,"Not Found")), 60)</f>
        <v>Meetings &amp; Support</v>
      </c>
      <c r="E29" s="8" t="s">
        <v>3261</v>
      </c>
      <c r="F29" s="8" t="s">
        <v>3263</v>
      </c>
      <c r="G29" s="8">
        <v>0.5</v>
      </c>
      <c r="H29" s="16" t="s">
        <v>3272</v>
      </c>
      <c r="I29" s="10"/>
    </row>
    <row r="30" spans="1:9" x14ac:dyDescent="0.25">
      <c r="A30" s="7">
        <v>45905</v>
      </c>
      <c r="B30" s="8" t="s">
        <v>3195</v>
      </c>
      <c r="C30" s="9" t="s">
        <v>394</v>
      </c>
      <c r="D30" s="2" t="str" cm="1">
        <f t="array" ref="D30">LEFT(IF(C30="","",_xlfn._xlws.FILTER('QA Estimates'!C:C,'QA Estimates'!A:A=C30,"Not Found")), 60)</f>
        <v>Investigate DI6 Special character validation rule</v>
      </c>
      <c r="E30" s="8" t="s">
        <v>3268</v>
      </c>
      <c r="F30" s="8" t="s">
        <v>3259</v>
      </c>
      <c r="G30" s="8">
        <v>4</v>
      </c>
      <c r="H30" s="16"/>
      <c r="I30" s="10"/>
    </row>
    <row r="31" spans="1:9" x14ac:dyDescent="0.25">
      <c r="A31" s="7">
        <v>45905</v>
      </c>
      <c r="B31" s="8" t="s">
        <v>3195</v>
      </c>
      <c r="C31" s="9" t="s">
        <v>71</v>
      </c>
      <c r="D31" s="2" t="str" cm="1">
        <f t="array" ref="D31">LEFT(IF(C31="","",_xlfn._xlws.FILTER('QA Estimates'!C:C,'QA Estimates'!A:A=C31,"Not Found")), 60)</f>
        <v>Digital Claims Regression - Release September 2025</v>
      </c>
      <c r="E31" s="8" t="s">
        <v>2180</v>
      </c>
      <c r="F31" s="8" t="s">
        <v>3186</v>
      </c>
      <c r="G31" s="8">
        <v>3.5</v>
      </c>
      <c r="H31" s="16"/>
      <c r="I31" s="10"/>
    </row>
    <row r="32" spans="1:9" x14ac:dyDescent="0.25">
      <c r="A32" s="7">
        <v>45908</v>
      </c>
      <c r="B32" s="8" t="s">
        <v>3195</v>
      </c>
      <c r="C32" s="9" t="s">
        <v>78</v>
      </c>
      <c r="D32" s="2" t="str" cm="1">
        <f t="array" ref="D32">LEFT(IF(C32="","",_xlfn._xlws.FILTER('QA Estimates'!C:C,'QA Estimates'!A:A=C32,"Not Found")), 60)</f>
        <v>Digital Claims Weekly Sanity - September 2025</v>
      </c>
      <c r="E32" s="8" t="s">
        <v>3257</v>
      </c>
      <c r="F32" s="8" t="s">
        <v>3191</v>
      </c>
      <c r="G32" s="8">
        <v>1.5</v>
      </c>
      <c r="H32" s="16" t="s">
        <v>3278</v>
      </c>
      <c r="I32" s="10"/>
    </row>
    <row r="33" spans="1:9" x14ac:dyDescent="0.25">
      <c r="A33" s="7">
        <v>45908</v>
      </c>
      <c r="B33" s="8" t="s">
        <v>3195</v>
      </c>
      <c r="C33" s="9" t="s">
        <v>71</v>
      </c>
      <c r="D33" s="2" t="str" cm="1">
        <f t="array" ref="D33">LEFT(IF(C33="","",_xlfn._xlws.FILTER('QA Estimates'!C:C,'QA Estimates'!A:A=C33,"Not Found")), 60)</f>
        <v>Digital Claims Regression - Release September 2025</v>
      </c>
      <c r="E33" s="8" t="s">
        <v>3268</v>
      </c>
      <c r="F33" s="8" t="s">
        <v>3259</v>
      </c>
      <c r="G33" s="8">
        <v>4</v>
      </c>
      <c r="H33" s="16" t="s">
        <v>3279</v>
      </c>
      <c r="I33" s="10"/>
    </row>
    <row r="34" spans="1:9" x14ac:dyDescent="0.25">
      <c r="A34" s="7">
        <v>45908</v>
      </c>
      <c r="B34" s="8" t="s">
        <v>3195</v>
      </c>
      <c r="C34" s="9" t="s">
        <v>1408</v>
      </c>
      <c r="D34" s="2" t="str" cm="1">
        <f t="array" ref="D34">LEFT(IF(C34="","",_xlfn._xlws.FILTER('QA Estimates'!C:C,'QA Estimates'!A:A=C34,"Not Found")), 60)</f>
        <v>Update Angular Version upgrade for NIHL</v>
      </c>
      <c r="E34" s="8" t="s">
        <v>3266</v>
      </c>
      <c r="F34" s="8" t="s">
        <v>3186</v>
      </c>
      <c r="G34" s="8">
        <v>2</v>
      </c>
      <c r="H34" s="9"/>
      <c r="I34" s="10"/>
    </row>
    <row r="35" spans="1:9" x14ac:dyDescent="0.25">
      <c r="A35" s="7">
        <v>45909</v>
      </c>
      <c r="B35" s="8" t="s">
        <v>3195</v>
      </c>
      <c r="C35" s="9" t="s">
        <v>267</v>
      </c>
      <c r="D35" s="2" t="str" cm="1">
        <f t="array" ref="D35">LEFT(IF(C35="","",_xlfn._xlws.FILTER('QA Estimates'!C:C,'QA Estimates'!A:A=C35,"Not Found")), 60)</f>
        <v>DI-eform7 Auto-reg testing</v>
      </c>
      <c r="E35" s="8" t="s">
        <v>3268</v>
      </c>
      <c r="F35" s="8" t="s">
        <v>3259</v>
      </c>
      <c r="G35" s="8">
        <v>4</v>
      </c>
      <c r="H35" s="16"/>
      <c r="I35" s="10"/>
    </row>
    <row r="36" spans="1:9" x14ac:dyDescent="0.25">
      <c r="A36" s="7">
        <v>45909</v>
      </c>
      <c r="B36" s="8" t="s">
        <v>3195</v>
      </c>
      <c r="C36" s="9" t="s">
        <v>71</v>
      </c>
      <c r="D36" s="2" t="str" cm="1">
        <f t="array" ref="D36">LEFT(IF(C36="","",_xlfn._xlws.FILTER('QA Estimates'!C:C,'QA Estimates'!A:A=C36,"Not Found")), 60)</f>
        <v>Digital Claims Regression - Release September 2025</v>
      </c>
      <c r="E36" s="8" t="s">
        <v>3268</v>
      </c>
      <c r="F36" s="8" t="s">
        <v>3259</v>
      </c>
      <c r="G36" s="8">
        <v>3</v>
      </c>
      <c r="H36" s="16" t="s">
        <v>3280</v>
      </c>
      <c r="I36" s="10"/>
    </row>
    <row r="37" spans="1:9" x14ac:dyDescent="0.25">
      <c r="A37" s="7">
        <v>45909</v>
      </c>
      <c r="B37" s="8" t="s">
        <v>3195</v>
      </c>
      <c r="C37" s="9" t="s">
        <v>101</v>
      </c>
      <c r="D37" s="2" t="str" cm="1">
        <f t="array" ref="D37">LEFT(IF(C37="","",_xlfn._xlws.FILTER('QA Estimates'!C:C,'QA Estimates'!A:A=C37,"Not Found")), 60)</f>
        <v>Witnesses contact information - Add contact section is broke</v>
      </c>
      <c r="E37" s="8" t="s">
        <v>3257</v>
      </c>
      <c r="F37" s="8" t="s">
        <v>3259</v>
      </c>
      <c r="G37" s="8">
        <v>1</v>
      </c>
      <c r="H37" s="16"/>
      <c r="I37" s="10"/>
    </row>
    <row r="38" spans="1:9" x14ac:dyDescent="0.25">
      <c r="A38" s="7">
        <v>45910</v>
      </c>
      <c r="B38" s="8" t="s">
        <v>3195</v>
      </c>
      <c r="C38" s="9" t="s">
        <v>267</v>
      </c>
      <c r="D38" s="2" t="str" cm="1">
        <f t="array" ref="D38">LEFT(IF(C38="","",_xlfn._xlws.FILTER('QA Estimates'!C:C,'QA Estimates'!A:A=C38,"Not Found")), 60)</f>
        <v>DI-eform7 Auto-reg testing</v>
      </c>
      <c r="E38" s="8" t="s">
        <v>3268</v>
      </c>
      <c r="F38" s="8" t="s">
        <v>3259</v>
      </c>
      <c r="G38" s="8">
        <v>6</v>
      </c>
      <c r="H38" s="16"/>
      <c r="I38" s="10"/>
    </row>
    <row r="39" spans="1:9" x14ac:dyDescent="0.25">
      <c r="A39" s="7">
        <v>45910</v>
      </c>
      <c r="B39" s="8" t="s">
        <v>3195</v>
      </c>
      <c r="C39" s="9" t="s">
        <v>3269</v>
      </c>
      <c r="D39" s="2" t="str" cm="1">
        <f t="array" ref="D39">LEFT(IF(C39="","",_xlfn._xlws.FILTER('QA Estimates'!C:C,'QA Estimates'!A:A=C39,"Not Found")), 60)</f>
        <v>Meetings &amp; Support</v>
      </c>
      <c r="E39" s="8" t="s">
        <v>3261</v>
      </c>
      <c r="F39" s="8" t="s">
        <v>3275</v>
      </c>
      <c r="G39" s="8">
        <v>1.5</v>
      </c>
      <c r="H39" s="108"/>
      <c r="I39" s="10"/>
    </row>
    <row r="40" spans="1:9" x14ac:dyDescent="0.25">
      <c r="A40" s="7">
        <v>45911</v>
      </c>
      <c r="B40" s="8" t="s">
        <v>3195</v>
      </c>
      <c r="C40" s="9" t="s">
        <v>267</v>
      </c>
      <c r="D40" s="2" t="str" cm="1">
        <f t="array" ref="D40">LEFT(IF(C40="","",_xlfn._xlws.FILTER('QA Estimates'!C:C,'QA Estimates'!A:A=C40,"Not Found")), 60)</f>
        <v>DI-eform7 Auto-reg testing</v>
      </c>
      <c r="E40" s="8" t="s">
        <v>3268</v>
      </c>
      <c r="F40" s="8" t="s">
        <v>3259</v>
      </c>
      <c r="G40" s="8">
        <v>8</v>
      </c>
      <c r="H40" s="16"/>
      <c r="I40" s="10"/>
    </row>
    <row r="41" spans="1:9" x14ac:dyDescent="0.25">
      <c r="A41" s="7">
        <v>45912</v>
      </c>
      <c r="B41" s="8" t="s">
        <v>73</v>
      </c>
      <c r="C41" s="9" t="s">
        <v>1213</v>
      </c>
      <c r="D41" s="2" t="str" cm="1">
        <f t="array" ref="D41">LEFT(IF(C41="","",_xlfn._xlws.FILTER('QA Estimates'!C:C,'QA Estimates'!A:A=C41,"Not Found")), 60)</f>
        <v>Increase the number of allowable document accepted in a sing</v>
      </c>
      <c r="E41" s="8" t="s">
        <v>3268</v>
      </c>
      <c r="F41" s="8" t="s">
        <v>3259</v>
      </c>
      <c r="G41" s="8">
        <v>7</v>
      </c>
      <c r="H41" s="16"/>
      <c r="I41" s="10"/>
    </row>
    <row r="42" spans="1:9" x14ac:dyDescent="0.25">
      <c r="A42" s="7">
        <v>45912</v>
      </c>
      <c r="B42" s="8" t="s">
        <v>148</v>
      </c>
      <c r="C42" s="9" t="s">
        <v>267</v>
      </c>
      <c r="D42" s="2" t="str" cm="1">
        <f t="array" ref="D42">LEFT(IF(C42="","",_xlfn._xlws.FILTER('QA Estimates'!C:C,'QA Estimates'!A:A=C42,"Not Found")), 60)</f>
        <v>DI-eform7 Auto-reg testing</v>
      </c>
      <c r="E42" s="8" t="s">
        <v>3268</v>
      </c>
      <c r="F42" s="8" t="s">
        <v>3259</v>
      </c>
      <c r="G42" s="8">
        <v>8</v>
      </c>
      <c r="H42" s="16"/>
      <c r="I42" s="10"/>
    </row>
    <row r="43" spans="1:9" x14ac:dyDescent="0.25">
      <c r="A43" s="7">
        <v>45912</v>
      </c>
      <c r="B43" s="8" t="s">
        <v>148</v>
      </c>
      <c r="C43" s="9" t="s">
        <v>3269</v>
      </c>
      <c r="D43" s="2" t="str" cm="1">
        <f t="array" ref="D43">LEFT(IF(C43="","",_xlfn._xlws.FILTER('QA Estimates'!C:C,'QA Estimates'!A:A=C43,"Not Found")), 60)</f>
        <v>Meetings &amp; Support</v>
      </c>
      <c r="E43" s="8" t="s">
        <v>3261</v>
      </c>
      <c r="F43" s="8" t="s">
        <v>3263</v>
      </c>
      <c r="G43" s="8">
        <v>1</v>
      </c>
      <c r="H43" s="16" t="s">
        <v>3281</v>
      </c>
      <c r="I43" s="10"/>
    </row>
    <row r="44" spans="1:9" x14ac:dyDescent="0.25">
      <c r="A44" s="7">
        <v>45909</v>
      </c>
      <c r="B44" s="8" t="s">
        <v>148</v>
      </c>
      <c r="C44" s="9" t="s">
        <v>267</v>
      </c>
      <c r="D44" s="2" t="str" cm="1">
        <f t="array" ref="D44">LEFT(IF(C44="","",_xlfn._xlws.FILTER('QA Estimates'!C:C,'QA Estimates'!A:A=C44,"Not Found")), 60)</f>
        <v>DI-eform7 Auto-reg testing</v>
      </c>
      <c r="E44" s="8" t="s">
        <v>3268</v>
      </c>
      <c r="F44" s="8" t="s">
        <v>3259</v>
      </c>
      <c r="G44" s="8">
        <v>6.5</v>
      </c>
      <c r="H44" s="16"/>
      <c r="I44" s="10"/>
    </row>
    <row r="45" spans="1:9" x14ac:dyDescent="0.25">
      <c r="A45" s="7">
        <v>45909</v>
      </c>
      <c r="B45" s="8" t="s">
        <v>148</v>
      </c>
      <c r="C45" s="9" t="s">
        <v>78</v>
      </c>
      <c r="D45" s="2" t="str" cm="1">
        <f t="array" ref="D45">LEFT(IF(C45="","",_xlfn._xlws.FILTER('QA Estimates'!C:C,'QA Estimates'!A:A=C45,"Not Found")), 60)</f>
        <v>Digital Claims Weekly Sanity - September 2025</v>
      </c>
      <c r="E45" s="8" t="s">
        <v>3268</v>
      </c>
      <c r="F45" s="8" t="s">
        <v>3191</v>
      </c>
      <c r="G45" s="8">
        <v>1</v>
      </c>
      <c r="H45" s="108"/>
      <c r="I45" s="10"/>
    </row>
    <row r="46" spans="1:9" x14ac:dyDescent="0.25">
      <c r="A46" s="7">
        <v>45909</v>
      </c>
      <c r="B46" s="8" t="s">
        <v>148</v>
      </c>
      <c r="C46" s="9" t="s">
        <v>3269</v>
      </c>
      <c r="D46" s="2" t="str" cm="1">
        <f t="array" ref="D46">LEFT(IF(C46="","",_xlfn._xlws.FILTER('QA Estimates'!C:C,'QA Estimates'!A:A=C46,"Not Found")), 60)</f>
        <v>Meetings &amp; Support</v>
      </c>
      <c r="E46" s="8" t="s">
        <v>3261</v>
      </c>
      <c r="F46" s="8" t="s">
        <v>3263</v>
      </c>
      <c r="G46" s="8">
        <v>0.5</v>
      </c>
      <c r="H46" s="16" t="s">
        <v>3282</v>
      </c>
      <c r="I46" s="10"/>
    </row>
    <row r="47" spans="1:9" x14ac:dyDescent="0.25">
      <c r="A47" s="7">
        <v>45910</v>
      </c>
      <c r="B47" s="8" t="s">
        <v>148</v>
      </c>
      <c r="C47" s="9" t="s">
        <v>267</v>
      </c>
      <c r="D47" s="2" t="str" cm="1">
        <f t="array" ref="D47">LEFT(IF(C47="","",_xlfn._xlws.FILTER('QA Estimates'!C:C,'QA Estimates'!A:A=C47,"Not Found")), 60)</f>
        <v>DI-eform7 Auto-reg testing</v>
      </c>
      <c r="E47" s="8" t="s">
        <v>3268</v>
      </c>
      <c r="F47" s="8" t="s">
        <v>3191</v>
      </c>
      <c r="G47" s="8">
        <v>8</v>
      </c>
      <c r="H47" s="108"/>
      <c r="I47" s="10"/>
    </row>
    <row r="48" spans="1:9" x14ac:dyDescent="0.25">
      <c r="A48" s="7">
        <v>45910</v>
      </c>
      <c r="B48" s="8" t="s">
        <v>148</v>
      </c>
      <c r="C48" s="9" t="s">
        <v>3269</v>
      </c>
      <c r="D48" s="2" t="str" cm="1">
        <f t="array" ref="D48">LEFT(IF(C48="","",_xlfn._xlws.FILTER('QA Estimates'!C:C,'QA Estimates'!A:A=C48,"Not Found")), 60)</f>
        <v>Meetings &amp; Support</v>
      </c>
      <c r="E48" s="8" t="s">
        <v>3261</v>
      </c>
      <c r="F48" s="8" t="s">
        <v>3263</v>
      </c>
      <c r="G48" s="8">
        <v>0.5</v>
      </c>
      <c r="H48" s="108" t="s">
        <v>3283</v>
      </c>
      <c r="I48" s="10"/>
    </row>
    <row r="49" spans="1:9" x14ac:dyDescent="0.25">
      <c r="A49" s="7">
        <v>45911</v>
      </c>
      <c r="B49" s="8" t="s">
        <v>148</v>
      </c>
      <c r="C49" s="9" t="s">
        <v>267</v>
      </c>
      <c r="D49" s="2" t="str" cm="1">
        <f t="array" ref="D49">LEFT(IF(C49="","",_xlfn._xlws.FILTER('QA Estimates'!C:C,'QA Estimates'!A:A=C49,"Not Found")), 60)</f>
        <v>DI-eform7 Auto-reg testing</v>
      </c>
      <c r="E49" s="8" t="s">
        <v>3268</v>
      </c>
      <c r="F49" s="8" t="s">
        <v>3191</v>
      </c>
      <c r="G49" s="8">
        <v>9</v>
      </c>
      <c r="H49" s="108"/>
      <c r="I49" s="10"/>
    </row>
    <row r="50" spans="1:9" x14ac:dyDescent="0.25">
      <c r="A50" s="7"/>
      <c r="B50" s="8"/>
      <c r="C50" s="9"/>
      <c r="D50" s="2" t="str" cm="1">
        <f t="array" ref="D50">LEFT(IF(C50="","",_xlfn._xlws.FILTER('QA Estimates'!C:C,'QA Estimates'!A:A=C50,"Not Found")), 60)</f>
        <v/>
      </c>
      <c r="E50" s="8"/>
      <c r="F50" s="8"/>
      <c r="G50" s="8"/>
      <c r="H50" s="16"/>
      <c r="I50" s="10"/>
    </row>
    <row r="51" spans="1:9" x14ac:dyDescent="0.25">
      <c r="A51" s="7"/>
      <c r="B51" s="8"/>
      <c r="C51" s="9"/>
      <c r="D51" s="2" t="str" cm="1">
        <f t="array" ref="D51">LEFT(IF(C51="","",_xlfn._xlws.FILTER('QA Estimates'!C:C,'QA Estimates'!A:A=C51,"Not Found")), 60)</f>
        <v/>
      </c>
      <c r="E51" s="8"/>
      <c r="F51" s="8"/>
      <c r="G51" s="8"/>
      <c r="H51" s="16"/>
      <c r="I51" s="10"/>
    </row>
    <row r="52" spans="1:9" x14ac:dyDescent="0.25">
      <c r="A52" s="7"/>
      <c r="B52" s="8"/>
      <c r="C52" s="9"/>
      <c r="D52" s="2" t="str" cm="1">
        <f t="array" ref="D52">LEFT(IF(C52="","",_xlfn._xlws.FILTER('QA Estimates'!C:C,'QA Estimates'!A:A=C52,"Not Found")), 60)</f>
        <v/>
      </c>
      <c r="E52" s="8"/>
      <c r="F52" s="8"/>
      <c r="G52" s="8"/>
      <c r="H52" s="16"/>
      <c r="I52" s="10"/>
    </row>
    <row r="53" spans="1:9" x14ac:dyDescent="0.25">
      <c r="A53" s="7"/>
      <c r="B53" s="8"/>
      <c r="C53" s="9"/>
      <c r="D53" s="2" t="str" cm="1">
        <f t="array" ref="D53">LEFT(IF(C53="","",_xlfn._xlws.FILTER('QA Estimates'!C:C,'QA Estimates'!A:A=C53,"Not Found")), 60)</f>
        <v/>
      </c>
      <c r="E53" s="8"/>
      <c r="F53" s="8"/>
      <c r="G53" s="8"/>
      <c r="H53" s="108"/>
      <c r="I53" s="10"/>
    </row>
    <row r="54" spans="1:9" x14ac:dyDescent="0.25">
      <c r="A54" s="7"/>
      <c r="B54" s="8"/>
      <c r="C54" s="9"/>
      <c r="D54" s="2" t="str" cm="1">
        <f t="array" ref="D54">LEFT(IF(C54="","",_xlfn._xlws.FILTER('QA Estimates'!C:C,'QA Estimates'!A:A=C54,"Not Found")), 60)</f>
        <v/>
      </c>
      <c r="E54" s="8"/>
      <c r="F54" s="8"/>
      <c r="G54" s="8"/>
      <c r="H54" s="16"/>
      <c r="I54" s="10"/>
    </row>
    <row r="55" spans="1:9" x14ac:dyDescent="0.25">
      <c r="A55" s="7"/>
      <c r="B55" s="8"/>
      <c r="C55" s="9"/>
      <c r="D55" s="2" t="str" cm="1">
        <f t="array" ref="D55">LEFT(IF(C55="","",_xlfn._xlws.FILTER('QA Estimates'!C:C,'QA Estimates'!A:A=C55,"Not Found")), 60)</f>
        <v/>
      </c>
      <c r="E55" s="8"/>
      <c r="F55" s="8"/>
      <c r="G55" s="8"/>
      <c r="H55" s="108"/>
      <c r="I55" s="10"/>
    </row>
    <row r="56" spans="1:9" x14ac:dyDescent="0.25">
      <c r="A56" s="7"/>
      <c r="B56" s="8"/>
      <c r="C56" s="9"/>
      <c r="D56" s="2" t="str" cm="1">
        <f t="array" ref="D56">LEFT(IF(C56="","",_xlfn._xlws.FILTER('QA Estimates'!C:C,'QA Estimates'!A:A=C56,"Not Found")), 60)</f>
        <v/>
      </c>
      <c r="E56" s="8"/>
      <c r="F56" s="8"/>
      <c r="G56" s="8"/>
      <c r="H56" s="16"/>
      <c r="I56" s="10"/>
    </row>
    <row r="57" spans="1:9" x14ac:dyDescent="0.25">
      <c r="A57" s="7"/>
      <c r="B57" s="8"/>
      <c r="C57" s="9"/>
      <c r="D57" s="2" t="str" cm="1">
        <f t="array" ref="D57">LEFT(IF(C57="","",_xlfn._xlws.FILTER('QA Estimates'!C:C,'QA Estimates'!A:A=C57,"Not Found")), 60)</f>
        <v/>
      </c>
      <c r="E57" s="8"/>
      <c r="F57" s="8"/>
      <c r="G57" s="8"/>
      <c r="H57" s="108"/>
      <c r="I57" s="10"/>
    </row>
    <row r="58" spans="1:9" x14ac:dyDescent="0.25">
      <c r="A58" s="7"/>
      <c r="B58" s="8"/>
      <c r="C58" s="9"/>
      <c r="D58" s="2" t="str" cm="1">
        <f t="array" ref="D58">LEFT(IF(C58="","",_xlfn._xlws.FILTER('QA Estimates'!C:C,'QA Estimates'!A:A=C58,"Not Found")), 60)</f>
        <v/>
      </c>
      <c r="E58" s="8"/>
      <c r="F58" s="8"/>
      <c r="G58" s="8"/>
      <c r="H58" s="16"/>
      <c r="I58" s="10"/>
    </row>
    <row r="59" spans="1:9" x14ac:dyDescent="0.25">
      <c r="A59" s="7"/>
      <c r="B59" s="8"/>
      <c r="C59" s="9"/>
      <c r="D59" s="2" t="str" cm="1">
        <f t="array" ref="D59">LEFT(IF(C59="","",_xlfn._xlws.FILTER('QA Estimates'!C:C,'QA Estimates'!A:A=C59,"Not Found")), 60)</f>
        <v/>
      </c>
      <c r="E59" s="8"/>
      <c r="F59" s="8"/>
      <c r="G59" s="8"/>
      <c r="H59" s="16"/>
      <c r="I59" s="10"/>
    </row>
    <row r="60" spans="1:9" x14ac:dyDescent="0.25">
      <c r="A60" s="7"/>
      <c r="B60" s="8"/>
      <c r="C60" s="9"/>
      <c r="D60" s="2" t="str" cm="1">
        <f t="array" ref="D60">LEFT(IF(C60="","",_xlfn._xlws.FILTER('QA Estimates'!C:C,'QA Estimates'!A:A=C60,"Not Found")), 60)</f>
        <v/>
      </c>
      <c r="E60" s="8"/>
      <c r="F60" s="8"/>
      <c r="G60" s="8"/>
      <c r="H60" s="16"/>
      <c r="I60" s="10"/>
    </row>
    <row r="61" spans="1:9" x14ac:dyDescent="0.25">
      <c r="A61" s="7"/>
      <c r="B61" s="8"/>
      <c r="C61" s="9"/>
      <c r="D61" s="2" t="str" cm="1">
        <f t="array" ref="D61">LEFT(IF(C61="","",_xlfn._xlws.FILTER('QA Estimates'!C:C,'QA Estimates'!A:A=C61,"Not Found")), 60)</f>
        <v/>
      </c>
      <c r="E61" s="8"/>
      <c r="F61" s="8"/>
      <c r="G61" s="8"/>
      <c r="H61" s="16"/>
      <c r="I61" s="10"/>
    </row>
    <row r="62" spans="1:9" x14ac:dyDescent="0.25">
      <c r="A62" s="7"/>
      <c r="B62" s="8"/>
      <c r="C62" s="9"/>
      <c r="D62" s="2" t="str" cm="1">
        <f t="array" ref="D62">LEFT(IF(C62="","",_xlfn._xlws.FILTER('QA Estimates'!C:C,'QA Estimates'!A:A=C62,"Not Found")), 60)</f>
        <v/>
      </c>
      <c r="E62" s="8"/>
      <c r="F62" s="8"/>
      <c r="G62" s="8"/>
      <c r="H62" s="16"/>
      <c r="I62" s="10"/>
    </row>
    <row r="63" spans="1:9" x14ac:dyDescent="0.25">
      <c r="A63" s="7"/>
      <c r="B63" s="8"/>
      <c r="C63" s="9"/>
      <c r="D63" s="2" t="str" cm="1">
        <f t="array" ref="D63">LEFT(IF(C63="","",_xlfn._xlws.FILTER('QA Estimates'!C:C,'QA Estimates'!A:A=C63,"Not Found")), 60)</f>
        <v/>
      </c>
      <c r="E63" s="8"/>
      <c r="F63" s="8"/>
      <c r="G63" s="8"/>
      <c r="H63" s="16"/>
      <c r="I63" s="10"/>
    </row>
    <row r="64" spans="1:9" x14ac:dyDescent="0.25">
      <c r="A64" s="7"/>
      <c r="B64" s="8"/>
      <c r="C64" s="9"/>
      <c r="D64" s="2" t="str" cm="1">
        <f t="array" ref="D64">LEFT(IF(C64="","",_xlfn._xlws.FILTER('QA Estimates'!C:C,'QA Estimates'!A:A=C64,"Not Found")), 60)</f>
        <v/>
      </c>
      <c r="E64" s="8"/>
      <c r="F64" s="8"/>
      <c r="G64" s="8"/>
      <c r="H64" s="16"/>
      <c r="I64" s="10"/>
    </row>
    <row r="65" spans="1:9" x14ac:dyDescent="0.25">
      <c r="A65" s="7"/>
      <c r="B65" s="8"/>
      <c r="C65" s="9"/>
      <c r="D65" s="2" t="str" cm="1">
        <f t="array" ref="D65">LEFT(IF(C65="","",_xlfn._xlws.FILTER('QA Estimates'!C:C,'QA Estimates'!A:A=C65,"Not Found")), 60)</f>
        <v/>
      </c>
      <c r="E65" s="8"/>
      <c r="F65" s="8"/>
      <c r="G65" s="8"/>
      <c r="H65" s="108"/>
      <c r="I65" s="10"/>
    </row>
    <row r="66" spans="1:9" x14ac:dyDescent="0.25">
      <c r="A66" s="7"/>
      <c r="B66" s="8"/>
      <c r="C66" s="9"/>
      <c r="D66" s="2" t="str" cm="1">
        <f t="array" ref="D66">LEFT(IF(C66="","",_xlfn._xlws.FILTER('QA Estimates'!C:C,'QA Estimates'!A:A=C66,"Not Found")), 60)</f>
        <v/>
      </c>
      <c r="E66" s="8"/>
      <c r="F66" s="8"/>
      <c r="G66" s="8"/>
      <c r="H66" s="16"/>
      <c r="I66" s="10"/>
    </row>
    <row r="67" spans="1:9" x14ac:dyDescent="0.25">
      <c r="A67" s="7"/>
      <c r="B67" s="8"/>
      <c r="C67" s="9"/>
      <c r="D67" s="2" t="str" cm="1">
        <f t="array" ref="D67">LEFT(IF(C67="","",_xlfn._xlws.FILTER('QA Estimates'!C:C,'QA Estimates'!A:A=C67,"Not Found")), 60)</f>
        <v/>
      </c>
      <c r="E67" s="8"/>
      <c r="F67" s="8"/>
      <c r="G67" s="8"/>
      <c r="H67" s="108"/>
      <c r="I67" s="10"/>
    </row>
    <row r="68" spans="1:9" x14ac:dyDescent="0.25">
      <c r="A68" s="7"/>
      <c r="B68" s="8"/>
      <c r="C68" s="9"/>
      <c r="D68" s="2" t="str" cm="1">
        <f t="array" ref="D68">LEFT(IF(C68="","",_xlfn._xlws.FILTER('QA Estimates'!C:C,'QA Estimates'!A:A=C68,"Not Found")), 60)</f>
        <v/>
      </c>
      <c r="E68" s="8"/>
      <c r="F68" s="8"/>
      <c r="G68" s="8"/>
      <c r="H68" s="108"/>
      <c r="I68" s="10"/>
    </row>
    <row r="69" spans="1:9" x14ac:dyDescent="0.25">
      <c r="A69" s="7"/>
      <c r="B69" s="8"/>
      <c r="C69" s="9"/>
      <c r="D69" s="2" t="str" cm="1">
        <f t="array" ref="D69">LEFT(IF(C69="","",_xlfn._xlws.FILTER('QA Estimates'!C:C,'QA Estimates'!A:A=C69,"Not Found")), 60)</f>
        <v/>
      </c>
      <c r="E69" s="8"/>
      <c r="F69" s="8"/>
      <c r="G69" s="8"/>
      <c r="H69" s="16"/>
      <c r="I69" s="10"/>
    </row>
    <row r="70" spans="1:9" x14ac:dyDescent="0.25">
      <c r="A70" s="7"/>
      <c r="B70" s="8"/>
      <c r="C70" s="9"/>
      <c r="D70" s="2" t="str" cm="1">
        <f t="array" ref="D70">LEFT(IF(C70="","",_xlfn._xlws.FILTER('QA Estimates'!C:C,'QA Estimates'!A:A=C70,"Not Found")), 60)</f>
        <v/>
      </c>
      <c r="E70" s="8"/>
      <c r="F70" s="8"/>
      <c r="G70" s="8"/>
      <c r="H70" s="108"/>
      <c r="I70" s="10" t="s">
        <v>3284</v>
      </c>
    </row>
    <row r="71" spans="1:9" x14ac:dyDescent="0.25">
      <c r="A71" s="7"/>
      <c r="B71" s="8"/>
      <c r="C71" s="9"/>
      <c r="D71" s="2" t="str" cm="1">
        <f t="array" ref="D71">LEFT(IF(C71="","",_xlfn._xlws.FILTER('QA Estimates'!C:C,'QA Estimates'!A:A=C71,"Not Found")), 60)</f>
        <v/>
      </c>
      <c r="E71" s="8"/>
      <c r="F71" s="8"/>
      <c r="G71" s="8"/>
      <c r="H71" s="108"/>
      <c r="I71" s="10"/>
    </row>
    <row r="72" spans="1:9" x14ac:dyDescent="0.25">
      <c r="A72" s="7"/>
      <c r="B72" s="8"/>
      <c r="C72" s="9"/>
      <c r="D72" s="2" t="str" cm="1">
        <f t="array" ref="D72">LEFT(IF(C72="","",_xlfn._xlws.FILTER('QA Estimates'!C:C,'QA Estimates'!A:A=C72,"Not Found")), 60)</f>
        <v/>
      </c>
      <c r="E72" s="8"/>
      <c r="F72" s="8"/>
      <c r="G72" s="8"/>
      <c r="H72" s="16"/>
      <c r="I72" s="10"/>
    </row>
    <row r="73" spans="1:9" x14ac:dyDescent="0.25">
      <c r="A73" s="7"/>
      <c r="B73" s="8"/>
      <c r="C73" s="9"/>
      <c r="D73" s="2" t="str" cm="1">
        <f t="array" ref="D73">LEFT(IF(C73="","",_xlfn._xlws.FILTER('QA Estimates'!C:C,'QA Estimates'!A:A=C73,"Not Found")), 60)</f>
        <v/>
      </c>
      <c r="E73" s="8"/>
      <c r="F73" s="8"/>
      <c r="G73" s="8"/>
      <c r="I73" s="10"/>
    </row>
    <row r="74" spans="1:9" x14ac:dyDescent="0.25">
      <c r="A74" s="7"/>
      <c r="B74" s="8"/>
      <c r="C74" s="9"/>
      <c r="D74" s="2" t="str" cm="1">
        <f t="array" ref="D74">LEFT(IF(C74="","",_xlfn._xlws.FILTER('QA Estimates'!C:C,'QA Estimates'!A:A=C74,"Not Found")), 60)</f>
        <v/>
      </c>
      <c r="E74" s="8"/>
      <c r="F74" s="8"/>
      <c r="G74" s="8"/>
      <c r="I74" s="10"/>
    </row>
    <row r="75" spans="1:9" x14ac:dyDescent="0.25">
      <c r="A75" s="7"/>
      <c r="B75" s="8"/>
      <c r="C75" s="9"/>
      <c r="D75" s="2" t="str" cm="1">
        <f t="array" ref="D75">LEFT(IF(C75="","",_xlfn._xlws.FILTER('QA Estimates'!C:C,'QA Estimates'!A:A=C75,"Not Found")), 60)</f>
        <v/>
      </c>
      <c r="E75" s="8"/>
      <c r="F75" s="8"/>
      <c r="G75" s="8"/>
      <c r="I75" s="10"/>
    </row>
    <row r="76" spans="1:9" x14ac:dyDescent="0.25">
      <c r="A76" s="7"/>
      <c r="B76" s="8"/>
      <c r="C76" s="9"/>
      <c r="D76" s="2" t="str" cm="1">
        <f t="array" ref="D76">LEFT(IF(C76="","",_xlfn._xlws.FILTER('QA Estimates'!C:C,'QA Estimates'!A:A=C76,"Not Found")), 60)</f>
        <v/>
      </c>
      <c r="E76" s="8"/>
      <c r="F76" s="8"/>
      <c r="G76" s="8"/>
      <c r="H76" s="16"/>
      <c r="I76" s="10"/>
    </row>
    <row r="77" spans="1:9" x14ac:dyDescent="0.25">
      <c r="A77" s="7"/>
      <c r="B77" s="8"/>
      <c r="C77" s="9"/>
      <c r="D77" s="2" t="str" cm="1">
        <f t="array" ref="D77">LEFT(IF(C77="","",_xlfn._xlws.FILTER('QA Estimates'!C:C,'QA Estimates'!A:A=C77,"Not Found")), 60)</f>
        <v/>
      </c>
      <c r="E77" s="8"/>
      <c r="F77" s="8"/>
      <c r="G77" s="8"/>
      <c r="H77" s="16"/>
      <c r="I77" s="10"/>
    </row>
    <row r="78" spans="1:9" x14ac:dyDescent="0.25">
      <c r="A78" s="7"/>
      <c r="B78" s="8"/>
      <c r="C78" s="9"/>
      <c r="D78" s="2" t="str" cm="1">
        <f t="array" ref="D78">LEFT(IF(C78="","",_xlfn._xlws.FILTER('QA Estimates'!C:C,'QA Estimates'!A:A=C78,"Not Found")), 60)</f>
        <v/>
      </c>
      <c r="E78" s="8"/>
      <c r="F78" s="8"/>
      <c r="G78" s="8"/>
      <c r="H78" s="16"/>
      <c r="I78" s="10"/>
    </row>
    <row r="79" spans="1:9" x14ac:dyDescent="0.25">
      <c r="A79" s="7"/>
      <c r="B79" s="8"/>
      <c r="C79" s="9"/>
      <c r="D79" s="2" t="str" cm="1">
        <f t="array" ref="D79">LEFT(IF(C79="","",_xlfn._xlws.FILTER('QA Estimates'!C:C,'QA Estimates'!A:A=C79,"Not Found")), 60)</f>
        <v/>
      </c>
      <c r="E79" s="8"/>
      <c r="F79" s="8"/>
      <c r="G79" s="8"/>
      <c r="H79" s="16"/>
      <c r="I79" s="10"/>
    </row>
    <row r="80" spans="1:9" x14ac:dyDescent="0.25">
      <c r="A80" s="7"/>
      <c r="B80" s="8"/>
      <c r="C80" s="9"/>
      <c r="D80" s="2" t="str" cm="1">
        <f t="array" ref="D80">LEFT(IF(C80="","",_xlfn._xlws.FILTER('QA Estimates'!C:C,'QA Estimates'!A:A=C80,"Not Found")), 60)</f>
        <v/>
      </c>
      <c r="E80" s="8"/>
      <c r="F80" s="8"/>
      <c r="G80" s="8"/>
      <c r="H80" s="16"/>
      <c r="I80" s="10"/>
    </row>
    <row r="81" spans="1:9" x14ac:dyDescent="0.25">
      <c r="A81" s="7"/>
      <c r="B81" s="8"/>
      <c r="C81" s="9"/>
      <c r="D81" s="2" t="str" cm="1">
        <f t="array" ref="D81">LEFT(IF(C81="","",_xlfn._xlws.FILTER('QA Estimates'!C:C,'QA Estimates'!A:A=C81,"Not Found")), 60)</f>
        <v/>
      </c>
      <c r="E81" s="8"/>
      <c r="F81" s="8"/>
      <c r="G81" s="8"/>
      <c r="H81" s="16"/>
      <c r="I81" s="10"/>
    </row>
    <row r="82" spans="1:9" x14ac:dyDescent="0.25">
      <c r="A82" s="7"/>
      <c r="B82" s="8"/>
      <c r="C82" s="9"/>
      <c r="D82" s="2" t="str" cm="1">
        <f t="array" ref="D82">LEFT(IF(C82="","",_xlfn._xlws.FILTER('QA Estimates'!C:C,'QA Estimates'!A:A=C82,"Not Found")), 60)</f>
        <v/>
      </c>
      <c r="E82" s="8"/>
      <c r="F82" s="8"/>
      <c r="G82" s="8"/>
      <c r="H82" s="16"/>
      <c r="I82" s="10"/>
    </row>
    <row r="83" spans="1:9" x14ac:dyDescent="0.25">
      <c r="A83" s="7"/>
      <c r="B83" s="8"/>
      <c r="C83" s="9"/>
      <c r="D83" s="2" t="str" cm="1">
        <f t="array" ref="D83">LEFT(IF(C83="","",_xlfn._xlws.FILTER('QA Estimates'!C:C,'QA Estimates'!A:A=C83,"Not Found")), 60)</f>
        <v/>
      </c>
      <c r="E83" s="8"/>
      <c r="F83" s="8"/>
      <c r="G83" s="8"/>
      <c r="H83" s="16"/>
      <c r="I83" s="10"/>
    </row>
    <row r="84" spans="1:9" x14ac:dyDescent="0.25">
      <c r="A84" s="7"/>
      <c r="B84" s="8"/>
      <c r="C84" s="9"/>
      <c r="D84" s="2" t="str" cm="1">
        <f t="array" ref="D84">LEFT(IF(C84="","",_xlfn._xlws.FILTER('QA Estimates'!C:C,'QA Estimates'!A:A=C84,"Not Found")), 60)</f>
        <v/>
      </c>
      <c r="E84" s="8"/>
      <c r="F84" s="8"/>
      <c r="G84" s="8"/>
      <c r="H84" s="16"/>
      <c r="I84" s="10"/>
    </row>
    <row r="85" spans="1:9" x14ac:dyDescent="0.25">
      <c r="A85" s="7"/>
      <c r="B85" s="8"/>
      <c r="C85" s="9"/>
      <c r="D85" s="2" t="str" cm="1">
        <f t="array" ref="D85">LEFT(IF(C85="","",_xlfn._xlws.FILTER('QA Estimates'!C:C,'QA Estimates'!A:A=C85,"Not Found")), 60)</f>
        <v/>
      </c>
      <c r="E85" s="8"/>
      <c r="F85" s="8"/>
      <c r="G85" s="8"/>
      <c r="H85" s="16"/>
      <c r="I85" s="10"/>
    </row>
    <row r="86" spans="1:9" x14ac:dyDescent="0.25">
      <c r="A86" s="7"/>
      <c r="B86" s="8"/>
      <c r="C86" s="9"/>
      <c r="D86" s="2" t="str" cm="1">
        <f t="array" ref="D86">LEFT(IF(C86="","",_xlfn._xlws.FILTER('QA Estimates'!C:C,'QA Estimates'!A:A=C86,"Not Found")), 60)</f>
        <v/>
      </c>
      <c r="E86" s="8"/>
      <c r="F86" s="8"/>
      <c r="G86" s="8"/>
      <c r="H86" s="16"/>
      <c r="I86" s="10"/>
    </row>
    <row r="87" spans="1:9" x14ac:dyDescent="0.25">
      <c r="A87" s="7"/>
      <c r="B87" s="8"/>
      <c r="C87" s="9"/>
      <c r="D87" s="2" t="str" cm="1">
        <f t="array" ref="D87">LEFT(IF(C87="","",_xlfn._xlws.FILTER('QA Estimates'!C:C,'QA Estimates'!A:A=C87,"Not Found")), 60)</f>
        <v/>
      </c>
      <c r="E87" s="8"/>
      <c r="F87" s="8"/>
      <c r="G87" s="8"/>
      <c r="H87" s="16"/>
      <c r="I87" s="10"/>
    </row>
    <row r="88" spans="1:9" x14ac:dyDescent="0.25">
      <c r="A88" s="7"/>
      <c r="B88" s="8"/>
      <c r="C88" s="9"/>
      <c r="D88" s="2" t="str" cm="1">
        <f t="array" ref="D88">LEFT(IF(C88="","",_xlfn._xlws.FILTER('QA Estimates'!C:C,'QA Estimates'!A:A=C88,"Not Found")), 60)</f>
        <v/>
      </c>
      <c r="E88" s="8"/>
      <c r="F88" s="8"/>
      <c r="G88" s="8"/>
      <c r="H88" s="16"/>
      <c r="I88" s="10"/>
    </row>
    <row r="89" spans="1:9" x14ac:dyDescent="0.25">
      <c r="A89" s="7"/>
      <c r="B89" s="8"/>
      <c r="C89" s="9"/>
      <c r="D89" s="2" t="str" cm="1">
        <f t="array" ref="D89">LEFT(IF(C89="","",_xlfn._xlws.FILTER('QA Estimates'!C:C,'QA Estimates'!A:A=C89,"Not Found")), 60)</f>
        <v/>
      </c>
      <c r="E89" s="8"/>
      <c r="F89" s="8"/>
      <c r="G89" s="8"/>
      <c r="H89" s="16"/>
      <c r="I89" s="10"/>
    </row>
    <row r="90" spans="1:9" x14ac:dyDescent="0.25">
      <c r="A90" s="7"/>
      <c r="B90" s="8"/>
      <c r="C90" s="9"/>
      <c r="D90" s="2" t="str" cm="1">
        <f t="array" ref="D90">LEFT(IF(C90="","",_xlfn._xlws.FILTER('QA Estimates'!C:C,'QA Estimates'!A:A=C90,"Not Found")), 60)</f>
        <v/>
      </c>
      <c r="E90" s="8"/>
      <c r="F90" s="8"/>
      <c r="G90" s="8"/>
      <c r="H90" s="16"/>
      <c r="I90" s="10"/>
    </row>
    <row r="91" spans="1:9" x14ac:dyDescent="0.25">
      <c r="A91" s="7"/>
      <c r="B91" s="8"/>
      <c r="C91" s="9"/>
      <c r="D91" s="2" t="str" cm="1">
        <f t="array" ref="D91">LEFT(IF(C91="","",_xlfn._xlws.FILTER('QA Estimates'!C:C,'QA Estimates'!A:A=C91,"Not Found")), 60)</f>
        <v/>
      </c>
      <c r="E91" s="8"/>
      <c r="F91" s="8"/>
      <c r="G91" s="8"/>
      <c r="H91" s="16"/>
      <c r="I91" s="10"/>
    </row>
    <row r="92" spans="1:9" x14ac:dyDescent="0.25">
      <c r="A92" s="7"/>
      <c r="B92" s="8"/>
      <c r="C92" s="9"/>
      <c r="D92" s="2" t="str" cm="1">
        <f t="array" ref="D92">LEFT(IF(C92="","",_xlfn._xlws.FILTER('QA Estimates'!C:C,'QA Estimates'!A:A=C92,"Not Found")), 60)</f>
        <v/>
      </c>
      <c r="E92" s="8"/>
      <c r="F92" s="8"/>
      <c r="G92" s="8"/>
      <c r="H92" s="16"/>
      <c r="I92" s="10"/>
    </row>
    <row r="93" spans="1:9" x14ac:dyDescent="0.25">
      <c r="A93" s="7"/>
      <c r="B93" s="8"/>
      <c r="C93" s="9"/>
      <c r="D93" s="2" t="str" cm="1">
        <f t="array" ref="D93">LEFT(IF(C93="","",_xlfn._xlws.FILTER('QA Estimates'!C:C,'QA Estimates'!A:A=C93,"Not Found")), 60)</f>
        <v/>
      </c>
      <c r="E93" s="8"/>
      <c r="F93" s="8"/>
      <c r="G93" s="8"/>
      <c r="H93" s="16"/>
      <c r="I93" s="10"/>
    </row>
    <row r="94" spans="1:9" x14ac:dyDescent="0.25">
      <c r="A94" s="7"/>
      <c r="B94" s="8"/>
      <c r="C94" s="9"/>
      <c r="D94" s="2" t="str" cm="1">
        <f t="array" ref="D94">LEFT(IF(C94="","",_xlfn._xlws.FILTER('QA Estimates'!C:C,'QA Estimates'!A:A=C94,"Not Found")), 60)</f>
        <v/>
      </c>
      <c r="E94" s="8"/>
      <c r="F94" s="8"/>
      <c r="G94" s="8"/>
      <c r="H94" s="16"/>
      <c r="I94" s="10"/>
    </row>
    <row r="95" spans="1:9" x14ac:dyDescent="0.25">
      <c r="A95" s="7"/>
      <c r="B95" s="8"/>
      <c r="C95" s="9"/>
      <c r="D95" s="2" t="str" cm="1">
        <f t="array" ref="D95">LEFT(IF(C95="","",_xlfn._xlws.FILTER('QA Estimates'!C:C,'QA Estimates'!A:A=C95,"Not Found")), 60)</f>
        <v/>
      </c>
      <c r="E95" s="8"/>
      <c r="F95" s="8"/>
      <c r="G95" s="8"/>
      <c r="H95" s="16"/>
      <c r="I95" s="10"/>
    </row>
    <row r="96" spans="1:9" x14ac:dyDescent="0.25">
      <c r="A96" s="7"/>
      <c r="B96" s="8"/>
      <c r="C96" s="9"/>
      <c r="D96" s="2" t="str" cm="1">
        <f t="array" ref="D96">LEFT(IF(C96="","",_xlfn._xlws.FILTER('QA Estimates'!C:C,'QA Estimates'!A:A=C96,"Not Found")), 60)</f>
        <v/>
      </c>
      <c r="E96" s="8"/>
      <c r="F96" s="8"/>
      <c r="G96" s="8"/>
      <c r="H96" s="16"/>
      <c r="I96" s="10"/>
    </row>
    <row r="97" spans="1:9" x14ac:dyDescent="0.25">
      <c r="A97" s="7"/>
      <c r="B97" s="8"/>
      <c r="C97" s="9"/>
      <c r="D97" s="2" t="str" cm="1">
        <f t="array" ref="D97">LEFT(IF(C97="","",_xlfn._xlws.FILTER('QA Estimates'!C:C,'QA Estimates'!A:A=C97,"Not Found")), 60)</f>
        <v/>
      </c>
      <c r="E97" s="8"/>
      <c r="F97" s="8"/>
      <c r="G97" s="8"/>
      <c r="H97" s="16"/>
      <c r="I97" s="10"/>
    </row>
    <row r="98" spans="1:9" x14ac:dyDescent="0.25">
      <c r="A98" s="7"/>
      <c r="B98" s="8"/>
      <c r="C98" s="9"/>
      <c r="D98" s="2" t="str" cm="1">
        <f t="array" ref="D98">LEFT(IF(C98="","",_xlfn._xlws.FILTER('QA Estimates'!C:C,'QA Estimates'!A:A=C98,"Not Found")), 60)</f>
        <v/>
      </c>
      <c r="E98" s="8"/>
      <c r="F98" s="8"/>
      <c r="G98" s="8"/>
      <c r="H98" s="16"/>
      <c r="I98" s="10"/>
    </row>
    <row r="99" spans="1:9" x14ac:dyDescent="0.25">
      <c r="A99" s="7"/>
      <c r="B99" s="8"/>
      <c r="C99" s="9"/>
      <c r="D99" s="2" t="str" cm="1">
        <f t="array" ref="D99">LEFT(IF(C99="","",_xlfn._xlws.FILTER('QA Estimates'!C:C,'QA Estimates'!A:A=C99,"Not Found")), 60)</f>
        <v/>
      </c>
      <c r="E99" s="8"/>
      <c r="F99" s="8"/>
      <c r="G99" s="8"/>
      <c r="H99" s="16"/>
      <c r="I99" s="10"/>
    </row>
    <row r="100" spans="1:9" x14ac:dyDescent="0.25">
      <c r="A100" s="7"/>
      <c r="B100" s="8"/>
      <c r="C100" s="9"/>
      <c r="D100" s="2" t="str" cm="1">
        <f t="array" ref="D100">LEFT(IF(C100="","",_xlfn._xlws.FILTER('QA Estimates'!C:C,'QA Estimates'!A:A=C100,"Not Found")), 60)</f>
        <v/>
      </c>
      <c r="E100" s="8"/>
      <c r="F100" s="8"/>
      <c r="G100" s="8"/>
      <c r="H100" s="16"/>
      <c r="I100" s="10"/>
    </row>
    <row r="101" spans="1:9" x14ac:dyDescent="0.25">
      <c r="A101" s="7"/>
      <c r="B101" s="8"/>
      <c r="C101" s="9"/>
      <c r="D101" s="2" t="str" cm="1">
        <f t="array" ref="D101">LEFT(IF(C101="","",_xlfn._xlws.FILTER('QA Estimates'!C:C,'QA Estimates'!A:A=C101,"Not Found")), 60)</f>
        <v/>
      </c>
      <c r="E101" s="8"/>
      <c r="F101" s="8"/>
      <c r="G101" s="8"/>
      <c r="H101" s="108"/>
      <c r="I101" s="10"/>
    </row>
    <row r="102" spans="1:9" x14ac:dyDescent="0.25">
      <c r="A102" s="7"/>
      <c r="B102" s="8"/>
      <c r="C102" s="9"/>
      <c r="D102" s="2" t="str" cm="1">
        <f t="array" ref="D102">LEFT(IF(C102="","",_xlfn._xlws.FILTER('QA Estimates'!C:C,'QA Estimates'!A:A=C102,"Not Found")), 60)</f>
        <v/>
      </c>
      <c r="E102" s="8"/>
      <c r="F102" s="8"/>
      <c r="G102" s="8"/>
      <c r="H102" s="16"/>
      <c r="I102" s="10"/>
    </row>
    <row r="103" spans="1:9" x14ac:dyDescent="0.25">
      <c r="A103" s="7"/>
      <c r="B103" s="8"/>
      <c r="C103" s="9"/>
      <c r="D103" s="2" t="str" cm="1">
        <f t="array" ref="D103">LEFT(IF(C103="","",_xlfn._xlws.FILTER('QA Estimates'!C:C,'QA Estimates'!A:A=C103,"Not Found")), 60)</f>
        <v/>
      </c>
      <c r="E103" s="8"/>
      <c r="F103" s="8"/>
      <c r="G103" s="8"/>
      <c r="H103" s="16"/>
      <c r="I103" s="10"/>
    </row>
    <row r="104" spans="1:9" x14ac:dyDescent="0.25">
      <c r="A104" s="7"/>
      <c r="B104" s="8"/>
      <c r="C104" s="9"/>
      <c r="D104" s="2" t="str" cm="1">
        <f t="array" ref="D104">LEFT(IF(C104="","",_xlfn._xlws.FILTER('QA Estimates'!C:C,'QA Estimates'!A:A=C104,"Not Found")), 60)</f>
        <v/>
      </c>
      <c r="E104" s="8"/>
      <c r="F104" s="8"/>
      <c r="G104" s="8"/>
      <c r="H104" s="16"/>
      <c r="I104" s="10"/>
    </row>
    <row r="105" spans="1:9" x14ac:dyDescent="0.25">
      <c r="A105" s="7"/>
      <c r="B105" s="8"/>
      <c r="C105" s="9"/>
      <c r="D105" s="2" t="str" cm="1">
        <f t="array" ref="D105">LEFT(IF(C105="","",_xlfn._xlws.FILTER('QA Estimates'!C:C,'QA Estimates'!A:A=C105,"Not Found")), 60)</f>
        <v/>
      </c>
      <c r="E105" s="8"/>
      <c r="F105" s="8"/>
      <c r="G105" s="8"/>
      <c r="H105" s="108"/>
      <c r="I105" s="10"/>
    </row>
    <row r="106" spans="1:9" x14ac:dyDescent="0.25">
      <c r="A106" s="7"/>
      <c r="B106" s="8"/>
      <c r="C106" s="9"/>
      <c r="D106" s="2" t="str" cm="1">
        <f t="array" ref="D106">LEFT(IF(C106="","",_xlfn._xlws.FILTER('QA Estimates'!C:C,'QA Estimates'!A:A=C106,"Not Found")), 60)</f>
        <v/>
      </c>
      <c r="E106" s="8"/>
      <c r="F106" s="8"/>
      <c r="G106" s="8"/>
      <c r="H106" s="108"/>
      <c r="I106" s="10"/>
    </row>
    <row r="107" spans="1:9" x14ac:dyDescent="0.25">
      <c r="A107" s="7"/>
      <c r="B107" s="8"/>
      <c r="C107" s="9"/>
      <c r="D107" s="2" t="str" cm="1">
        <f t="array" ref="D107">LEFT(IF(C107="","",_xlfn._xlws.FILTER('QA Estimates'!C:C,'QA Estimates'!A:A=C107,"Not Found")), 60)</f>
        <v/>
      </c>
      <c r="E107" s="8"/>
      <c r="F107" s="8"/>
      <c r="G107" s="8"/>
      <c r="H107" s="108"/>
      <c r="I107" s="10"/>
    </row>
    <row r="108" spans="1:9" x14ac:dyDescent="0.25">
      <c r="A108" s="7"/>
      <c r="B108" s="8"/>
      <c r="C108" s="9"/>
      <c r="D108" s="2" t="str" cm="1">
        <f t="array" ref="D108">LEFT(IF(C108="","",_xlfn._xlws.FILTER('QA Estimates'!C:C,'QA Estimates'!A:A=C108,"Not Found")), 60)</f>
        <v/>
      </c>
      <c r="E108" s="8"/>
      <c r="F108" s="8"/>
      <c r="G108" s="8"/>
      <c r="H108" s="108"/>
      <c r="I108" s="10"/>
    </row>
    <row r="109" spans="1:9" x14ac:dyDescent="0.25">
      <c r="A109" s="7"/>
      <c r="B109" s="8"/>
      <c r="C109" s="9"/>
      <c r="D109" s="2" t="str" cm="1">
        <f t="array" ref="D109">LEFT(IF(C109="","",_xlfn._xlws.FILTER('QA Estimates'!C:C,'QA Estimates'!A:A=C109,"Not Found")), 60)</f>
        <v/>
      </c>
      <c r="E109" s="8"/>
      <c r="F109" s="8"/>
      <c r="G109" s="8"/>
      <c r="H109" s="108"/>
      <c r="I109" s="10"/>
    </row>
    <row r="110" spans="1:9" x14ac:dyDescent="0.25">
      <c r="A110" s="7"/>
      <c r="B110" s="8"/>
      <c r="C110" s="9"/>
      <c r="D110" s="2" t="str" cm="1">
        <f t="array" ref="D110">LEFT(IF(C110="","",_xlfn._xlws.FILTER('QA Estimates'!C:C,'QA Estimates'!A:A=C110,"Not Found")), 60)</f>
        <v/>
      </c>
      <c r="E110" s="8"/>
      <c r="F110" s="8"/>
      <c r="G110" s="8"/>
      <c r="H110" s="19"/>
      <c r="I110" s="10"/>
    </row>
    <row r="111" spans="1:9" x14ac:dyDescent="0.25">
      <c r="A111" s="7"/>
      <c r="B111" s="8"/>
      <c r="C111" s="9"/>
      <c r="D111" s="2" t="str" cm="1">
        <f t="array" ref="D111">LEFT(IF(C111="","",_xlfn._xlws.FILTER('QA Estimates'!C:C,'QA Estimates'!A:A=C111,"Not Found")), 60)</f>
        <v/>
      </c>
      <c r="E111" s="8"/>
      <c r="F111" s="8"/>
      <c r="G111" s="8"/>
      <c r="H111" s="108"/>
      <c r="I111" s="10"/>
    </row>
    <row r="112" spans="1:9" x14ac:dyDescent="0.25">
      <c r="A112" s="7"/>
      <c r="B112" s="8"/>
      <c r="C112" s="9"/>
      <c r="D112" s="2" t="str" cm="1">
        <f t="array" ref="D112">LEFT(IF(C112="","",_xlfn._xlws.FILTER('QA Estimates'!C:C,'QA Estimates'!A:A=C112,"Not Found")), 60)</f>
        <v/>
      </c>
      <c r="E112" s="8"/>
      <c r="F112" s="8"/>
      <c r="G112" s="8"/>
      <c r="H112" s="19"/>
      <c r="I112" s="10"/>
    </row>
    <row r="113" spans="1:9" x14ac:dyDescent="0.25">
      <c r="A113" s="7"/>
      <c r="B113" s="8"/>
      <c r="C113" s="9"/>
      <c r="D113" s="2" t="str" cm="1">
        <f t="array" ref="D113">LEFT(IF(C113="","",_xlfn._xlws.FILTER('QA Estimates'!C:C,'QA Estimates'!A:A=C113,"Not Found")), 60)</f>
        <v/>
      </c>
      <c r="E113" s="8"/>
      <c r="F113" s="8"/>
      <c r="G113" s="8"/>
      <c r="H113" s="19"/>
      <c r="I113" s="10"/>
    </row>
    <row r="114" spans="1:9" x14ac:dyDescent="0.25">
      <c r="A114" s="7"/>
      <c r="B114" s="8"/>
      <c r="C114" s="9"/>
      <c r="D114" s="2" t="str" cm="1">
        <f t="array" ref="D114">LEFT(IF(C114="","",_xlfn._xlws.FILTER('QA Estimates'!C:C,'QA Estimates'!A:A=C114,"Not Found")), 60)</f>
        <v/>
      </c>
      <c r="E114" s="8"/>
      <c r="F114" s="8"/>
      <c r="G114" s="8"/>
      <c r="H114" s="19"/>
      <c r="I114" s="10"/>
    </row>
    <row r="115" spans="1:9" x14ac:dyDescent="0.25">
      <c r="A115" s="7"/>
      <c r="B115" s="8"/>
      <c r="C115" s="9"/>
      <c r="D115" s="2" t="str" cm="1">
        <f t="array" ref="D115">LEFT(IF(C115="","",_xlfn._xlws.FILTER('QA Estimates'!C:C,'QA Estimates'!A:A=C115,"Not Found")), 60)</f>
        <v/>
      </c>
      <c r="E115" s="8"/>
      <c r="F115" s="8"/>
      <c r="G115" s="8"/>
      <c r="H115" s="19"/>
      <c r="I115" s="10"/>
    </row>
    <row r="116" spans="1:9" x14ac:dyDescent="0.25">
      <c r="A116" s="7"/>
      <c r="B116" s="8"/>
      <c r="C116" s="9"/>
      <c r="D116" s="2" t="str" cm="1">
        <f t="array" ref="D116">LEFT(IF(C116="","",_xlfn._xlws.FILTER('QA Estimates'!C:C,'QA Estimates'!A:A=C116,"Not Found")), 60)</f>
        <v/>
      </c>
      <c r="E116" s="8"/>
      <c r="F116" s="8"/>
      <c r="G116" s="8"/>
      <c r="H116" s="19"/>
      <c r="I116" s="10"/>
    </row>
    <row r="117" spans="1:9" x14ac:dyDescent="0.25">
      <c r="A117" s="7"/>
      <c r="B117" s="8"/>
      <c r="C117" s="9"/>
      <c r="D117" s="2" t="str" cm="1">
        <f t="array" ref="D117">LEFT(IF(C117="","",_xlfn._xlws.FILTER('QA Estimates'!C:C,'QA Estimates'!A:A=C117,"Not Found")), 60)</f>
        <v/>
      </c>
      <c r="E117" s="8"/>
      <c r="F117" s="8"/>
      <c r="G117" s="8"/>
      <c r="H117" s="108"/>
      <c r="I117" s="10"/>
    </row>
    <row r="118" spans="1:9" x14ac:dyDescent="0.25">
      <c r="A118" s="7"/>
      <c r="B118" s="8"/>
      <c r="C118" s="9"/>
      <c r="D118" s="2" t="str" cm="1">
        <f t="array" ref="D118">LEFT(IF(C118="","",_xlfn._xlws.FILTER('QA Estimates'!C:C,'QA Estimates'!A:A=C118,"Not Found")), 60)</f>
        <v/>
      </c>
      <c r="E118" s="8"/>
      <c r="F118" s="8"/>
      <c r="G118" s="8"/>
      <c r="H118" s="108"/>
      <c r="I118" s="10"/>
    </row>
    <row r="119" spans="1:9" x14ac:dyDescent="0.25">
      <c r="A119" s="7"/>
      <c r="B119" s="8"/>
      <c r="C119" s="9"/>
      <c r="D119" s="2" t="str" cm="1">
        <f t="array" ref="D119">LEFT(IF(C119="","",_xlfn._xlws.FILTER('QA Estimates'!C:C,'QA Estimates'!A:A=C119,"Not Found")), 60)</f>
        <v/>
      </c>
      <c r="E119" s="8"/>
      <c r="F119" s="8"/>
      <c r="G119" s="8"/>
      <c r="H119" s="19"/>
      <c r="I119" s="10"/>
    </row>
    <row r="120" spans="1:9" x14ac:dyDescent="0.25">
      <c r="A120" s="7"/>
      <c r="B120" s="8"/>
      <c r="C120" s="9"/>
      <c r="D120" s="2" t="str" cm="1">
        <f t="array" ref="D120">LEFT(IF(C120="","",_xlfn._xlws.FILTER('QA Estimates'!C:C,'QA Estimates'!A:A=C120,"Not Found")), 60)</f>
        <v/>
      </c>
      <c r="E120" s="8"/>
      <c r="F120" s="8"/>
      <c r="G120" s="8"/>
      <c r="H120" s="108"/>
      <c r="I120" s="10"/>
    </row>
    <row r="121" spans="1:9" x14ac:dyDescent="0.25">
      <c r="A121" s="7"/>
      <c r="B121" s="8"/>
      <c r="C121" s="9"/>
      <c r="D121" s="2" t="str" cm="1">
        <f t="array" ref="D121">LEFT(IF(C121="","",_xlfn._xlws.FILTER('QA Estimates'!C:C,'QA Estimates'!A:A=C121,"Not Found")), 60)</f>
        <v/>
      </c>
      <c r="E121" s="8"/>
      <c r="F121" s="8"/>
      <c r="G121" s="8"/>
      <c r="H121" s="108"/>
      <c r="I121" s="10"/>
    </row>
    <row r="122" spans="1:9" x14ac:dyDescent="0.25">
      <c r="A122" s="7"/>
      <c r="B122" s="8"/>
      <c r="C122" s="9"/>
      <c r="D122" s="2" t="str" cm="1">
        <f t="array" ref="D122">LEFT(IF(C122="","",_xlfn._xlws.FILTER('QA Estimates'!C:C,'QA Estimates'!A:A=C122,"Not Found")), 60)</f>
        <v/>
      </c>
      <c r="E122" s="8"/>
      <c r="F122" s="8"/>
      <c r="G122" s="8"/>
      <c r="H122" s="108"/>
      <c r="I122" s="10"/>
    </row>
    <row r="123" spans="1:9" x14ac:dyDescent="0.25">
      <c r="A123" s="7"/>
      <c r="B123" s="8"/>
      <c r="C123" s="9"/>
      <c r="D123" s="2" t="str" cm="1">
        <f t="array" ref="D123">LEFT(IF(C123="","",_xlfn._xlws.FILTER('QA Estimates'!C:C,'QA Estimates'!A:A=C123,"Not Found")), 60)</f>
        <v/>
      </c>
      <c r="E123" s="8"/>
      <c r="F123" s="8"/>
      <c r="G123" s="8"/>
      <c r="H123" s="108"/>
      <c r="I123" s="10"/>
    </row>
    <row r="124" spans="1:9" x14ac:dyDescent="0.25">
      <c r="A124" s="7"/>
      <c r="B124" s="8"/>
      <c r="C124" s="9"/>
      <c r="D124" s="2" t="str" cm="1">
        <f t="array" ref="D124">LEFT(IF(C124="","",_xlfn._xlws.FILTER('QA Estimates'!C:C,'QA Estimates'!A:A=C124,"Not Found")), 60)</f>
        <v/>
      </c>
      <c r="E124" s="8"/>
      <c r="F124" s="8"/>
      <c r="G124" s="8"/>
      <c r="H124" s="108"/>
      <c r="I124" s="10"/>
    </row>
    <row r="125" spans="1:9" x14ac:dyDescent="0.25">
      <c r="A125" s="7"/>
      <c r="B125" s="8"/>
      <c r="C125" s="9"/>
      <c r="D125" s="2" t="str" cm="1">
        <f t="array" ref="D125">LEFT(IF(C125="","",_xlfn._xlws.FILTER('QA Estimates'!C:C,'QA Estimates'!A:A=C125,"Not Found")), 60)</f>
        <v/>
      </c>
      <c r="E125" s="8"/>
      <c r="F125" s="8"/>
      <c r="G125" s="8"/>
      <c r="H125" s="108"/>
      <c r="I125" s="10"/>
    </row>
    <row r="126" spans="1:9" x14ac:dyDescent="0.25">
      <c r="A126" s="7"/>
      <c r="B126" s="8"/>
      <c r="C126" s="9"/>
      <c r="D126" s="2" t="str" cm="1">
        <f t="array" ref="D126">LEFT(IF(C126="","",_xlfn._xlws.FILTER('QA Estimates'!C:C,'QA Estimates'!A:A=C126,"Not Found")), 60)</f>
        <v/>
      </c>
      <c r="E126" s="8"/>
      <c r="F126" s="8"/>
      <c r="G126" s="8"/>
      <c r="H126" s="19"/>
      <c r="I126" s="10"/>
    </row>
    <row r="127" spans="1:9" x14ac:dyDescent="0.25">
      <c r="A127" s="7"/>
      <c r="B127" s="8"/>
      <c r="C127" s="9"/>
      <c r="D127" s="2" t="str" cm="1">
        <f t="array" ref="D127">LEFT(IF(C127="","",_xlfn._xlws.FILTER('QA Estimates'!C:C,'QA Estimates'!A:A=C127,"Not Found")), 60)</f>
        <v/>
      </c>
      <c r="E127" s="8"/>
      <c r="F127" s="8"/>
      <c r="G127" s="8"/>
      <c r="H127" s="108"/>
      <c r="I127" s="10"/>
    </row>
    <row r="128" spans="1:9" x14ac:dyDescent="0.25">
      <c r="A128" s="7"/>
      <c r="B128" s="8"/>
      <c r="C128" s="9"/>
      <c r="D128" s="2" t="str" cm="1">
        <f t="array" ref="D128">LEFT(IF(C128="","",_xlfn._xlws.FILTER('QA Estimates'!C:C,'QA Estimates'!A:A=C128,"Not Found")), 60)</f>
        <v/>
      </c>
      <c r="E128" s="8"/>
      <c r="F128" s="8"/>
      <c r="G128" s="8"/>
      <c r="H128" s="108"/>
      <c r="I128" s="10"/>
    </row>
    <row r="129" spans="1:9" x14ac:dyDescent="0.25">
      <c r="A129" s="7"/>
      <c r="B129" s="8"/>
      <c r="C129" s="9"/>
      <c r="D129" s="2" t="str" cm="1">
        <f t="array" ref="D129">LEFT(IF(C129="","",_xlfn._xlws.FILTER('QA Estimates'!C:C,'QA Estimates'!A:A=C129,"Not Found")), 60)</f>
        <v/>
      </c>
      <c r="E129" s="8"/>
      <c r="F129" s="8"/>
      <c r="G129" s="8"/>
      <c r="H129" s="108"/>
      <c r="I129" s="10"/>
    </row>
    <row r="130" spans="1:9" x14ac:dyDescent="0.25">
      <c r="A130" s="7"/>
      <c r="B130" s="8"/>
      <c r="C130" s="9"/>
      <c r="D130" s="2" t="str" cm="1">
        <f t="array" ref="D130">LEFT(IF(C130="","",_xlfn._xlws.FILTER('QA Estimates'!C:C,'QA Estimates'!A:A=C130,"Not Found")), 60)</f>
        <v/>
      </c>
      <c r="E130" s="8"/>
      <c r="F130" s="8"/>
      <c r="G130" s="8"/>
      <c r="H130" s="108"/>
      <c r="I130" s="10"/>
    </row>
    <row r="131" spans="1:9" x14ac:dyDescent="0.25">
      <c r="A131" s="7"/>
      <c r="B131" s="8"/>
      <c r="C131" s="9"/>
      <c r="D131" s="2" t="str" cm="1">
        <f t="array" ref="D131">LEFT(IF(C131="","",_xlfn._xlws.FILTER('QA Estimates'!C:C,'QA Estimates'!A:A=C131,"Not Found")), 60)</f>
        <v/>
      </c>
      <c r="E131" s="8"/>
      <c r="F131" s="8"/>
      <c r="G131" s="8"/>
      <c r="H131" s="108"/>
      <c r="I131" s="10"/>
    </row>
    <row r="132" spans="1:9" x14ac:dyDescent="0.25">
      <c r="A132" s="7"/>
      <c r="B132" s="8"/>
      <c r="C132" s="9"/>
      <c r="D132" s="2" t="str" cm="1">
        <f t="array" ref="D132">LEFT(IF(C132="","",_xlfn._xlws.FILTER('QA Estimates'!C:C,'QA Estimates'!A:A=C132,"Not Found")), 60)</f>
        <v/>
      </c>
      <c r="E132" s="8"/>
      <c r="F132" s="8"/>
      <c r="G132" s="8"/>
      <c r="H132" s="108"/>
      <c r="I132" s="10"/>
    </row>
    <row r="133" spans="1:9" x14ac:dyDescent="0.25">
      <c r="A133" s="7"/>
      <c r="B133" s="8"/>
      <c r="C133" s="9"/>
      <c r="D133" s="2" t="str" cm="1">
        <f t="array" ref="D133">LEFT(IF(C133="","",_xlfn._xlws.FILTER('QA Estimates'!C:C,'QA Estimates'!A:A=C133,"Not Found")), 60)</f>
        <v/>
      </c>
      <c r="E133" s="8"/>
      <c r="F133" s="8"/>
      <c r="G133" s="8"/>
      <c r="H133" s="108"/>
      <c r="I133" s="10"/>
    </row>
    <row r="134" spans="1:9" x14ac:dyDescent="0.25">
      <c r="A134" s="7"/>
      <c r="B134" s="8"/>
      <c r="C134" s="9"/>
      <c r="D134" s="2" t="str" cm="1">
        <f t="array" ref="D134">LEFT(IF(C134="","",_xlfn._xlws.FILTER('QA Estimates'!C:C,'QA Estimates'!A:A=C134,"Not Found")), 60)</f>
        <v/>
      </c>
      <c r="E134" s="8"/>
      <c r="F134" s="8"/>
      <c r="G134" s="8"/>
      <c r="H134" s="16"/>
      <c r="I134" s="10"/>
    </row>
    <row r="135" spans="1:9" x14ac:dyDescent="0.25">
      <c r="A135" s="7"/>
      <c r="B135" s="8"/>
      <c r="C135" s="9"/>
      <c r="D135" s="2" t="str" cm="1">
        <f t="array" ref="D135">LEFT(IF(C135="","",_xlfn._xlws.FILTER('QA Estimates'!C:C,'QA Estimates'!A:A=C135,"Not Found")), 60)</f>
        <v/>
      </c>
      <c r="E135" s="8"/>
      <c r="F135" s="8"/>
      <c r="G135" s="8"/>
      <c r="H135" s="108"/>
      <c r="I135" s="10"/>
    </row>
    <row r="136" spans="1:9" x14ac:dyDescent="0.25">
      <c r="A136" s="7"/>
      <c r="B136" s="8"/>
      <c r="C136" s="9"/>
      <c r="D136" s="2" t="str" cm="1">
        <f t="array" ref="D136">LEFT(IF(C136="","",_xlfn._xlws.FILTER('QA Estimates'!C:C,'QA Estimates'!A:A=C136,"Not Found")), 60)</f>
        <v/>
      </c>
      <c r="E136" s="8"/>
      <c r="F136" s="8"/>
      <c r="G136" s="8"/>
      <c r="H136" s="108"/>
      <c r="I136" s="10"/>
    </row>
    <row r="137" spans="1:9" x14ac:dyDescent="0.25">
      <c r="A137" s="7"/>
      <c r="B137" s="8"/>
      <c r="C137" s="9"/>
      <c r="D137" s="2" t="str" cm="1">
        <f t="array" ref="D137">LEFT(IF(C137="","",_xlfn._xlws.FILTER('QA Estimates'!C:C,'QA Estimates'!A:A=C137,"Not Found")), 60)</f>
        <v/>
      </c>
      <c r="E137" s="8"/>
      <c r="F137" s="8"/>
      <c r="G137" s="8"/>
      <c r="H137" s="16"/>
      <c r="I137" s="10"/>
    </row>
    <row r="138" spans="1:9" x14ac:dyDescent="0.25">
      <c r="A138" s="7"/>
      <c r="B138" s="8"/>
      <c r="C138" s="9"/>
      <c r="D138" s="2" t="str" cm="1">
        <f t="array" ref="D138">LEFT(IF(C138="","",_xlfn._xlws.FILTER('QA Estimates'!C:C,'QA Estimates'!A:A=C138,"Not Found")), 60)</f>
        <v/>
      </c>
      <c r="E138" s="8"/>
      <c r="F138" s="8"/>
      <c r="G138" s="8"/>
      <c r="H138" s="108"/>
      <c r="I138" s="10"/>
    </row>
    <row r="139" spans="1:9" x14ac:dyDescent="0.25">
      <c r="A139" s="7"/>
      <c r="B139" s="8"/>
      <c r="C139" s="9"/>
      <c r="D139" s="2" t="str" cm="1">
        <f t="array" ref="D139">LEFT(IF(C139="","",_xlfn._xlws.FILTER('QA Estimates'!C:C,'QA Estimates'!A:A=C139,"Not Found")), 60)</f>
        <v/>
      </c>
      <c r="E139" s="8"/>
      <c r="F139" s="8"/>
      <c r="G139" s="8"/>
      <c r="H139" s="108"/>
      <c r="I139" s="10"/>
    </row>
    <row r="140" spans="1:9" x14ac:dyDescent="0.25">
      <c r="A140" s="7"/>
      <c r="B140" s="8"/>
      <c r="C140" s="9"/>
      <c r="D140" s="2" t="str" cm="1">
        <f t="array" ref="D140">LEFT(IF(C140="","",_xlfn._xlws.FILTER('QA Estimates'!C:C,'QA Estimates'!A:A=C140,"Not Found")), 60)</f>
        <v/>
      </c>
      <c r="E140" s="8"/>
      <c r="F140" s="8"/>
      <c r="G140" s="8"/>
      <c r="H140" s="108"/>
      <c r="I140" s="10"/>
    </row>
    <row r="141" spans="1:9" x14ac:dyDescent="0.25">
      <c r="A141" s="7"/>
      <c r="B141" s="8"/>
      <c r="C141" s="9"/>
      <c r="D141" s="2" t="str" cm="1">
        <f t="array" ref="D141">LEFT(IF(C141="","",_xlfn._xlws.FILTER('QA Estimates'!C:C,'QA Estimates'!A:A=C141,"Not Found")), 60)</f>
        <v/>
      </c>
      <c r="E141" s="8"/>
      <c r="F141" s="8"/>
      <c r="G141" s="8"/>
      <c r="H141" s="16"/>
      <c r="I141" s="10"/>
    </row>
    <row r="142" spans="1:9" x14ac:dyDescent="0.25">
      <c r="A142" s="7"/>
      <c r="B142" s="8"/>
      <c r="C142" s="9"/>
      <c r="D142" s="2" t="str" cm="1">
        <f t="array" ref="D142">LEFT(IF(C142="","",_xlfn._xlws.FILTER('QA Estimates'!C:C,'QA Estimates'!A:A=C142,"Not Found")), 60)</f>
        <v/>
      </c>
      <c r="E142" s="8"/>
      <c r="F142" s="8"/>
      <c r="G142" s="8"/>
      <c r="H142" s="16"/>
      <c r="I142" s="10"/>
    </row>
    <row r="143" spans="1:9" x14ac:dyDescent="0.25">
      <c r="A143" s="7"/>
      <c r="B143" s="8"/>
      <c r="C143" s="9"/>
      <c r="D143" s="2" t="str" cm="1">
        <f t="array" ref="D143">LEFT(IF(C143="","",_xlfn._xlws.FILTER('QA Estimates'!C:C,'QA Estimates'!A:A=C143,"Not Found")), 60)</f>
        <v/>
      </c>
      <c r="E143" s="8"/>
      <c r="F143" s="8"/>
      <c r="G143" s="8"/>
      <c r="H143" s="16"/>
      <c r="I143" s="10"/>
    </row>
    <row r="144" spans="1:9" x14ac:dyDescent="0.25">
      <c r="A144" s="7"/>
      <c r="B144" s="8"/>
      <c r="C144" s="9"/>
      <c r="D144" s="2" t="str" cm="1">
        <f t="array" ref="D144">LEFT(IF(C144="","",_xlfn._xlws.FILTER('QA Estimates'!C:C,'QA Estimates'!A:A=C144,"Not Found")), 60)</f>
        <v/>
      </c>
      <c r="E144" s="8"/>
      <c r="F144" s="8"/>
      <c r="G144" s="8"/>
      <c r="H144" s="16"/>
      <c r="I144" s="10"/>
    </row>
    <row r="145" spans="1:9" x14ac:dyDescent="0.25">
      <c r="A145" s="7"/>
      <c r="B145" s="8"/>
      <c r="C145" s="9"/>
      <c r="D145" s="2" t="str" cm="1">
        <f t="array" ref="D145">LEFT(IF(C145="","",_xlfn._xlws.FILTER('QA Estimates'!C:C,'QA Estimates'!A:A=C145,"Not Found")), 60)</f>
        <v/>
      </c>
      <c r="E145" s="8"/>
      <c r="F145" s="8"/>
      <c r="G145" s="8"/>
      <c r="H145" s="16"/>
      <c r="I145" s="10"/>
    </row>
    <row r="146" spans="1:9" x14ac:dyDescent="0.25">
      <c r="A146" s="7"/>
      <c r="B146" s="8"/>
      <c r="C146" s="9"/>
      <c r="D146" s="2" t="str" cm="1">
        <f t="array" ref="D146">LEFT(IF(C146="","",_xlfn._xlws.FILTER('QA Estimates'!C:C,'QA Estimates'!A:A=C146,"Not Found")), 60)</f>
        <v/>
      </c>
      <c r="E146" s="8"/>
      <c r="F146" s="8"/>
      <c r="G146" s="8"/>
      <c r="H146" s="108"/>
      <c r="I146" s="10"/>
    </row>
    <row r="147" spans="1:9" x14ac:dyDescent="0.25">
      <c r="A147" s="7"/>
      <c r="B147" s="8"/>
      <c r="C147" s="9"/>
      <c r="D147" s="2" t="str" cm="1">
        <f t="array" ref="D147">LEFT(IF(C147="","",_xlfn._xlws.FILTER('QA Estimates'!C:C,'QA Estimates'!A:A=C147,"Not Found")), 60)</f>
        <v/>
      </c>
      <c r="E147" s="8"/>
      <c r="F147" s="8"/>
      <c r="G147" s="8"/>
      <c r="H147" s="16"/>
      <c r="I147" s="10"/>
    </row>
    <row r="148" spans="1:9" x14ac:dyDescent="0.25">
      <c r="A148" s="7"/>
      <c r="B148" s="8"/>
      <c r="C148" s="9"/>
      <c r="D148" s="2" t="str" cm="1">
        <f t="array" ref="D148">LEFT(IF(C148="","",_xlfn._xlws.FILTER('QA Estimates'!C:C,'QA Estimates'!A:A=C148,"Not Found")), 60)</f>
        <v/>
      </c>
      <c r="E148" s="8"/>
      <c r="F148" s="8"/>
      <c r="G148" s="8"/>
      <c r="H148" s="108"/>
      <c r="I148" s="10"/>
    </row>
    <row r="149" spans="1:9" x14ac:dyDescent="0.25">
      <c r="A149" s="7"/>
      <c r="B149" s="8"/>
      <c r="C149" s="9"/>
      <c r="D149" s="2" t="str" cm="1">
        <f t="array" ref="D149">LEFT(IF(C149="","",_xlfn._xlws.FILTER('QA Estimates'!C:C,'QA Estimates'!A:A=C149,"Not Found")), 60)</f>
        <v/>
      </c>
      <c r="E149" s="8"/>
      <c r="F149" s="8"/>
      <c r="G149" s="8"/>
      <c r="H149" s="108"/>
      <c r="I149" s="10"/>
    </row>
    <row r="150" spans="1:9" x14ac:dyDescent="0.25">
      <c r="A150" s="7"/>
      <c r="B150" s="8"/>
      <c r="C150" s="9"/>
      <c r="D150" s="2" t="str" cm="1">
        <f t="array" ref="D150">LEFT(IF(C150="","",_xlfn._xlws.FILTER('QA Estimates'!C:C,'QA Estimates'!A:A=C150,"Not Found")), 60)</f>
        <v/>
      </c>
      <c r="E150" s="8"/>
      <c r="F150" s="8"/>
      <c r="G150" s="8"/>
      <c r="H150" s="16"/>
      <c r="I150" s="10"/>
    </row>
    <row r="151" spans="1:9" x14ac:dyDescent="0.25">
      <c r="A151" s="7"/>
      <c r="B151" s="8"/>
      <c r="C151" s="9"/>
      <c r="D151" s="2" t="str" cm="1">
        <f t="array" ref="D151">LEFT(IF(C151="","",_xlfn._xlws.FILTER('QA Estimates'!C:C,'QA Estimates'!A:A=C151,"Not Found")), 60)</f>
        <v/>
      </c>
      <c r="E151" s="8"/>
      <c r="F151" s="8"/>
      <c r="G151" s="8"/>
      <c r="H151" s="16"/>
      <c r="I151" s="10"/>
    </row>
    <row r="152" spans="1:9" x14ac:dyDescent="0.25">
      <c r="A152" s="7"/>
      <c r="B152" s="8"/>
      <c r="C152" s="9"/>
      <c r="D152" s="2" t="str" cm="1">
        <f t="array" ref="D152">LEFT(IF(C152="","",_xlfn._xlws.FILTER('QA Estimates'!C:C,'QA Estimates'!A:A=C152,"Not Found")), 60)</f>
        <v/>
      </c>
      <c r="E152" s="8"/>
      <c r="F152" s="8"/>
      <c r="G152" s="8"/>
      <c r="H152" s="16"/>
      <c r="I152" s="10"/>
    </row>
    <row r="153" spans="1:9" x14ac:dyDescent="0.25">
      <c r="A153" s="7"/>
      <c r="B153" s="8"/>
      <c r="C153" s="9"/>
      <c r="D153" s="2" t="str" cm="1">
        <f t="array" ref="D153">LEFT(IF(C153="","",_xlfn._xlws.FILTER('QA Estimates'!C:C,'QA Estimates'!A:A=C153,"Not Found")), 60)</f>
        <v/>
      </c>
      <c r="E153" s="8"/>
      <c r="F153" s="8"/>
      <c r="G153" s="8"/>
      <c r="H153" s="16"/>
      <c r="I153" s="10"/>
    </row>
    <row r="154" spans="1:9" x14ac:dyDescent="0.25">
      <c r="A154" s="7"/>
      <c r="B154" s="8"/>
      <c r="C154" s="9"/>
      <c r="D154" s="2" t="str" cm="1">
        <f t="array" ref="D154">LEFT(IF(C154="","",_xlfn._xlws.FILTER('QA Estimates'!C:C,'QA Estimates'!A:A=C154,"Not Found")), 60)</f>
        <v/>
      </c>
      <c r="E154" s="8"/>
      <c r="F154" s="8"/>
      <c r="G154" s="8"/>
      <c r="H154" s="16"/>
      <c r="I154" s="10"/>
    </row>
    <row r="155" spans="1:9" x14ac:dyDescent="0.25">
      <c r="A155" s="7"/>
      <c r="B155" s="8"/>
      <c r="C155" s="9"/>
      <c r="D155" s="2" t="str" cm="1">
        <f t="array" ref="D155">LEFT(IF(C155="","",_xlfn._xlws.FILTER('QA Estimates'!C:C,'QA Estimates'!A:A=C155,"Not Found")), 60)</f>
        <v/>
      </c>
      <c r="E155" s="8"/>
      <c r="F155" s="8"/>
      <c r="G155" s="8"/>
      <c r="H155" s="16"/>
      <c r="I155" s="10"/>
    </row>
    <row r="156" spans="1:9" x14ac:dyDescent="0.25">
      <c r="A156" s="7"/>
      <c r="B156" s="8"/>
      <c r="C156" s="9"/>
      <c r="D156" s="2" t="str" cm="1">
        <f t="array" ref="D156">LEFT(IF(C156="","",_xlfn._xlws.FILTER('QA Estimates'!C:C,'QA Estimates'!A:A=C156,"Not Found")), 60)</f>
        <v/>
      </c>
      <c r="E156" s="8"/>
      <c r="F156" s="8"/>
      <c r="G156" s="8"/>
      <c r="H156" s="16"/>
      <c r="I156" s="10"/>
    </row>
    <row r="157" spans="1:9" x14ac:dyDescent="0.25">
      <c r="A157" s="7"/>
      <c r="B157" s="8"/>
      <c r="C157" s="9"/>
      <c r="D157" s="2" t="str" cm="1">
        <f t="array" ref="D157">LEFT(IF(C157="","",_xlfn._xlws.FILTER('QA Estimates'!C:C,'QA Estimates'!A:A=C157,"Not Found")), 60)</f>
        <v/>
      </c>
      <c r="E157" s="8"/>
      <c r="F157" s="8"/>
      <c r="G157" s="8"/>
      <c r="H157" s="16"/>
      <c r="I157" s="10"/>
    </row>
    <row r="158" spans="1:9" x14ac:dyDescent="0.25">
      <c r="A158" s="7"/>
      <c r="B158" s="8"/>
      <c r="C158" s="9"/>
      <c r="D158" s="2" t="str" cm="1">
        <f t="array" ref="D158">LEFT(IF(C158="","",_xlfn._xlws.FILTER('QA Estimates'!C:C,'QA Estimates'!A:A=C158,"Not Found")), 60)</f>
        <v/>
      </c>
      <c r="E158" s="8"/>
      <c r="F158" s="8"/>
      <c r="G158" s="8"/>
      <c r="H158" s="16"/>
      <c r="I158" s="10"/>
    </row>
    <row r="159" spans="1:9" x14ac:dyDescent="0.25">
      <c r="A159" s="7"/>
      <c r="B159" s="8"/>
      <c r="C159" s="9"/>
      <c r="D159" s="2" t="str" cm="1">
        <f t="array" ref="D159">LEFT(IF(C159="","",_xlfn._xlws.FILTER('QA Estimates'!C:C,'QA Estimates'!A:A=C159,"Not Found")), 60)</f>
        <v/>
      </c>
      <c r="E159" s="8"/>
      <c r="F159" s="8"/>
      <c r="G159" s="8"/>
      <c r="H159" s="16"/>
      <c r="I159" s="10"/>
    </row>
    <row r="160" spans="1:9" x14ac:dyDescent="0.25">
      <c r="A160" s="7"/>
      <c r="B160" s="8"/>
      <c r="C160" s="9"/>
      <c r="D160" s="2" t="str" cm="1">
        <f t="array" ref="D160">LEFT(IF(C160="","",_xlfn._xlws.FILTER('QA Estimates'!C:C,'QA Estimates'!A:A=C160,"Not Found")), 60)</f>
        <v/>
      </c>
      <c r="E160" s="8"/>
      <c r="F160" s="8"/>
      <c r="G160" s="8"/>
      <c r="H160" s="16"/>
      <c r="I160" s="10"/>
    </row>
    <row r="161" spans="1:9" x14ac:dyDescent="0.25">
      <c r="A161" s="7"/>
      <c r="B161" s="8"/>
      <c r="C161" s="9"/>
      <c r="D161" s="2" t="str" cm="1">
        <f t="array" ref="D161">LEFT(IF(C161="","",_xlfn._xlws.FILTER('QA Estimates'!C:C,'QA Estimates'!A:A=C161,"Not Found")), 60)</f>
        <v/>
      </c>
      <c r="E161" s="8"/>
      <c r="F161" s="8"/>
      <c r="G161" s="8"/>
      <c r="H161" s="16"/>
      <c r="I161" s="10"/>
    </row>
    <row r="162" spans="1:9" x14ac:dyDescent="0.25">
      <c r="A162" s="7"/>
      <c r="B162" s="8"/>
      <c r="C162" s="9"/>
      <c r="D162" s="2" t="str" cm="1">
        <f t="array" ref="D162">LEFT(IF(C162="","",_xlfn._xlws.FILTER('QA Estimates'!C:C,'QA Estimates'!A:A=C162,"Not Found")), 60)</f>
        <v/>
      </c>
      <c r="E162" s="8"/>
      <c r="F162" s="8"/>
      <c r="G162" s="8"/>
      <c r="H162" s="16"/>
      <c r="I162" s="10"/>
    </row>
    <row r="163" spans="1:9" x14ac:dyDescent="0.25">
      <c r="A163" s="7"/>
      <c r="B163" s="8"/>
      <c r="C163" s="9"/>
      <c r="D163" s="2" t="str" cm="1">
        <f t="array" ref="D163">LEFT(IF(C163="","",_xlfn._xlws.FILTER('QA Estimates'!C:C,'QA Estimates'!A:A=C163,"Not Found")), 60)</f>
        <v/>
      </c>
      <c r="E163" s="8"/>
      <c r="F163" s="8"/>
      <c r="G163" s="8"/>
      <c r="H163" s="16"/>
      <c r="I163" s="10"/>
    </row>
    <row r="164" spans="1:9" x14ac:dyDescent="0.25">
      <c r="A164" s="7"/>
      <c r="B164" s="8"/>
      <c r="C164" s="9"/>
      <c r="D164" s="2" t="str" cm="1">
        <f t="array" ref="D164">LEFT(IF(C164="","",_xlfn._xlws.FILTER('QA Estimates'!C:C,'QA Estimates'!A:A=C164,"Not Found")), 60)</f>
        <v/>
      </c>
      <c r="E164" s="8"/>
      <c r="F164" s="8"/>
      <c r="G164" s="8"/>
      <c r="H164" s="16"/>
      <c r="I164" s="10"/>
    </row>
    <row r="165" spans="1:9" x14ac:dyDescent="0.25">
      <c r="A165" s="7"/>
      <c r="B165" s="8"/>
      <c r="C165" s="9"/>
      <c r="D165" s="2" t="str" cm="1">
        <f t="array" ref="D165">LEFT(IF(C165="","",_xlfn._xlws.FILTER('QA Estimates'!C:C,'QA Estimates'!A:A=C165,"Not Found")), 60)</f>
        <v/>
      </c>
      <c r="E165" s="8"/>
      <c r="F165" s="8"/>
      <c r="G165" s="8"/>
      <c r="H165" s="16"/>
      <c r="I165" s="10"/>
    </row>
    <row r="166" spans="1:9" x14ac:dyDescent="0.25">
      <c r="A166" s="7"/>
      <c r="B166" s="8"/>
      <c r="C166" s="9"/>
      <c r="D166" s="2" t="str" cm="1">
        <f t="array" ref="D166">LEFT(IF(C166="","",_xlfn._xlws.FILTER('QA Estimates'!C:C,'QA Estimates'!A:A=C166,"Not Found")), 60)</f>
        <v/>
      </c>
      <c r="E166" s="8"/>
      <c r="F166" s="8"/>
      <c r="G166" s="8"/>
      <c r="H166" s="16"/>
      <c r="I166" s="10"/>
    </row>
    <row r="167" spans="1:9" x14ac:dyDescent="0.25">
      <c r="A167" s="7"/>
      <c r="B167" s="8"/>
      <c r="C167" s="9"/>
      <c r="D167" s="2" t="str" cm="1">
        <f t="array" ref="D167">LEFT(IF(C167="","",_xlfn._xlws.FILTER('QA Estimates'!C:C,'QA Estimates'!A:A=C167,"Not Found")), 60)</f>
        <v/>
      </c>
      <c r="E167" s="8"/>
      <c r="F167" s="8"/>
      <c r="G167" s="8"/>
      <c r="H167" s="16"/>
      <c r="I167" s="10"/>
    </row>
    <row r="168" spans="1:9" x14ac:dyDescent="0.25">
      <c r="A168" s="7"/>
      <c r="B168" s="8"/>
      <c r="C168" s="9"/>
      <c r="D168" s="2" t="str" cm="1">
        <f t="array" ref="D168">LEFT(IF(C168="","",_xlfn._xlws.FILTER('QA Estimates'!C:C,'QA Estimates'!A:A=C168,"Not Found")), 60)</f>
        <v/>
      </c>
      <c r="E168" s="8"/>
      <c r="F168" s="8"/>
      <c r="G168" s="8"/>
      <c r="H168" s="16"/>
      <c r="I168" s="10"/>
    </row>
    <row r="169" spans="1:9" x14ac:dyDescent="0.25">
      <c r="A169" s="7"/>
      <c r="B169" s="8"/>
      <c r="C169" s="9"/>
      <c r="D169" s="2" t="str" cm="1">
        <f t="array" ref="D169">LEFT(IF(C169="","",_xlfn._xlws.FILTER('QA Estimates'!C:C,'QA Estimates'!A:A=C169,"Not Found")), 60)</f>
        <v/>
      </c>
      <c r="E169" s="8"/>
      <c r="F169" s="8"/>
      <c r="G169" s="8"/>
      <c r="H169" s="16"/>
      <c r="I169" s="10"/>
    </row>
    <row r="170" spans="1:9" x14ac:dyDescent="0.25">
      <c r="A170" s="7"/>
      <c r="B170" s="8"/>
      <c r="C170" s="9"/>
      <c r="D170" s="2" t="str" cm="1">
        <f t="array" ref="D170">LEFT(IF(C170="","",_xlfn._xlws.FILTER('QA Estimates'!C:C,'QA Estimates'!A:A=C170,"Not Found")), 60)</f>
        <v/>
      </c>
      <c r="E170" s="8"/>
      <c r="F170" s="8"/>
      <c r="G170" s="8"/>
      <c r="H170" s="108"/>
      <c r="I170" s="10"/>
    </row>
    <row r="171" spans="1:9" x14ac:dyDescent="0.25">
      <c r="A171" s="7"/>
      <c r="B171" s="8"/>
      <c r="C171" s="9"/>
      <c r="D171" s="2" t="str" cm="1">
        <f t="array" ref="D171">LEFT(IF(C171="","",_xlfn._xlws.FILTER('QA Estimates'!C:C,'QA Estimates'!A:A=C171,"Not Found")), 60)</f>
        <v/>
      </c>
      <c r="E171" s="8"/>
      <c r="F171" s="8"/>
      <c r="G171" s="8"/>
      <c r="H171" s="16"/>
      <c r="I171" s="10"/>
    </row>
    <row r="172" spans="1:9" x14ac:dyDescent="0.25">
      <c r="A172" s="7"/>
      <c r="B172" s="8"/>
      <c r="C172" s="9"/>
      <c r="D172" s="2" t="str" cm="1">
        <f t="array" ref="D172">LEFT(IF(C172="","",_xlfn._xlws.FILTER('QA Estimates'!C:C,'QA Estimates'!A:A=C172,"Not Found")), 60)</f>
        <v/>
      </c>
      <c r="E172" s="8"/>
      <c r="F172" s="8"/>
      <c r="G172" s="8"/>
      <c r="H172" s="16"/>
      <c r="I172" s="10"/>
    </row>
    <row r="173" spans="1:9" x14ac:dyDescent="0.25">
      <c r="A173" s="7"/>
      <c r="B173" s="8"/>
      <c r="C173" s="9"/>
      <c r="D173" s="2" t="str" cm="1">
        <f t="array" ref="D173">LEFT(IF(C173="","",_xlfn._xlws.FILTER('QA Estimates'!C:C,'QA Estimates'!A:A=C173,"Not Found")), 60)</f>
        <v/>
      </c>
      <c r="E173" s="8"/>
      <c r="F173" s="8"/>
      <c r="G173" s="8"/>
      <c r="H173" s="16"/>
      <c r="I173" s="10"/>
    </row>
    <row r="174" spans="1:9" x14ac:dyDescent="0.25">
      <c r="A174" s="7"/>
      <c r="B174" s="8"/>
      <c r="C174" s="9"/>
      <c r="D174" s="2" t="str" cm="1">
        <f t="array" ref="D174">LEFT(IF(C174="","",_xlfn._xlws.FILTER('QA Estimates'!C:C,'QA Estimates'!A:A=C174,"Not Found")), 60)</f>
        <v/>
      </c>
      <c r="E174" s="8"/>
      <c r="F174" s="8"/>
      <c r="G174" s="8"/>
      <c r="H174" s="16"/>
      <c r="I174" s="10"/>
    </row>
    <row r="175" spans="1:9" x14ac:dyDescent="0.25">
      <c r="A175" s="7"/>
      <c r="B175" s="8"/>
      <c r="C175" s="9"/>
      <c r="D175" s="2" t="str" cm="1">
        <f t="array" ref="D175">LEFT(IF(C175="","",_xlfn._xlws.FILTER('QA Estimates'!C:C,'QA Estimates'!A:A=C175,"Not Found")), 60)</f>
        <v/>
      </c>
      <c r="E175" s="8"/>
      <c r="F175" s="8"/>
      <c r="G175" s="8"/>
      <c r="H175" s="16"/>
      <c r="I175" s="10"/>
    </row>
    <row r="176" spans="1:9" x14ac:dyDescent="0.25">
      <c r="A176" s="7"/>
      <c r="B176" s="8"/>
      <c r="C176" s="9"/>
      <c r="D176" s="2" t="str" cm="1">
        <f t="array" ref="D176">LEFT(IF(C176="","",_xlfn._xlws.FILTER('QA Estimates'!C:C,'QA Estimates'!A:A=C176,"Not Found")), 60)</f>
        <v/>
      </c>
      <c r="E176" s="8"/>
      <c r="F176" s="8"/>
      <c r="G176" s="8"/>
      <c r="H176" s="16"/>
      <c r="I176" s="10"/>
    </row>
    <row r="177" spans="1:9" x14ac:dyDescent="0.25">
      <c r="A177" s="7"/>
      <c r="B177" s="8"/>
      <c r="C177" s="9"/>
      <c r="D177" s="2" t="str" cm="1">
        <f t="array" ref="D177">LEFT(IF(C177="","",_xlfn._xlws.FILTER('QA Estimates'!C:C,'QA Estimates'!A:A=C177,"Not Found")), 60)</f>
        <v/>
      </c>
      <c r="E177" s="8"/>
      <c r="F177" s="8"/>
      <c r="G177" s="8"/>
      <c r="H177" s="16"/>
      <c r="I177" s="10"/>
    </row>
    <row r="178" spans="1:9" x14ac:dyDescent="0.25">
      <c r="A178" s="7"/>
      <c r="B178" s="8"/>
      <c r="C178" s="9"/>
      <c r="D178" s="2" t="str" cm="1">
        <f t="array" ref="D178">LEFT(IF(C178="","",_xlfn._xlws.FILTER('QA Estimates'!C:C,'QA Estimates'!A:A=C178,"Not Found")), 60)</f>
        <v/>
      </c>
      <c r="E178" s="8"/>
      <c r="F178" s="8"/>
      <c r="G178" s="8"/>
      <c r="H178" s="16"/>
      <c r="I178" s="10"/>
    </row>
    <row r="179" spans="1:9" x14ac:dyDescent="0.25">
      <c r="A179" s="7"/>
      <c r="B179" s="8"/>
      <c r="C179" s="9"/>
      <c r="D179" s="2" t="str" cm="1">
        <f t="array" ref="D179">LEFT(IF(C179="","",_xlfn._xlws.FILTER('QA Estimates'!C:C,'QA Estimates'!A:A=C179,"Not Found")), 60)</f>
        <v/>
      </c>
      <c r="E179" s="8"/>
      <c r="F179" s="8"/>
      <c r="G179" s="8"/>
      <c r="H179" s="16"/>
      <c r="I179" s="10"/>
    </row>
    <row r="180" spans="1:9" x14ac:dyDescent="0.25">
      <c r="A180" s="7"/>
      <c r="B180" s="8"/>
      <c r="C180" s="9"/>
      <c r="D180" s="2" t="str" cm="1">
        <f t="array" ref="D180">LEFT(IF(C180="","",_xlfn._xlws.FILTER('QA Estimates'!C:C,'QA Estimates'!A:A=C180,"Not Found")), 60)</f>
        <v/>
      </c>
      <c r="E180" s="8"/>
      <c r="F180" s="8"/>
      <c r="G180" s="8"/>
      <c r="H180" s="16"/>
      <c r="I180" s="10"/>
    </row>
    <row r="181" spans="1:9" x14ac:dyDescent="0.25">
      <c r="A181" s="7"/>
      <c r="B181" s="8"/>
      <c r="C181" s="9"/>
      <c r="D181" s="2" t="str" cm="1">
        <f t="array" ref="D181">LEFT(IF(C181="","",_xlfn._xlws.FILTER('QA Estimates'!C:C,'QA Estimates'!A:A=C181,"Not Found")), 60)</f>
        <v/>
      </c>
      <c r="E181" s="8"/>
      <c r="F181" s="8"/>
      <c r="G181" s="8"/>
      <c r="H181" s="108"/>
      <c r="I181" s="10"/>
    </row>
    <row r="182" spans="1:9" x14ac:dyDescent="0.25">
      <c r="A182" s="7"/>
      <c r="B182" s="8"/>
      <c r="C182" s="9"/>
      <c r="D182" s="2" t="str" cm="1">
        <f t="array" ref="D182">LEFT(IF(C182="","",_xlfn._xlws.FILTER('QA Estimates'!C:C,'QA Estimates'!A:A=C182,"Not Found")), 60)</f>
        <v/>
      </c>
      <c r="E182" s="8"/>
      <c r="F182" s="8"/>
      <c r="G182" s="8"/>
      <c r="H182" s="16"/>
      <c r="I182" s="10"/>
    </row>
    <row r="183" spans="1:9" x14ac:dyDescent="0.25">
      <c r="A183" s="7"/>
      <c r="B183" s="8"/>
      <c r="C183" s="9"/>
      <c r="D183" s="2" t="str" cm="1">
        <f t="array" ref="D183">LEFT(IF(C183="","",_xlfn._xlws.FILTER('QA Estimates'!C:C,'QA Estimates'!A:A=C183,"Not Found")), 60)</f>
        <v/>
      </c>
      <c r="E183" s="8"/>
      <c r="F183" s="8"/>
      <c r="G183" s="8"/>
      <c r="H183" s="16"/>
      <c r="I183" s="10"/>
    </row>
    <row r="184" spans="1:9" x14ac:dyDescent="0.25">
      <c r="A184" s="7"/>
      <c r="B184" s="8"/>
      <c r="C184" s="9"/>
      <c r="D184" s="2" t="str" cm="1">
        <f t="array" ref="D184">LEFT(IF(C184="","",_xlfn._xlws.FILTER('QA Estimates'!C:C,'QA Estimates'!A:A=C184,"Not Found")), 60)</f>
        <v/>
      </c>
      <c r="E184" s="8"/>
      <c r="F184" s="8"/>
      <c r="G184" s="8"/>
      <c r="H184" s="16"/>
      <c r="I184" s="10"/>
    </row>
    <row r="185" spans="1:9" x14ac:dyDescent="0.25">
      <c r="A185" s="7"/>
      <c r="B185" s="8"/>
      <c r="C185" s="9"/>
      <c r="D185" s="2" t="str" cm="1">
        <f t="array" ref="D185">LEFT(IF(C185="","",_xlfn._xlws.FILTER('QA Estimates'!C:C,'QA Estimates'!A:A=C185,"Not Found")), 60)</f>
        <v/>
      </c>
      <c r="E185" s="8"/>
      <c r="F185" s="8"/>
      <c r="G185" s="8"/>
      <c r="H185" s="16"/>
      <c r="I185" s="10"/>
    </row>
    <row r="186" spans="1:9" x14ac:dyDescent="0.25">
      <c r="A186" s="7"/>
      <c r="B186" s="8"/>
      <c r="C186" s="9"/>
      <c r="D186" s="2" t="str" cm="1">
        <f t="array" ref="D186">LEFT(IF(C186="","",_xlfn._xlws.FILTER('QA Estimates'!C:C,'QA Estimates'!A:A=C186,"Not Found")), 60)</f>
        <v/>
      </c>
      <c r="E186" s="8"/>
      <c r="F186" s="8"/>
      <c r="G186" s="8"/>
      <c r="H186" s="16"/>
      <c r="I186" s="10"/>
    </row>
    <row r="187" spans="1:9" x14ac:dyDescent="0.25">
      <c r="A187" s="7"/>
      <c r="B187" s="8"/>
      <c r="C187" s="9"/>
      <c r="D187" s="2" t="str" cm="1">
        <f t="array" ref="D187">LEFT(IF(C187="","",_xlfn._xlws.FILTER('QA Estimates'!C:C,'QA Estimates'!A:A=C187,"Not Found")), 60)</f>
        <v/>
      </c>
      <c r="E187" s="8"/>
      <c r="F187" s="8"/>
      <c r="G187" s="8"/>
      <c r="H187" s="16"/>
      <c r="I187" s="10"/>
    </row>
    <row r="188" spans="1:9" x14ac:dyDescent="0.25">
      <c r="A188" s="7"/>
      <c r="B188" s="8"/>
      <c r="C188" s="9"/>
      <c r="D188" s="2" t="str" cm="1">
        <f t="array" ref="D188">LEFT(IF(C188="","",_xlfn._xlws.FILTER('QA Estimates'!C:C,'QA Estimates'!A:A=C188,"Not Found")), 60)</f>
        <v/>
      </c>
      <c r="E188" s="8"/>
      <c r="F188" s="8"/>
      <c r="G188" s="8"/>
      <c r="H188" s="16"/>
      <c r="I188" s="10"/>
    </row>
    <row r="189" spans="1:9" x14ac:dyDescent="0.25">
      <c r="A189" s="7"/>
      <c r="B189" s="8"/>
      <c r="C189" s="9"/>
      <c r="D189" s="2" t="str" cm="1">
        <f t="array" ref="D189">LEFT(IF(C189="","",_xlfn._xlws.FILTER('QA Estimates'!C:C,'QA Estimates'!A:A=C189,"Not Found")), 60)</f>
        <v/>
      </c>
      <c r="E189" s="8"/>
      <c r="F189" s="8"/>
      <c r="G189" s="8"/>
      <c r="H189" s="108"/>
      <c r="I189" s="10"/>
    </row>
    <row r="190" spans="1:9" x14ac:dyDescent="0.25">
      <c r="A190" s="7"/>
      <c r="B190" s="8"/>
      <c r="C190" s="9"/>
      <c r="D190" s="2" t="str" cm="1">
        <f t="array" ref="D190">LEFT(IF(C190="","",_xlfn._xlws.FILTER('QA Estimates'!C:C,'QA Estimates'!A:A=C190,"Not Found")), 60)</f>
        <v/>
      </c>
      <c r="E190" s="8"/>
      <c r="F190" s="8"/>
      <c r="G190" s="8"/>
      <c r="H190" s="16"/>
      <c r="I190" s="10"/>
    </row>
    <row r="191" spans="1:9" x14ac:dyDescent="0.25">
      <c r="A191" s="7"/>
      <c r="B191" s="8"/>
      <c r="C191" s="9"/>
      <c r="D191" s="2" t="str" cm="1">
        <f t="array" ref="D191">LEFT(IF(C191="","",_xlfn._xlws.FILTER('QA Estimates'!C:C,'QA Estimates'!A:A=C191,"Not Found")), 60)</f>
        <v/>
      </c>
      <c r="E191" s="8"/>
      <c r="F191" s="8"/>
      <c r="G191" s="8"/>
      <c r="H191" s="16"/>
      <c r="I191" s="10"/>
    </row>
    <row r="192" spans="1:9" x14ac:dyDescent="0.25">
      <c r="A192" s="7"/>
      <c r="B192" s="8"/>
      <c r="C192" s="9"/>
      <c r="D192" s="2" t="str" cm="1">
        <f t="array" ref="D192">LEFT(IF(C192="","",_xlfn._xlws.FILTER('QA Estimates'!C:C,'QA Estimates'!A:A=C192,"Not Found")), 60)</f>
        <v/>
      </c>
      <c r="E192" s="8"/>
      <c r="F192" s="8"/>
      <c r="G192" s="8"/>
      <c r="H192" s="16"/>
      <c r="I192" s="10"/>
    </row>
    <row r="193" spans="1:9" x14ac:dyDescent="0.25">
      <c r="A193" s="7"/>
      <c r="B193" s="8"/>
      <c r="C193" s="9"/>
      <c r="D193" s="2" t="str" cm="1">
        <f t="array" ref="D193">LEFT(IF(C193="","",_xlfn._xlws.FILTER('QA Estimates'!C:C,'QA Estimates'!A:A=C193,"Not Found")), 60)</f>
        <v/>
      </c>
      <c r="E193" s="8"/>
      <c r="F193" s="8"/>
      <c r="G193" s="8"/>
      <c r="H193" s="16"/>
      <c r="I193" s="10"/>
    </row>
    <row r="194" spans="1:9" x14ac:dyDescent="0.25">
      <c r="A194" s="7"/>
      <c r="B194" s="8"/>
      <c r="C194" s="9"/>
      <c r="D194" s="2" t="str" cm="1">
        <f t="array" ref="D194">LEFT(IF(C194="","",_xlfn._xlws.FILTER('QA Estimates'!C:C,'QA Estimates'!A:A=C194,"Not Found")), 60)</f>
        <v/>
      </c>
      <c r="E194" s="8"/>
      <c r="F194" s="8"/>
      <c r="G194" s="8"/>
      <c r="H194" s="16"/>
      <c r="I194" s="10"/>
    </row>
    <row r="195" spans="1:9" x14ac:dyDescent="0.25">
      <c r="A195" s="7"/>
      <c r="B195" s="8"/>
      <c r="C195" s="9"/>
      <c r="D195" s="2" t="str" cm="1">
        <f t="array" ref="D195">LEFT(IF(C195="","",_xlfn._xlws.FILTER('QA Estimates'!C:C,'QA Estimates'!A:A=C195,"Not Found")), 60)</f>
        <v/>
      </c>
      <c r="E195" s="8"/>
      <c r="F195" s="8"/>
      <c r="G195" s="8"/>
      <c r="H195" s="16"/>
      <c r="I195" s="10"/>
    </row>
    <row r="196" spans="1:9" x14ac:dyDescent="0.25">
      <c r="A196" s="7"/>
      <c r="B196" s="8"/>
      <c r="C196" s="9"/>
      <c r="D196" s="2" t="str" cm="1">
        <f t="array" ref="D196">LEFT(IF(C196="","",_xlfn._xlws.FILTER('QA Estimates'!C:C,'QA Estimates'!A:A=C196,"Not Found")), 60)</f>
        <v/>
      </c>
      <c r="E196" s="8"/>
      <c r="F196" s="8"/>
      <c r="G196" s="8"/>
      <c r="H196" s="16"/>
      <c r="I196" s="10"/>
    </row>
    <row r="197" spans="1:9" x14ac:dyDescent="0.25">
      <c r="A197" s="7"/>
      <c r="B197" s="8"/>
      <c r="C197" s="9"/>
      <c r="D197" s="2" t="str" cm="1">
        <f t="array" ref="D197">LEFT(IF(C197="","",_xlfn._xlws.FILTER('QA Estimates'!C:C,'QA Estimates'!A:A=C197,"Not Found")), 60)</f>
        <v/>
      </c>
      <c r="E197" s="8"/>
      <c r="F197" s="8"/>
      <c r="G197" s="8"/>
      <c r="H197" s="16"/>
      <c r="I197" s="10"/>
    </row>
    <row r="198" spans="1:9" x14ac:dyDescent="0.25">
      <c r="A198" s="7"/>
      <c r="B198" s="8"/>
      <c r="C198" s="9"/>
      <c r="D198" s="2" t="str" cm="1">
        <f t="array" ref="D198">LEFT(IF(C198="","",_xlfn._xlws.FILTER('QA Estimates'!C:C,'QA Estimates'!A:A=C198,"Not Found")), 60)</f>
        <v/>
      </c>
      <c r="E198" s="8"/>
      <c r="F198" s="8"/>
      <c r="G198" s="8"/>
      <c r="H198" s="16"/>
      <c r="I198" s="10"/>
    </row>
    <row r="199" spans="1:9" x14ac:dyDescent="0.25">
      <c r="A199" s="7"/>
      <c r="B199" s="8"/>
      <c r="C199" s="9"/>
      <c r="D199" s="2" t="str" cm="1">
        <f t="array" ref="D199">LEFT(IF(C199="","",_xlfn._xlws.FILTER('QA Estimates'!C:C,'QA Estimates'!A:A=C199,"Not Found")), 60)</f>
        <v/>
      </c>
      <c r="E199" s="8"/>
      <c r="F199" s="8"/>
      <c r="G199" s="8"/>
      <c r="H199" s="16"/>
      <c r="I199" s="10"/>
    </row>
    <row r="200" spans="1:9" x14ac:dyDescent="0.25">
      <c r="A200" s="7"/>
      <c r="B200" s="8"/>
      <c r="C200" s="9"/>
      <c r="D200" s="2" t="str" cm="1">
        <f t="array" ref="D200">LEFT(IF(C200="","",_xlfn._xlws.FILTER('QA Estimates'!C:C,'QA Estimates'!A:A=C200,"Not Found")), 60)</f>
        <v/>
      </c>
      <c r="E200" s="8"/>
      <c r="F200" s="8"/>
      <c r="G200" s="8"/>
      <c r="H200" s="16"/>
      <c r="I200" s="10"/>
    </row>
    <row r="201" spans="1:9" x14ac:dyDescent="0.25">
      <c r="A201" s="7"/>
      <c r="B201" s="8"/>
      <c r="C201" s="9"/>
      <c r="D201" s="2" t="str" cm="1">
        <f t="array" ref="D201">LEFT(IF(C201="","",_xlfn._xlws.FILTER('QA Estimates'!C:C,'QA Estimates'!A:A=C201,"Not Found")), 60)</f>
        <v/>
      </c>
      <c r="E201" s="8"/>
      <c r="F201" s="8"/>
      <c r="G201" s="8"/>
      <c r="H201" s="16"/>
      <c r="I201" s="10"/>
    </row>
    <row r="202" spans="1:9" x14ac:dyDescent="0.25">
      <c r="A202" s="7"/>
      <c r="B202" s="8"/>
      <c r="C202" s="9"/>
      <c r="D202" s="2" t="str" cm="1">
        <f t="array" ref="D202">LEFT(IF(C202="","",_xlfn._xlws.FILTER('QA Estimates'!C:C,'QA Estimates'!A:A=C202,"Not Found")), 60)</f>
        <v/>
      </c>
      <c r="E202" s="8"/>
      <c r="F202" s="8"/>
      <c r="G202" s="8"/>
      <c r="H202" s="16"/>
      <c r="I202" s="10"/>
    </row>
    <row r="203" spans="1:9" x14ac:dyDescent="0.25">
      <c r="A203" s="7"/>
      <c r="B203" s="8"/>
      <c r="C203" s="9"/>
      <c r="D203" s="2" t="str" cm="1">
        <f t="array" ref="D203">LEFT(IF(C203="","",_xlfn._xlws.FILTER('QA Estimates'!C:C,'QA Estimates'!A:A=C203,"Not Found")), 60)</f>
        <v/>
      </c>
      <c r="E203" s="8"/>
      <c r="F203" s="8"/>
      <c r="G203" s="8"/>
      <c r="H203" s="16"/>
      <c r="I203" s="10"/>
    </row>
    <row r="204" spans="1:9" x14ac:dyDescent="0.25">
      <c r="A204" s="7"/>
      <c r="B204" s="8"/>
      <c r="C204" s="9"/>
      <c r="D204" s="2" t="str" cm="1">
        <f t="array" ref="D204">LEFT(IF(C204="","",_xlfn._xlws.FILTER('QA Estimates'!C:C,'QA Estimates'!A:A=C204,"Not Found")), 60)</f>
        <v/>
      </c>
      <c r="E204" s="8"/>
      <c r="F204" s="8"/>
      <c r="G204" s="8"/>
      <c r="H204" s="16"/>
      <c r="I204" s="10"/>
    </row>
    <row r="205" spans="1:9" x14ac:dyDescent="0.25">
      <c r="A205" s="7"/>
      <c r="B205" s="8"/>
      <c r="C205" s="9"/>
      <c r="D205" s="2" t="str" cm="1">
        <f t="array" ref="D205">LEFT(IF(C205="","",_xlfn._xlws.FILTER('QA Estimates'!C:C,'QA Estimates'!A:A=C205,"Not Found")), 60)</f>
        <v/>
      </c>
      <c r="E205" s="8"/>
      <c r="F205" s="8"/>
      <c r="G205" s="8"/>
      <c r="H205" s="16"/>
      <c r="I205" s="10"/>
    </row>
    <row r="206" spans="1:9" x14ac:dyDescent="0.25">
      <c r="A206" s="7"/>
      <c r="B206" s="8"/>
      <c r="C206" s="9"/>
      <c r="D206" s="2" t="str" cm="1">
        <f t="array" ref="D206">LEFT(IF(C206="","",_xlfn._xlws.FILTER('QA Estimates'!C:C,'QA Estimates'!A:A=C206,"Not Found")), 60)</f>
        <v/>
      </c>
      <c r="E206" s="8"/>
      <c r="F206" s="8"/>
      <c r="G206" s="8"/>
      <c r="H206" s="16"/>
      <c r="I206" s="10"/>
    </row>
    <row r="207" spans="1:9" x14ac:dyDescent="0.25">
      <c r="A207" s="7"/>
      <c r="B207" s="8"/>
      <c r="C207" s="9"/>
      <c r="D207" s="2" t="str" cm="1">
        <f t="array" ref="D207">LEFT(IF(C207="","",_xlfn._xlws.FILTER('QA Estimates'!C:C,'QA Estimates'!A:A=C207,"Not Found")), 60)</f>
        <v/>
      </c>
      <c r="E207" s="8"/>
      <c r="F207" s="8"/>
      <c r="G207" s="8"/>
      <c r="H207" s="16"/>
      <c r="I207" s="10"/>
    </row>
    <row r="208" spans="1:9" x14ac:dyDescent="0.25">
      <c r="A208" s="7"/>
      <c r="B208" s="8"/>
      <c r="C208" s="9"/>
      <c r="D208" s="2" t="str" cm="1">
        <f t="array" ref="D208">LEFT(IF(C208="","",_xlfn._xlws.FILTER('QA Estimates'!C:C,'QA Estimates'!A:A=C208,"Not Found")), 60)</f>
        <v/>
      </c>
      <c r="E208" s="8"/>
      <c r="F208" s="8"/>
      <c r="G208" s="8"/>
      <c r="H208" s="16"/>
      <c r="I208" s="10"/>
    </row>
    <row r="209" spans="1:9" x14ac:dyDescent="0.25">
      <c r="A209" s="7"/>
      <c r="B209" s="8"/>
      <c r="C209" s="9"/>
      <c r="D209" s="2" t="str" cm="1">
        <f t="array" ref="D209">LEFT(IF(C209="","",_xlfn._xlws.FILTER('QA Estimates'!C:C,'QA Estimates'!A:A=C209,"Not Found")), 60)</f>
        <v/>
      </c>
      <c r="E209" s="8"/>
      <c r="F209" s="8"/>
      <c r="G209" s="8"/>
      <c r="H209" s="16"/>
      <c r="I209" s="10"/>
    </row>
    <row r="210" spans="1:9" x14ac:dyDescent="0.25">
      <c r="A210" s="7"/>
      <c r="B210" s="8"/>
      <c r="C210" s="9"/>
      <c r="D210" s="2" t="str" cm="1">
        <f t="array" ref="D210">LEFT(IF(C210="","",_xlfn._xlws.FILTER('QA Estimates'!C:C,'QA Estimates'!A:A=C210,"Not Found")), 60)</f>
        <v/>
      </c>
      <c r="E210" s="8"/>
      <c r="F210" s="8"/>
      <c r="G210" s="8"/>
      <c r="H210" s="16"/>
      <c r="I210" s="10"/>
    </row>
    <row r="211" spans="1:9" x14ac:dyDescent="0.25">
      <c r="A211" s="7"/>
      <c r="B211" s="8"/>
      <c r="C211" s="9"/>
      <c r="D211" s="2" t="str" cm="1">
        <f t="array" ref="D211">LEFT(IF(C211="","",_xlfn._xlws.FILTER('QA Estimates'!C:C,'QA Estimates'!A:A=C211,"Not Found")), 60)</f>
        <v/>
      </c>
      <c r="E211" s="8"/>
      <c r="F211" s="8"/>
      <c r="G211" s="8"/>
      <c r="H211" s="16"/>
      <c r="I211" s="10"/>
    </row>
    <row r="212" spans="1:9" x14ac:dyDescent="0.25">
      <c r="A212" s="7"/>
      <c r="B212" s="8"/>
      <c r="C212" s="9"/>
      <c r="D212" s="2" t="str" cm="1">
        <f t="array" ref="D212">LEFT(IF(C212="","",_xlfn._xlws.FILTER('QA Estimates'!C:C,'QA Estimates'!A:A=C212,"Not Found")), 60)</f>
        <v/>
      </c>
      <c r="E212" s="8"/>
      <c r="F212" s="8"/>
      <c r="G212" s="8"/>
      <c r="H212" s="16"/>
      <c r="I212" s="10"/>
    </row>
    <row r="213" spans="1:9" x14ac:dyDescent="0.25">
      <c r="A213" s="7"/>
      <c r="B213" s="8"/>
      <c r="C213" s="9"/>
      <c r="D213" s="2" t="str" cm="1">
        <f t="array" ref="D213">LEFT(IF(C213="","",_xlfn._xlws.FILTER('QA Estimates'!C:C,'QA Estimates'!A:A=C213,"Not Found")), 60)</f>
        <v/>
      </c>
      <c r="E213" s="8"/>
      <c r="F213" s="8"/>
      <c r="G213" s="8"/>
      <c r="H213" s="16"/>
      <c r="I213" s="10"/>
    </row>
    <row r="214" spans="1:9" x14ac:dyDescent="0.25">
      <c r="A214" s="7"/>
      <c r="B214" s="8"/>
      <c r="C214" s="9"/>
      <c r="D214" s="2" t="str" cm="1">
        <f t="array" ref="D214">LEFT(IF(C214="","",_xlfn._xlws.FILTER('QA Estimates'!C:C,'QA Estimates'!A:A=C214,"Not Found")), 60)</f>
        <v/>
      </c>
      <c r="E214" s="8"/>
      <c r="F214" s="8"/>
      <c r="G214" s="8"/>
      <c r="H214" s="16"/>
      <c r="I214" s="10"/>
    </row>
    <row r="215" spans="1:9" x14ac:dyDescent="0.25">
      <c r="A215" s="7"/>
      <c r="B215" s="8"/>
      <c r="C215" s="9"/>
      <c r="D215" s="2" t="str" cm="1">
        <f t="array" ref="D215">LEFT(IF(C215="","",_xlfn._xlws.FILTER('QA Estimates'!C:C,'QA Estimates'!A:A=C215,"Not Found")), 60)</f>
        <v/>
      </c>
      <c r="E215" s="8"/>
      <c r="F215" s="8"/>
      <c r="G215" s="8"/>
      <c r="H215" s="16"/>
      <c r="I215" s="10"/>
    </row>
    <row r="216" spans="1:9" x14ac:dyDescent="0.25">
      <c r="A216" s="7"/>
      <c r="B216" s="8"/>
      <c r="C216" s="9"/>
      <c r="D216" s="2" t="str" cm="1">
        <f t="array" ref="D216">LEFT(IF(C216="","",_xlfn._xlws.FILTER('QA Estimates'!C:C,'QA Estimates'!A:A=C216,"Not Found")), 60)</f>
        <v/>
      </c>
      <c r="E216" s="8"/>
      <c r="F216" s="8"/>
      <c r="G216" s="8"/>
      <c r="H216" s="16"/>
      <c r="I216" s="10"/>
    </row>
    <row r="217" spans="1:9" x14ac:dyDescent="0.25">
      <c r="A217" s="7"/>
      <c r="B217" s="8"/>
      <c r="C217" s="9"/>
      <c r="D217" s="2" t="str" cm="1">
        <f t="array" ref="D217">LEFT(IF(C217="","",_xlfn._xlws.FILTER('QA Estimates'!C:C,'QA Estimates'!A:A=C217,"Not Found")), 60)</f>
        <v/>
      </c>
      <c r="E217" s="8"/>
      <c r="F217" s="8"/>
      <c r="G217" s="8"/>
      <c r="H217" s="16"/>
      <c r="I217" s="10"/>
    </row>
    <row r="218" spans="1:9" x14ac:dyDescent="0.25">
      <c r="A218" s="7"/>
      <c r="B218" s="8"/>
      <c r="C218" s="9"/>
      <c r="D218" s="2" t="str" cm="1">
        <f t="array" ref="D218">LEFT(IF(C218="","",_xlfn._xlws.FILTER('QA Estimates'!C:C,'QA Estimates'!A:A=C218,"Not Found")), 60)</f>
        <v/>
      </c>
      <c r="E218" s="8"/>
      <c r="F218" s="8"/>
      <c r="G218" s="8"/>
      <c r="H218" s="16"/>
      <c r="I218" s="10"/>
    </row>
    <row r="219" spans="1:9" x14ac:dyDescent="0.25">
      <c r="A219" s="7"/>
      <c r="B219" s="8"/>
      <c r="C219" s="9"/>
      <c r="D219" s="2" t="str" cm="1">
        <f t="array" ref="D219">LEFT(IF(C219="","",_xlfn._xlws.FILTER('QA Estimates'!C:C,'QA Estimates'!A:A=C219,"Not Found")), 60)</f>
        <v/>
      </c>
      <c r="E219" s="8"/>
      <c r="F219" s="8"/>
      <c r="G219" s="8"/>
      <c r="H219" s="16"/>
      <c r="I219" s="10"/>
    </row>
    <row r="220" spans="1:9" x14ac:dyDescent="0.25">
      <c r="A220" s="7"/>
      <c r="B220" s="8"/>
      <c r="C220" s="9"/>
      <c r="D220" s="2" t="str" cm="1">
        <f t="array" ref="D220">LEFT(IF(C220="","",_xlfn._xlws.FILTER('QA Estimates'!C:C,'QA Estimates'!A:A=C220,"Not Found")), 60)</f>
        <v/>
      </c>
      <c r="E220" s="8"/>
      <c r="F220" s="8"/>
      <c r="G220" s="8"/>
      <c r="H220" s="16"/>
      <c r="I220" s="10"/>
    </row>
    <row r="221" spans="1:9" x14ac:dyDescent="0.25">
      <c r="A221" s="7"/>
      <c r="B221" s="8"/>
      <c r="C221" s="9"/>
      <c r="D221" s="2" t="str" cm="1">
        <f t="array" ref="D221">LEFT(IF(C221="","",_xlfn._xlws.FILTER('QA Estimates'!C:C,'QA Estimates'!A:A=C221,"Not Found")), 60)</f>
        <v/>
      </c>
      <c r="E221" s="8"/>
      <c r="F221" s="8"/>
      <c r="G221" s="8"/>
      <c r="H221" s="16"/>
      <c r="I221" s="10"/>
    </row>
    <row r="222" spans="1:9" x14ac:dyDescent="0.25">
      <c r="A222" s="7"/>
      <c r="B222" s="8"/>
      <c r="C222" s="9"/>
      <c r="D222" s="2" t="str" cm="1">
        <f t="array" ref="D222">LEFT(IF(C222="","",_xlfn._xlws.FILTER('QA Estimates'!C:C,'QA Estimates'!A:A=C222,"Not Found")), 60)</f>
        <v/>
      </c>
      <c r="E222" s="8"/>
      <c r="F222" s="8"/>
      <c r="G222" s="8"/>
      <c r="H222" s="16"/>
      <c r="I222" s="10"/>
    </row>
    <row r="223" spans="1:9" x14ac:dyDescent="0.25">
      <c r="A223" s="7"/>
      <c r="B223" s="8"/>
      <c r="C223" s="9"/>
      <c r="D223" s="2" t="str" cm="1">
        <f t="array" ref="D223">LEFT(IF(C223="","",_xlfn._xlws.FILTER('QA Estimates'!C:C,'QA Estimates'!A:A=C223,"Not Found")), 60)</f>
        <v/>
      </c>
      <c r="E223" s="8"/>
      <c r="F223" s="8"/>
      <c r="G223" s="8"/>
      <c r="H223" s="16"/>
      <c r="I223" s="10"/>
    </row>
    <row r="224" spans="1:9" x14ac:dyDescent="0.25">
      <c r="A224" s="7"/>
      <c r="B224" s="8"/>
      <c r="C224" s="9"/>
      <c r="D224" s="2" t="str" cm="1">
        <f t="array" ref="D224">LEFT(IF(C224="","",_xlfn._xlws.FILTER('QA Estimates'!C:C,'QA Estimates'!A:A=C224,"Not Found")), 60)</f>
        <v/>
      </c>
      <c r="E224" s="8"/>
      <c r="F224" s="8"/>
      <c r="G224" s="8"/>
      <c r="H224" s="16"/>
      <c r="I224" s="10"/>
    </row>
    <row r="225" spans="1:9" x14ac:dyDescent="0.25">
      <c r="A225" s="7"/>
      <c r="B225" s="8"/>
      <c r="C225" s="9"/>
      <c r="D225" s="2" t="str" cm="1">
        <f t="array" ref="D225">LEFT(IF(C225="","",_xlfn._xlws.FILTER('QA Estimates'!C:C,'QA Estimates'!A:A=C225,"Not Found")), 60)</f>
        <v/>
      </c>
      <c r="E225" s="8"/>
      <c r="F225" s="8"/>
      <c r="G225" s="8"/>
      <c r="H225" s="16"/>
      <c r="I225" s="10"/>
    </row>
    <row r="226" spans="1:9" x14ac:dyDescent="0.25">
      <c r="A226" s="7"/>
      <c r="B226" s="8"/>
      <c r="C226" s="9"/>
      <c r="D226" s="2" t="str" cm="1">
        <f t="array" ref="D226">LEFT(IF(C226="","",_xlfn._xlws.FILTER('QA Estimates'!C:C,'QA Estimates'!A:A=C226,"Not Found")), 60)</f>
        <v/>
      </c>
      <c r="E226" s="8"/>
      <c r="F226" s="8"/>
      <c r="G226" s="8"/>
      <c r="H226" s="16"/>
      <c r="I226" s="10"/>
    </row>
    <row r="227" spans="1:9" x14ac:dyDescent="0.25">
      <c r="A227" s="7"/>
      <c r="B227" s="8"/>
      <c r="C227" s="9"/>
      <c r="D227" s="2" t="str" cm="1">
        <f t="array" ref="D227">LEFT(IF(C227="","",_xlfn._xlws.FILTER('QA Estimates'!C:C,'QA Estimates'!A:A=C227,"Not Found")), 60)</f>
        <v/>
      </c>
      <c r="E227" s="8"/>
      <c r="F227" s="8"/>
      <c r="G227" s="8"/>
      <c r="H227" s="16"/>
      <c r="I227" s="10"/>
    </row>
    <row r="228" spans="1:9" x14ac:dyDescent="0.25">
      <c r="A228" s="7"/>
      <c r="B228" s="8"/>
      <c r="C228" s="9"/>
      <c r="D228" s="2" t="str" cm="1">
        <f t="array" ref="D228">LEFT(IF(C228="","",_xlfn._xlws.FILTER('QA Estimates'!C:C,'QA Estimates'!A:A=C228,"Not Found")), 60)</f>
        <v/>
      </c>
      <c r="E228" s="8"/>
      <c r="F228" s="8"/>
      <c r="G228" s="8"/>
      <c r="H228" s="16"/>
      <c r="I228" s="10"/>
    </row>
    <row r="229" spans="1:9" x14ac:dyDescent="0.25">
      <c r="A229" s="7"/>
      <c r="B229" s="8"/>
      <c r="C229" s="9"/>
      <c r="D229" s="2" t="str" cm="1">
        <f t="array" ref="D229">LEFT(IF(C229="","",_xlfn._xlws.FILTER('QA Estimates'!C:C,'QA Estimates'!A:A=C229,"Not Found")), 60)</f>
        <v/>
      </c>
      <c r="E229" s="8"/>
      <c r="F229" s="8"/>
      <c r="G229" s="8"/>
      <c r="H229" s="16"/>
      <c r="I229" s="10"/>
    </row>
    <row r="230" spans="1:9" x14ac:dyDescent="0.25">
      <c r="A230" s="7"/>
      <c r="B230" s="8"/>
      <c r="C230" s="9"/>
      <c r="D230" s="2" t="str" cm="1">
        <f t="array" ref="D230">LEFT(IF(C230="","",_xlfn._xlws.FILTER('QA Estimates'!C:C,'QA Estimates'!A:A=C230,"Not Found")), 60)</f>
        <v/>
      </c>
      <c r="E230" s="8"/>
      <c r="F230" s="8"/>
      <c r="G230" s="8"/>
      <c r="H230" s="16"/>
      <c r="I230" s="10"/>
    </row>
    <row r="231" spans="1:9" x14ac:dyDescent="0.25">
      <c r="A231" s="7"/>
      <c r="B231" s="8"/>
      <c r="C231" s="9"/>
      <c r="D231" s="2" t="str" cm="1">
        <f t="array" ref="D231">LEFT(IF(C231="","",_xlfn._xlws.FILTER('QA Estimates'!C:C,'QA Estimates'!A:A=C231,"Not Found")), 60)</f>
        <v/>
      </c>
      <c r="E231" s="8"/>
      <c r="F231" s="8"/>
      <c r="G231" s="8"/>
      <c r="H231" s="16"/>
      <c r="I231" s="10"/>
    </row>
    <row r="232" spans="1:9" x14ac:dyDescent="0.25">
      <c r="A232" s="7"/>
      <c r="B232" s="8"/>
      <c r="C232" s="9"/>
      <c r="D232" s="2" t="str" cm="1">
        <f t="array" ref="D232">LEFT(IF(C232="","",_xlfn._xlws.FILTER('QA Estimates'!C:C,'QA Estimates'!A:A=C232,"Not Found")), 60)</f>
        <v/>
      </c>
      <c r="E232" s="8"/>
      <c r="F232" s="8"/>
      <c r="G232" s="8"/>
      <c r="H232" s="16"/>
      <c r="I232" s="10"/>
    </row>
    <row r="233" spans="1:9" x14ac:dyDescent="0.25">
      <c r="A233" s="7"/>
      <c r="B233" s="8"/>
      <c r="C233" s="9"/>
      <c r="D233" s="2" t="str" cm="1">
        <f t="array" ref="D233">LEFT(IF(C233="","",_xlfn._xlws.FILTER('QA Estimates'!C:C,'QA Estimates'!A:A=C233,"Not Found")), 60)</f>
        <v/>
      </c>
      <c r="E233" s="8"/>
      <c r="F233" s="8"/>
      <c r="G233" s="8"/>
      <c r="H233" s="16"/>
      <c r="I233" s="10"/>
    </row>
    <row r="234" spans="1:9" x14ac:dyDescent="0.25">
      <c r="A234" s="7"/>
      <c r="B234" s="8"/>
      <c r="C234" s="9"/>
      <c r="D234" s="2" t="str" cm="1">
        <f t="array" ref="D234">LEFT(IF(C234="","",_xlfn._xlws.FILTER('QA Estimates'!C:C,'QA Estimates'!A:A=C234,"Not Found")), 60)</f>
        <v/>
      </c>
      <c r="E234" s="8"/>
      <c r="F234" s="8"/>
      <c r="G234" s="8"/>
      <c r="H234" s="16"/>
      <c r="I234" s="10"/>
    </row>
    <row r="235" spans="1:9" x14ac:dyDescent="0.25">
      <c r="A235" s="7"/>
      <c r="B235" s="8"/>
      <c r="C235" s="9"/>
      <c r="D235" s="2" t="str" cm="1">
        <f t="array" ref="D235">LEFT(IF(C235="","",_xlfn._xlws.FILTER('QA Estimates'!C:C,'QA Estimates'!A:A=C235,"Not Found")), 60)</f>
        <v/>
      </c>
      <c r="E235" s="8"/>
      <c r="F235" s="8"/>
      <c r="G235" s="8"/>
      <c r="H235" s="16"/>
      <c r="I235" s="10"/>
    </row>
    <row r="236" spans="1:9" x14ac:dyDescent="0.25">
      <c r="A236" s="7"/>
      <c r="B236" s="8"/>
      <c r="C236" s="9"/>
      <c r="D236" s="2" t="str" cm="1">
        <f t="array" ref="D236">LEFT(IF(C236="","",_xlfn._xlws.FILTER('QA Estimates'!C:C,'QA Estimates'!A:A=C236,"Not Found")), 60)</f>
        <v/>
      </c>
      <c r="E236" s="8"/>
      <c r="F236" s="8"/>
      <c r="G236" s="8"/>
      <c r="H236" s="16"/>
      <c r="I236" s="10"/>
    </row>
    <row r="237" spans="1:9" x14ac:dyDescent="0.25">
      <c r="A237" s="7"/>
      <c r="B237" s="8"/>
      <c r="C237" s="9"/>
      <c r="D237" s="2" t="str" cm="1">
        <f t="array" ref="D237">LEFT(IF(C237="","",_xlfn._xlws.FILTER('QA Estimates'!C:C,'QA Estimates'!A:A=C237,"Not Found")), 60)</f>
        <v/>
      </c>
      <c r="E237" s="8"/>
      <c r="F237" s="8"/>
      <c r="G237" s="8"/>
      <c r="H237" s="16"/>
      <c r="I237" s="10"/>
    </row>
    <row r="238" spans="1:9" x14ac:dyDescent="0.25">
      <c r="A238" s="7"/>
      <c r="B238" s="8"/>
      <c r="C238" s="9"/>
      <c r="D238" s="2" t="str" cm="1">
        <f t="array" ref="D238">LEFT(IF(C238="","",_xlfn._xlws.FILTER('QA Estimates'!C:C,'QA Estimates'!A:A=C238,"Not Found")), 60)</f>
        <v/>
      </c>
      <c r="E238" s="8"/>
      <c r="F238" s="8"/>
      <c r="G238" s="8"/>
      <c r="H238" s="16"/>
      <c r="I238" s="10"/>
    </row>
    <row r="239" spans="1:9" x14ac:dyDescent="0.25">
      <c r="A239" s="7"/>
      <c r="B239" s="8"/>
      <c r="C239" s="9"/>
      <c r="D239" s="2" t="str" cm="1">
        <f t="array" ref="D239">LEFT(IF(C239="","",_xlfn._xlws.FILTER('QA Estimates'!C:C,'QA Estimates'!A:A=C239,"Not Found")), 60)</f>
        <v/>
      </c>
      <c r="E239" s="8"/>
      <c r="F239" s="8"/>
      <c r="G239" s="8"/>
      <c r="H239" s="16"/>
      <c r="I239" s="10"/>
    </row>
    <row r="240" spans="1:9" x14ac:dyDescent="0.25">
      <c r="A240" s="7"/>
      <c r="B240" s="8"/>
      <c r="C240" s="9"/>
      <c r="D240" s="2" t="str" cm="1">
        <f t="array" ref="D240">LEFT(IF(C240="","",_xlfn._xlws.FILTER('QA Estimates'!C:C,'QA Estimates'!A:A=C240,"Not Found")), 60)</f>
        <v/>
      </c>
      <c r="E240" s="8"/>
      <c r="F240" s="8"/>
      <c r="G240" s="8"/>
      <c r="H240" s="16"/>
      <c r="I240" s="10"/>
    </row>
    <row r="241" spans="1:9" x14ac:dyDescent="0.25">
      <c r="A241" s="7"/>
      <c r="B241" s="8"/>
      <c r="C241" s="9"/>
      <c r="D241" s="2" t="str" cm="1">
        <f t="array" ref="D241">LEFT(IF(C241="","",_xlfn._xlws.FILTER('QA Estimates'!C:C,'QA Estimates'!A:A=C241,"Not Found")), 60)</f>
        <v/>
      </c>
      <c r="E241" s="8"/>
      <c r="F241" s="8"/>
      <c r="G241" s="8"/>
      <c r="H241" s="16"/>
      <c r="I241" s="10"/>
    </row>
    <row r="242" spans="1:9" x14ac:dyDescent="0.25">
      <c r="A242" s="7"/>
      <c r="B242" s="8"/>
      <c r="C242" s="9"/>
      <c r="D242" s="2" t="str" cm="1">
        <f t="array" ref="D242">LEFT(IF(C242="","",_xlfn._xlws.FILTER('QA Estimates'!C:C,'QA Estimates'!A:A=C242,"Not Found")), 60)</f>
        <v/>
      </c>
      <c r="E242" s="8"/>
      <c r="F242" s="8"/>
      <c r="G242" s="8"/>
      <c r="H242" s="16"/>
      <c r="I242" s="10"/>
    </row>
    <row r="243" spans="1:9" x14ac:dyDescent="0.25">
      <c r="A243" s="7"/>
      <c r="B243" s="8"/>
      <c r="C243" s="9"/>
      <c r="D243" s="2" t="str" cm="1">
        <f t="array" ref="D243">LEFT(IF(C243="","",_xlfn._xlws.FILTER('QA Estimates'!C:C,'QA Estimates'!A:A=C243,"Not Found")), 60)</f>
        <v/>
      </c>
      <c r="E243" s="8"/>
      <c r="F243" s="8"/>
      <c r="G243" s="8"/>
      <c r="H243" s="16"/>
      <c r="I243" s="10"/>
    </row>
    <row r="244" spans="1:9" x14ac:dyDescent="0.25">
      <c r="A244" s="7"/>
      <c r="B244" s="8"/>
      <c r="C244" s="9"/>
      <c r="D244" s="2" t="str" cm="1">
        <f t="array" ref="D244">LEFT(IF(C244="","",_xlfn._xlws.FILTER('QA Estimates'!C:C,'QA Estimates'!A:A=C244,"Not Found")), 60)</f>
        <v/>
      </c>
      <c r="E244" s="8"/>
      <c r="F244" s="8"/>
      <c r="G244" s="8"/>
      <c r="H244" s="16"/>
      <c r="I244" s="10"/>
    </row>
    <row r="245" spans="1:9" x14ac:dyDescent="0.25">
      <c r="A245" s="7"/>
      <c r="B245" s="8"/>
      <c r="C245" s="9"/>
      <c r="D245" s="2" t="str" cm="1">
        <f t="array" ref="D245">LEFT(IF(C245="","",_xlfn._xlws.FILTER('QA Estimates'!C:C,'QA Estimates'!A:A=C245,"Not Found")), 60)</f>
        <v/>
      </c>
      <c r="E245" s="8"/>
      <c r="F245" s="8"/>
      <c r="G245" s="8"/>
      <c r="H245" s="16"/>
      <c r="I245" s="10"/>
    </row>
    <row r="246" spans="1:9" x14ac:dyDescent="0.25">
      <c r="A246" s="7"/>
      <c r="B246" s="8"/>
      <c r="C246" s="9"/>
      <c r="D246" s="2" t="str" cm="1">
        <f t="array" ref="D246">LEFT(IF(C246="","",_xlfn._xlws.FILTER('QA Estimates'!C:C,'QA Estimates'!A:A=C246,"Not Found")), 60)</f>
        <v/>
      </c>
      <c r="E246" s="8"/>
      <c r="F246" s="8"/>
      <c r="G246" s="8"/>
      <c r="H246" s="16"/>
      <c r="I246" s="10"/>
    </row>
    <row r="247" spans="1:9" x14ac:dyDescent="0.25">
      <c r="A247" s="7"/>
      <c r="B247" s="8"/>
      <c r="C247" s="9"/>
      <c r="D247" s="2" t="str" cm="1">
        <f t="array" ref="D247">LEFT(IF(C247="","",_xlfn._xlws.FILTER('QA Estimates'!C:C,'QA Estimates'!A:A=C247,"Not Found")), 60)</f>
        <v/>
      </c>
      <c r="E247" s="8"/>
      <c r="F247" s="8"/>
      <c r="G247" s="8"/>
      <c r="H247" s="16"/>
      <c r="I247" s="10"/>
    </row>
    <row r="248" spans="1:9" x14ac:dyDescent="0.25">
      <c r="A248" s="7"/>
      <c r="B248" s="8"/>
      <c r="C248" s="9"/>
      <c r="D248" s="2" t="str" cm="1">
        <f t="array" ref="D248">LEFT(IF(C248="","",_xlfn._xlws.FILTER('QA Estimates'!C:C,'QA Estimates'!A:A=C248,"Not Found")), 60)</f>
        <v/>
      </c>
      <c r="E248" s="8"/>
      <c r="F248" s="8"/>
      <c r="G248" s="8"/>
      <c r="H248" s="16"/>
      <c r="I248" s="10"/>
    </row>
    <row r="249" spans="1:9" x14ac:dyDescent="0.25">
      <c r="A249" s="7"/>
      <c r="B249" s="8"/>
      <c r="C249" s="9"/>
      <c r="D249" s="2" t="str" cm="1">
        <f t="array" ref="D249">LEFT(IF(C249="","",_xlfn._xlws.FILTER('QA Estimates'!C:C,'QA Estimates'!A:A=C249,"Not Found")), 60)</f>
        <v/>
      </c>
      <c r="E249" s="8"/>
      <c r="F249" s="8"/>
      <c r="G249" s="8"/>
      <c r="H249" s="16"/>
      <c r="I249" s="10"/>
    </row>
    <row r="250" spans="1:9" x14ac:dyDescent="0.25">
      <c r="A250" s="7"/>
      <c r="B250" s="8"/>
      <c r="C250" s="9"/>
      <c r="D250" s="2" t="str" cm="1">
        <f t="array" ref="D250">LEFT(IF(C250="","",_xlfn._xlws.FILTER('QA Estimates'!C:C,'QA Estimates'!A:A=C250,"Not Found")), 60)</f>
        <v/>
      </c>
      <c r="E250" s="8"/>
      <c r="F250" s="8"/>
      <c r="G250" s="8"/>
      <c r="H250" s="16"/>
      <c r="I250" s="10"/>
    </row>
    <row r="251" spans="1:9" x14ac:dyDescent="0.25">
      <c r="A251" s="7"/>
      <c r="B251" s="8"/>
      <c r="C251" s="9"/>
      <c r="D251" s="2" t="str" cm="1">
        <f t="array" ref="D251">LEFT(IF(C251="","",_xlfn._xlws.FILTER('QA Estimates'!C:C,'QA Estimates'!A:A=C251,"Not Found")), 60)</f>
        <v/>
      </c>
      <c r="E251" s="8"/>
      <c r="F251" s="8"/>
      <c r="G251" s="8"/>
      <c r="H251" s="16"/>
      <c r="I251" s="10"/>
    </row>
    <row r="252" spans="1:9" x14ac:dyDescent="0.25">
      <c r="A252" s="7"/>
      <c r="B252" s="8"/>
      <c r="C252" s="9"/>
      <c r="D252" s="2" t="str" cm="1">
        <f t="array" ref="D252">LEFT(IF(C252="","",_xlfn._xlws.FILTER('QA Estimates'!C:C,'QA Estimates'!A:A=C252,"Not Found")), 60)</f>
        <v/>
      </c>
      <c r="E252" s="8"/>
      <c r="F252" s="8"/>
      <c r="G252" s="8"/>
      <c r="H252" s="16"/>
      <c r="I252" s="10"/>
    </row>
    <row r="253" spans="1:9" x14ac:dyDescent="0.25">
      <c r="A253" s="7"/>
      <c r="B253" s="8"/>
      <c r="C253" s="9"/>
      <c r="D253" s="2" t="str" cm="1">
        <f t="array" ref="D253">LEFT(IF(C253="","",_xlfn._xlws.FILTER('QA Estimates'!C:C,'QA Estimates'!A:A=C253,"Not Found")), 60)</f>
        <v/>
      </c>
      <c r="E253" s="8"/>
      <c r="F253" s="8"/>
      <c r="G253" s="8"/>
      <c r="H253" s="16"/>
      <c r="I253" s="10"/>
    </row>
    <row r="254" spans="1:9" x14ac:dyDescent="0.25">
      <c r="A254" s="7"/>
      <c r="B254" s="8"/>
      <c r="C254" s="9"/>
      <c r="D254" s="2" t="str" cm="1">
        <f t="array" ref="D254">LEFT(IF(C254="","",_xlfn._xlws.FILTER('QA Estimates'!C:C,'QA Estimates'!A:A=C254,"Not Found")), 60)</f>
        <v/>
      </c>
      <c r="E254" s="8"/>
      <c r="F254" s="8"/>
      <c r="G254" s="8"/>
      <c r="H254" s="16"/>
      <c r="I254" s="10"/>
    </row>
    <row r="255" spans="1:9" x14ac:dyDescent="0.25">
      <c r="A255" s="7"/>
      <c r="B255" s="8"/>
      <c r="C255" s="9"/>
      <c r="D255" s="2" t="str" cm="1">
        <f t="array" ref="D255">LEFT(IF(C255="","",_xlfn._xlws.FILTER('QA Estimates'!C:C,'QA Estimates'!A:A=C255,"Not Found")), 60)</f>
        <v/>
      </c>
      <c r="E255" s="8"/>
      <c r="F255" s="8"/>
      <c r="G255" s="8"/>
      <c r="H255" s="16"/>
      <c r="I255" s="10"/>
    </row>
    <row r="256" spans="1:9" x14ac:dyDescent="0.25">
      <c r="A256" s="7"/>
      <c r="B256" s="8"/>
      <c r="C256" s="9"/>
      <c r="D256" s="2" t="str" cm="1">
        <f t="array" ref="D256">LEFT(IF(C256="","",_xlfn._xlws.FILTER('QA Estimates'!C:C,'QA Estimates'!A:A=C256,"Not Found")), 60)</f>
        <v/>
      </c>
      <c r="E256" s="8"/>
      <c r="F256" s="8"/>
      <c r="G256" s="8"/>
      <c r="H256" s="16"/>
      <c r="I256" s="10"/>
    </row>
    <row r="257" spans="1:9" x14ac:dyDescent="0.25">
      <c r="A257" s="7"/>
      <c r="B257" s="8"/>
      <c r="C257" s="9"/>
      <c r="D257" s="2" t="str" cm="1">
        <f t="array" ref="D257">LEFT(IF(C257="","",_xlfn._xlws.FILTER('QA Estimates'!C:C,'QA Estimates'!A:A=C257,"Not Found")), 60)</f>
        <v/>
      </c>
      <c r="E257" s="8"/>
      <c r="F257" s="8"/>
      <c r="G257" s="8"/>
      <c r="H257" s="16"/>
      <c r="I257" s="10"/>
    </row>
    <row r="258" spans="1:9" x14ac:dyDescent="0.25">
      <c r="A258" s="7"/>
      <c r="B258" s="8"/>
      <c r="C258" s="9"/>
      <c r="D258" s="2" t="str" cm="1">
        <f t="array" ref="D258">LEFT(IF(C258="","",_xlfn._xlws.FILTER('QA Estimates'!C:C,'QA Estimates'!A:A=C258,"Not Found")), 60)</f>
        <v/>
      </c>
      <c r="E258" s="8"/>
      <c r="F258" s="8"/>
      <c r="G258" s="8"/>
      <c r="H258" s="16"/>
      <c r="I258" s="10"/>
    </row>
    <row r="259" spans="1:9" x14ac:dyDescent="0.25">
      <c r="A259" s="7"/>
      <c r="B259" s="8"/>
      <c r="C259" s="9"/>
      <c r="D259" s="2" t="str" cm="1">
        <f t="array" ref="D259">LEFT(IF(C259="","",_xlfn._xlws.FILTER('QA Estimates'!C:C,'QA Estimates'!A:A=C259,"Not Found")), 60)</f>
        <v/>
      </c>
      <c r="E259" s="8"/>
      <c r="F259" s="8"/>
      <c r="G259" s="8"/>
      <c r="H259" s="16"/>
      <c r="I259" s="10"/>
    </row>
    <row r="260" spans="1:9" x14ac:dyDescent="0.25">
      <c r="A260" s="7"/>
      <c r="B260" s="8"/>
      <c r="C260" s="9"/>
      <c r="D260" s="2" t="str" cm="1">
        <f t="array" ref="D260">LEFT(IF(C260="","",_xlfn._xlws.FILTER('QA Estimates'!C:C,'QA Estimates'!A:A=C260,"Not Found")), 60)</f>
        <v/>
      </c>
      <c r="E260" s="8"/>
      <c r="F260" s="8"/>
      <c r="G260" s="8"/>
      <c r="H260" s="16"/>
      <c r="I260" s="10"/>
    </row>
    <row r="261" spans="1:9" x14ac:dyDescent="0.25">
      <c r="A261" s="7"/>
      <c r="B261" s="8"/>
      <c r="C261" s="9"/>
      <c r="D261" s="2" t="str" cm="1">
        <f t="array" ref="D261">LEFT(IF(C261="","",_xlfn._xlws.FILTER('QA Estimates'!C:C,'QA Estimates'!A:A=C261,"Not Found")), 60)</f>
        <v/>
      </c>
      <c r="E261" s="8"/>
      <c r="F261" s="8"/>
      <c r="G261" s="8"/>
      <c r="H261" s="16"/>
      <c r="I261" s="10"/>
    </row>
    <row r="262" spans="1:9" x14ac:dyDescent="0.25">
      <c r="A262" s="7"/>
      <c r="B262" s="8"/>
      <c r="C262" s="9"/>
      <c r="D262" s="2" t="str" cm="1">
        <f t="array" ref="D262">LEFT(IF(C262="","",_xlfn._xlws.FILTER('QA Estimates'!C:C,'QA Estimates'!A:A=C262,"Not Found")), 60)</f>
        <v/>
      </c>
      <c r="E262" s="8"/>
      <c r="F262" s="8"/>
      <c r="G262" s="8"/>
      <c r="H262" s="16"/>
      <c r="I262" s="10"/>
    </row>
    <row r="263" spans="1:9" x14ac:dyDescent="0.25">
      <c r="A263" s="7"/>
      <c r="B263" s="8"/>
      <c r="C263" s="9"/>
      <c r="D263" s="2" t="str" cm="1">
        <f t="array" ref="D263">LEFT(IF(C263="","",_xlfn._xlws.FILTER('QA Estimates'!C:C,'QA Estimates'!A:A=C263,"Not Found")), 60)</f>
        <v/>
      </c>
      <c r="E263" s="8"/>
      <c r="F263" s="8"/>
      <c r="G263" s="8"/>
      <c r="H263" s="16"/>
      <c r="I263" s="10"/>
    </row>
    <row r="264" spans="1:9" x14ac:dyDescent="0.25">
      <c r="A264" s="7"/>
      <c r="B264" s="8"/>
      <c r="C264" s="9"/>
      <c r="D264" s="2" t="str" cm="1">
        <f t="array" ref="D264">LEFT(IF(C264="","",_xlfn._xlws.FILTER('QA Estimates'!C:C,'QA Estimates'!A:A=C264,"Not Found")), 60)</f>
        <v/>
      </c>
      <c r="E264" s="8"/>
      <c r="F264" s="8"/>
      <c r="G264" s="8"/>
      <c r="H264" s="16"/>
      <c r="I264" s="10"/>
    </row>
    <row r="265" spans="1:9" x14ac:dyDescent="0.25">
      <c r="A265" s="7"/>
      <c r="B265" s="8"/>
      <c r="C265" s="9"/>
      <c r="D265" s="2" t="str" cm="1">
        <f t="array" ref="D265">LEFT(IF(C265="","",_xlfn._xlws.FILTER('QA Estimates'!C:C,'QA Estimates'!A:A=C265,"Not Found")), 60)</f>
        <v/>
      </c>
      <c r="E265" s="8"/>
      <c r="F265" s="8"/>
      <c r="G265" s="8"/>
      <c r="H265" s="16"/>
      <c r="I265" s="10"/>
    </row>
    <row r="266" spans="1:9" x14ac:dyDescent="0.25">
      <c r="A266" s="7"/>
      <c r="B266" s="8"/>
      <c r="C266" s="9"/>
      <c r="D266" s="2" t="str" cm="1">
        <f t="array" ref="D266">LEFT(IF(C266="","",_xlfn._xlws.FILTER('QA Estimates'!C:C,'QA Estimates'!A:A=C266,"Not Found")), 60)</f>
        <v/>
      </c>
      <c r="E266" s="8"/>
      <c r="F266" s="8"/>
      <c r="G266" s="8"/>
      <c r="H266" s="16"/>
      <c r="I266" s="10"/>
    </row>
    <row r="267" spans="1:9" x14ac:dyDescent="0.25">
      <c r="A267" s="7"/>
      <c r="B267" s="8"/>
      <c r="C267" s="9"/>
      <c r="D267" s="2" t="str" cm="1">
        <f t="array" ref="D267">LEFT(IF(C267="","",_xlfn._xlws.FILTER('QA Estimates'!C:C,'QA Estimates'!A:A=C267,"Not Found")), 60)</f>
        <v/>
      </c>
      <c r="E267" s="8"/>
      <c r="F267" s="8"/>
      <c r="G267" s="8"/>
      <c r="H267" s="16"/>
      <c r="I267" s="10"/>
    </row>
    <row r="268" spans="1:9" x14ac:dyDescent="0.25">
      <c r="A268" s="7"/>
      <c r="B268" s="8"/>
      <c r="C268" s="9"/>
      <c r="D268" s="2" t="str" cm="1">
        <f t="array" ref="D268">LEFT(IF(C268="","",_xlfn._xlws.FILTER('QA Estimates'!C:C,'QA Estimates'!A:A=C268,"Not Found")), 60)</f>
        <v/>
      </c>
      <c r="E268" s="8"/>
      <c r="F268" s="8"/>
      <c r="G268" s="8"/>
      <c r="H268" s="16"/>
      <c r="I268" s="10"/>
    </row>
    <row r="269" spans="1:9" x14ac:dyDescent="0.25">
      <c r="A269" s="7"/>
      <c r="B269" s="8"/>
      <c r="C269" s="9"/>
      <c r="D269" s="2" t="str" cm="1">
        <f t="array" ref="D269">LEFT(IF(C269="","",_xlfn._xlws.FILTER('QA Estimates'!C:C,'QA Estimates'!A:A=C269,"Not Found")), 60)</f>
        <v/>
      </c>
      <c r="E269" s="8"/>
      <c r="F269" s="8"/>
      <c r="G269" s="8"/>
      <c r="H269" s="16"/>
      <c r="I269" s="10"/>
    </row>
    <row r="270" spans="1:9" x14ac:dyDescent="0.25">
      <c r="A270" s="7"/>
      <c r="B270" s="8"/>
      <c r="C270" s="9"/>
      <c r="D270" s="2" t="str" cm="1">
        <f t="array" ref="D270">LEFT(IF(C270="","",_xlfn._xlws.FILTER('QA Estimates'!C:C,'QA Estimates'!A:A=C270,"Not Found")), 60)</f>
        <v/>
      </c>
      <c r="E270" s="8"/>
      <c r="F270" s="8"/>
      <c r="G270" s="8"/>
      <c r="H270" s="16"/>
      <c r="I270" s="10"/>
    </row>
    <row r="271" spans="1:9" x14ac:dyDescent="0.25">
      <c r="A271" s="7"/>
      <c r="B271" s="8"/>
      <c r="C271" s="9"/>
      <c r="D271" s="2" t="str" cm="1">
        <f t="array" ref="D271">LEFT(IF(C271="","",_xlfn._xlws.FILTER('QA Estimates'!C:C,'QA Estimates'!A:A=C271,"Not Found")), 60)</f>
        <v/>
      </c>
      <c r="E271" s="8"/>
      <c r="F271" s="8"/>
      <c r="G271" s="8"/>
      <c r="H271" s="16"/>
      <c r="I271" s="10"/>
    </row>
    <row r="272" spans="1:9" x14ac:dyDescent="0.25">
      <c r="A272" s="7"/>
      <c r="B272" s="8"/>
      <c r="C272" s="9"/>
      <c r="D272" s="2" t="str" cm="1">
        <f t="array" ref="D272">LEFT(IF(C272="","",_xlfn._xlws.FILTER('QA Estimates'!C:C,'QA Estimates'!A:A=C272,"Not Found")), 60)</f>
        <v/>
      </c>
      <c r="E272" s="8"/>
      <c r="F272" s="8"/>
      <c r="G272" s="8"/>
      <c r="H272" s="16"/>
      <c r="I272" s="10"/>
    </row>
    <row r="273" spans="1:9" x14ac:dyDescent="0.25">
      <c r="A273" s="7"/>
      <c r="B273" s="8"/>
      <c r="C273" s="9"/>
      <c r="D273" s="2" t="str" cm="1">
        <f t="array" ref="D273">LEFT(IF(C273="","",_xlfn._xlws.FILTER('QA Estimates'!C:C,'QA Estimates'!A:A=C273,"Not Found")), 60)</f>
        <v/>
      </c>
      <c r="E273" s="8"/>
      <c r="F273" s="8"/>
      <c r="G273" s="8"/>
      <c r="H273" s="16"/>
      <c r="I273" s="10"/>
    </row>
    <row r="274" spans="1:9" x14ac:dyDescent="0.25">
      <c r="A274" s="7"/>
      <c r="B274" s="8"/>
      <c r="C274" s="9"/>
      <c r="D274" s="2" t="str" cm="1">
        <f t="array" ref="D274">LEFT(IF(C274="","",_xlfn._xlws.FILTER('QA Estimates'!C:C,'QA Estimates'!A:A=C274,"Not Found")), 60)</f>
        <v/>
      </c>
      <c r="E274" s="8"/>
      <c r="F274" s="8"/>
      <c r="G274" s="8"/>
      <c r="H274" s="16"/>
      <c r="I274" s="10"/>
    </row>
    <row r="275" spans="1:9" x14ac:dyDescent="0.25">
      <c r="A275" s="7"/>
      <c r="B275" s="8"/>
      <c r="C275" s="9"/>
      <c r="D275" s="2" t="str" cm="1">
        <f t="array" ref="D275">LEFT(IF(C275="","",_xlfn._xlws.FILTER('QA Estimates'!C:C,'QA Estimates'!A:A=C275,"Not Found")), 60)</f>
        <v/>
      </c>
      <c r="E275" s="8"/>
      <c r="F275" s="8"/>
      <c r="G275" s="8"/>
      <c r="H275" s="16"/>
      <c r="I275" s="10"/>
    </row>
    <row r="276" spans="1:9" x14ac:dyDescent="0.25">
      <c r="A276" s="7"/>
      <c r="B276" s="8"/>
      <c r="C276" s="9"/>
      <c r="D276" s="2" t="str" cm="1">
        <f t="array" ref="D276">LEFT(IF(C276="","",_xlfn._xlws.FILTER('QA Estimates'!C:C,'QA Estimates'!A:A=C276,"Not Found")), 60)</f>
        <v/>
      </c>
      <c r="E276" s="8"/>
      <c r="F276" s="8"/>
      <c r="G276" s="8"/>
      <c r="H276" s="16"/>
      <c r="I276" s="10"/>
    </row>
    <row r="277" spans="1:9" x14ac:dyDescent="0.25">
      <c r="A277" s="7"/>
      <c r="B277" s="8"/>
      <c r="C277" s="9"/>
      <c r="D277" s="2" t="str" cm="1">
        <f t="array" ref="D277">LEFT(IF(C277="","",_xlfn._xlws.FILTER('QA Estimates'!C:C,'QA Estimates'!A:A=C277,"Not Found")), 60)</f>
        <v/>
      </c>
      <c r="E277" s="8"/>
      <c r="F277" s="8"/>
      <c r="G277" s="8"/>
      <c r="H277" s="16"/>
      <c r="I277" s="10"/>
    </row>
    <row r="278" spans="1:9" x14ac:dyDescent="0.25">
      <c r="A278" s="7"/>
      <c r="B278" s="8"/>
      <c r="C278" s="9"/>
      <c r="D278" s="2" t="str" cm="1">
        <f t="array" ref="D278">LEFT(IF(C278="","",_xlfn._xlws.FILTER('QA Estimates'!C:C,'QA Estimates'!A:A=C278,"Not Found")), 60)</f>
        <v/>
      </c>
      <c r="E278" s="8"/>
      <c r="F278" s="8"/>
      <c r="G278" s="8"/>
      <c r="H278" s="16"/>
      <c r="I278" s="10"/>
    </row>
    <row r="279" spans="1:9" x14ac:dyDescent="0.25">
      <c r="A279" s="7"/>
      <c r="B279" s="8"/>
      <c r="C279" s="9"/>
      <c r="D279" s="2" t="str" cm="1">
        <f t="array" ref="D279">LEFT(IF(C279="","",_xlfn._xlws.FILTER('QA Estimates'!C:C,'QA Estimates'!A:A=C279,"Not Found")), 60)</f>
        <v/>
      </c>
      <c r="E279" s="8"/>
      <c r="F279" s="8"/>
      <c r="G279" s="8"/>
      <c r="H279" s="16"/>
      <c r="I279" s="10"/>
    </row>
    <row r="280" spans="1:9" x14ac:dyDescent="0.25">
      <c r="A280" s="7"/>
      <c r="B280" s="8"/>
      <c r="C280" s="9"/>
      <c r="D280" s="2" t="str" cm="1">
        <f t="array" ref="D280">LEFT(IF(C280="","",_xlfn._xlws.FILTER('QA Estimates'!C:C,'QA Estimates'!A:A=C280,"Not Found")), 60)</f>
        <v/>
      </c>
      <c r="E280" s="8"/>
      <c r="F280" s="8"/>
      <c r="G280" s="8"/>
      <c r="H280" s="16"/>
      <c r="I280" s="10"/>
    </row>
    <row r="281" spans="1:9" x14ac:dyDescent="0.25">
      <c r="A281" s="7"/>
      <c r="B281" s="8"/>
      <c r="C281" s="9"/>
      <c r="D281" s="2" t="str" cm="1">
        <f t="array" ref="D281">LEFT(IF(C281="","",_xlfn._xlws.FILTER('QA Estimates'!C:C,'QA Estimates'!A:A=C281,"Not Found")), 60)</f>
        <v/>
      </c>
      <c r="E281" s="8"/>
      <c r="F281" s="8"/>
      <c r="G281" s="8"/>
      <c r="H281" s="16"/>
      <c r="I281" s="10"/>
    </row>
    <row r="282" spans="1:9" x14ac:dyDescent="0.25">
      <c r="A282" s="7"/>
      <c r="B282" s="8"/>
      <c r="C282" s="9"/>
      <c r="D282" s="2" t="str" cm="1">
        <f t="array" ref="D282">LEFT(IF(C282="","",_xlfn._xlws.FILTER('QA Estimates'!C:C,'QA Estimates'!A:A=C282,"Not Found")), 60)</f>
        <v/>
      </c>
      <c r="E282" s="8"/>
      <c r="F282" s="8"/>
      <c r="G282" s="8"/>
      <c r="H282" s="16"/>
      <c r="I282" s="10"/>
    </row>
    <row r="283" spans="1:9" x14ac:dyDescent="0.25">
      <c r="A283" s="7"/>
      <c r="B283" s="8"/>
      <c r="C283" s="9"/>
      <c r="D283" s="2" t="str" cm="1">
        <f t="array" ref="D283">LEFT(IF(C283="","",_xlfn._xlws.FILTER('QA Estimates'!C:C,'QA Estimates'!A:A=C283,"Not Found")), 60)</f>
        <v/>
      </c>
      <c r="E283" s="8"/>
      <c r="F283" s="8"/>
      <c r="G283" s="8"/>
      <c r="H283" s="16"/>
      <c r="I283" s="10"/>
    </row>
    <row r="284" spans="1:9" x14ac:dyDescent="0.25">
      <c r="A284" s="7"/>
      <c r="B284" s="8"/>
      <c r="C284" s="9"/>
      <c r="D284" s="2" t="str" cm="1">
        <f t="array" ref="D284">LEFT(IF(C284="","",_xlfn._xlws.FILTER('QA Estimates'!C:C,'QA Estimates'!A:A=C284,"Not Found")), 60)</f>
        <v/>
      </c>
      <c r="E284" s="8"/>
      <c r="F284" s="8"/>
      <c r="G284" s="8"/>
      <c r="H284" s="16"/>
      <c r="I284" s="10"/>
    </row>
    <row r="285" spans="1:9" x14ac:dyDescent="0.25">
      <c r="A285" s="7"/>
      <c r="B285" s="8"/>
      <c r="C285" s="9"/>
      <c r="D285" s="2" t="str" cm="1">
        <f t="array" ref="D285">LEFT(IF(C285="","",_xlfn._xlws.FILTER('QA Estimates'!C:C,'QA Estimates'!A:A=C285,"Not Found")), 60)</f>
        <v/>
      </c>
      <c r="E285" s="8"/>
      <c r="F285" s="8"/>
      <c r="G285" s="8"/>
      <c r="H285" s="16"/>
      <c r="I285" s="10"/>
    </row>
    <row r="286" spans="1:9" x14ac:dyDescent="0.25">
      <c r="A286" s="7"/>
      <c r="B286" s="8"/>
      <c r="C286" s="9"/>
      <c r="D286" s="2" t="str" cm="1">
        <f t="array" ref="D286">LEFT(IF(C286="","",_xlfn._xlws.FILTER('QA Estimates'!C:C,'QA Estimates'!A:A=C286,"Not Found")), 60)</f>
        <v/>
      </c>
      <c r="E286" s="8"/>
      <c r="F286" s="8"/>
      <c r="G286" s="8"/>
      <c r="H286" s="16"/>
      <c r="I286" s="10"/>
    </row>
    <row r="287" spans="1:9" x14ac:dyDescent="0.25">
      <c r="A287" s="7"/>
      <c r="B287" s="8"/>
      <c r="C287" s="9"/>
      <c r="D287" s="2" t="str" cm="1">
        <f t="array" ref="D287">LEFT(IF(C287="","",_xlfn._xlws.FILTER('QA Estimates'!C:C,'QA Estimates'!A:A=C287,"Not Found")), 60)</f>
        <v/>
      </c>
      <c r="E287" s="8"/>
      <c r="F287" s="8"/>
      <c r="G287" s="8"/>
      <c r="H287" s="16"/>
      <c r="I287" s="10"/>
    </row>
    <row r="288" spans="1:9" x14ac:dyDescent="0.25">
      <c r="A288" s="7"/>
      <c r="B288" s="8"/>
      <c r="C288" s="9"/>
      <c r="D288" s="2" t="str" cm="1">
        <f t="array" ref="D288">LEFT(IF(C288="","",_xlfn._xlws.FILTER('QA Estimates'!C:C,'QA Estimates'!A:A=C288,"Not Found")), 60)</f>
        <v/>
      </c>
      <c r="E288" s="8"/>
      <c r="F288" s="8"/>
      <c r="G288" s="8"/>
      <c r="H288" s="16"/>
      <c r="I288" s="10"/>
    </row>
    <row r="289" spans="1:9" x14ac:dyDescent="0.25">
      <c r="A289" s="7"/>
      <c r="B289" s="8"/>
      <c r="C289" s="9"/>
      <c r="D289" s="2" t="str" cm="1">
        <f t="array" ref="D289">LEFT(IF(C289="","",_xlfn._xlws.FILTER('QA Estimates'!C:C,'QA Estimates'!A:A=C289,"Not Found")), 60)</f>
        <v/>
      </c>
      <c r="E289" s="8"/>
      <c r="F289" s="8"/>
      <c r="G289" s="8"/>
      <c r="H289" s="16"/>
      <c r="I289" s="10"/>
    </row>
    <row r="290" spans="1:9" x14ac:dyDescent="0.25">
      <c r="A290" s="7"/>
      <c r="B290" s="8"/>
      <c r="C290" s="9"/>
      <c r="D290" s="2" t="str" cm="1">
        <f t="array" ref="D290">LEFT(IF(C290="","",_xlfn._xlws.FILTER('QA Estimates'!C:C,'QA Estimates'!A:A=C290,"Not Found")), 60)</f>
        <v/>
      </c>
      <c r="E290" s="8"/>
      <c r="F290" s="8"/>
      <c r="G290" s="8"/>
      <c r="H290" s="16"/>
      <c r="I290" s="10"/>
    </row>
    <row r="291" spans="1:9" x14ac:dyDescent="0.25">
      <c r="A291" s="7"/>
      <c r="B291" s="8"/>
      <c r="C291" s="9"/>
      <c r="D291" s="2" t="str" cm="1">
        <f t="array" ref="D291">LEFT(IF(C291="","",_xlfn._xlws.FILTER('QA Estimates'!C:C,'QA Estimates'!A:A=C291,"Not Found")), 60)</f>
        <v/>
      </c>
      <c r="E291" s="8"/>
      <c r="F291" s="8"/>
      <c r="G291" s="8"/>
      <c r="H291" s="16"/>
      <c r="I291" s="10"/>
    </row>
    <row r="292" spans="1:9" x14ac:dyDescent="0.25">
      <c r="A292" s="7"/>
      <c r="B292" s="8"/>
      <c r="C292" s="9"/>
      <c r="D292" s="2" t="str" cm="1">
        <f t="array" ref="D292">LEFT(IF(C292="","",_xlfn._xlws.FILTER('QA Estimates'!C:C,'QA Estimates'!A:A=C292,"Not Found")), 60)</f>
        <v/>
      </c>
      <c r="E292" s="8"/>
      <c r="F292" s="8"/>
      <c r="G292" s="8"/>
      <c r="H292" s="16"/>
      <c r="I292" s="10"/>
    </row>
    <row r="293" spans="1:9" x14ac:dyDescent="0.25">
      <c r="A293" s="7"/>
      <c r="B293" s="8"/>
      <c r="C293" s="9"/>
      <c r="D293" s="2" t="str" cm="1">
        <f t="array" ref="D293">LEFT(IF(C293="","",_xlfn._xlws.FILTER('QA Estimates'!C:C,'QA Estimates'!A:A=C293,"Not Found")), 60)</f>
        <v/>
      </c>
      <c r="E293" s="8"/>
      <c r="F293" s="8"/>
      <c r="G293" s="8"/>
      <c r="H293" s="16"/>
      <c r="I293" s="10"/>
    </row>
    <row r="294" spans="1:9" x14ac:dyDescent="0.25">
      <c r="A294" s="7"/>
      <c r="B294" s="8"/>
      <c r="C294" s="9"/>
      <c r="D294" s="2" t="str" cm="1">
        <f t="array" ref="D294">LEFT(IF(C294="","",_xlfn._xlws.FILTER('QA Estimates'!C:C,'QA Estimates'!A:A=C294,"Not Found")), 60)</f>
        <v/>
      </c>
      <c r="E294" s="8"/>
      <c r="F294" s="8"/>
      <c r="G294" s="8"/>
      <c r="H294" s="16"/>
      <c r="I294" s="10"/>
    </row>
    <row r="295" spans="1:9" x14ac:dyDescent="0.25">
      <c r="A295" s="7"/>
      <c r="B295" s="8"/>
      <c r="C295" s="9"/>
      <c r="D295" s="2" t="str" cm="1">
        <f t="array" ref="D295">LEFT(IF(C295="","",_xlfn._xlws.FILTER('QA Estimates'!C:C,'QA Estimates'!A:A=C295,"Not Found")), 60)</f>
        <v/>
      </c>
      <c r="E295" s="8"/>
      <c r="F295" s="8"/>
      <c r="G295" s="8"/>
      <c r="H295" s="16"/>
      <c r="I295" s="10"/>
    </row>
    <row r="296" spans="1:9" x14ac:dyDescent="0.25">
      <c r="A296" s="7"/>
      <c r="B296" s="8"/>
      <c r="C296" s="9"/>
      <c r="D296" s="2" t="str" cm="1">
        <f t="array" ref="D296">LEFT(IF(C296="","",_xlfn._xlws.FILTER('QA Estimates'!C:C,'QA Estimates'!A:A=C296,"Not Found")), 60)</f>
        <v/>
      </c>
      <c r="E296" s="8"/>
      <c r="F296" s="8"/>
      <c r="G296" s="8"/>
      <c r="H296" s="16"/>
      <c r="I296" s="10"/>
    </row>
    <row r="297" spans="1:9" x14ac:dyDescent="0.25">
      <c r="A297" s="7"/>
      <c r="B297" s="8"/>
      <c r="C297" s="9"/>
      <c r="D297" s="2" t="str" cm="1">
        <f t="array" ref="D297">LEFT(IF(C297="","",_xlfn._xlws.FILTER('QA Estimates'!C:C,'QA Estimates'!A:A=C297,"Not Found")), 60)</f>
        <v/>
      </c>
      <c r="E297" s="8"/>
      <c r="F297" s="8"/>
      <c r="G297" s="8"/>
      <c r="H297" s="16"/>
      <c r="I297" s="10"/>
    </row>
    <row r="298" spans="1:9" x14ac:dyDescent="0.25">
      <c r="A298" s="7"/>
      <c r="B298" s="8"/>
      <c r="C298" s="9"/>
      <c r="D298" s="2" t="str" cm="1">
        <f t="array" ref="D298">LEFT(IF(C298="","",_xlfn._xlws.FILTER('QA Estimates'!C:C,'QA Estimates'!A:A=C298,"Not Found")), 60)</f>
        <v/>
      </c>
      <c r="E298" s="8"/>
      <c r="F298" s="8"/>
      <c r="G298" s="8"/>
      <c r="H298" s="16"/>
      <c r="I298" s="10"/>
    </row>
    <row r="299" spans="1:9" x14ac:dyDescent="0.25">
      <c r="A299" s="7"/>
      <c r="B299" s="8"/>
      <c r="C299" s="9"/>
      <c r="D299" s="2" t="str" cm="1">
        <f t="array" ref="D299">LEFT(IF(C299="","",_xlfn._xlws.FILTER('QA Estimates'!C:C,'QA Estimates'!A:A=C299,"Not Found")), 60)</f>
        <v/>
      </c>
      <c r="E299" s="8"/>
      <c r="F299" s="8"/>
      <c r="G299" s="8"/>
      <c r="H299" s="16"/>
      <c r="I299" s="10"/>
    </row>
    <row r="300" spans="1:9" x14ac:dyDescent="0.25">
      <c r="A300" s="7"/>
      <c r="B300" s="8"/>
      <c r="C300" s="9"/>
      <c r="D300" s="2" t="str" cm="1">
        <f t="array" ref="D300">LEFT(IF(C300="","",_xlfn._xlws.FILTER('QA Estimates'!C:C,'QA Estimates'!A:A=C300,"Not Found")), 60)</f>
        <v/>
      </c>
      <c r="E300" s="8"/>
      <c r="F300" s="8"/>
      <c r="G300" s="8"/>
      <c r="H300" s="16"/>
      <c r="I300" s="10"/>
    </row>
    <row r="301" spans="1:9" x14ac:dyDescent="0.25">
      <c r="A301" s="7"/>
      <c r="B301" s="8"/>
      <c r="C301" s="9"/>
      <c r="D301" s="2" t="str" cm="1">
        <f t="array" ref="D301">LEFT(IF(C301="","",_xlfn._xlws.FILTER('QA Estimates'!C:C,'QA Estimates'!A:A=C301,"Not Found")), 60)</f>
        <v/>
      </c>
      <c r="E301" s="8"/>
      <c r="F301" s="8"/>
      <c r="G301" s="8"/>
      <c r="H301" s="16"/>
      <c r="I301" s="10"/>
    </row>
    <row r="302" spans="1:9" x14ac:dyDescent="0.25">
      <c r="A302" s="7"/>
      <c r="B302" s="8"/>
      <c r="C302" s="9"/>
      <c r="D302" s="2" t="str" cm="1">
        <f t="array" ref="D302">LEFT(IF(C302="","",_xlfn._xlws.FILTER('QA Estimates'!C:C,'QA Estimates'!A:A=C302,"Not Found")), 60)</f>
        <v/>
      </c>
      <c r="E302" s="8"/>
      <c r="F302" s="8"/>
      <c r="G302" s="8"/>
      <c r="H302" s="16"/>
      <c r="I302" s="10"/>
    </row>
    <row r="303" spans="1:9" x14ac:dyDescent="0.25">
      <c r="A303" s="7"/>
      <c r="B303" s="8"/>
      <c r="C303" s="9"/>
      <c r="D303" s="2" t="str" cm="1">
        <f t="array" ref="D303">LEFT(IF(C303="","",_xlfn._xlws.FILTER('QA Estimates'!C:C,'QA Estimates'!A:A=C303,"Not Found")), 60)</f>
        <v/>
      </c>
      <c r="E303" s="8"/>
      <c r="F303" s="8"/>
      <c r="G303" s="8"/>
      <c r="H303" s="16"/>
      <c r="I303" s="10"/>
    </row>
    <row r="304" spans="1:9" x14ac:dyDescent="0.25">
      <c r="A304" s="7"/>
      <c r="B304" s="8"/>
      <c r="C304" s="9"/>
      <c r="D304" s="2" t="str" cm="1">
        <f t="array" ref="D304">LEFT(IF(C304="","",_xlfn._xlws.FILTER('QA Estimates'!C:C,'QA Estimates'!A:A=C304,"Not Found")), 60)</f>
        <v/>
      </c>
      <c r="E304" s="8"/>
      <c r="F304" s="8"/>
      <c r="G304" s="8"/>
      <c r="H304" s="16"/>
      <c r="I304" s="10"/>
    </row>
    <row r="305" spans="1:9" x14ac:dyDescent="0.25">
      <c r="A305" s="7"/>
      <c r="B305" s="8"/>
      <c r="C305" s="9"/>
      <c r="D305" s="2" t="str" cm="1">
        <f t="array" ref="D305">LEFT(IF(C305="","",_xlfn._xlws.FILTER('QA Estimates'!C:C,'QA Estimates'!A:A=C305,"Not Found")), 60)</f>
        <v/>
      </c>
      <c r="E305" s="8"/>
      <c r="F305" s="8"/>
      <c r="G305" s="8"/>
      <c r="H305" s="16"/>
      <c r="I305" s="10"/>
    </row>
    <row r="306" spans="1:9" x14ac:dyDescent="0.25">
      <c r="A306" s="7"/>
      <c r="B306" s="8"/>
      <c r="C306" s="9"/>
      <c r="D306" s="2" t="str" cm="1">
        <f t="array" ref="D306">LEFT(IF(C306="","",_xlfn._xlws.FILTER('QA Estimates'!C:C,'QA Estimates'!A:A=C306,"Not Found")), 60)</f>
        <v/>
      </c>
      <c r="E306" s="8"/>
      <c r="F306" s="8"/>
      <c r="G306" s="8"/>
      <c r="H306" s="16"/>
      <c r="I306" s="10"/>
    </row>
    <row r="307" spans="1:9" x14ac:dyDescent="0.25">
      <c r="A307" s="7"/>
      <c r="B307" s="8"/>
      <c r="C307" s="9"/>
      <c r="D307" s="2" t="str" cm="1">
        <f t="array" ref="D307">LEFT(IF(C307="","",_xlfn._xlws.FILTER('QA Estimates'!C:C,'QA Estimates'!A:A=C307,"Not Found")), 60)</f>
        <v/>
      </c>
      <c r="E307" s="8"/>
      <c r="F307" s="8"/>
      <c r="G307" s="8"/>
      <c r="H307" s="16"/>
      <c r="I307" s="10"/>
    </row>
    <row r="308" spans="1:9" x14ac:dyDescent="0.25">
      <c r="A308" s="7"/>
      <c r="B308" s="8"/>
      <c r="C308" s="9"/>
      <c r="D308" s="2" t="str" cm="1">
        <f t="array" ref="D308">LEFT(IF(C308="","",_xlfn._xlws.FILTER('QA Estimates'!C:C,'QA Estimates'!A:A=C308,"Not Found")), 60)</f>
        <v/>
      </c>
      <c r="E308" s="8"/>
      <c r="F308" s="8"/>
      <c r="G308" s="8"/>
      <c r="H308" s="16"/>
      <c r="I308" s="10"/>
    </row>
    <row r="309" spans="1:9" x14ac:dyDescent="0.25">
      <c r="A309" s="7"/>
      <c r="B309" s="8"/>
      <c r="C309" s="9"/>
      <c r="D309" s="2" t="str" cm="1">
        <f t="array" ref="D309">LEFT(IF(C309="","",_xlfn._xlws.FILTER('QA Estimates'!C:C,'QA Estimates'!A:A=C309,"Not Found")), 60)</f>
        <v/>
      </c>
      <c r="E309" s="8"/>
      <c r="F309" s="8"/>
      <c r="G309" s="8"/>
      <c r="H309" s="16"/>
      <c r="I309" s="10"/>
    </row>
    <row r="310" spans="1:9" x14ac:dyDescent="0.25">
      <c r="A310" s="7"/>
      <c r="B310" s="8"/>
      <c r="C310" s="9"/>
      <c r="D310" s="2" t="str" cm="1">
        <f t="array" ref="D310">LEFT(IF(C310="","",_xlfn._xlws.FILTER('QA Estimates'!C:C,'QA Estimates'!A:A=C310,"Not Found")), 60)</f>
        <v/>
      </c>
      <c r="E310" s="8"/>
      <c r="F310" s="8"/>
      <c r="G310" s="8"/>
      <c r="H310" s="16"/>
      <c r="I310" s="10"/>
    </row>
    <row r="311" spans="1:9" x14ac:dyDescent="0.25">
      <c r="A311" s="7"/>
      <c r="B311" s="8"/>
      <c r="C311" s="9"/>
      <c r="D311" s="2" t="str" cm="1">
        <f t="array" ref="D311">LEFT(IF(C311="","",_xlfn._xlws.FILTER('QA Estimates'!C:C,'QA Estimates'!A:A=C311,"Not Found")), 60)</f>
        <v/>
      </c>
      <c r="E311" s="8"/>
      <c r="F311" s="8"/>
      <c r="G311" s="8"/>
      <c r="H311" s="16"/>
      <c r="I311" s="10"/>
    </row>
    <row r="312" spans="1:9" x14ac:dyDescent="0.25">
      <c r="A312" s="7"/>
      <c r="B312" s="8"/>
      <c r="C312" s="9"/>
      <c r="D312" s="2" t="str" cm="1">
        <f t="array" ref="D312">LEFT(IF(C312="","",_xlfn._xlws.FILTER('QA Estimates'!C:C,'QA Estimates'!A:A=C312,"Not Found")), 60)</f>
        <v/>
      </c>
      <c r="E312" s="8"/>
      <c r="F312" s="8"/>
      <c r="G312" s="8"/>
      <c r="H312" s="16"/>
      <c r="I312" s="10"/>
    </row>
    <row r="313" spans="1:9" x14ac:dyDescent="0.25">
      <c r="A313" s="7"/>
      <c r="B313" s="8"/>
      <c r="C313" s="9"/>
      <c r="D313" s="2" t="str" cm="1">
        <f t="array" ref="D313">LEFT(IF(C313="","",_xlfn._xlws.FILTER('QA Estimates'!C:C,'QA Estimates'!A:A=C313,"Not Found")), 60)</f>
        <v/>
      </c>
      <c r="E313" s="8"/>
      <c r="F313" s="8"/>
      <c r="G313" s="8"/>
      <c r="H313" s="16"/>
      <c r="I313" s="10"/>
    </row>
    <row r="314" spans="1:9" x14ac:dyDescent="0.25">
      <c r="A314" s="7"/>
      <c r="B314" s="8"/>
      <c r="C314" s="9"/>
      <c r="D314" s="2" t="str" cm="1">
        <f t="array" ref="D314">LEFT(IF(C314="","",_xlfn._xlws.FILTER('QA Estimates'!C:C,'QA Estimates'!A:A=C314,"Not Found")), 60)</f>
        <v/>
      </c>
      <c r="E314" s="8"/>
      <c r="F314" s="8"/>
      <c r="G314" s="8"/>
      <c r="H314" s="16"/>
      <c r="I314" s="10"/>
    </row>
    <row r="315" spans="1:9" x14ac:dyDescent="0.25">
      <c r="A315" s="7"/>
      <c r="B315" s="8"/>
      <c r="C315" s="9"/>
      <c r="D315" s="2" t="str" cm="1">
        <f t="array" ref="D315">LEFT(IF(C315="","",_xlfn._xlws.FILTER('QA Estimates'!C:C,'QA Estimates'!A:A=C315,"Not Found")), 60)</f>
        <v/>
      </c>
      <c r="E315" s="8"/>
      <c r="F315" s="8"/>
      <c r="G315" s="8"/>
      <c r="H315" s="16"/>
      <c r="I315" s="10"/>
    </row>
    <row r="316" spans="1:9" x14ac:dyDescent="0.25">
      <c r="A316" s="7"/>
      <c r="B316" s="8"/>
      <c r="C316" s="9"/>
      <c r="D316" s="2" t="str" cm="1">
        <f t="array" ref="D316">LEFT(IF(C316="","",_xlfn._xlws.FILTER('QA Estimates'!C:C,'QA Estimates'!A:A=C316,"Not Found")), 60)</f>
        <v/>
      </c>
      <c r="E316" s="8"/>
      <c r="F316" s="8"/>
      <c r="G316" s="8"/>
      <c r="H316" s="16"/>
      <c r="I316" s="10"/>
    </row>
    <row r="317" spans="1:9" x14ac:dyDescent="0.25">
      <c r="A317" s="7"/>
      <c r="B317" s="8"/>
      <c r="C317" s="9"/>
      <c r="D317" s="2" t="str" cm="1">
        <f t="array" ref="D317">LEFT(IF(C317="","",_xlfn._xlws.FILTER('QA Estimates'!C:C,'QA Estimates'!A:A=C317,"Not Found")), 60)</f>
        <v/>
      </c>
      <c r="E317" s="8"/>
      <c r="F317" s="8"/>
      <c r="G317" s="8"/>
      <c r="H317" s="16"/>
      <c r="I317" s="10"/>
    </row>
    <row r="318" spans="1:9" x14ac:dyDescent="0.25">
      <c r="A318" s="7"/>
      <c r="B318" s="8"/>
      <c r="C318" s="9"/>
      <c r="D318" s="2" t="str" cm="1">
        <f t="array" ref="D318">LEFT(IF(C318="","",_xlfn._xlws.FILTER('QA Estimates'!C:C,'QA Estimates'!A:A=C318,"Not Found")), 60)</f>
        <v/>
      </c>
      <c r="E318" s="8"/>
      <c r="F318" s="8"/>
      <c r="G318" s="8"/>
      <c r="H318" s="16"/>
      <c r="I318" s="10"/>
    </row>
    <row r="319" spans="1:9" x14ac:dyDescent="0.25">
      <c r="A319" s="7"/>
      <c r="B319" s="8"/>
      <c r="C319" s="9"/>
      <c r="D319" s="2" t="str" cm="1">
        <f t="array" ref="D319">LEFT(IF(C319="","",_xlfn._xlws.FILTER('QA Estimates'!C:C,'QA Estimates'!A:A=C319,"Not Found")), 60)</f>
        <v/>
      </c>
      <c r="E319" s="8"/>
      <c r="F319" s="8"/>
      <c r="G319" s="8"/>
      <c r="H319" s="16"/>
      <c r="I319" s="10"/>
    </row>
    <row r="320" spans="1:9" x14ac:dyDescent="0.25">
      <c r="A320" s="7"/>
      <c r="B320" s="8"/>
      <c r="C320" s="9"/>
      <c r="D320" s="2" t="str" cm="1">
        <f t="array" ref="D320">LEFT(IF(C320="","",_xlfn._xlws.FILTER('QA Estimates'!C:C,'QA Estimates'!A:A=C320,"Not Found")), 60)</f>
        <v/>
      </c>
      <c r="E320" s="8"/>
      <c r="F320" s="8"/>
      <c r="G320" s="8"/>
      <c r="H320" s="16"/>
      <c r="I320" s="10"/>
    </row>
    <row r="321" spans="1:9" x14ac:dyDescent="0.25">
      <c r="A321" s="7"/>
      <c r="B321" s="8"/>
      <c r="C321" s="9"/>
      <c r="D321" s="2" t="str" cm="1">
        <f t="array" ref="D321">LEFT(IF(C321="","",_xlfn._xlws.FILTER('QA Estimates'!C:C,'QA Estimates'!A:A=C321,"Not Found")), 60)</f>
        <v/>
      </c>
      <c r="E321" s="8"/>
      <c r="F321" s="8"/>
      <c r="G321" s="8"/>
      <c r="H321" s="16"/>
      <c r="I321" s="10"/>
    </row>
    <row r="322" spans="1:9" x14ac:dyDescent="0.25">
      <c r="A322" s="7"/>
      <c r="B322" s="8"/>
      <c r="C322" s="9"/>
      <c r="D322" s="2" t="str" cm="1">
        <f t="array" ref="D322">LEFT(IF(C322="","",_xlfn._xlws.FILTER('QA Estimates'!C:C,'QA Estimates'!A:A=C322,"Not Found")), 60)</f>
        <v/>
      </c>
      <c r="E322" s="8"/>
      <c r="F322" s="8"/>
      <c r="G322" s="8"/>
      <c r="H322" s="16"/>
      <c r="I322" s="10"/>
    </row>
    <row r="323" spans="1:9" x14ac:dyDescent="0.25">
      <c r="A323" s="7"/>
      <c r="B323" s="8"/>
      <c r="C323" s="9"/>
      <c r="D323" s="2" t="str" cm="1">
        <f t="array" ref="D323">LEFT(IF(C323="","",_xlfn._xlws.FILTER('QA Estimates'!C:C,'QA Estimates'!A:A=C323,"Not Found")), 60)</f>
        <v/>
      </c>
      <c r="E323" s="8"/>
      <c r="F323" s="8"/>
      <c r="G323" s="8"/>
      <c r="H323" s="16"/>
      <c r="I323" s="10"/>
    </row>
    <row r="324" spans="1:9" x14ac:dyDescent="0.25">
      <c r="A324" s="7"/>
      <c r="B324" s="8"/>
      <c r="C324" s="9"/>
      <c r="D324" s="2" t="str" cm="1">
        <f t="array" ref="D324">LEFT(IF(C324="","",_xlfn._xlws.FILTER('QA Estimates'!C:C,'QA Estimates'!A:A=C324,"Not Found")), 60)</f>
        <v/>
      </c>
      <c r="E324" s="8"/>
      <c r="F324" s="8"/>
      <c r="G324" s="8"/>
      <c r="H324" s="16"/>
      <c r="I324" s="10"/>
    </row>
    <row r="325" spans="1:9" x14ac:dyDescent="0.25">
      <c r="A325" s="7"/>
      <c r="B325" s="8"/>
      <c r="C325" s="9"/>
      <c r="D325" s="2" t="str" cm="1">
        <f t="array" ref="D325">LEFT(IF(C325="","",_xlfn._xlws.FILTER('QA Estimates'!C:C,'QA Estimates'!A:A=C325,"Not Found")), 60)</f>
        <v/>
      </c>
      <c r="E325" s="8"/>
      <c r="F325" s="8"/>
      <c r="G325" s="8"/>
      <c r="H325" s="16"/>
      <c r="I325" s="10"/>
    </row>
    <row r="326" spans="1:9" x14ac:dyDescent="0.25">
      <c r="A326" s="7"/>
      <c r="B326" s="8"/>
      <c r="C326" s="9"/>
      <c r="D326" s="2" t="str" cm="1">
        <f t="array" ref="D326">LEFT(IF(C326="","",_xlfn._xlws.FILTER('QA Estimates'!C:C,'QA Estimates'!A:A=C326,"Not Found")), 60)</f>
        <v/>
      </c>
      <c r="E326" s="8"/>
      <c r="F326" s="8"/>
      <c r="G326" s="8"/>
      <c r="H326" s="16"/>
      <c r="I326" s="10"/>
    </row>
    <row r="327" spans="1:9" x14ac:dyDescent="0.25">
      <c r="A327" s="7"/>
      <c r="B327" s="8"/>
      <c r="C327" s="9"/>
      <c r="D327" s="2" t="str" cm="1">
        <f t="array" ref="D327">LEFT(IF(C327="","",_xlfn._xlws.FILTER('QA Estimates'!C:C,'QA Estimates'!A:A=C327,"Not Found")), 60)</f>
        <v/>
      </c>
      <c r="E327" s="8"/>
      <c r="F327" s="8"/>
      <c r="G327" s="8"/>
      <c r="H327" s="16"/>
      <c r="I327" s="10"/>
    </row>
    <row r="328" spans="1:9" x14ac:dyDescent="0.25">
      <c r="A328" s="7"/>
      <c r="B328" s="8"/>
      <c r="C328" s="9"/>
      <c r="D328" s="2" t="str" cm="1">
        <f t="array" ref="D328">LEFT(IF(C328="","",_xlfn._xlws.FILTER('QA Estimates'!C:C,'QA Estimates'!A:A=C328,"Not Found")), 60)</f>
        <v/>
      </c>
      <c r="E328" s="8"/>
      <c r="F328" s="8"/>
      <c r="G328" s="8"/>
      <c r="H328" s="16"/>
      <c r="I328" s="10"/>
    </row>
    <row r="329" spans="1:9" x14ac:dyDescent="0.25">
      <c r="A329" s="7"/>
      <c r="B329" s="8"/>
      <c r="C329" s="9"/>
      <c r="D329" s="2" t="str" cm="1">
        <f t="array" ref="D329">LEFT(IF(C329="","",_xlfn._xlws.FILTER('QA Estimates'!C:C,'QA Estimates'!A:A=C329,"Not Found")), 60)</f>
        <v/>
      </c>
      <c r="E329" s="8"/>
      <c r="F329" s="8"/>
      <c r="G329" s="8"/>
      <c r="H329" s="16"/>
      <c r="I329" s="10"/>
    </row>
    <row r="330" spans="1:9" x14ac:dyDescent="0.25">
      <c r="A330" s="7"/>
      <c r="B330" s="8"/>
      <c r="C330" s="9"/>
      <c r="D330" s="2" t="str" cm="1">
        <f t="array" ref="D330">LEFT(IF(C330="","",_xlfn._xlws.FILTER('QA Estimates'!C:C,'QA Estimates'!A:A=C330,"Not Found")), 60)</f>
        <v/>
      </c>
      <c r="E330" s="8"/>
      <c r="F330" s="8"/>
      <c r="G330" s="8"/>
      <c r="H330" s="16"/>
      <c r="I330" s="10"/>
    </row>
    <row r="331" spans="1:9" x14ac:dyDescent="0.25">
      <c r="A331" s="7"/>
      <c r="B331" s="8"/>
      <c r="C331" s="9"/>
      <c r="D331" s="2" t="str" cm="1">
        <f t="array" ref="D331">LEFT(IF(C331="","",_xlfn._xlws.FILTER('QA Estimates'!C:C,'QA Estimates'!A:A=C331,"Not Found")), 60)</f>
        <v/>
      </c>
      <c r="E331" s="8"/>
      <c r="F331" s="8"/>
      <c r="G331" s="8"/>
      <c r="H331" s="16"/>
      <c r="I331" s="10"/>
    </row>
    <row r="332" spans="1:9" x14ac:dyDescent="0.25">
      <c r="A332" s="7"/>
      <c r="B332" s="8"/>
      <c r="C332" s="9"/>
      <c r="D332" s="2" t="str" cm="1">
        <f t="array" ref="D332">LEFT(IF(C332="","",_xlfn._xlws.FILTER('QA Estimates'!C:C,'QA Estimates'!A:A=C332,"Not Found")), 60)</f>
        <v/>
      </c>
      <c r="E332" s="8"/>
      <c r="F332" s="8"/>
      <c r="G332" s="8"/>
      <c r="H332" s="16"/>
      <c r="I332" s="10"/>
    </row>
    <row r="333" spans="1:9" x14ac:dyDescent="0.25">
      <c r="A333" s="7"/>
      <c r="B333" s="8"/>
      <c r="C333" s="9"/>
      <c r="D333" s="2" t="str" cm="1">
        <f t="array" ref="D333">LEFT(IF(C333="","",_xlfn._xlws.FILTER('QA Estimates'!C:C,'QA Estimates'!A:A=C333,"Not Found")), 60)</f>
        <v/>
      </c>
      <c r="E333" s="8"/>
      <c r="F333" s="8"/>
      <c r="G333" s="8"/>
      <c r="H333" s="16"/>
      <c r="I333" s="10"/>
    </row>
    <row r="334" spans="1:9" x14ac:dyDescent="0.25">
      <c r="A334" s="7"/>
      <c r="B334" s="8"/>
      <c r="C334" s="9"/>
      <c r="D334" s="2" t="str" cm="1">
        <f t="array" ref="D334">LEFT(IF(C334="","",_xlfn._xlws.FILTER('QA Estimates'!C:C,'QA Estimates'!A:A=C334,"Not Found")), 60)</f>
        <v/>
      </c>
      <c r="E334" s="8"/>
      <c r="F334" s="8"/>
      <c r="G334" s="8"/>
      <c r="H334" s="16"/>
      <c r="I334" s="10"/>
    </row>
    <row r="335" spans="1:9" x14ac:dyDescent="0.25">
      <c r="A335" s="7"/>
      <c r="B335" s="8"/>
      <c r="C335" s="9"/>
      <c r="D335" s="2" t="str" cm="1">
        <f t="array" ref="D335">LEFT(IF(C335="","",_xlfn._xlws.FILTER('QA Estimates'!C:C,'QA Estimates'!A:A=C335,"Not Found")), 60)</f>
        <v/>
      </c>
      <c r="E335" s="8"/>
      <c r="F335" s="8"/>
      <c r="G335" s="8"/>
      <c r="H335" s="16"/>
      <c r="I335" s="10"/>
    </row>
    <row r="336" spans="1:9" x14ac:dyDescent="0.25">
      <c r="A336" s="7"/>
      <c r="B336" s="8"/>
      <c r="C336" s="9"/>
      <c r="D336" s="2" t="str" cm="1">
        <f t="array" ref="D336">LEFT(IF(C336="","",_xlfn._xlws.FILTER('QA Estimates'!C:C,'QA Estimates'!A:A=C336,"Not Found")), 60)</f>
        <v/>
      </c>
      <c r="E336" s="8"/>
      <c r="F336" s="8"/>
      <c r="G336" s="8"/>
      <c r="H336" s="16"/>
      <c r="I336" s="10"/>
    </row>
    <row r="337" spans="1:9" x14ac:dyDescent="0.25">
      <c r="A337" s="7"/>
      <c r="B337" s="8"/>
      <c r="C337" s="9"/>
      <c r="D337" s="2" t="str" cm="1">
        <f t="array" ref="D337">LEFT(IF(C337="","",_xlfn._xlws.FILTER('QA Estimates'!C:C,'QA Estimates'!A:A=C337,"Not Found")), 60)</f>
        <v/>
      </c>
      <c r="E337" s="8"/>
      <c r="F337" s="8"/>
      <c r="G337" s="8"/>
      <c r="H337" s="16"/>
      <c r="I337" s="10"/>
    </row>
    <row r="338" spans="1:9" x14ac:dyDescent="0.25">
      <c r="A338" s="7"/>
      <c r="B338" s="8"/>
      <c r="C338" s="9"/>
      <c r="D338" s="2" t="str" cm="1">
        <f t="array" ref="D338">LEFT(IF(C338="","",_xlfn._xlws.FILTER('QA Estimates'!C:C,'QA Estimates'!A:A=C338,"Not Found")), 60)</f>
        <v/>
      </c>
      <c r="E338" s="8"/>
      <c r="F338" s="8"/>
      <c r="G338" s="8"/>
      <c r="H338" s="16"/>
      <c r="I338" s="10"/>
    </row>
    <row r="339" spans="1:9" x14ac:dyDescent="0.25">
      <c r="A339" s="7"/>
      <c r="B339" s="8"/>
      <c r="C339" s="9"/>
      <c r="D339" s="2" t="str" cm="1">
        <f t="array" ref="D339">LEFT(IF(C339="","",_xlfn._xlws.FILTER('QA Estimates'!C:C,'QA Estimates'!A:A=C339,"Not Found")), 60)</f>
        <v/>
      </c>
      <c r="E339" s="8"/>
      <c r="F339" s="8"/>
      <c r="G339" s="8"/>
      <c r="H339" s="16"/>
      <c r="I339" s="10"/>
    </row>
    <row r="340" spans="1:9" x14ac:dyDescent="0.25">
      <c r="A340" s="7"/>
      <c r="B340" s="8"/>
      <c r="C340" s="9"/>
      <c r="D340" s="2" t="str" cm="1">
        <f t="array" ref="D340">LEFT(IF(C340="","",_xlfn._xlws.FILTER('QA Estimates'!C:C,'QA Estimates'!A:A=C340,"Not Found")), 60)</f>
        <v/>
      </c>
      <c r="E340" s="8"/>
      <c r="F340" s="8"/>
      <c r="G340" s="8"/>
      <c r="H340" s="16"/>
      <c r="I340" s="10"/>
    </row>
    <row r="341" spans="1:9" x14ac:dyDescent="0.25">
      <c r="A341" s="7"/>
      <c r="B341" s="8"/>
      <c r="C341" s="9"/>
      <c r="D341" s="2" t="str" cm="1">
        <f t="array" ref="D341">LEFT(IF(C341="","",_xlfn._xlws.FILTER('QA Estimates'!C:C,'QA Estimates'!A:A=C341,"Not Found")), 60)</f>
        <v/>
      </c>
      <c r="E341" s="8"/>
      <c r="F341" s="8"/>
      <c r="G341" s="8"/>
      <c r="H341" s="16"/>
      <c r="I341" s="10"/>
    </row>
    <row r="342" spans="1:9" x14ac:dyDescent="0.25">
      <c r="A342" s="7"/>
      <c r="B342" s="8"/>
      <c r="C342" s="9"/>
      <c r="D342" s="2" t="str" cm="1">
        <f t="array" ref="D342">LEFT(IF(C342="","",_xlfn._xlws.FILTER('QA Estimates'!C:C,'QA Estimates'!A:A=C342,"Not Found")), 60)</f>
        <v/>
      </c>
      <c r="E342" s="8"/>
      <c r="F342" s="8"/>
      <c r="G342" s="8"/>
      <c r="H342" s="16"/>
      <c r="I342" s="10"/>
    </row>
    <row r="343" spans="1:9" x14ac:dyDescent="0.25">
      <c r="A343" s="7"/>
      <c r="B343" s="8"/>
      <c r="C343" s="9"/>
      <c r="D343" s="2" t="str" cm="1">
        <f t="array" ref="D343">LEFT(IF(C343="","",_xlfn._xlws.FILTER('QA Estimates'!C:C,'QA Estimates'!A:A=C343,"Not Found")), 60)</f>
        <v/>
      </c>
      <c r="E343" s="8"/>
      <c r="F343" s="8"/>
      <c r="G343" s="8"/>
      <c r="H343" s="16"/>
      <c r="I343" s="10"/>
    </row>
    <row r="344" spans="1:9" x14ac:dyDescent="0.25">
      <c r="A344" s="7"/>
      <c r="B344" s="8"/>
      <c r="C344" s="9"/>
      <c r="D344" s="2" t="str" cm="1">
        <f t="array" ref="D344">LEFT(IF(C344="","",_xlfn._xlws.FILTER('QA Estimates'!C:C,'QA Estimates'!A:A=C344,"Not Found")), 60)</f>
        <v/>
      </c>
      <c r="E344" s="8"/>
      <c r="F344" s="8"/>
      <c r="G344" s="8"/>
      <c r="H344" s="16"/>
      <c r="I344" s="10"/>
    </row>
    <row r="345" spans="1:9" x14ac:dyDescent="0.25">
      <c r="A345" s="7"/>
      <c r="B345" s="8"/>
      <c r="C345" s="9"/>
      <c r="D345" s="2" t="str" cm="1">
        <f t="array" ref="D345">LEFT(IF(C345="","",_xlfn._xlws.FILTER('QA Estimates'!C:C,'QA Estimates'!A:A=C345,"Not Found")), 60)</f>
        <v/>
      </c>
      <c r="E345" s="8"/>
      <c r="F345" s="8"/>
      <c r="G345" s="8"/>
      <c r="H345" s="16"/>
      <c r="I345" s="10"/>
    </row>
    <row r="346" spans="1:9" x14ac:dyDescent="0.25">
      <c r="A346" s="7"/>
      <c r="B346" s="8"/>
      <c r="C346" s="9"/>
      <c r="D346" s="2" t="str" cm="1">
        <f t="array" ref="D346">LEFT(IF(C346="","",_xlfn._xlws.FILTER('QA Estimates'!C:C,'QA Estimates'!A:A=C346,"Not Found")), 60)</f>
        <v/>
      </c>
      <c r="E346" s="8"/>
      <c r="F346" s="8"/>
      <c r="G346" s="8"/>
      <c r="H346" s="16"/>
      <c r="I346" s="10"/>
    </row>
    <row r="347" spans="1:9" x14ac:dyDescent="0.25">
      <c r="A347" s="7"/>
      <c r="B347" s="8"/>
      <c r="C347" s="9"/>
      <c r="D347" s="2" t="str" cm="1">
        <f t="array" ref="D347">LEFT(IF(C347="","",_xlfn._xlws.FILTER('QA Estimates'!C:C,'QA Estimates'!A:A=C347,"Not Found")), 60)</f>
        <v/>
      </c>
      <c r="E347" s="8"/>
      <c r="F347" s="8"/>
      <c r="G347" s="8"/>
      <c r="H347" s="16"/>
      <c r="I347" s="10"/>
    </row>
    <row r="348" spans="1:9" x14ac:dyDescent="0.25">
      <c r="A348" s="7"/>
      <c r="B348" s="8"/>
      <c r="C348" s="9"/>
      <c r="D348" s="2" t="str" cm="1">
        <f t="array" ref="D348">LEFT(IF(C348="","",_xlfn._xlws.FILTER('QA Estimates'!C:C,'QA Estimates'!A:A=C348,"Not Found")), 60)</f>
        <v/>
      </c>
      <c r="E348" s="8"/>
      <c r="F348" s="8"/>
      <c r="G348" s="8"/>
      <c r="H348" s="16"/>
      <c r="I348" s="10"/>
    </row>
    <row r="349" spans="1:9" x14ac:dyDescent="0.25">
      <c r="A349" s="7"/>
      <c r="B349" s="8"/>
      <c r="C349" s="9"/>
      <c r="D349" s="2" t="str" cm="1">
        <f t="array" ref="D349">LEFT(IF(C349="","",_xlfn._xlws.FILTER('QA Estimates'!C:C,'QA Estimates'!A:A=C349,"Not Found")), 60)</f>
        <v/>
      </c>
      <c r="E349" s="8"/>
      <c r="F349" s="8"/>
      <c r="G349" s="8"/>
      <c r="H349" s="16"/>
      <c r="I349" s="10"/>
    </row>
    <row r="350" spans="1:9" x14ac:dyDescent="0.25">
      <c r="A350" s="7"/>
      <c r="B350" s="8"/>
      <c r="C350" s="9"/>
      <c r="D350" s="2" t="str" cm="1">
        <f t="array" ref="D350">LEFT(IF(C350="","",_xlfn._xlws.FILTER('QA Estimates'!C:C,'QA Estimates'!A:A=C350,"Not Found")), 60)</f>
        <v/>
      </c>
      <c r="E350" s="8"/>
      <c r="F350" s="8"/>
      <c r="G350" s="8"/>
      <c r="H350" s="16"/>
      <c r="I350" s="10"/>
    </row>
    <row r="351" spans="1:9" x14ac:dyDescent="0.25">
      <c r="A351" s="7"/>
      <c r="B351" s="8"/>
      <c r="C351" s="9"/>
      <c r="D351" s="2" t="str" cm="1">
        <f t="array" ref="D351">LEFT(IF(C351="","",_xlfn._xlws.FILTER('QA Estimates'!C:C,'QA Estimates'!A:A=C351,"Not Found")), 60)</f>
        <v/>
      </c>
      <c r="E351" s="8"/>
      <c r="F351" s="8"/>
      <c r="G351" s="8"/>
      <c r="H351" s="16"/>
      <c r="I351" s="10"/>
    </row>
    <row r="352" spans="1:9" x14ac:dyDescent="0.25">
      <c r="A352" s="7"/>
      <c r="B352" s="8"/>
      <c r="C352" s="9"/>
      <c r="D352" s="2" t="str" cm="1">
        <f t="array" ref="D352">LEFT(IF(C352="","",_xlfn._xlws.FILTER('QA Estimates'!C:C,'QA Estimates'!A:A=C352,"Not Found")), 60)</f>
        <v/>
      </c>
      <c r="E352" s="8"/>
      <c r="F352" s="8"/>
      <c r="G352" s="8"/>
      <c r="H352" s="16"/>
      <c r="I352" s="10"/>
    </row>
    <row r="353" spans="1:9" x14ac:dyDescent="0.25">
      <c r="A353" s="7"/>
      <c r="B353" s="8"/>
      <c r="C353" s="9"/>
      <c r="D353" s="2" t="str" cm="1">
        <f t="array" ref="D353">LEFT(IF(C353="","",_xlfn._xlws.FILTER('QA Estimates'!C:C,'QA Estimates'!A:A=C353,"Not Found")), 60)</f>
        <v/>
      </c>
      <c r="E353" s="8"/>
      <c r="F353" s="8"/>
      <c r="G353" s="8"/>
      <c r="H353" s="16"/>
      <c r="I353" s="10"/>
    </row>
    <row r="354" spans="1:9" x14ac:dyDescent="0.25">
      <c r="A354" s="7"/>
      <c r="B354" s="8"/>
      <c r="C354" s="9"/>
      <c r="D354" s="2" t="str" cm="1">
        <f t="array" ref="D354">LEFT(IF(C354="","",_xlfn._xlws.FILTER('QA Estimates'!C:C,'QA Estimates'!A:A=C354,"Not Found")), 60)</f>
        <v/>
      </c>
      <c r="E354" s="8"/>
      <c r="F354" s="8"/>
      <c r="G354" s="8"/>
      <c r="H354" s="16"/>
      <c r="I354" s="10"/>
    </row>
    <row r="355" spans="1:9" x14ac:dyDescent="0.25">
      <c r="A355" s="7"/>
      <c r="B355" s="8"/>
      <c r="C355" s="9"/>
      <c r="D355" s="2" t="str" cm="1">
        <f t="array" ref="D355">LEFT(IF(C355="","",_xlfn._xlws.FILTER('QA Estimates'!C:C,'QA Estimates'!A:A=C355,"Not Found")), 60)</f>
        <v/>
      </c>
      <c r="E355" s="8"/>
      <c r="F355" s="8"/>
      <c r="G355" s="8"/>
      <c r="H355" s="16"/>
      <c r="I355" s="10"/>
    </row>
    <row r="356" spans="1:9" x14ac:dyDescent="0.25">
      <c r="A356" s="7"/>
      <c r="B356" s="8"/>
      <c r="C356" s="9"/>
      <c r="D356" s="2" t="str" cm="1">
        <f t="array" ref="D356">LEFT(IF(C356="","",_xlfn._xlws.FILTER('QA Estimates'!C:C,'QA Estimates'!A:A=C356,"Not Found")), 60)</f>
        <v/>
      </c>
      <c r="E356" s="8"/>
      <c r="F356" s="8"/>
      <c r="G356" s="8"/>
      <c r="H356" s="16"/>
      <c r="I356" s="10"/>
    </row>
    <row r="357" spans="1:9" x14ac:dyDescent="0.25">
      <c r="A357" s="7"/>
      <c r="B357" s="8"/>
      <c r="C357" s="9"/>
      <c r="D357" s="2" t="str" cm="1">
        <f t="array" ref="D357">LEFT(IF(C357="","",_xlfn._xlws.FILTER('QA Estimates'!C:C,'QA Estimates'!A:A=C357,"Not Found")), 60)</f>
        <v/>
      </c>
      <c r="E357" s="8"/>
      <c r="F357" s="8"/>
      <c r="G357" s="8"/>
      <c r="H357" s="16"/>
      <c r="I357" s="10"/>
    </row>
    <row r="358" spans="1:9" x14ac:dyDescent="0.25">
      <c r="A358" s="7"/>
      <c r="B358" s="8"/>
      <c r="C358" s="9"/>
      <c r="D358" s="2" t="str" cm="1">
        <f t="array" ref="D358">LEFT(IF(C358="","",_xlfn._xlws.FILTER('QA Estimates'!C:C,'QA Estimates'!A:A=C358,"Not Found")), 60)</f>
        <v/>
      </c>
      <c r="E358" s="8"/>
      <c r="F358" s="8"/>
      <c r="G358" s="8"/>
      <c r="H358" s="16"/>
      <c r="I358" s="10"/>
    </row>
    <row r="359" spans="1:9" x14ac:dyDescent="0.25">
      <c r="A359" s="7"/>
      <c r="B359" s="8"/>
      <c r="C359" s="9"/>
      <c r="D359" s="2" t="str" cm="1">
        <f t="array" ref="D359">LEFT(IF(C359="","",_xlfn._xlws.FILTER('QA Estimates'!C:C,'QA Estimates'!A:A=C359,"Not Found")), 60)</f>
        <v/>
      </c>
      <c r="E359" s="8"/>
      <c r="F359" s="8"/>
      <c r="G359" s="8"/>
      <c r="H359" s="16"/>
      <c r="I359" s="10"/>
    </row>
    <row r="360" spans="1:9" x14ac:dyDescent="0.25">
      <c r="A360" s="7"/>
      <c r="B360" s="8"/>
      <c r="C360" s="9"/>
      <c r="D360" s="2" t="str" cm="1">
        <f t="array" ref="D360">LEFT(IF(C360="","",_xlfn._xlws.FILTER('QA Estimates'!C:C,'QA Estimates'!A:A=C360,"Not Found")), 60)</f>
        <v/>
      </c>
      <c r="E360" s="8"/>
      <c r="F360" s="8"/>
      <c r="G360" s="8"/>
      <c r="H360" s="16"/>
      <c r="I360" s="10"/>
    </row>
    <row r="361" spans="1:9" x14ac:dyDescent="0.25">
      <c r="A361" s="7"/>
      <c r="B361" s="8"/>
      <c r="C361" s="9"/>
      <c r="D361" s="2" t="str" cm="1">
        <f t="array" ref="D361">LEFT(IF(C361="","",_xlfn._xlws.FILTER('QA Estimates'!C:C,'QA Estimates'!A:A=C361,"Not Found")), 60)</f>
        <v/>
      </c>
      <c r="E361" s="8"/>
      <c r="F361" s="8"/>
      <c r="G361" s="8"/>
      <c r="H361" s="16"/>
      <c r="I361" s="10"/>
    </row>
    <row r="362" spans="1:9" x14ac:dyDescent="0.25">
      <c r="A362" s="7"/>
      <c r="B362" s="8"/>
      <c r="C362" s="9"/>
      <c r="D362" s="2" t="str" cm="1">
        <f t="array" ref="D362">LEFT(IF(C362="","",_xlfn._xlws.FILTER('QA Estimates'!C:C,'QA Estimates'!A:A=C362,"Not Found")), 60)</f>
        <v/>
      </c>
      <c r="E362" s="8"/>
      <c r="F362" s="8"/>
      <c r="G362" s="8"/>
      <c r="H362" s="16"/>
      <c r="I362" s="10"/>
    </row>
    <row r="363" spans="1:9" x14ac:dyDescent="0.25">
      <c r="A363" s="7"/>
      <c r="B363" s="8"/>
      <c r="C363" s="9"/>
      <c r="D363" s="2" t="str" cm="1">
        <f t="array" ref="D363">LEFT(IF(C363="","",_xlfn._xlws.FILTER('QA Estimates'!C:C,'QA Estimates'!A:A=C363,"Not Found")), 60)</f>
        <v/>
      </c>
      <c r="E363" s="8"/>
      <c r="F363" s="8"/>
      <c r="G363" s="8"/>
      <c r="H363" s="16"/>
      <c r="I363" s="10"/>
    </row>
    <row r="364" spans="1:9" x14ac:dyDescent="0.25">
      <c r="A364" s="7"/>
      <c r="B364" s="8"/>
      <c r="C364" s="9"/>
      <c r="D364" s="2" t="str" cm="1">
        <f t="array" ref="D364">LEFT(IF(C364="","",_xlfn._xlws.FILTER('QA Estimates'!C:C,'QA Estimates'!A:A=C364,"Not Found")), 60)</f>
        <v/>
      </c>
      <c r="E364" s="8"/>
      <c r="F364" s="8"/>
      <c r="G364" s="8"/>
      <c r="H364" s="16"/>
      <c r="I364" s="10"/>
    </row>
    <row r="365" spans="1:9" x14ac:dyDescent="0.25">
      <c r="A365" s="7"/>
      <c r="B365" s="8"/>
      <c r="C365" s="9"/>
      <c r="D365" s="2" t="str" cm="1">
        <f t="array" ref="D365">LEFT(IF(C365="","",_xlfn._xlws.FILTER('QA Estimates'!C:C,'QA Estimates'!A:A=C365,"Not Found")), 60)</f>
        <v/>
      </c>
      <c r="E365" s="8"/>
      <c r="F365" s="8"/>
      <c r="G365" s="8"/>
      <c r="H365" s="16"/>
      <c r="I365" s="10"/>
    </row>
    <row r="366" spans="1:9" x14ac:dyDescent="0.25">
      <c r="A366" s="7"/>
      <c r="B366" s="8"/>
      <c r="C366" s="9"/>
      <c r="D366" s="2" t="str" cm="1">
        <f t="array" ref="D366">LEFT(IF(C366="","",_xlfn._xlws.FILTER('QA Estimates'!C:C,'QA Estimates'!A:A=C366,"Not Found")), 60)</f>
        <v/>
      </c>
      <c r="E366" s="8"/>
      <c r="F366" s="8"/>
      <c r="G366" s="8"/>
      <c r="H366" s="16"/>
      <c r="I366" s="10"/>
    </row>
    <row r="367" spans="1:9" x14ac:dyDescent="0.25">
      <c r="A367" s="7"/>
      <c r="B367" s="8"/>
      <c r="C367" s="9"/>
      <c r="D367" s="2" t="str" cm="1">
        <f t="array" ref="D367">LEFT(IF(C367="","",_xlfn._xlws.FILTER('QA Estimates'!C:C,'QA Estimates'!A:A=C367,"Not Found")), 60)</f>
        <v/>
      </c>
      <c r="E367" s="8"/>
      <c r="F367" s="8"/>
      <c r="G367" s="8"/>
      <c r="H367" s="16"/>
      <c r="I367" s="10"/>
    </row>
    <row r="368" spans="1:9" x14ac:dyDescent="0.25">
      <c r="A368" s="7"/>
      <c r="B368" s="8"/>
      <c r="C368" s="9"/>
      <c r="D368" s="2" t="str" cm="1">
        <f t="array" ref="D368">LEFT(IF(C368="","",_xlfn._xlws.FILTER('QA Estimates'!C:C,'QA Estimates'!A:A=C368,"Not Found")), 60)</f>
        <v/>
      </c>
      <c r="E368" s="8"/>
      <c r="F368" s="8"/>
      <c r="G368" s="8"/>
      <c r="H368" s="16"/>
      <c r="I368" s="10"/>
    </row>
    <row r="369" spans="1:9" x14ac:dyDescent="0.25">
      <c r="A369" s="7"/>
      <c r="B369" s="8"/>
      <c r="C369" s="9"/>
      <c r="D369" s="2" t="str" cm="1">
        <f t="array" ref="D369">LEFT(IF(C369="","",_xlfn._xlws.FILTER('QA Estimates'!C:C,'QA Estimates'!A:A=C369,"Not Found")), 60)</f>
        <v/>
      </c>
      <c r="E369" s="8"/>
      <c r="F369" s="8"/>
      <c r="G369" s="8"/>
      <c r="H369" s="16"/>
      <c r="I369" s="10"/>
    </row>
    <row r="370" spans="1:9" x14ac:dyDescent="0.25">
      <c r="A370" s="7"/>
      <c r="B370" s="8"/>
      <c r="C370" s="9"/>
      <c r="D370" s="2" t="str" cm="1">
        <f t="array" ref="D370">LEFT(IF(C370="","",_xlfn._xlws.FILTER('QA Estimates'!C:C,'QA Estimates'!A:A=C370,"Not Found")), 60)</f>
        <v/>
      </c>
      <c r="E370" s="8"/>
      <c r="F370" s="8"/>
      <c r="G370" s="8"/>
      <c r="H370" s="16"/>
      <c r="I370" s="10"/>
    </row>
    <row r="371" spans="1:9" x14ac:dyDescent="0.25">
      <c r="A371" s="7"/>
      <c r="B371" s="8"/>
      <c r="C371" s="9"/>
      <c r="D371" s="2" t="str" cm="1">
        <f t="array" ref="D371">LEFT(IF(C371="","",_xlfn._xlws.FILTER('QA Estimates'!C:C,'QA Estimates'!A:A=C371,"Not Found")), 60)</f>
        <v/>
      </c>
      <c r="E371" s="8"/>
      <c r="F371" s="8"/>
      <c r="G371" s="8"/>
      <c r="H371" s="16"/>
      <c r="I371" s="10"/>
    </row>
    <row r="372" spans="1:9" x14ac:dyDescent="0.25">
      <c r="A372" s="7"/>
      <c r="B372" s="8"/>
      <c r="C372" s="9"/>
      <c r="D372" s="2" t="str" cm="1">
        <f t="array" ref="D372">LEFT(IF(C372="","",_xlfn._xlws.FILTER('QA Estimates'!C:C,'QA Estimates'!A:A=C372,"Not Found")), 60)</f>
        <v/>
      </c>
      <c r="E372" s="8"/>
      <c r="F372" s="8"/>
      <c r="G372" s="8"/>
      <c r="H372" s="16"/>
      <c r="I372" s="10"/>
    </row>
    <row r="373" spans="1:9" x14ac:dyDescent="0.25">
      <c r="A373" s="7"/>
      <c r="B373" s="8"/>
      <c r="C373" s="9"/>
      <c r="D373" s="2" t="str" cm="1">
        <f t="array" ref="D373">LEFT(IF(C373="","",_xlfn._xlws.FILTER('QA Estimates'!C:C,'QA Estimates'!A:A=C373,"Not Found")), 60)</f>
        <v/>
      </c>
      <c r="E373" s="8"/>
      <c r="F373" s="8"/>
      <c r="G373" s="8"/>
      <c r="H373" s="16"/>
      <c r="I373" s="10"/>
    </row>
    <row r="374" spans="1:9" x14ac:dyDescent="0.25">
      <c r="A374" s="7"/>
      <c r="B374" s="8"/>
      <c r="C374" s="9"/>
      <c r="D374" s="2" t="str" cm="1">
        <f t="array" ref="D374">LEFT(IF(C374="","",_xlfn._xlws.FILTER('QA Estimates'!C:C,'QA Estimates'!A:A=C374,"Not Found")), 60)</f>
        <v/>
      </c>
      <c r="E374" s="8"/>
      <c r="F374" s="8"/>
      <c r="G374" s="8"/>
      <c r="H374" s="16"/>
      <c r="I374" s="10"/>
    </row>
    <row r="375" spans="1:9" x14ac:dyDescent="0.25">
      <c r="A375" s="7"/>
      <c r="B375" s="8"/>
      <c r="C375" s="9"/>
      <c r="D375" s="2" t="str" cm="1">
        <f t="array" ref="D375">LEFT(IF(C375="","",_xlfn._xlws.FILTER('QA Estimates'!C:C,'QA Estimates'!A:A=C375,"Not Found")), 60)</f>
        <v/>
      </c>
      <c r="E375" s="8"/>
      <c r="F375" s="8"/>
      <c r="G375" s="8"/>
      <c r="H375" s="16"/>
      <c r="I375" s="10"/>
    </row>
    <row r="376" spans="1:9" x14ac:dyDescent="0.25">
      <c r="A376" s="7"/>
      <c r="B376" s="8"/>
      <c r="C376" s="9"/>
      <c r="D376" s="2" t="str" cm="1">
        <f t="array" ref="D376">LEFT(IF(C376="","",_xlfn._xlws.FILTER('QA Estimates'!C:C,'QA Estimates'!A:A=C376,"Not Found")), 60)</f>
        <v/>
      </c>
      <c r="E376" s="8"/>
      <c r="F376" s="8"/>
      <c r="G376" s="8"/>
      <c r="H376" s="16"/>
      <c r="I376" s="10"/>
    </row>
    <row r="377" spans="1:9" x14ac:dyDescent="0.25">
      <c r="A377" s="7"/>
      <c r="B377" s="8"/>
      <c r="C377" s="9"/>
      <c r="D377" s="2" t="str" cm="1">
        <f t="array" ref="D377">LEFT(IF(C377="","",_xlfn._xlws.FILTER('QA Estimates'!C:C,'QA Estimates'!A:A=C377,"Not Found")), 60)</f>
        <v/>
      </c>
      <c r="E377" s="8"/>
      <c r="F377" s="8"/>
      <c r="G377" s="8"/>
      <c r="H377" s="16"/>
      <c r="I377" s="10"/>
    </row>
    <row r="378" spans="1:9" x14ac:dyDescent="0.25">
      <c r="A378" s="7"/>
      <c r="B378" s="8"/>
      <c r="C378" s="9"/>
      <c r="D378" s="2" t="str" cm="1">
        <f t="array" ref="D378">LEFT(IF(C378="","",_xlfn._xlws.FILTER('QA Estimates'!C:C,'QA Estimates'!A:A=C378,"Not Found")), 60)</f>
        <v/>
      </c>
      <c r="E378" s="8"/>
      <c r="F378" s="8"/>
      <c r="G378" s="8"/>
      <c r="H378" s="16"/>
      <c r="I378" s="10"/>
    </row>
    <row r="379" spans="1:9" x14ac:dyDescent="0.25">
      <c r="A379" s="7"/>
      <c r="B379" s="8"/>
      <c r="C379" s="9"/>
      <c r="D379" s="2" t="str" cm="1">
        <f t="array" ref="D379">LEFT(IF(C379="","",_xlfn._xlws.FILTER('QA Estimates'!C:C,'QA Estimates'!A:A=C379,"Not Found")), 60)</f>
        <v/>
      </c>
      <c r="E379" s="8"/>
      <c r="F379" s="8"/>
      <c r="G379" s="8"/>
      <c r="H379" s="16"/>
      <c r="I379" s="10"/>
    </row>
    <row r="380" spans="1:9" x14ac:dyDescent="0.25">
      <c r="A380" s="7"/>
      <c r="B380" s="8"/>
      <c r="C380" s="9"/>
      <c r="D380" s="2" t="str" cm="1">
        <f t="array" ref="D380">LEFT(IF(C380="","",_xlfn._xlws.FILTER('QA Estimates'!C:C,'QA Estimates'!A:A=C380,"Not Found")), 60)</f>
        <v/>
      </c>
      <c r="E380" s="8"/>
      <c r="F380" s="8"/>
      <c r="G380" s="8"/>
      <c r="H380" s="16"/>
      <c r="I380" s="10"/>
    </row>
    <row r="381" spans="1:9" x14ac:dyDescent="0.25">
      <c r="A381" s="7"/>
      <c r="B381" s="8"/>
      <c r="C381" s="9"/>
      <c r="D381" s="2" t="str" cm="1">
        <f t="array" ref="D381">LEFT(IF(C381="","",_xlfn._xlws.FILTER('QA Estimates'!C:C,'QA Estimates'!A:A=C381,"Not Found")), 60)</f>
        <v/>
      </c>
      <c r="E381" s="8"/>
      <c r="F381" s="8"/>
      <c r="G381" s="8"/>
      <c r="H381" s="16"/>
      <c r="I381" s="10"/>
    </row>
    <row r="382" spans="1:9" x14ac:dyDescent="0.25">
      <c r="A382" s="7"/>
      <c r="B382" s="8"/>
      <c r="C382" s="9"/>
      <c r="D382" s="2" t="str" cm="1">
        <f t="array" ref="D382">LEFT(IF(C382="","",_xlfn._xlws.FILTER('QA Estimates'!C:C,'QA Estimates'!A:A=C382,"Not Found")), 60)</f>
        <v/>
      </c>
      <c r="E382" s="8"/>
      <c r="F382" s="8"/>
      <c r="G382" s="8"/>
      <c r="H382" s="16"/>
      <c r="I382" s="10"/>
    </row>
    <row r="383" spans="1:9" x14ac:dyDescent="0.25">
      <c r="A383" s="7"/>
      <c r="B383" s="8"/>
      <c r="C383" s="9"/>
      <c r="D383" s="2" t="str" cm="1">
        <f t="array" ref="D383">LEFT(IF(C383="","",_xlfn._xlws.FILTER('QA Estimates'!C:C,'QA Estimates'!A:A=C383,"Not Found")), 60)</f>
        <v/>
      </c>
      <c r="E383" s="8"/>
      <c r="F383" s="8"/>
      <c r="G383" s="8"/>
      <c r="H383" s="16"/>
      <c r="I383" s="10"/>
    </row>
    <row r="384" spans="1:9" x14ac:dyDescent="0.25">
      <c r="A384" s="7"/>
      <c r="B384" s="8"/>
      <c r="C384" s="9"/>
      <c r="D384" s="2" t="str" cm="1">
        <f t="array" ref="D384">LEFT(IF(C384="","",_xlfn._xlws.FILTER('QA Estimates'!C:C,'QA Estimates'!A:A=C384,"Not Found")), 60)</f>
        <v/>
      </c>
      <c r="E384" s="8"/>
      <c r="F384" s="8"/>
      <c r="G384" s="8"/>
      <c r="H384" s="16"/>
      <c r="I384" s="10"/>
    </row>
    <row r="385" spans="1:9" x14ac:dyDescent="0.25">
      <c r="A385" s="7"/>
      <c r="B385" s="8"/>
      <c r="C385" s="9"/>
      <c r="D385" s="2" t="str" cm="1">
        <f t="array" ref="D385">LEFT(IF(C385="","",_xlfn._xlws.FILTER('QA Estimates'!C:C,'QA Estimates'!A:A=C385,"Not Found")), 60)</f>
        <v/>
      </c>
      <c r="E385" s="8"/>
      <c r="F385" s="8"/>
      <c r="G385" s="8"/>
      <c r="H385" s="16"/>
      <c r="I385" s="10"/>
    </row>
    <row r="386" spans="1:9" x14ac:dyDescent="0.25">
      <c r="A386" s="7"/>
      <c r="B386" s="8"/>
      <c r="C386" s="9"/>
      <c r="D386" s="2" t="str" cm="1">
        <f t="array" ref="D386">LEFT(IF(C386="","",_xlfn._xlws.FILTER('QA Estimates'!C:C,'QA Estimates'!A:A=C386,"Not Found")), 60)</f>
        <v/>
      </c>
      <c r="E386" s="8"/>
      <c r="F386" s="8"/>
      <c r="G386" s="8"/>
      <c r="H386" s="16"/>
      <c r="I386" s="10"/>
    </row>
    <row r="387" spans="1:9" x14ac:dyDescent="0.25">
      <c r="A387" s="7"/>
      <c r="B387" s="8"/>
      <c r="C387" s="9"/>
      <c r="D387" s="2" t="str" cm="1">
        <f t="array" ref="D387">LEFT(IF(C387="","",_xlfn._xlws.FILTER('QA Estimates'!C:C,'QA Estimates'!A:A=C387,"Not Found")), 60)</f>
        <v/>
      </c>
      <c r="E387" s="8"/>
      <c r="F387" s="8"/>
      <c r="G387" s="8"/>
      <c r="H387" s="16"/>
      <c r="I387" s="10"/>
    </row>
    <row r="388" spans="1:9" x14ac:dyDescent="0.25">
      <c r="A388" s="7"/>
      <c r="B388" s="8"/>
      <c r="C388" s="9"/>
      <c r="D388" s="2" t="str" cm="1">
        <f t="array" ref="D388">LEFT(IF(C388="","",_xlfn._xlws.FILTER('QA Estimates'!C:C,'QA Estimates'!A:A=C388,"Not Found")), 60)</f>
        <v/>
      </c>
      <c r="E388" s="8"/>
      <c r="F388" s="8"/>
      <c r="G388" s="8"/>
      <c r="H388" s="16"/>
      <c r="I388" s="10"/>
    </row>
    <row r="389" spans="1:9" x14ac:dyDescent="0.25">
      <c r="A389" s="7"/>
      <c r="B389" s="8"/>
      <c r="C389" s="9"/>
      <c r="D389" s="2" t="str" cm="1">
        <f t="array" ref="D389">LEFT(IF(C389="","",_xlfn._xlws.FILTER('QA Estimates'!C:C,'QA Estimates'!A:A=C389,"Not Found")), 60)</f>
        <v/>
      </c>
      <c r="E389" s="8"/>
      <c r="F389" s="8"/>
      <c r="G389" s="8"/>
      <c r="H389" s="16"/>
      <c r="I389" s="10"/>
    </row>
    <row r="390" spans="1:9" x14ac:dyDescent="0.25">
      <c r="A390" s="7"/>
      <c r="B390" s="8"/>
      <c r="C390" s="9"/>
      <c r="D390" s="2" t="str" cm="1">
        <f t="array" ref="D390">LEFT(IF(C390="","",_xlfn._xlws.FILTER('QA Estimates'!C:C,'QA Estimates'!A:A=C390,"Not Found")), 60)</f>
        <v/>
      </c>
      <c r="E390" s="8"/>
      <c r="F390" s="8"/>
      <c r="G390" s="8"/>
      <c r="H390" s="16"/>
      <c r="I390" s="10"/>
    </row>
    <row r="391" spans="1:9" x14ac:dyDescent="0.25">
      <c r="A391" s="7"/>
      <c r="B391" s="8"/>
      <c r="C391" s="9"/>
      <c r="D391" s="2" t="str" cm="1">
        <f t="array" ref="D391">LEFT(IF(C391="","",_xlfn._xlws.FILTER('QA Estimates'!C:C,'QA Estimates'!A:A=C391,"Not Found")), 60)</f>
        <v/>
      </c>
      <c r="E391" s="8"/>
      <c r="F391" s="8"/>
      <c r="G391" s="8"/>
      <c r="H391" s="16"/>
      <c r="I391" s="10"/>
    </row>
    <row r="392" spans="1:9" x14ac:dyDescent="0.25">
      <c r="A392" s="7"/>
      <c r="B392" s="8"/>
      <c r="C392" s="9"/>
      <c r="D392" s="2" t="str" cm="1">
        <f t="array" ref="D392">LEFT(IF(C392="","",_xlfn._xlws.FILTER('QA Estimates'!C:C,'QA Estimates'!A:A=C392,"Not Found")), 60)</f>
        <v/>
      </c>
      <c r="E392" s="8"/>
      <c r="F392" s="8"/>
      <c r="G392" s="8"/>
      <c r="H392" s="16"/>
      <c r="I392" s="10"/>
    </row>
    <row r="393" spans="1:9" x14ac:dyDescent="0.25">
      <c r="A393" s="7"/>
      <c r="B393" s="8"/>
      <c r="C393" s="9"/>
      <c r="D393" s="2" t="str" cm="1">
        <f t="array" ref="D393">LEFT(IF(C393="","",_xlfn._xlws.FILTER('QA Estimates'!C:C,'QA Estimates'!A:A=C393,"Not Found")), 60)</f>
        <v/>
      </c>
      <c r="E393" s="8"/>
      <c r="F393" s="8"/>
      <c r="G393" s="8"/>
      <c r="H393" s="16"/>
      <c r="I393" s="10"/>
    </row>
    <row r="394" spans="1:9" x14ac:dyDescent="0.25">
      <c r="A394" s="7"/>
      <c r="B394" s="8"/>
      <c r="C394" s="9"/>
      <c r="D394" s="2" t="str" cm="1">
        <f t="array" ref="D394">LEFT(IF(C394="","",_xlfn._xlws.FILTER('QA Estimates'!C:C,'QA Estimates'!A:A=C394,"Not Found")), 60)</f>
        <v/>
      </c>
      <c r="E394" s="8"/>
      <c r="F394" s="8"/>
      <c r="G394" s="8"/>
      <c r="H394" s="16"/>
      <c r="I394" s="10"/>
    </row>
    <row r="395" spans="1:9" x14ac:dyDescent="0.25">
      <c r="A395" s="7"/>
      <c r="B395" s="8"/>
      <c r="C395" s="9"/>
      <c r="D395" s="2" t="str" cm="1">
        <f t="array" ref="D395">LEFT(IF(C395="","",_xlfn._xlws.FILTER('QA Estimates'!C:C,'QA Estimates'!A:A=C395,"Not Found")), 60)</f>
        <v/>
      </c>
      <c r="E395" s="8"/>
      <c r="F395" s="8"/>
      <c r="G395" s="8"/>
      <c r="H395" s="16"/>
      <c r="I395" s="10"/>
    </row>
    <row r="396" spans="1:9" x14ac:dyDescent="0.25">
      <c r="A396" s="7"/>
      <c r="B396" s="8"/>
      <c r="C396" s="9"/>
      <c r="D396" s="2" t="str" cm="1">
        <f t="array" ref="D396">LEFT(IF(C396="","",_xlfn._xlws.FILTER('QA Estimates'!C:C,'QA Estimates'!A:A=C396,"Not Found")), 60)</f>
        <v/>
      </c>
      <c r="E396" s="8"/>
      <c r="F396" s="8"/>
      <c r="G396" s="8"/>
      <c r="H396" s="16"/>
      <c r="I396" s="10"/>
    </row>
    <row r="397" spans="1:9" x14ac:dyDescent="0.25">
      <c r="A397" s="7"/>
      <c r="B397" s="8"/>
      <c r="C397" s="9"/>
      <c r="D397" s="2" t="str" cm="1">
        <f t="array" ref="D397">LEFT(IF(C397="","",_xlfn._xlws.FILTER('QA Estimates'!C:C,'QA Estimates'!A:A=C397,"Not Found")), 60)</f>
        <v/>
      </c>
      <c r="E397" s="8"/>
      <c r="F397" s="8"/>
      <c r="G397" s="8"/>
      <c r="H397" s="16"/>
      <c r="I397" s="10"/>
    </row>
    <row r="398" spans="1:9" x14ac:dyDescent="0.25">
      <c r="A398" s="7"/>
      <c r="B398" s="8"/>
      <c r="C398" s="9"/>
      <c r="D398" s="2" t="str" cm="1">
        <f t="array" ref="D398">LEFT(IF(C398="","",_xlfn._xlws.FILTER('QA Estimates'!C:C,'QA Estimates'!A:A=C398,"Not Found")), 60)</f>
        <v/>
      </c>
      <c r="E398" s="8"/>
      <c r="F398" s="8"/>
      <c r="G398" s="8"/>
      <c r="H398" s="16"/>
      <c r="I398" s="10"/>
    </row>
    <row r="399" spans="1:9" x14ac:dyDescent="0.25">
      <c r="A399" s="7"/>
      <c r="B399" s="8"/>
      <c r="C399" s="9"/>
      <c r="D399" s="2" t="str" cm="1">
        <f t="array" ref="D399">LEFT(IF(C399="","",_xlfn._xlws.FILTER('QA Estimates'!C:C,'QA Estimates'!A:A=C399,"Not Found")), 60)</f>
        <v/>
      </c>
      <c r="E399" s="8"/>
      <c r="F399" s="8"/>
      <c r="G399" s="8"/>
      <c r="H399" s="16"/>
      <c r="I399" s="10"/>
    </row>
    <row r="400" spans="1:9" x14ac:dyDescent="0.25">
      <c r="A400" s="7"/>
      <c r="B400" s="8"/>
      <c r="C400" s="9"/>
      <c r="D400" s="2" t="str" cm="1">
        <f t="array" ref="D400">LEFT(IF(C400="","",_xlfn._xlws.FILTER('QA Estimates'!C:C,'QA Estimates'!A:A=C400,"Not Found")), 60)</f>
        <v/>
      </c>
      <c r="E400" s="8"/>
      <c r="F400" s="8"/>
      <c r="G400" s="8"/>
      <c r="H400" s="16"/>
      <c r="I400" s="10"/>
    </row>
    <row r="401" spans="1:9" x14ac:dyDescent="0.25">
      <c r="A401" s="7"/>
      <c r="B401" s="8"/>
      <c r="C401" s="9"/>
      <c r="D401" s="2" t="str" cm="1">
        <f t="array" ref="D401">LEFT(IF(C401="","",_xlfn._xlws.FILTER('QA Estimates'!C:C,'QA Estimates'!A:A=C401,"Not Found")), 60)</f>
        <v/>
      </c>
      <c r="E401" s="8"/>
      <c r="F401" s="8"/>
      <c r="G401" s="8"/>
      <c r="H401" s="16"/>
      <c r="I401" s="10"/>
    </row>
    <row r="402" spans="1:9" x14ac:dyDescent="0.25">
      <c r="A402" s="7"/>
      <c r="B402" s="8"/>
      <c r="C402" s="9"/>
      <c r="D402" s="2" t="str" cm="1">
        <f t="array" ref="D402">LEFT(IF(C402="","",_xlfn._xlws.FILTER('QA Estimates'!C:C,'QA Estimates'!A:A=C402,"Not Found")), 60)</f>
        <v/>
      </c>
      <c r="E402" s="8"/>
      <c r="F402" s="8"/>
      <c r="G402" s="8"/>
      <c r="H402" s="16"/>
      <c r="I402" s="10"/>
    </row>
    <row r="403" spans="1:9" x14ac:dyDescent="0.25">
      <c r="A403" s="7"/>
      <c r="B403" s="8"/>
      <c r="C403" s="9"/>
      <c r="D403" s="2" t="str" cm="1">
        <f t="array" ref="D403">LEFT(IF(C403="","",_xlfn._xlws.FILTER('QA Estimates'!C:C,'QA Estimates'!A:A=C403,"Not Found")), 60)</f>
        <v/>
      </c>
      <c r="E403" s="8"/>
      <c r="F403" s="8"/>
      <c r="G403" s="8"/>
      <c r="H403" s="16"/>
      <c r="I403" s="10"/>
    </row>
    <row r="404" spans="1:9" x14ac:dyDescent="0.25">
      <c r="A404" s="7"/>
      <c r="B404" s="8"/>
      <c r="C404" s="9"/>
      <c r="D404" s="2" t="str" cm="1">
        <f t="array" ref="D404">LEFT(IF(C404="","",_xlfn._xlws.FILTER('QA Estimates'!C:C,'QA Estimates'!A:A=C404,"Not Found")), 60)</f>
        <v/>
      </c>
      <c r="E404" s="8"/>
      <c r="F404" s="8"/>
      <c r="G404" s="8"/>
      <c r="H404" s="16"/>
      <c r="I404" s="10"/>
    </row>
    <row r="405" spans="1:9" x14ac:dyDescent="0.25">
      <c r="A405" s="7"/>
      <c r="B405" s="8"/>
      <c r="C405" s="9"/>
      <c r="D405" s="2" t="str" cm="1">
        <f t="array" ref="D405">LEFT(IF(C405="","",_xlfn._xlws.FILTER('QA Estimates'!C:C,'QA Estimates'!A:A=C405,"Not Found")), 60)</f>
        <v/>
      </c>
      <c r="E405" s="8"/>
      <c r="F405" s="8"/>
      <c r="G405" s="8"/>
      <c r="H405" s="16"/>
      <c r="I405" s="10"/>
    </row>
    <row r="406" spans="1:9" x14ac:dyDescent="0.25">
      <c r="A406" s="7"/>
      <c r="B406" s="8"/>
      <c r="C406" s="9"/>
      <c r="D406" s="2" t="str" cm="1">
        <f t="array" ref="D406">LEFT(IF(C406="","",_xlfn._xlws.FILTER('QA Estimates'!C:C,'QA Estimates'!A:A=C406,"Not Found")), 60)</f>
        <v/>
      </c>
      <c r="E406" s="8"/>
      <c r="F406" s="8"/>
      <c r="G406" s="8"/>
      <c r="H406" s="16"/>
      <c r="I406" s="10"/>
    </row>
    <row r="407" spans="1:9" x14ac:dyDescent="0.25">
      <c r="A407" s="7"/>
      <c r="B407" s="8"/>
      <c r="C407" s="9"/>
      <c r="D407" s="2" t="str" cm="1">
        <f t="array" ref="D407">LEFT(IF(C407="","",_xlfn._xlws.FILTER('QA Estimates'!C:C,'QA Estimates'!A:A=C407,"Not Found")), 60)</f>
        <v/>
      </c>
      <c r="E407" s="8"/>
      <c r="F407" s="8"/>
      <c r="G407" s="8"/>
      <c r="H407" s="16"/>
      <c r="I407" s="10"/>
    </row>
    <row r="408" spans="1:9" x14ac:dyDescent="0.25">
      <c r="A408" s="7"/>
      <c r="B408" s="8"/>
      <c r="C408" s="9"/>
      <c r="D408" s="2" t="str" cm="1">
        <f t="array" ref="D408">LEFT(IF(C408="","",_xlfn._xlws.FILTER('QA Estimates'!C:C,'QA Estimates'!A:A=C408,"Not Found")), 60)</f>
        <v/>
      </c>
      <c r="E408" s="8"/>
      <c r="F408" s="8"/>
      <c r="G408" s="8"/>
      <c r="H408" s="16"/>
      <c r="I408" s="10"/>
    </row>
    <row r="409" spans="1:9" x14ac:dyDescent="0.25">
      <c r="A409" s="7"/>
      <c r="B409" s="8"/>
      <c r="C409" s="9"/>
      <c r="D409" s="2" t="str" cm="1">
        <f t="array" ref="D409">LEFT(IF(C409="","",_xlfn._xlws.FILTER('QA Estimates'!C:C,'QA Estimates'!A:A=C409,"Not Found")), 60)</f>
        <v/>
      </c>
      <c r="E409" s="8"/>
      <c r="F409" s="8"/>
      <c r="G409" s="8"/>
      <c r="H409" s="16"/>
      <c r="I409" s="10"/>
    </row>
    <row r="410" spans="1:9" x14ac:dyDescent="0.25">
      <c r="A410" s="7"/>
      <c r="B410" s="8"/>
      <c r="C410" s="9"/>
      <c r="D410" s="2" t="str" cm="1">
        <f t="array" ref="D410">LEFT(IF(C410="","",_xlfn._xlws.FILTER('QA Estimates'!C:C,'QA Estimates'!A:A=C410,"Not Found")), 60)</f>
        <v/>
      </c>
      <c r="E410" s="8"/>
      <c r="F410" s="8"/>
      <c r="G410" s="8"/>
      <c r="H410" s="16"/>
      <c r="I410" s="10"/>
    </row>
    <row r="411" spans="1:9" x14ac:dyDescent="0.25">
      <c r="A411" s="7"/>
      <c r="B411" s="8"/>
      <c r="C411" s="9"/>
      <c r="D411" s="2" t="str" cm="1">
        <f t="array" ref="D411">LEFT(IF(C411="","",_xlfn._xlws.FILTER('QA Estimates'!C:C,'QA Estimates'!A:A=C411,"Not Found")), 60)</f>
        <v/>
      </c>
      <c r="E411" s="8"/>
      <c r="F411" s="8"/>
      <c r="G411" s="8"/>
      <c r="H411" s="16"/>
      <c r="I411" s="10"/>
    </row>
    <row r="412" spans="1:9" x14ac:dyDescent="0.25">
      <c r="A412" s="7"/>
      <c r="B412" s="8"/>
      <c r="C412" s="9"/>
      <c r="D412" s="2" t="str" cm="1">
        <f t="array" ref="D412">LEFT(IF(C412="","",_xlfn._xlws.FILTER('QA Estimates'!C:C,'QA Estimates'!A:A=C412,"Not Found")), 60)</f>
        <v/>
      </c>
      <c r="E412" s="8"/>
      <c r="F412" s="8"/>
      <c r="G412" s="8"/>
      <c r="H412" s="16"/>
      <c r="I412" s="10"/>
    </row>
    <row r="413" spans="1:9" x14ac:dyDescent="0.25">
      <c r="A413" s="7"/>
      <c r="B413" s="8"/>
      <c r="C413" s="9"/>
      <c r="D413" s="2" t="str" cm="1">
        <f t="array" ref="D413">LEFT(IF(C413="","",_xlfn._xlws.FILTER('QA Estimates'!C:C,'QA Estimates'!A:A=C413,"Not Found")), 60)</f>
        <v/>
      </c>
      <c r="E413" s="8"/>
      <c r="F413" s="8"/>
      <c r="G413" s="8"/>
      <c r="H413" s="16"/>
      <c r="I413" s="10"/>
    </row>
    <row r="414" spans="1:9" x14ac:dyDescent="0.25">
      <c r="A414" s="7"/>
      <c r="B414" s="8"/>
      <c r="C414" s="9"/>
      <c r="D414" s="2" t="str" cm="1">
        <f t="array" ref="D414">LEFT(IF(C414="","",_xlfn._xlws.FILTER('QA Estimates'!C:C,'QA Estimates'!A:A=C414,"Not Found")), 60)</f>
        <v/>
      </c>
      <c r="E414" s="8"/>
      <c r="F414" s="8"/>
      <c r="G414" s="8"/>
      <c r="H414" s="16"/>
      <c r="I414" s="10"/>
    </row>
    <row r="415" spans="1:9" x14ac:dyDescent="0.25">
      <c r="A415" s="7"/>
      <c r="B415" s="8"/>
      <c r="C415" s="9"/>
      <c r="D415" s="2" t="str" cm="1">
        <f t="array" ref="D415">LEFT(IF(C415="","",_xlfn._xlws.FILTER('QA Estimates'!C:C,'QA Estimates'!A:A=C415,"Not Found")), 60)</f>
        <v/>
      </c>
      <c r="E415" s="8"/>
      <c r="F415" s="8"/>
      <c r="G415" s="8"/>
      <c r="H415" s="16"/>
      <c r="I415" s="10"/>
    </row>
    <row r="416" spans="1:9" x14ac:dyDescent="0.25">
      <c r="A416" s="7"/>
      <c r="B416" s="8"/>
      <c r="C416" s="9"/>
      <c r="D416" s="2" t="str" cm="1">
        <f t="array" ref="D416">LEFT(IF(C416="","",_xlfn._xlws.FILTER('QA Estimates'!C:C,'QA Estimates'!A:A=C416,"Not Found")), 60)</f>
        <v/>
      </c>
      <c r="E416" s="8"/>
      <c r="F416" s="8"/>
      <c r="G416" s="8"/>
      <c r="H416" s="16"/>
      <c r="I416" s="10"/>
    </row>
    <row r="417" spans="1:9" x14ac:dyDescent="0.25">
      <c r="A417" s="7"/>
      <c r="B417" s="8"/>
      <c r="C417" s="9"/>
      <c r="D417" s="2" t="str" cm="1">
        <f t="array" ref="D417">LEFT(IF(C417="","",_xlfn._xlws.FILTER('QA Estimates'!C:C,'QA Estimates'!A:A=C417,"Not Found")), 60)</f>
        <v/>
      </c>
      <c r="E417" s="8"/>
      <c r="F417" s="8"/>
      <c r="G417" s="8"/>
      <c r="H417" s="16"/>
      <c r="I417" s="10"/>
    </row>
    <row r="418" spans="1:9" x14ac:dyDescent="0.25">
      <c r="A418" s="7"/>
      <c r="B418" s="8"/>
      <c r="C418" s="9"/>
      <c r="D418" s="2" t="str" cm="1">
        <f t="array" ref="D418">LEFT(IF(C418="","",_xlfn._xlws.FILTER('QA Estimates'!C:C,'QA Estimates'!A:A=C418,"Not Found")), 60)</f>
        <v/>
      </c>
      <c r="E418" s="8"/>
      <c r="F418" s="8"/>
      <c r="G418" s="8"/>
      <c r="H418" s="16"/>
      <c r="I418" s="10"/>
    </row>
    <row r="419" spans="1:9" x14ac:dyDescent="0.25">
      <c r="A419" s="7"/>
      <c r="B419" s="8"/>
      <c r="C419" s="9"/>
      <c r="D419" s="2" t="str" cm="1">
        <f t="array" ref="D419">LEFT(IF(C419="","",_xlfn._xlws.FILTER('QA Estimates'!C:C,'QA Estimates'!A:A=C419,"Not Found")), 60)</f>
        <v/>
      </c>
      <c r="E419" s="8"/>
      <c r="F419" s="8"/>
      <c r="G419" s="8"/>
      <c r="H419" s="16"/>
      <c r="I419" s="10"/>
    </row>
    <row r="420" spans="1:9" x14ac:dyDescent="0.25">
      <c r="A420" s="7"/>
      <c r="B420" s="8"/>
      <c r="C420" s="9"/>
      <c r="D420" s="2" t="str" cm="1">
        <f t="array" ref="D420">LEFT(IF(C420="","",_xlfn._xlws.FILTER('QA Estimates'!C:C,'QA Estimates'!A:A=C420,"Not Found")), 60)</f>
        <v/>
      </c>
      <c r="E420" s="8"/>
      <c r="F420" s="8"/>
      <c r="G420" s="8"/>
      <c r="H420" s="16"/>
      <c r="I420" s="10"/>
    </row>
    <row r="421" spans="1:9" x14ac:dyDescent="0.25">
      <c r="A421" s="7"/>
      <c r="B421" s="8"/>
      <c r="C421" s="9"/>
      <c r="D421" s="2" t="str" cm="1">
        <f t="array" ref="D421">LEFT(IF(C421="","",_xlfn._xlws.FILTER('QA Estimates'!C:C,'QA Estimates'!A:A=C421,"Not Found")), 60)</f>
        <v/>
      </c>
      <c r="E421" s="8"/>
      <c r="F421" s="8"/>
      <c r="G421" s="8"/>
      <c r="H421" s="16"/>
      <c r="I421" s="10"/>
    </row>
    <row r="422" spans="1:9" x14ac:dyDescent="0.25">
      <c r="A422" s="7"/>
      <c r="B422" s="8"/>
      <c r="C422" s="9"/>
      <c r="D422" s="2" t="str" cm="1">
        <f t="array" ref="D422">LEFT(IF(C422="","",_xlfn._xlws.FILTER('QA Estimates'!C:C,'QA Estimates'!A:A=C422,"Not Found")), 60)</f>
        <v/>
      </c>
      <c r="E422" s="8"/>
      <c r="F422" s="8"/>
      <c r="G422" s="8"/>
      <c r="H422" s="16"/>
      <c r="I422" s="10"/>
    </row>
    <row r="423" spans="1:9" x14ac:dyDescent="0.25">
      <c r="A423" s="7"/>
      <c r="B423" s="8"/>
      <c r="C423" s="9"/>
      <c r="D423" s="2" t="str" cm="1">
        <f t="array" ref="D423">LEFT(IF(C423="","",_xlfn._xlws.FILTER('QA Estimates'!C:C,'QA Estimates'!A:A=C423,"Not Found")), 60)</f>
        <v/>
      </c>
      <c r="E423" s="8"/>
      <c r="F423" s="8"/>
      <c r="G423" s="8"/>
      <c r="H423" s="16"/>
      <c r="I423" s="10"/>
    </row>
    <row r="424" spans="1:9" x14ac:dyDescent="0.25">
      <c r="A424" s="7"/>
      <c r="B424" s="8"/>
      <c r="C424" s="9"/>
      <c r="D424" s="2" t="str" cm="1">
        <f t="array" ref="D424">LEFT(IF(C424="","",_xlfn._xlws.FILTER('QA Estimates'!C:C,'QA Estimates'!A:A=C424,"Not Found")), 60)</f>
        <v/>
      </c>
      <c r="E424" s="8"/>
      <c r="F424" s="8"/>
      <c r="G424" s="8"/>
      <c r="H424" s="16"/>
      <c r="I424" s="10"/>
    </row>
    <row r="425" spans="1:9" x14ac:dyDescent="0.25">
      <c r="A425" s="7"/>
      <c r="B425" s="8"/>
      <c r="C425" s="9"/>
      <c r="D425" s="2" t="str" cm="1">
        <f t="array" ref="D425">LEFT(IF(C425="","",_xlfn._xlws.FILTER('QA Estimates'!C:C,'QA Estimates'!A:A=C425,"Not Found")), 60)</f>
        <v/>
      </c>
      <c r="E425" s="8"/>
      <c r="F425" s="8"/>
      <c r="G425" s="8"/>
      <c r="H425" s="16"/>
      <c r="I425" s="10"/>
    </row>
    <row r="426" spans="1:9" x14ac:dyDescent="0.25">
      <c r="A426" s="7"/>
      <c r="B426" s="8"/>
      <c r="C426" s="9"/>
      <c r="D426" s="2" t="str" cm="1">
        <f t="array" ref="D426">LEFT(IF(C426="","",_xlfn._xlws.FILTER('QA Estimates'!C:C,'QA Estimates'!A:A=C426,"Not Found")), 60)</f>
        <v/>
      </c>
      <c r="E426" s="8"/>
      <c r="F426" s="8"/>
      <c r="G426" s="8"/>
      <c r="H426" s="16"/>
      <c r="I426" s="10"/>
    </row>
    <row r="427" spans="1:9" x14ac:dyDescent="0.25">
      <c r="A427" s="7"/>
      <c r="B427" s="8"/>
      <c r="C427" s="9"/>
      <c r="D427" s="2" t="str" cm="1">
        <f t="array" ref="D427">LEFT(IF(C427="","",_xlfn._xlws.FILTER('QA Estimates'!C:C,'QA Estimates'!A:A=C427,"Not Found")), 60)</f>
        <v/>
      </c>
      <c r="E427" s="8"/>
      <c r="F427" s="8"/>
      <c r="G427" s="8"/>
      <c r="H427" s="16"/>
      <c r="I427" s="10"/>
    </row>
    <row r="428" spans="1:9" x14ac:dyDescent="0.25">
      <c r="A428" s="7"/>
      <c r="B428" s="8"/>
      <c r="C428" s="9"/>
      <c r="D428" s="2" t="str" cm="1">
        <f t="array" ref="D428">LEFT(IF(C428="","",_xlfn._xlws.FILTER('QA Estimates'!C:C,'QA Estimates'!A:A=C428,"Not Found")), 60)</f>
        <v/>
      </c>
      <c r="E428" s="8"/>
      <c r="F428" s="8"/>
      <c r="G428" s="8"/>
      <c r="H428" s="16"/>
      <c r="I428" s="10"/>
    </row>
    <row r="429" spans="1:9" x14ac:dyDescent="0.25">
      <c r="A429" s="7"/>
      <c r="B429" s="8"/>
      <c r="C429" s="9"/>
      <c r="D429" s="2" t="str" cm="1">
        <f t="array" ref="D429">LEFT(IF(C429="","",_xlfn._xlws.FILTER('QA Estimates'!C:C,'QA Estimates'!A:A=C429,"Not Found")), 60)</f>
        <v/>
      </c>
      <c r="E429" s="8"/>
      <c r="F429" s="8"/>
      <c r="G429" s="8"/>
      <c r="H429" s="16"/>
      <c r="I429" s="10"/>
    </row>
    <row r="430" spans="1:9" x14ac:dyDescent="0.25">
      <c r="A430" s="7"/>
      <c r="B430" s="8"/>
      <c r="C430" s="9"/>
      <c r="D430" s="2" t="str" cm="1">
        <f t="array" ref="D430">LEFT(IF(C430="","",_xlfn._xlws.FILTER('QA Estimates'!C:C,'QA Estimates'!A:A=C430,"Not Found")), 60)</f>
        <v/>
      </c>
      <c r="E430" s="8"/>
      <c r="F430" s="8"/>
      <c r="G430" s="8"/>
      <c r="H430" s="16"/>
      <c r="I430" s="10"/>
    </row>
    <row r="431" spans="1:9" x14ac:dyDescent="0.25">
      <c r="A431" s="7"/>
      <c r="B431" s="8"/>
      <c r="C431" s="9"/>
      <c r="D431" s="2" t="str" cm="1">
        <f t="array" ref="D431">LEFT(IF(C431="","",_xlfn._xlws.FILTER('QA Estimates'!C:C,'QA Estimates'!A:A=C431,"Not Found")), 60)</f>
        <v/>
      </c>
      <c r="E431" s="8"/>
      <c r="F431" s="8"/>
      <c r="G431" s="8"/>
      <c r="H431" s="16"/>
      <c r="I431" s="10"/>
    </row>
    <row r="432" spans="1:9" x14ac:dyDescent="0.25">
      <c r="A432" s="7"/>
      <c r="B432" s="8"/>
      <c r="C432" s="9"/>
      <c r="D432" s="2" t="str" cm="1">
        <f t="array" ref="D432">LEFT(IF(C432="","",_xlfn._xlws.FILTER('QA Estimates'!C:C,'QA Estimates'!A:A=C432,"Not Found")), 60)</f>
        <v/>
      </c>
      <c r="E432" s="8"/>
      <c r="F432" s="8"/>
      <c r="G432" s="8"/>
      <c r="H432" s="16"/>
      <c r="I432" s="10"/>
    </row>
    <row r="433" spans="1:9" x14ac:dyDescent="0.25">
      <c r="A433" s="7"/>
      <c r="B433" s="8"/>
      <c r="C433" s="9"/>
      <c r="D433" s="2" t="str" cm="1">
        <f t="array" ref="D433">LEFT(IF(C433="","",_xlfn._xlws.FILTER('QA Estimates'!C:C,'QA Estimates'!A:A=C433,"Not Found")), 60)</f>
        <v/>
      </c>
      <c r="E433" s="8"/>
      <c r="F433" s="8"/>
      <c r="G433" s="8"/>
      <c r="H433" s="16"/>
      <c r="I433" s="10"/>
    </row>
    <row r="434" spans="1:9" x14ac:dyDescent="0.25">
      <c r="A434" s="7"/>
      <c r="B434" s="8"/>
      <c r="C434" s="9"/>
      <c r="D434" s="2" t="str" cm="1">
        <f t="array" ref="D434">LEFT(IF(C434="","",_xlfn._xlws.FILTER('QA Estimates'!C:C,'QA Estimates'!A:A=C434,"Not Found")), 60)</f>
        <v/>
      </c>
      <c r="E434" s="8"/>
      <c r="F434" s="8"/>
      <c r="G434" s="8"/>
      <c r="H434" s="16"/>
      <c r="I434" s="10"/>
    </row>
    <row r="435" spans="1:9" x14ac:dyDescent="0.25">
      <c r="A435" s="7"/>
      <c r="B435" s="8"/>
      <c r="C435" s="9"/>
      <c r="D435" s="2" t="str" cm="1">
        <f t="array" ref="D435">LEFT(IF(C435="","",_xlfn._xlws.FILTER('QA Estimates'!C:C,'QA Estimates'!A:A=C435,"Not Found")), 60)</f>
        <v/>
      </c>
      <c r="E435" s="8"/>
      <c r="F435" s="8"/>
      <c r="G435" s="8"/>
      <c r="H435" s="16"/>
      <c r="I435" s="10"/>
    </row>
    <row r="436" spans="1:9" x14ac:dyDescent="0.25">
      <c r="A436" s="7"/>
      <c r="B436" s="8"/>
      <c r="C436" s="9"/>
      <c r="D436" s="2" t="str" cm="1">
        <f t="array" ref="D436">LEFT(IF(C436="","",_xlfn._xlws.FILTER('QA Estimates'!C:C,'QA Estimates'!A:A=C436,"Not Found")), 60)</f>
        <v/>
      </c>
      <c r="E436" s="8"/>
      <c r="F436" s="8"/>
      <c r="G436" s="8"/>
      <c r="H436" s="16"/>
      <c r="I436" s="10"/>
    </row>
    <row r="437" spans="1:9" x14ac:dyDescent="0.25">
      <c r="A437" s="7"/>
      <c r="B437" s="8"/>
      <c r="C437" s="9"/>
      <c r="D437" s="2" t="str" cm="1">
        <f t="array" ref="D437">LEFT(IF(C437="","",_xlfn._xlws.FILTER('QA Estimates'!C:C,'QA Estimates'!A:A=C437,"Not Found")), 60)</f>
        <v/>
      </c>
      <c r="E437" s="8"/>
      <c r="F437" s="8"/>
      <c r="G437" s="8"/>
      <c r="H437" s="16"/>
      <c r="I437" s="10"/>
    </row>
    <row r="438" spans="1:9" x14ac:dyDescent="0.25">
      <c r="A438" s="7"/>
      <c r="B438" s="8"/>
      <c r="C438" s="9"/>
      <c r="D438" s="2" t="str" cm="1">
        <f t="array" ref="D438">LEFT(IF(C438="","",_xlfn._xlws.FILTER('QA Estimates'!C:C,'QA Estimates'!A:A=C438,"Not Found")), 60)</f>
        <v/>
      </c>
      <c r="E438" s="8"/>
      <c r="F438" s="8"/>
      <c r="G438" s="8"/>
      <c r="H438" s="16"/>
      <c r="I438" s="10"/>
    </row>
    <row r="439" spans="1:9" x14ac:dyDescent="0.25">
      <c r="A439" s="7"/>
      <c r="B439" s="8"/>
      <c r="C439" s="9"/>
      <c r="D439" s="2" t="str" cm="1">
        <f t="array" ref="D439">LEFT(IF(C439="","",_xlfn._xlws.FILTER('QA Estimates'!C:C,'QA Estimates'!A:A=C439,"Not Found")), 60)</f>
        <v/>
      </c>
      <c r="E439" s="8"/>
      <c r="F439" s="8"/>
      <c r="G439" s="8"/>
      <c r="H439" s="16"/>
      <c r="I439" s="10"/>
    </row>
    <row r="440" spans="1:9" x14ac:dyDescent="0.25">
      <c r="A440" s="7"/>
      <c r="B440" s="8"/>
      <c r="C440" s="9"/>
      <c r="D440" s="2" t="str" cm="1">
        <f t="array" ref="D440">LEFT(IF(C440="","",_xlfn._xlws.FILTER('QA Estimates'!C:C,'QA Estimates'!A:A=C440,"Not Found")), 60)</f>
        <v/>
      </c>
      <c r="E440" s="8"/>
      <c r="F440" s="8"/>
      <c r="G440" s="8"/>
      <c r="H440" s="16"/>
      <c r="I440" s="10"/>
    </row>
    <row r="441" spans="1:9" x14ac:dyDescent="0.25">
      <c r="A441" s="7"/>
      <c r="B441" s="8"/>
      <c r="C441" s="9"/>
      <c r="D441" s="2" t="str" cm="1">
        <f t="array" ref="D441">LEFT(IF(C441="","",_xlfn._xlws.FILTER('QA Estimates'!C:C,'QA Estimates'!A:A=C441,"Not Found")), 60)</f>
        <v/>
      </c>
      <c r="E441" s="8"/>
      <c r="F441" s="8"/>
      <c r="G441" s="8"/>
      <c r="H441" s="16"/>
      <c r="I441" s="10"/>
    </row>
    <row r="442" spans="1:9" x14ac:dyDescent="0.25">
      <c r="A442" s="7"/>
      <c r="B442" s="8"/>
      <c r="C442" s="9"/>
      <c r="D442" s="2" t="str" cm="1">
        <f t="array" ref="D442">LEFT(IF(C442="","",_xlfn._xlws.FILTER('QA Estimates'!C:C,'QA Estimates'!A:A=C442,"Not Found")), 60)</f>
        <v/>
      </c>
      <c r="E442" s="8"/>
      <c r="F442" s="8"/>
      <c r="G442" s="8"/>
      <c r="H442" s="16"/>
      <c r="I442" s="10"/>
    </row>
    <row r="443" spans="1:9" x14ac:dyDescent="0.25">
      <c r="A443" s="7"/>
      <c r="B443" s="8"/>
      <c r="C443" s="9"/>
      <c r="D443" s="2" t="str" cm="1">
        <f t="array" ref="D443">LEFT(IF(C443="","",_xlfn._xlws.FILTER('QA Estimates'!C:C,'QA Estimates'!A:A=C443,"Not Found")), 60)</f>
        <v/>
      </c>
      <c r="E443" s="8"/>
      <c r="F443" s="8"/>
      <c r="G443" s="8"/>
      <c r="H443" s="16"/>
      <c r="I443" s="10"/>
    </row>
    <row r="444" spans="1:9" x14ac:dyDescent="0.25">
      <c r="A444" s="7"/>
      <c r="B444" s="8"/>
      <c r="C444" s="9"/>
      <c r="D444" s="2" t="str" cm="1">
        <f t="array" ref="D444">LEFT(IF(C444="","",_xlfn._xlws.FILTER('QA Estimates'!C:C,'QA Estimates'!A:A=C444,"Not Found")), 60)</f>
        <v/>
      </c>
      <c r="E444" s="8"/>
      <c r="F444" s="8"/>
      <c r="G444" s="8"/>
      <c r="H444" s="16"/>
      <c r="I444" s="10"/>
    </row>
    <row r="445" spans="1:9" x14ac:dyDescent="0.25">
      <c r="A445" s="7"/>
      <c r="B445" s="8"/>
      <c r="C445" s="9"/>
      <c r="D445" s="2" t="str" cm="1">
        <f t="array" ref="D445">LEFT(IF(C445="","",_xlfn._xlws.FILTER('QA Estimates'!C:C,'QA Estimates'!A:A=C445,"Not Found")), 60)</f>
        <v/>
      </c>
      <c r="E445" s="8"/>
      <c r="F445" s="8"/>
      <c r="G445" s="8"/>
      <c r="H445" s="16"/>
      <c r="I445" s="10"/>
    </row>
    <row r="446" spans="1:9" x14ac:dyDescent="0.25">
      <c r="A446" s="7"/>
      <c r="B446" s="8"/>
      <c r="C446" s="9"/>
      <c r="D446" s="2" t="str" cm="1">
        <f t="array" ref="D446">LEFT(IF(C446="","",_xlfn._xlws.FILTER('QA Estimates'!C:C,'QA Estimates'!A:A=C446,"Not Found")), 60)</f>
        <v/>
      </c>
      <c r="E446" s="8"/>
      <c r="F446" s="8"/>
      <c r="G446" s="8"/>
      <c r="H446" s="16"/>
      <c r="I446" s="10"/>
    </row>
    <row r="447" spans="1:9" x14ac:dyDescent="0.25">
      <c r="A447" s="7"/>
      <c r="B447" s="8"/>
      <c r="C447" s="9"/>
      <c r="D447" s="2" t="str" cm="1">
        <f t="array" ref="D447">LEFT(IF(C447="","",_xlfn._xlws.FILTER('QA Estimates'!C:C,'QA Estimates'!A:A=C447,"Not Found")), 60)</f>
        <v/>
      </c>
      <c r="E447" s="8"/>
      <c r="F447" s="8"/>
      <c r="G447" s="8"/>
      <c r="H447" s="16"/>
      <c r="I447" s="10"/>
    </row>
    <row r="448" spans="1:9" x14ac:dyDescent="0.25">
      <c r="A448" s="7"/>
      <c r="B448" s="8"/>
      <c r="C448" s="9"/>
      <c r="D448" s="2" t="str" cm="1">
        <f t="array" ref="D448">LEFT(IF(C448="","",_xlfn._xlws.FILTER('QA Estimates'!C:C,'QA Estimates'!A:A=C448,"Not Found")), 60)</f>
        <v/>
      </c>
      <c r="E448" s="8"/>
      <c r="F448" s="8"/>
      <c r="G448" s="8"/>
      <c r="H448" s="16"/>
      <c r="I448" s="10"/>
    </row>
    <row r="449" spans="1:9" x14ac:dyDescent="0.25">
      <c r="A449" s="7"/>
      <c r="B449" s="8"/>
      <c r="C449" s="9"/>
      <c r="D449" s="2" t="str" cm="1">
        <f t="array" ref="D449">LEFT(IF(C449="","",_xlfn._xlws.FILTER('QA Estimates'!C:C,'QA Estimates'!A:A=C449,"Not Found")), 60)</f>
        <v/>
      </c>
      <c r="E449" s="8"/>
      <c r="F449" s="8"/>
      <c r="G449" s="8"/>
      <c r="H449" s="16"/>
      <c r="I449" s="10"/>
    </row>
    <row r="450" spans="1:9" x14ac:dyDescent="0.25">
      <c r="A450" s="7"/>
      <c r="B450" s="8"/>
      <c r="C450" s="9"/>
      <c r="D450" s="2" t="str" cm="1">
        <f t="array" ref="D450">LEFT(IF(C450="","",_xlfn._xlws.FILTER('QA Estimates'!C:C,'QA Estimates'!A:A=C450,"Not Found")), 60)</f>
        <v/>
      </c>
      <c r="E450" s="8"/>
      <c r="F450" s="8"/>
      <c r="G450" s="8"/>
      <c r="H450" s="16"/>
      <c r="I450" s="10"/>
    </row>
    <row r="451" spans="1:9" x14ac:dyDescent="0.25">
      <c r="A451" s="7"/>
      <c r="B451" s="8"/>
      <c r="C451" s="9"/>
      <c r="D451" s="2" t="str" cm="1">
        <f t="array" ref="D451">LEFT(IF(C451="","",_xlfn._xlws.FILTER('QA Estimates'!C:C,'QA Estimates'!A:A=C451,"Not Found")), 60)</f>
        <v/>
      </c>
      <c r="E451" s="8"/>
      <c r="F451" s="8"/>
      <c r="G451" s="8"/>
      <c r="H451" s="16"/>
      <c r="I451" s="10"/>
    </row>
    <row r="452" spans="1:9" x14ac:dyDescent="0.25">
      <c r="A452" s="7"/>
      <c r="B452" s="8"/>
      <c r="C452" s="9"/>
      <c r="D452" s="2" t="str" cm="1">
        <f t="array" ref="D452">LEFT(IF(C452="","",_xlfn._xlws.FILTER('QA Estimates'!C:C,'QA Estimates'!A:A=C452,"Not Found")), 60)</f>
        <v/>
      </c>
      <c r="E452" s="8"/>
      <c r="F452" s="8"/>
      <c r="G452" s="8"/>
      <c r="H452" s="16"/>
      <c r="I452" s="10"/>
    </row>
    <row r="453" spans="1:9" x14ac:dyDescent="0.25">
      <c r="A453" s="7"/>
      <c r="B453" s="8"/>
      <c r="C453" s="9"/>
      <c r="D453" s="2" t="str" cm="1">
        <f t="array" ref="D453">LEFT(IF(C453="","",_xlfn._xlws.FILTER('QA Estimates'!C:C,'QA Estimates'!A:A=C453,"Not Found")), 60)</f>
        <v/>
      </c>
      <c r="E453" s="8"/>
      <c r="F453" s="8"/>
      <c r="G453" s="8"/>
      <c r="H453" s="16"/>
      <c r="I453" s="10"/>
    </row>
    <row r="454" spans="1:9" x14ac:dyDescent="0.25">
      <c r="A454" s="7"/>
      <c r="B454" s="8"/>
      <c r="C454" s="9"/>
      <c r="D454" s="2" t="str" cm="1">
        <f t="array" ref="D454">LEFT(IF(C454="","",_xlfn._xlws.FILTER('QA Estimates'!C:C,'QA Estimates'!A:A=C454,"Not Found")), 60)</f>
        <v/>
      </c>
      <c r="E454" s="8"/>
      <c r="F454" s="8"/>
      <c r="G454" s="8"/>
      <c r="H454" s="16"/>
      <c r="I454" s="10"/>
    </row>
    <row r="455" spans="1:9" x14ac:dyDescent="0.25">
      <c r="A455" s="7"/>
      <c r="B455" s="8"/>
      <c r="C455" s="9"/>
      <c r="D455" s="2" t="str" cm="1">
        <f t="array" ref="D455">LEFT(IF(C455="","",_xlfn._xlws.FILTER('QA Estimates'!C:C,'QA Estimates'!A:A=C455,"Not Found")), 60)</f>
        <v/>
      </c>
      <c r="E455" s="8"/>
      <c r="F455" s="8"/>
      <c r="G455" s="8"/>
      <c r="H455" s="16"/>
      <c r="I455" s="10"/>
    </row>
    <row r="456" spans="1:9" x14ac:dyDescent="0.25">
      <c r="A456" s="7"/>
      <c r="B456" s="8"/>
      <c r="C456" s="9"/>
      <c r="D456" s="2" t="str" cm="1">
        <f t="array" ref="D456">LEFT(IF(C456="","",_xlfn._xlws.FILTER('QA Estimates'!C:C,'QA Estimates'!A:A=C456,"Not Found")), 60)</f>
        <v/>
      </c>
      <c r="E456" s="8"/>
      <c r="F456" s="8"/>
      <c r="G456" s="8"/>
      <c r="H456" s="16"/>
      <c r="I456" s="10"/>
    </row>
    <row r="457" spans="1:9" x14ac:dyDescent="0.25">
      <c r="A457" s="7"/>
      <c r="B457" s="8"/>
      <c r="C457" s="9"/>
      <c r="D457" s="2" t="str" cm="1">
        <f t="array" ref="D457">LEFT(IF(C457="","",_xlfn._xlws.FILTER('QA Estimates'!C:C,'QA Estimates'!A:A=C457,"Not Found")), 60)</f>
        <v/>
      </c>
      <c r="E457" s="8"/>
      <c r="F457" s="8"/>
      <c r="G457" s="8"/>
      <c r="H457" s="16"/>
      <c r="I457" s="10"/>
    </row>
    <row r="458" spans="1:9" x14ac:dyDescent="0.25">
      <c r="A458" s="7"/>
      <c r="B458" s="8"/>
      <c r="C458" s="9"/>
      <c r="D458" s="2" t="str" cm="1">
        <f t="array" ref="D458">LEFT(IF(C458="","",_xlfn._xlws.FILTER('QA Estimates'!C:C,'QA Estimates'!A:A=C458,"Not Found")), 60)</f>
        <v/>
      </c>
      <c r="E458" s="8"/>
      <c r="F458" s="8"/>
      <c r="G458" s="8"/>
      <c r="H458" s="16"/>
      <c r="I458" s="10"/>
    </row>
    <row r="459" spans="1:9" x14ac:dyDescent="0.25">
      <c r="A459" s="7"/>
      <c r="B459" s="8"/>
      <c r="C459" s="9"/>
      <c r="D459" s="2" t="str" cm="1">
        <f t="array" ref="D459">LEFT(IF(C459="","",_xlfn._xlws.FILTER('QA Estimates'!C:C,'QA Estimates'!A:A=C459,"Not Found")), 60)</f>
        <v/>
      </c>
      <c r="E459" s="8"/>
      <c r="F459" s="8"/>
      <c r="G459" s="8"/>
      <c r="H459" s="16"/>
      <c r="I459" s="10"/>
    </row>
    <row r="460" spans="1:9" x14ac:dyDescent="0.25">
      <c r="A460" s="7"/>
      <c r="B460" s="8"/>
      <c r="C460" s="9"/>
      <c r="D460" s="2" t="str" cm="1">
        <f t="array" ref="D460">LEFT(IF(C460="","",_xlfn._xlws.FILTER('QA Estimates'!C:C,'QA Estimates'!A:A=C460,"Not Found")), 60)</f>
        <v/>
      </c>
      <c r="E460" s="8"/>
      <c r="F460" s="8"/>
      <c r="G460" s="8"/>
      <c r="H460" s="16"/>
      <c r="I460" s="10"/>
    </row>
    <row r="461" spans="1:9" x14ac:dyDescent="0.25">
      <c r="A461" s="7"/>
      <c r="B461" s="8"/>
      <c r="C461" s="9"/>
      <c r="D461" s="2" t="str" cm="1">
        <f t="array" ref="D461">LEFT(IF(C461="","",_xlfn._xlws.FILTER('QA Estimates'!C:C,'QA Estimates'!A:A=C461,"Not Found")), 60)</f>
        <v/>
      </c>
      <c r="E461" s="8"/>
      <c r="F461" s="8"/>
      <c r="G461" s="8"/>
      <c r="H461" s="16"/>
      <c r="I461" s="10"/>
    </row>
    <row r="462" spans="1:9" x14ac:dyDescent="0.25">
      <c r="A462" s="7"/>
      <c r="B462" s="8"/>
      <c r="C462" s="9"/>
      <c r="D462" s="2" t="str" cm="1">
        <f t="array" ref="D462">LEFT(IF(C462="","",_xlfn._xlws.FILTER('QA Estimates'!C:C,'QA Estimates'!A:A=C462,"Not Found")), 60)</f>
        <v/>
      </c>
      <c r="E462" s="8"/>
      <c r="F462" s="8"/>
      <c r="G462" s="8"/>
      <c r="H462" s="16"/>
      <c r="I462" s="10"/>
    </row>
    <row r="463" spans="1:9" x14ac:dyDescent="0.25">
      <c r="A463" s="7"/>
      <c r="B463" s="8"/>
      <c r="C463" s="9"/>
      <c r="D463" s="2" t="str" cm="1">
        <f t="array" ref="D463">LEFT(IF(C463="","",_xlfn._xlws.FILTER('QA Estimates'!C:C,'QA Estimates'!A:A=C463,"Not Found")), 60)</f>
        <v/>
      </c>
      <c r="E463" s="8"/>
      <c r="F463" s="8"/>
      <c r="G463" s="8"/>
      <c r="H463" s="16"/>
      <c r="I463" s="10"/>
    </row>
    <row r="464" spans="1:9" x14ac:dyDescent="0.25">
      <c r="A464" s="7"/>
      <c r="B464" s="8"/>
      <c r="C464" s="9"/>
      <c r="D464" s="2" t="str" cm="1">
        <f t="array" ref="D464">LEFT(IF(C464="","",_xlfn._xlws.FILTER('QA Estimates'!C:C,'QA Estimates'!A:A=C464,"Not Found")), 60)</f>
        <v/>
      </c>
      <c r="E464" s="8"/>
      <c r="F464" s="8"/>
      <c r="G464" s="8"/>
      <c r="H464" s="16"/>
      <c r="I464" s="10"/>
    </row>
    <row r="465" spans="1:9" x14ac:dyDescent="0.25">
      <c r="A465" s="7"/>
      <c r="B465" s="8"/>
      <c r="C465" s="9"/>
      <c r="D465" s="2" t="str" cm="1">
        <f t="array" ref="D465">LEFT(IF(C465="","",_xlfn._xlws.FILTER('QA Estimates'!C:C,'QA Estimates'!A:A=C465,"Not Found")), 60)</f>
        <v/>
      </c>
      <c r="E465" s="8"/>
      <c r="F465" s="8"/>
      <c r="G465" s="8"/>
      <c r="H465" s="16"/>
      <c r="I465" s="10"/>
    </row>
    <row r="466" spans="1:9" x14ac:dyDescent="0.25">
      <c r="A466" s="7"/>
      <c r="B466" s="8"/>
      <c r="C466" s="9"/>
      <c r="D466" s="2" t="str" cm="1">
        <f t="array" ref="D466">LEFT(IF(C466="","",_xlfn._xlws.FILTER('QA Estimates'!C:C,'QA Estimates'!A:A=C466,"Not Found")), 60)</f>
        <v/>
      </c>
      <c r="E466" s="8"/>
      <c r="F466" s="8"/>
      <c r="G466" s="8"/>
      <c r="H466" s="16"/>
      <c r="I466" s="10"/>
    </row>
    <row r="467" spans="1:9" x14ac:dyDescent="0.25">
      <c r="A467" s="7"/>
      <c r="B467" s="8"/>
      <c r="C467" s="9"/>
      <c r="D467" s="2" t="str" cm="1">
        <f t="array" ref="D467">LEFT(IF(C467="","",_xlfn._xlws.FILTER('QA Estimates'!C:C,'QA Estimates'!A:A=C467,"Not Found")), 60)</f>
        <v/>
      </c>
      <c r="E467" s="8"/>
      <c r="F467" s="8"/>
      <c r="G467" s="8"/>
      <c r="H467" s="16"/>
      <c r="I467" s="10"/>
    </row>
    <row r="468" spans="1:9" x14ac:dyDescent="0.25">
      <c r="A468" s="7"/>
      <c r="B468" s="8"/>
      <c r="C468" s="9"/>
      <c r="D468" s="2" t="str" cm="1">
        <f t="array" ref="D468">LEFT(IF(C468="","",_xlfn._xlws.FILTER('QA Estimates'!C:C,'QA Estimates'!A:A=C468,"Not Found")), 60)</f>
        <v/>
      </c>
      <c r="E468" s="8"/>
      <c r="F468" s="8"/>
      <c r="G468" s="8"/>
      <c r="H468" s="16"/>
      <c r="I468" s="10"/>
    </row>
    <row r="469" spans="1:9" x14ac:dyDescent="0.25">
      <c r="A469" s="7"/>
      <c r="B469" s="8"/>
      <c r="C469" s="9"/>
      <c r="D469" s="2" t="str" cm="1">
        <f t="array" ref="D469">LEFT(IF(C469="","",_xlfn._xlws.FILTER('QA Estimates'!C:C,'QA Estimates'!A:A=C469,"Not Found")), 60)</f>
        <v/>
      </c>
      <c r="E469" s="8"/>
      <c r="F469" s="8"/>
      <c r="G469" s="8"/>
      <c r="H469" s="16"/>
      <c r="I469" s="10"/>
    </row>
    <row r="470" spans="1:9" x14ac:dyDescent="0.25">
      <c r="A470" s="7"/>
      <c r="B470" s="8"/>
      <c r="C470" s="9"/>
      <c r="D470" s="2" t="str" cm="1">
        <f t="array" ref="D470">LEFT(IF(C470="","",_xlfn._xlws.FILTER('QA Estimates'!C:C,'QA Estimates'!A:A=C470,"Not Found")), 60)</f>
        <v/>
      </c>
      <c r="E470" s="8"/>
      <c r="F470" s="8"/>
      <c r="G470" s="8"/>
      <c r="H470" s="16"/>
      <c r="I470" s="10"/>
    </row>
    <row r="471" spans="1:9" x14ac:dyDescent="0.25">
      <c r="A471" s="7"/>
      <c r="B471" s="8"/>
      <c r="C471" s="9"/>
      <c r="D471" s="2" t="str" cm="1">
        <f t="array" ref="D471">LEFT(IF(C471="","",_xlfn._xlws.FILTER('QA Estimates'!C:C,'QA Estimates'!A:A=C471,"Not Found")), 60)</f>
        <v/>
      </c>
      <c r="E471" s="8"/>
      <c r="F471" s="8"/>
      <c r="G471" s="8"/>
      <c r="H471" s="16"/>
      <c r="I471" s="10"/>
    </row>
    <row r="472" spans="1:9" x14ac:dyDescent="0.25">
      <c r="A472" s="7"/>
      <c r="B472" s="8"/>
      <c r="C472" s="9"/>
      <c r="D472" s="2" t="str" cm="1">
        <f t="array" ref="D472">LEFT(IF(C472="","",_xlfn._xlws.FILTER('QA Estimates'!C:C,'QA Estimates'!A:A=C472,"Not Found")), 60)</f>
        <v/>
      </c>
      <c r="E472" s="8"/>
      <c r="F472" s="8"/>
      <c r="G472" s="8"/>
      <c r="H472" s="16"/>
      <c r="I472" s="10"/>
    </row>
    <row r="473" spans="1:9" x14ac:dyDescent="0.25">
      <c r="A473" s="7"/>
      <c r="B473" s="8"/>
      <c r="C473" s="9"/>
      <c r="D473" s="2" t="str" cm="1">
        <f t="array" ref="D473">LEFT(IF(C473="","",_xlfn._xlws.FILTER('QA Estimates'!C:C,'QA Estimates'!A:A=C473,"Not Found")), 60)</f>
        <v/>
      </c>
      <c r="E473" s="8"/>
      <c r="F473" s="8"/>
      <c r="G473" s="8"/>
      <c r="H473" s="16"/>
      <c r="I473" s="10"/>
    </row>
    <row r="474" spans="1:9" x14ac:dyDescent="0.25">
      <c r="A474" s="7"/>
      <c r="B474" s="8"/>
      <c r="C474" s="9"/>
      <c r="D474" s="2" t="str" cm="1">
        <f t="array" ref="D474">LEFT(IF(C474="","",_xlfn._xlws.FILTER('QA Estimates'!C:C,'QA Estimates'!A:A=C474,"Not Found")), 60)</f>
        <v/>
      </c>
      <c r="E474" s="8"/>
      <c r="F474" s="8"/>
      <c r="G474" s="8"/>
      <c r="H474" s="16"/>
      <c r="I474" s="10"/>
    </row>
    <row r="475" spans="1:9" x14ac:dyDescent="0.25">
      <c r="A475" s="7"/>
      <c r="B475" s="8"/>
      <c r="C475" s="9"/>
      <c r="D475" s="2" t="str" cm="1">
        <f t="array" ref="D475">LEFT(IF(C475="","",_xlfn._xlws.FILTER('QA Estimates'!C:C,'QA Estimates'!A:A=C475,"Not Found")), 60)</f>
        <v/>
      </c>
      <c r="E475" s="8"/>
      <c r="F475" s="8"/>
      <c r="G475" s="8"/>
      <c r="H475" s="16"/>
      <c r="I475" s="10"/>
    </row>
    <row r="476" spans="1:9" x14ac:dyDescent="0.25">
      <c r="A476" s="7"/>
      <c r="B476" s="8"/>
      <c r="C476" s="9"/>
      <c r="D476" s="2" t="str" cm="1">
        <f t="array" ref="D476">LEFT(IF(C476="","",_xlfn._xlws.FILTER('QA Estimates'!C:C,'QA Estimates'!A:A=C476,"Not Found")), 60)</f>
        <v/>
      </c>
      <c r="E476" s="8"/>
      <c r="F476" s="8"/>
      <c r="G476" s="8"/>
      <c r="H476" s="16"/>
      <c r="I476" s="10"/>
    </row>
    <row r="477" spans="1:9" x14ac:dyDescent="0.25">
      <c r="A477" s="7"/>
      <c r="B477" s="8"/>
      <c r="C477" s="9"/>
      <c r="D477" s="2" t="str" cm="1">
        <f t="array" ref="D477">LEFT(IF(C477="","",_xlfn._xlws.FILTER('QA Estimates'!C:C,'QA Estimates'!A:A=C477,"Not Found")), 60)</f>
        <v/>
      </c>
      <c r="E477" s="8"/>
      <c r="F477" s="8"/>
      <c r="G477" s="8"/>
      <c r="H477" s="16"/>
      <c r="I477" s="10"/>
    </row>
    <row r="478" spans="1:9" x14ac:dyDescent="0.25">
      <c r="A478" s="7"/>
      <c r="B478" s="8"/>
      <c r="C478" s="9"/>
      <c r="D478" s="2" t="str" cm="1">
        <f t="array" ref="D478">LEFT(IF(C478="","",_xlfn._xlws.FILTER('QA Estimates'!C:C,'QA Estimates'!A:A=C478,"Not Found")), 60)</f>
        <v/>
      </c>
      <c r="E478" s="8"/>
      <c r="F478" s="8"/>
      <c r="G478" s="8"/>
      <c r="H478" s="16"/>
      <c r="I478" s="10"/>
    </row>
    <row r="479" spans="1:9" x14ac:dyDescent="0.25">
      <c r="A479" s="7"/>
      <c r="B479" s="8"/>
      <c r="C479" s="9"/>
      <c r="D479" s="2" t="str" cm="1">
        <f t="array" ref="D479">LEFT(IF(C479="","",_xlfn._xlws.FILTER('QA Estimates'!C:C,'QA Estimates'!A:A=C479,"Not Found")), 60)</f>
        <v/>
      </c>
      <c r="E479" s="8"/>
      <c r="F479" s="8"/>
      <c r="G479" s="8"/>
      <c r="H479" s="16"/>
      <c r="I479" s="10"/>
    </row>
    <row r="480" spans="1:9" x14ac:dyDescent="0.25">
      <c r="A480" s="7"/>
      <c r="B480" s="8"/>
      <c r="C480" s="9"/>
      <c r="D480" s="2" t="str" cm="1">
        <f t="array" ref="D480">LEFT(IF(C480="","",_xlfn._xlws.FILTER('QA Estimates'!C:C,'QA Estimates'!A:A=C480,"Not Found")), 60)</f>
        <v/>
      </c>
      <c r="E480" s="8"/>
      <c r="F480" s="8"/>
      <c r="G480" s="8"/>
      <c r="H480" s="16"/>
      <c r="I480" s="10"/>
    </row>
    <row r="481" spans="1:9" x14ac:dyDescent="0.25">
      <c r="A481" s="7"/>
      <c r="B481" s="8"/>
      <c r="C481" s="9"/>
      <c r="D481" s="2" t="str" cm="1">
        <f t="array" ref="D481">LEFT(IF(C481="","",_xlfn._xlws.FILTER('QA Estimates'!C:C,'QA Estimates'!A:A=C481,"Not Found")), 60)</f>
        <v/>
      </c>
      <c r="E481" s="8"/>
      <c r="F481" s="8"/>
      <c r="G481" s="8"/>
      <c r="H481" s="16"/>
      <c r="I481" s="10"/>
    </row>
    <row r="482" spans="1:9" x14ac:dyDescent="0.25">
      <c r="A482" s="7"/>
      <c r="B482" s="8"/>
      <c r="C482" s="9"/>
      <c r="D482" s="2" t="str" cm="1">
        <f t="array" ref="D482">LEFT(IF(C482="","",_xlfn._xlws.FILTER('QA Estimates'!C:C,'QA Estimates'!A:A=C482,"Not Found")), 60)</f>
        <v/>
      </c>
      <c r="E482" s="8"/>
      <c r="F482" s="8"/>
      <c r="G482" s="8"/>
      <c r="H482" s="16"/>
      <c r="I482" s="10"/>
    </row>
    <row r="483" spans="1:9" x14ac:dyDescent="0.25">
      <c r="A483" s="7"/>
      <c r="B483" s="8"/>
      <c r="C483" s="9"/>
      <c r="D483" s="2" t="str" cm="1">
        <f t="array" ref="D483">LEFT(IF(C483="","",_xlfn._xlws.FILTER('QA Estimates'!C:C,'QA Estimates'!A:A=C483,"Not Found")), 60)</f>
        <v/>
      </c>
      <c r="E483" s="8"/>
      <c r="F483" s="8"/>
      <c r="G483" s="8"/>
      <c r="H483" s="16"/>
      <c r="I483" s="10"/>
    </row>
    <row r="484" spans="1:9" x14ac:dyDescent="0.25">
      <c r="A484" s="7"/>
      <c r="B484" s="8"/>
      <c r="C484" s="9"/>
      <c r="D484" s="2" t="str" cm="1">
        <f t="array" ref="D484">LEFT(IF(C484="","",_xlfn._xlws.FILTER('QA Estimates'!C:C,'QA Estimates'!A:A=C484,"Not Found")), 60)</f>
        <v/>
      </c>
      <c r="E484" s="8"/>
      <c r="F484" s="8"/>
      <c r="G484" s="8"/>
      <c r="H484" s="16"/>
      <c r="I484" s="10"/>
    </row>
    <row r="485" spans="1:9" x14ac:dyDescent="0.25">
      <c r="A485" s="7"/>
      <c r="B485" s="8"/>
      <c r="C485" s="9"/>
      <c r="D485" s="2" t="str" cm="1">
        <f t="array" ref="D485">LEFT(IF(C485="","",_xlfn._xlws.FILTER('QA Estimates'!C:C,'QA Estimates'!A:A=C485,"Not Found")), 60)</f>
        <v/>
      </c>
      <c r="E485" s="8"/>
      <c r="F485" s="8"/>
      <c r="G485" s="8"/>
      <c r="H485" s="16"/>
      <c r="I485" s="10"/>
    </row>
    <row r="486" spans="1:9" x14ac:dyDescent="0.25">
      <c r="A486" s="7"/>
      <c r="B486" s="8"/>
      <c r="C486" s="9"/>
      <c r="D486" s="2" t="str" cm="1">
        <f t="array" ref="D486">LEFT(IF(C486="","",_xlfn._xlws.FILTER('QA Estimates'!C:C,'QA Estimates'!A:A=C486,"Not Found")), 60)</f>
        <v/>
      </c>
      <c r="E486" s="8"/>
      <c r="F486" s="8"/>
      <c r="G486" s="8"/>
      <c r="H486" s="16"/>
      <c r="I486" s="10"/>
    </row>
    <row r="487" spans="1:9" x14ac:dyDescent="0.25">
      <c r="A487" s="7"/>
      <c r="B487" s="8"/>
      <c r="C487" s="9"/>
      <c r="D487" s="2" t="str" cm="1">
        <f t="array" ref="D487">LEFT(IF(C487="","",_xlfn._xlws.FILTER('QA Estimates'!C:C,'QA Estimates'!A:A=C487,"Not Found")), 60)</f>
        <v/>
      </c>
      <c r="E487" s="8"/>
      <c r="F487" s="8"/>
      <c r="G487" s="8"/>
      <c r="H487" s="16"/>
      <c r="I487" s="10"/>
    </row>
    <row r="488" spans="1:9" x14ac:dyDescent="0.25">
      <c r="A488" s="7"/>
      <c r="B488" s="8"/>
      <c r="C488" s="9"/>
      <c r="D488" s="2" t="str" cm="1">
        <f t="array" ref="D488">LEFT(IF(C488="","",_xlfn._xlws.FILTER('QA Estimates'!C:C,'QA Estimates'!A:A=C488,"Not Found")), 60)</f>
        <v/>
      </c>
      <c r="E488" s="8"/>
      <c r="F488" s="8"/>
      <c r="G488" s="8"/>
      <c r="H488" s="16"/>
      <c r="I488" s="10"/>
    </row>
    <row r="489" spans="1:9" x14ac:dyDescent="0.25">
      <c r="A489" s="7"/>
      <c r="B489" s="8"/>
      <c r="C489" s="9"/>
      <c r="D489" s="2" t="str" cm="1">
        <f t="array" ref="D489">LEFT(IF(C489="","",_xlfn._xlws.FILTER('QA Estimates'!C:C,'QA Estimates'!A:A=C489,"Not Found")), 60)</f>
        <v/>
      </c>
      <c r="E489" s="8"/>
      <c r="F489" s="8"/>
      <c r="G489" s="8"/>
      <c r="H489" s="16"/>
      <c r="I489" s="10"/>
    </row>
    <row r="490" spans="1:9" x14ac:dyDescent="0.25">
      <c r="A490" s="7"/>
      <c r="B490" s="8"/>
      <c r="C490" s="9"/>
      <c r="D490" s="2" t="str" cm="1">
        <f t="array" ref="D490">LEFT(IF(C490="","",_xlfn._xlws.FILTER('QA Estimates'!C:C,'QA Estimates'!A:A=C490,"Not Found")), 60)</f>
        <v/>
      </c>
      <c r="E490" s="8"/>
      <c r="F490" s="8"/>
      <c r="G490" s="8"/>
      <c r="H490" s="16"/>
      <c r="I490" s="10"/>
    </row>
    <row r="491" spans="1:9" x14ac:dyDescent="0.25">
      <c r="A491" s="7"/>
      <c r="B491" s="8"/>
      <c r="C491" s="9"/>
      <c r="D491" s="2" t="str" cm="1">
        <f t="array" ref="D491">LEFT(IF(C491="","",_xlfn._xlws.FILTER('QA Estimates'!C:C,'QA Estimates'!A:A=C491,"Not Found")), 60)</f>
        <v/>
      </c>
      <c r="E491" s="8"/>
      <c r="F491" s="8"/>
      <c r="G491" s="8"/>
      <c r="H491" s="16"/>
      <c r="I491" s="10"/>
    </row>
    <row r="492" spans="1:9" x14ac:dyDescent="0.25">
      <c r="A492" s="7"/>
      <c r="B492" s="8"/>
      <c r="C492" s="9"/>
      <c r="D492" s="2" t="str" cm="1">
        <f t="array" ref="D492">LEFT(IF(C492="","",_xlfn._xlws.FILTER('QA Estimates'!C:C,'QA Estimates'!A:A=C492,"Not Found")), 60)</f>
        <v/>
      </c>
      <c r="E492" s="8"/>
      <c r="F492" s="8"/>
      <c r="G492" s="8"/>
      <c r="H492" s="16"/>
      <c r="I492" s="10"/>
    </row>
    <row r="493" spans="1:9" x14ac:dyDescent="0.25">
      <c r="A493" s="7"/>
      <c r="B493" s="8"/>
      <c r="C493" s="9"/>
      <c r="D493" s="2" t="str" cm="1">
        <f t="array" ref="D493">LEFT(IF(C493="","",_xlfn._xlws.FILTER('QA Estimates'!C:C,'QA Estimates'!A:A=C493,"Not Found")), 60)</f>
        <v/>
      </c>
      <c r="E493" s="8"/>
      <c r="F493" s="8"/>
      <c r="G493" s="8"/>
      <c r="H493" s="16"/>
      <c r="I493" s="10"/>
    </row>
    <row r="494" spans="1:9" x14ac:dyDescent="0.25">
      <c r="A494" s="7"/>
      <c r="B494" s="8"/>
      <c r="C494" s="9"/>
      <c r="D494" s="2" t="str" cm="1">
        <f t="array" ref="D494">LEFT(IF(C494="","",_xlfn._xlws.FILTER('QA Estimates'!C:C,'QA Estimates'!A:A=C494,"Not Found")), 60)</f>
        <v/>
      </c>
      <c r="E494" s="8"/>
      <c r="F494" s="8"/>
      <c r="G494" s="8"/>
      <c r="H494" s="16"/>
      <c r="I494" s="10"/>
    </row>
    <row r="495" spans="1:9" x14ac:dyDescent="0.25">
      <c r="A495" s="7"/>
      <c r="B495" s="8"/>
      <c r="C495" s="9"/>
      <c r="D495" s="2" t="str" cm="1">
        <f t="array" ref="D495">LEFT(IF(C495="","",_xlfn._xlws.FILTER('QA Estimates'!C:C,'QA Estimates'!A:A=C495,"Not Found")), 60)</f>
        <v/>
      </c>
      <c r="E495" s="8"/>
      <c r="F495" s="8"/>
      <c r="G495" s="8"/>
      <c r="H495" s="16"/>
      <c r="I495" s="10"/>
    </row>
    <row r="496" spans="1:9" x14ac:dyDescent="0.25">
      <c r="A496" s="7"/>
      <c r="B496" s="8"/>
      <c r="C496" s="9"/>
      <c r="D496" s="2" t="str" cm="1">
        <f t="array" ref="D496">LEFT(IF(C496="","",_xlfn._xlws.FILTER('QA Estimates'!C:C,'QA Estimates'!A:A=C496,"Not Found")), 60)</f>
        <v/>
      </c>
      <c r="E496" s="8"/>
      <c r="F496" s="8"/>
      <c r="G496" s="8"/>
      <c r="H496" s="16"/>
      <c r="I496" s="10"/>
    </row>
    <row r="497" spans="1:9" x14ac:dyDescent="0.25">
      <c r="A497" s="7"/>
      <c r="B497" s="8"/>
      <c r="C497" s="9"/>
      <c r="D497" s="2" t="str" cm="1">
        <f t="array" ref="D497">LEFT(IF(C497="","",_xlfn._xlws.FILTER('QA Estimates'!C:C,'QA Estimates'!A:A=C497,"Not Found")), 60)</f>
        <v/>
      </c>
      <c r="E497" s="8"/>
      <c r="F497" s="8"/>
      <c r="G497" s="8"/>
      <c r="H497" s="16"/>
      <c r="I497" s="10"/>
    </row>
    <row r="498" spans="1:9" x14ac:dyDescent="0.25">
      <c r="A498" s="7"/>
      <c r="B498" s="8"/>
      <c r="C498" s="9"/>
      <c r="D498" s="2" t="str" cm="1">
        <f t="array" ref="D498">LEFT(IF(C498="","",_xlfn._xlws.FILTER('QA Estimates'!C:C,'QA Estimates'!A:A=C498,"Not Found")), 60)</f>
        <v/>
      </c>
      <c r="E498" s="8"/>
      <c r="F498" s="8"/>
      <c r="G498" s="8"/>
      <c r="H498" s="16"/>
      <c r="I498" s="10"/>
    </row>
    <row r="499" spans="1:9" x14ac:dyDescent="0.25">
      <c r="A499" s="7"/>
      <c r="B499" s="8"/>
      <c r="C499" s="9"/>
      <c r="D499" s="2" t="str" cm="1">
        <f t="array" ref="D499">LEFT(IF(C499="","",_xlfn._xlws.FILTER('QA Estimates'!C:C,'QA Estimates'!A:A=C499,"Not Found")), 60)</f>
        <v/>
      </c>
      <c r="E499" s="8"/>
      <c r="F499" s="8"/>
      <c r="G499" s="8"/>
      <c r="H499" s="16"/>
      <c r="I499" s="10"/>
    </row>
    <row r="500" spans="1:9" x14ac:dyDescent="0.25">
      <c r="A500" s="7"/>
      <c r="B500" s="8"/>
      <c r="C500" s="9"/>
      <c r="D500" s="2" t="str" cm="1">
        <f t="array" ref="D500">LEFT(IF(C500="","",_xlfn._xlws.FILTER('QA Estimates'!C:C,'QA Estimates'!A:A=C500,"Not Found")), 60)</f>
        <v/>
      </c>
      <c r="E500" s="8"/>
      <c r="F500" s="8"/>
      <c r="G500" s="8"/>
      <c r="H500" s="16"/>
      <c r="I500" s="10"/>
    </row>
    <row r="501" spans="1:9" x14ac:dyDescent="0.25">
      <c r="A501" s="7"/>
      <c r="B501" s="8"/>
      <c r="C501" s="9"/>
      <c r="D501" s="2" t="str" cm="1">
        <f t="array" ref="D501">LEFT(IF(C501="","",_xlfn._xlws.FILTER('QA Estimates'!C:C,'QA Estimates'!A:A=C501,"Not Found")), 60)</f>
        <v/>
      </c>
      <c r="E501" s="8"/>
      <c r="F501" s="8"/>
      <c r="G501" s="8"/>
      <c r="H501" s="16"/>
      <c r="I501" s="10"/>
    </row>
    <row r="502" spans="1:9" x14ac:dyDescent="0.25">
      <c r="A502" s="7"/>
      <c r="B502" s="8"/>
      <c r="C502" s="9"/>
      <c r="D502" s="2" t="str" cm="1">
        <f t="array" ref="D502">LEFT(IF(C502="","",_xlfn._xlws.FILTER('QA Estimates'!C:C,'QA Estimates'!A:A=C502,"Not Found")), 60)</f>
        <v/>
      </c>
      <c r="E502" s="8"/>
      <c r="F502" s="8"/>
      <c r="G502" s="8"/>
      <c r="H502" s="16"/>
      <c r="I502" s="10"/>
    </row>
    <row r="503" spans="1:9" x14ac:dyDescent="0.25">
      <c r="A503" s="7"/>
      <c r="B503" s="8"/>
      <c r="C503" s="9"/>
      <c r="D503" s="2" t="str" cm="1">
        <f t="array" ref="D503">LEFT(IF(C503="","",_xlfn._xlws.FILTER('QA Estimates'!C:C,'QA Estimates'!A:A=C503,"Not Found")), 60)</f>
        <v/>
      </c>
      <c r="E503" s="8"/>
      <c r="F503" s="8"/>
      <c r="G503" s="8"/>
      <c r="H503" s="16"/>
      <c r="I503" s="10"/>
    </row>
    <row r="504" spans="1:9" x14ac:dyDescent="0.25">
      <c r="A504" s="7"/>
      <c r="B504" s="8"/>
      <c r="C504" s="9"/>
      <c r="D504" s="2" t="str" cm="1">
        <f t="array" ref="D504">LEFT(IF(C504="","",_xlfn._xlws.FILTER('QA Estimates'!C:C,'QA Estimates'!A:A=C504,"Not Found")), 60)</f>
        <v/>
      </c>
      <c r="E504" s="8"/>
      <c r="F504" s="8"/>
      <c r="G504" s="8"/>
      <c r="H504" s="16"/>
      <c r="I504" s="10"/>
    </row>
    <row r="505" spans="1:9" x14ac:dyDescent="0.25">
      <c r="A505" s="7"/>
      <c r="B505" s="8"/>
      <c r="C505" s="9"/>
      <c r="D505" s="2" t="str" cm="1">
        <f t="array" ref="D505">LEFT(IF(C505="","",_xlfn._xlws.FILTER('QA Estimates'!C:C,'QA Estimates'!A:A=C505,"Not Found")), 60)</f>
        <v/>
      </c>
      <c r="E505" s="8"/>
      <c r="F505" s="8"/>
      <c r="G505" s="8"/>
      <c r="H505" s="16"/>
      <c r="I505" s="10"/>
    </row>
    <row r="506" spans="1:9" x14ac:dyDescent="0.25">
      <c r="A506" s="7"/>
      <c r="B506" s="8"/>
      <c r="C506" s="9"/>
      <c r="D506" s="2" t="str" cm="1">
        <f t="array" ref="D506">LEFT(IF(C506="","",_xlfn._xlws.FILTER('QA Estimates'!C:C,'QA Estimates'!A:A=C506,"Not Found")), 60)</f>
        <v/>
      </c>
      <c r="E506" s="8"/>
      <c r="F506" s="8"/>
      <c r="G506" s="8"/>
      <c r="H506" s="16"/>
      <c r="I506" s="10"/>
    </row>
    <row r="507" spans="1:9" x14ac:dyDescent="0.25">
      <c r="A507" s="7"/>
      <c r="B507" s="8"/>
      <c r="C507" s="9"/>
      <c r="D507" s="2" t="str" cm="1">
        <f t="array" ref="D507">LEFT(IF(C507="","",_xlfn._xlws.FILTER('QA Estimates'!C:C,'QA Estimates'!A:A=C507,"Not Found")), 60)</f>
        <v/>
      </c>
      <c r="E507" s="8"/>
      <c r="F507" s="8"/>
      <c r="G507" s="8"/>
      <c r="H507" s="16"/>
      <c r="I507" s="10"/>
    </row>
    <row r="508" spans="1:9" x14ac:dyDescent="0.25">
      <c r="A508" s="7"/>
      <c r="B508" s="8"/>
      <c r="C508" s="9"/>
      <c r="D508" s="2" t="str" cm="1">
        <f t="array" ref="D508">LEFT(IF(C508="","",_xlfn._xlws.FILTER('QA Estimates'!C:C,'QA Estimates'!A:A=C508,"Not Found")), 60)</f>
        <v/>
      </c>
      <c r="E508" s="8"/>
      <c r="F508" s="8"/>
      <c r="G508" s="8"/>
      <c r="H508" s="16"/>
      <c r="I508" s="10"/>
    </row>
    <row r="509" spans="1:9" x14ac:dyDescent="0.25">
      <c r="A509" s="7"/>
      <c r="B509" s="8"/>
      <c r="C509" s="9"/>
      <c r="D509" s="2" t="str" cm="1">
        <f t="array" ref="D509">LEFT(IF(C509="","",_xlfn._xlws.FILTER('QA Estimates'!C:C,'QA Estimates'!A:A=C509,"Not Found")), 60)</f>
        <v/>
      </c>
      <c r="E509" s="8"/>
      <c r="F509" s="8"/>
      <c r="G509" s="8"/>
      <c r="H509" s="16"/>
      <c r="I509" s="10"/>
    </row>
    <row r="510" spans="1:9" x14ac:dyDescent="0.25">
      <c r="A510" s="7"/>
      <c r="B510" s="8"/>
      <c r="C510" s="9"/>
      <c r="D510" s="2" t="str" cm="1">
        <f t="array" ref="D510">LEFT(IF(C510="","",_xlfn._xlws.FILTER('QA Estimates'!C:C,'QA Estimates'!A:A=C510,"Not Found")), 60)</f>
        <v/>
      </c>
      <c r="E510" s="8"/>
      <c r="F510" s="8"/>
      <c r="G510" s="8"/>
      <c r="H510" s="16"/>
      <c r="I510" s="10"/>
    </row>
    <row r="511" spans="1:9" x14ac:dyDescent="0.25">
      <c r="A511" s="7"/>
      <c r="B511" s="8"/>
      <c r="C511" s="9"/>
      <c r="D511" s="2" t="str" cm="1">
        <f t="array" ref="D511">LEFT(IF(C511="","",_xlfn._xlws.FILTER('QA Estimates'!C:C,'QA Estimates'!A:A=C511,"Not Found")), 60)</f>
        <v/>
      </c>
      <c r="E511" s="8"/>
      <c r="F511" s="8"/>
      <c r="G511" s="8"/>
      <c r="H511" s="16"/>
      <c r="I511" s="10"/>
    </row>
    <row r="512" spans="1:9" x14ac:dyDescent="0.25">
      <c r="A512" s="7"/>
      <c r="B512" s="8"/>
      <c r="C512" s="9"/>
      <c r="D512" s="2" t="str" cm="1">
        <f t="array" ref="D512">LEFT(IF(C512="","",_xlfn._xlws.FILTER('QA Estimates'!C:C,'QA Estimates'!A:A=C512,"Not Found")), 60)</f>
        <v/>
      </c>
      <c r="E512" s="8"/>
      <c r="F512" s="8"/>
      <c r="G512" s="8"/>
      <c r="H512" s="16"/>
      <c r="I512" s="10"/>
    </row>
    <row r="513" spans="1:9" x14ac:dyDescent="0.25">
      <c r="A513" s="7"/>
      <c r="B513" s="8"/>
      <c r="C513" s="9"/>
      <c r="D513" s="2" t="str" cm="1">
        <f t="array" ref="D513">LEFT(IF(C513="","",_xlfn._xlws.FILTER('QA Estimates'!C:C,'QA Estimates'!A:A=C513,"Not Found")), 60)</f>
        <v/>
      </c>
      <c r="E513" s="8"/>
      <c r="F513" s="8"/>
      <c r="G513" s="8"/>
      <c r="H513" s="16"/>
      <c r="I513" s="10"/>
    </row>
    <row r="514" spans="1:9" x14ac:dyDescent="0.25">
      <c r="A514" s="7"/>
      <c r="B514" s="8"/>
      <c r="C514" s="9"/>
      <c r="D514" s="2" t="str" cm="1">
        <f t="array" ref="D514">LEFT(IF(C514="","",_xlfn._xlws.FILTER('QA Estimates'!C:C,'QA Estimates'!A:A=C514,"Not Found")), 60)</f>
        <v/>
      </c>
      <c r="E514" s="8"/>
      <c r="F514" s="8"/>
      <c r="G514" s="8"/>
      <c r="H514" s="16"/>
      <c r="I514" s="10"/>
    </row>
    <row r="515" spans="1:9" x14ac:dyDescent="0.25">
      <c r="A515" s="7"/>
      <c r="B515" s="8"/>
      <c r="C515" s="9"/>
      <c r="D515" s="2" t="str" cm="1">
        <f t="array" ref="D515">LEFT(IF(C515="","",_xlfn._xlws.FILTER('QA Estimates'!C:C,'QA Estimates'!A:A=C515,"Not Found")), 60)</f>
        <v/>
      </c>
      <c r="E515" s="8"/>
      <c r="F515" s="8"/>
      <c r="G515" s="8"/>
      <c r="H515" s="16"/>
      <c r="I515" s="10"/>
    </row>
    <row r="516" spans="1:9" x14ac:dyDescent="0.25">
      <c r="A516" s="7"/>
      <c r="B516" s="8"/>
      <c r="C516" s="9"/>
      <c r="D516" s="2" t="str" cm="1">
        <f t="array" ref="D516">LEFT(IF(C516="","",_xlfn._xlws.FILTER('QA Estimates'!C:C,'QA Estimates'!A:A=C516,"Not Found")), 60)</f>
        <v/>
      </c>
      <c r="E516" s="8"/>
      <c r="F516" s="8"/>
      <c r="G516" s="8"/>
      <c r="H516" s="16"/>
      <c r="I516" s="10"/>
    </row>
    <row r="517" spans="1:9" x14ac:dyDescent="0.25">
      <c r="A517" s="7"/>
      <c r="B517" s="8"/>
      <c r="C517" s="9"/>
      <c r="D517" s="2" t="str" cm="1">
        <f t="array" ref="D517">LEFT(IF(C517="","",_xlfn._xlws.FILTER('QA Estimates'!C:C,'QA Estimates'!A:A=C517,"Not Found")), 60)</f>
        <v/>
      </c>
      <c r="E517" s="8"/>
      <c r="F517" s="8"/>
      <c r="G517" s="8"/>
      <c r="H517" s="16"/>
      <c r="I517" s="10"/>
    </row>
    <row r="518" spans="1:9" x14ac:dyDescent="0.25">
      <c r="A518" s="7"/>
      <c r="B518" s="8"/>
      <c r="C518" s="9"/>
      <c r="D518" s="2" t="str" cm="1">
        <f t="array" ref="D518">LEFT(IF(C518="","",_xlfn._xlws.FILTER('QA Estimates'!C:C,'QA Estimates'!A:A=C518,"Not Found")), 60)</f>
        <v/>
      </c>
      <c r="E518" s="8"/>
      <c r="F518" s="8"/>
      <c r="G518" s="8"/>
      <c r="H518" s="16"/>
      <c r="I518" s="10"/>
    </row>
    <row r="519" spans="1:9" x14ac:dyDescent="0.25">
      <c r="A519" s="7"/>
      <c r="B519" s="8"/>
      <c r="C519" s="9"/>
      <c r="D519" s="2" t="str" cm="1">
        <f t="array" ref="D519">LEFT(IF(C519="","",_xlfn._xlws.FILTER('QA Estimates'!C:C,'QA Estimates'!A:A=C519,"Not Found")), 60)</f>
        <v/>
      </c>
      <c r="E519" s="8"/>
      <c r="F519" s="8"/>
      <c r="G519" s="8"/>
      <c r="H519" s="16"/>
      <c r="I519" s="10"/>
    </row>
    <row r="520" spans="1:9" x14ac:dyDescent="0.25">
      <c r="A520" s="7"/>
      <c r="B520" s="8"/>
      <c r="C520" s="9"/>
      <c r="D520" s="2" t="str" cm="1">
        <f t="array" ref="D520">LEFT(IF(C520="","",_xlfn._xlws.FILTER('QA Estimates'!C:C,'QA Estimates'!A:A=C520,"Not Found")), 60)</f>
        <v/>
      </c>
      <c r="E520" s="8"/>
      <c r="F520" s="8"/>
      <c r="G520" s="8"/>
      <c r="H520" s="16"/>
      <c r="I520" s="10"/>
    </row>
    <row r="521" spans="1:9" x14ac:dyDescent="0.25">
      <c r="A521" s="7"/>
    </row>
    <row r="522" spans="1:9" x14ac:dyDescent="0.25">
      <c r="A522" s="7"/>
    </row>
    <row r="523" spans="1:9" x14ac:dyDescent="0.25">
      <c r="A523" s="7"/>
    </row>
    <row r="524" spans="1:9" x14ac:dyDescent="0.25">
      <c r="A524" s="7"/>
    </row>
  </sheetData>
  <autoFilter ref="A1:I1" xr:uid="{7CCCBBF7-FFAF-4AFB-BD00-C4C54CE2749B}"/>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C39A4848-16B3-45FE-B994-01DA1F751241}">
          <x14:formula1>
            <xm:f>Legend!$A$2:$A$9</xm:f>
          </x14:formula1>
          <xm:sqref>B2:B23 B28:B40 B42:B520</xm:sqref>
        </x14:dataValidation>
        <x14:dataValidation type="list" allowBlank="1" showInputMessage="1" showErrorMessage="1" xr:uid="{681E6912-14D2-4A56-8EF2-CEF74C1E0B36}">
          <x14:formula1>
            <xm:f>Legend!$C$2:$C$28</xm:f>
          </x14:formula1>
          <xm:sqref>F2:F23 F28:F40 F44:F520</xm:sqref>
        </x14:dataValidation>
        <x14:dataValidation type="list" allowBlank="1" showInputMessage="1" showErrorMessage="1" xr:uid="{02ECA76A-5329-4CD3-AD49-A371A41DAE0A}">
          <x14:formula1>
            <xm:f>Legend!$B$2:$B$19</xm:f>
          </x14:formula1>
          <xm:sqref>E2:E23 E28:E40 E42:E520</xm:sqref>
        </x14:dataValidation>
        <x14:dataValidation type="list" allowBlank="1" showInputMessage="1" showErrorMessage="1" xr:uid="{023C9317-D206-472D-AA0C-6A8323386EBC}">
          <x14:formula1>
            <xm:f>'QA Estimates'!$A$2:$A$185</xm:f>
          </x14:formula1>
          <xm:sqref>H34 C2:C23 C28:C40 C42:C520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FD0C-405C-494D-A95D-C61E7AC670F3}">
  <sheetPr codeName="Sheet4"/>
  <dimension ref="A1:N34"/>
  <sheetViews>
    <sheetView workbookViewId="0">
      <pane xSplit="1" topLeftCell="C1" activePane="topRight" state="frozen"/>
      <selection pane="topRight" activeCell="A8" sqref="A8"/>
    </sheetView>
  </sheetViews>
  <sheetFormatPr defaultColWidth="16.5703125" defaultRowHeight="15" x14ac:dyDescent="0.25"/>
  <cols>
    <col min="1" max="1" width="8" style="10" bestFit="1" customWidth="1"/>
    <col min="2" max="2" width="9.7109375" style="10" customWidth="1"/>
    <col min="3" max="3" width="81" style="10" customWidth="1"/>
    <col min="4" max="4" width="14.5703125" style="10" bestFit="1" customWidth="1"/>
    <col min="5" max="5" width="19.28515625" style="10" bestFit="1" customWidth="1"/>
    <col min="6" max="6" width="10.42578125" style="11" bestFit="1" customWidth="1"/>
    <col min="7" max="7" width="30.42578125" style="11" bestFit="1" customWidth="1"/>
    <col min="8" max="8" width="28.140625" style="11" bestFit="1" customWidth="1"/>
    <col min="9" max="9" width="9.85546875" style="11" bestFit="1" customWidth="1"/>
    <col min="10" max="10" width="12.85546875" style="11" bestFit="1" customWidth="1"/>
    <col min="11" max="11" width="7.5703125" style="11" bestFit="1" customWidth="1"/>
    <col min="12" max="12" width="15.7109375" style="11" bestFit="1" customWidth="1"/>
    <col min="13" max="13" width="11.28515625" style="11" bestFit="1" customWidth="1"/>
    <col min="14" max="14" width="63.85546875" style="10" customWidth="1"/>
    <col min="15" max="16384" width="16.5703125" style="10"/>
  </cols>
  <sheetData>
    <row r="1" spans="1:14" ht="30" x14ac:dyDescent="0.25">
      <c r="A1" s="17" t="s">
        <v>3285</v>
      </c>
      <c r="B1" s="157" t="s">
        <v>3286</v>
      </c>
      <c r="C1" s="17" t="s">
        <v>2</v>
      </c>
      <c r="D1" s="17" t="s">
        <v>3</v>
      </c>
      <c r="E1" s="17" t="s">
        <v>4</v>
      </c>
      <c r="F1" s="128" t="s">
        <v>3287</v>
      </c>
      <c r="G1" s="12" t="s">
        <v>6</v>
      </c>
      <c r="H1" s="12" t="s">
        <v>8</v>
      </c>
      <c r="I1" s="128" t="s">
        <v>3288</v>
      </c>
      <c r="J1" s="128" t="s">
        <v>3289</v>
      </c>
      <c r="K1" s="128" t="s">
        <v>3290</v>
      </c>
      <c r="L1" s="128" t="s">
        <v>3291</v>
      </c>
      <c r="M1" s="128" t="s">
        <v>3292</v>
      </c>
      <c r="N1" s="17" t="s">
        <v>3181</v>
      </c>
    </row>
    <row r="2" spans="1:14" x14ac:dyDescent="0.25">
      <c r="A2" s="9" t="s">
        <v>1213</v>
      </c>
      <c r="B2" s="2" t="str" cm="1">
        <f t="array" ref="B2:G2">_xlfn._xlws.FILTER('search_jql=filter=11824'!B:G, 'search_jql=filter=11824'!A:A= A2, "Not Found")</f>
        <v>Story</v>
      </c>
      <c r="C2" s="9" t="str">
        <v>Increase the number of allowable document accepted in a single session in ospc</v>
      </c>
      <c r="D2" s="9" t="str">
        <v>Medium</v>
      </c>
      <c r="E2" s="9" t="str">
        <v>Testing</v>
      </c>
      <c r="F2" s="8" t="str">
        <v>2025-09-19</v>
      </c>
      <c r="G2" s="8" t="str">
        <v>Kiran Kangula</v>
      </c>
      <c r="H2" s="4" t="str" cm="1">
        <f t="array" ref="H2">IFERROR(
    INDEX(
        _xlfn.TEXTSPLIT(VLOOKUP(A2, 'search_jql=filter=11824'!A:I, 9, FALSE), ","),
        1
    ),
    ""
)</f>
        <v>BAUSprint 10 - Sep 01 - Sep 19</v>
      </c>
      <c r="I2" s="8">
        <v>60</v>
      </c>
      <c r="J2" s="4">
        <f ca="1">SUMIF('Actual Effort'!C:G, 'QA Estimates'!A2, 'Actual Effort'!G:G)</f>
        <v>29</v>
      </c>
      <c r="K2" s="4"/>
      <c r="L2" s="4"/>
      <c r="M2" s="4"/>
      <c r="N2" s="9"/>
    </row>
    <row r="3" spans="1:14" x14ac:dyDescent="0.25">
      <c r="A3" s="9" t="s">
        <v>1210</v>
      </c>
      <c r="B3" s="2" t="str" cm="1">
        <f t="array" ref="B3:G3">_xlfn._xlws.FILTER('search_jql=filter=11824'!B:G, 'search_jql=filter=11824'!A:A= A3, "Not Found")</f>
        <v>Story</v>
      </c>
      <c r="C3" s="9" t="str">
        <v>Increase the number of allowable document accepted in a single session in Doc upload</v>
      </c>
      <c r="D3" s="9" t="str">
        <v>Medium</v>
      </c>
      <c r="E3" s="9" t="str">
        <v>Testing</v>
      </c>
      <c r="F3" s="8" t="str">
        <v>2025-09-19</v>
      </c>
      <c r="G3" s="8" t="str">
        <v>Swetha Seetkal-Prasanna-Kumar</v>
      </c>
      <c r="H3" s="4" t="str" cm="1">
        <f t="array" ref="H3">IFERROR(
    INDEX(
        _xlfn.TEXTSPLIT(VLOOKUP(A3, 'search_jql=filter=11824'!A:I, 9, FALSE), ","),
        2
    ),
    ""
)</f>
        <v xml:space="preserve"> BAUSprint 10 - Sep 01 - Sep 19</v>
      </c>
      <c r="I3" s="8">
        <v>30</v>
      </c>
      <c r="J3" s="4">
        <f ca="1">SUMIF('Actual Effort'!C:G, 'QA Estimates'!A3, 'Actual Effort'!G:G)</f>
        <v>0</v>
      </c>
      <c r="K3" s="4"/>
      <c r="L3" s="4"/>
      <c r="M3" s="4"/>
      <c r="N3" s="9"/>
    </row>
    <row r="4" spans="1:14" x14ac:dyDescent="0.25">
      <c r="A4" s="9" t="s">
        <v>736</v>
      </c>
      <c r="B4" s="2" t="str" cm="1">
        <f t="array" ref="B4:G4">_xlfn._xlws.FILTER('search_jql=filter=11824'!B:G, 'search_jql=filter=11824'!A:A= A4, "Not Found")</f>
        <v>Story</v>
      </c>
      <c r="C4" s="9" t="str">
        <v>Java, Spring boot and maven upgrade for service-wtexpenses for WT</v>
      </c>
      <c r="D4" s="9" t="str">
        <v>Medium</v>
      </c>
      <c r="E4" s="9" t="str">
        <v>In Progress</v>
      </c>
      <c r="F4" s="8" t="str">
        <v>2025-10-03</v>
      </c>
      <c r="G4" s="8" t="str">
        <v>Jingze Ma</v>
      </c>
      <c r="H4" s="4" t="str" cm="1">
        <f t="array" ref="H4">IFERROR(
    INDEX(
        _xlfn.TEXTSPLIT(VLOOKUP(A4, 'search_jql=filter=11824'!A:I, 9, FALSE), ","),
        2
    ),
    ""
)</f>
        <v xml:space="preserve"> BAUSprint 10 - Sep 01 - Sep 19</v>
      </c>
      <c r="I4" s="8">
        <v>4</v>
      </c>
      <c r="J4" s="4">
        <f ca="1">SUMIF('Actual Effort'!C:G, 'QA Estimates'!A4, 'Actual Effort'!G:G)</f>
        <v>0</v>
      </c>
      <c r="K4" s="4"/>
      <c r="L4" s="4"/>
      <c r="M4" s="4"/>
      <c r="N4" s="9"/>
    </row>
    <row r="5" spans="1:14" x14ac:dyDescent="0.25">
      <c r="A5" s="9" t="s">
        <v>78</v>
      </c>
      <c r="B5" s="2" t="str" cm="1">
        <f t="array" ref="B5:G5">_xlfn._xlws.FILTER('search_jql=filter=11824'!B:G, 'search_jql=filter=11824'!A:A= A5, "Not Found")</f>
        <v>Story</v>
      </c>
      <c r="C5" s="9" t="str">
        <v>Digital Claims Weekly Sanity - September 2025</v>
      </c>
      <c r="D5" s="9" t="str">
        <v>Medium</v>
      </c>
      <c r="E5" s="9" t="str">
        <v>To Do</v>
      </c>
      <c r="F5" s="8">
        <v>0</v>
      </c>
      <c r="G5" s="8" t="str">
        <v>Kiran Kangula</v>
      </c>
      <c r="H5" s="4" t="str" cm="1">
        <f t="array" ref="H5">IFERROR(
    INDEX(
        _xlfn.TEXTSPLIT(VLOOKUP(A5, 'search_jql=filter=11824'!A:I, 9, FALSE), ","),
        1
    ),
    ""
)</f>
        <v>BAUSprint 10 - Sep 01 - Sep 19</v>
      </c>
      <c r="I5" s="8">
        <v>25</v>
      </c>
      <c r="J5" s="4">
        <f ca="1">SUMIF('Actual Effort'!C:G, 'QA Estimates'!A5, 'Actual Effort'!G:G)</f>
        <v>17</v>
      </c>
      <c r="K5" s="4"/>
      <c r="L5" s="4"/>
      <c r="M5" s="4"/>
      <c r="N5" s="9"/>
    </row>
    <row r="6" spans="1:14" x14ac:dyDescent="0.25">
      <c r="A6" s="9" t="s">
        <v>75</v>
      </c>
      <c r="B6" s="2" t="str" cm="1">
        <f t="array" ref="B6:G6">_xlfn._xlws.FILTER('search_jql=filter=11824'!B:G, 'search_jql=filter=11824'!A:A= A6, "Not Found")</f>
        <v>Story</v>
      </c>
      <c r="C6" s="9" t="str">
        <v>Digital Claims Automation - Maintenance (September 2025)</v>
      </c>
      <c r="D6" s="9" t="str">
        <v>Medium</v>
      </c>
      <c r="E6" s="9" t="str">
        <v>To Do</v>
      </c>
      <c r="F6" s="8">
        <v>0</v>
      </c>
      <c r="G6" s="8" t="str">
        <v>Kiran Kangula</v>
      </c>
      <c r="H6" s="4" t="str" cm="1">
        <f t="array" ref="H6">IFERROR(
    INDEX(
        _xlfn.TEXTSPLIT(VLOOKUP(A6, 'search_jql=filter=11824'!A:I, 9, FALSE), ","),
        1
    ),
    ""
)</f>
        <v>BAUSprint 10 - Sep 01 - Sep 19</v>
      </c>
      <c r="I6" s="8">
        <v>0</v>
      </c>
      <c r="J6" s="4">
        <f ca="1">SUMIF('Actual Effort'!C:G, 'QA Estimates'!A6, 'Actual Effort'!G:G)</f>
        <v>0</v>
      </c>
      <c r="K6" s="4"/>
      <c r="L6" s="4"/>
      <c r="M6" s="4"/>
      <c r="N6" s="9"/>
    </row>
    <row r="7" spans="1:14" x14ac:dyDescent="0.25">
      <c r="A7" s="9" t="s">
        <v>71</v>
      </c>
      <c r="B7" s="2" t="str" cm="1">
        <f t="array" ref="B7:G7">_xlfn._xlws.FILTER('search_jql=filter=11824'!B:G, 'search_jql=filter=11824'!A:A= A7, "Not Found")</f>
        <v>Story</v>
      </c>
      <c r="C7" s="9" t="str">
        <v>Digital Claims Regression - Release September 2025</v>
      </c>
      <c r="D7" s="9" t="str">
        <v>Medium</v>
      </c>
      <c r="E7" s="9" t="str">
        <v>To Do</v>
      </c>
      <c r="F7" s="8">
        <v>0</v>
      </c>
      <c r="G7" s="8" t="str">
        <v>Kiran Kangula</v>
      </c>
      <c r="H7" s="4" t="str" cm="1">
        <f t="array" ref="H7">IFERROR(
    INDEX(
        _xlfn.TEXTSPLIT(VLOOKUP(A7, 'search_jql=filter=11824'!A:I, 9, FALSE), ","),
        1
    ),
    ""
)</f>
        <v>BAUSprint 10 - Sep 01 - Sep 19</v>
      </c>
      <c r="I7" s="8">
        <v>60</v>
      </c>
      <c r="J7" s="4">
        <f ca="1">SUMIF('Actual Effort'!C:G, 'QA Estimates'!A7, 'Actual Effort'!G:G)</f>
        <v>41.5</v>
      </c>
      <c r="K7" s="4"/>
      <c r="L7" s="4"/>
      <c r="M7" s="4"/>
      <c r="N7" s="9"/>
    </row>
    <row r="8" spans="1:14" x14ac:dyDescent="0.25">
      <c r="A8" s="9" t="s">
        <v>267</v>
      </c>
      <c r="B8" s="2" t="str" cm="1">
        <f t="array" ref="B8:G8">_xlfn._xlws.FILTER('search_jql=filter=11824'!B:G, 'search_jql=filter=11824'!A:A= A8, "Not Found")</f>
        <v>Story</v>
      </c>
      <c r="C8" s="146" t="str">
        <v>DI-eform7 Auto-reg testing</v>
      </c>
      <c r="D8" s="9" t="str">
        <v>Medium</v>
      </c>
      <c r="E8" s="9" t="str">
        <v>Testing</v>
      </c>
      <c r="F8" s="8">
        <v>0</v>
      </c>
      <c r="G8" s="8" t="str">
        <v>Noopur Sharma</v>
      </c>
      <c r="H8" s="4" t="str" cm="1">
        <f t="array" ref="H8">IFERROR(
    INDEX(
        _xlfn.TEXTSPLIT(VLOOKUP(A8, 'search_jql=filter=11824'!A:I, 9, FALSE), ","),
        1
    ),
    ""
)</f>
        <v>BAUSprint 10 - Sep 01 - Sep 19</v>
      </c>
      <c r="I8" s="8">
        <v>50</v>
      </c>
      <c r="J8" s="4">
        <f ca="1">SUMIF('Actual Effort'!C:G, 'QA Estimates'!A8, 'Actual Effort'!G:G)</f>
        <v>49.5</v>
      </c>
      <c r="K8" s="4"/>
      <c r="L8" s="4"/>
      <c r="M8" s="4"/>
      <c r="N8" s="9"/>
    </row>
    <row r="9" spans="1:14" x14ac:dyDescent="0.25">
      <c r="A9" s="9" t="s">
        <v>394</v>
      </c>
      <c r="B9" s="2" t="str" cm="1">
        <f t="array" ref="B9:G9">_xlfn._xlws.FILTER('search_jql=filter=11824'!B:G, 'search_jql=filter=11824'!A:A= A9, "Not Found")</f>
        <v>Story</v>
      </c>
      <c r="C9" s="146" t="str">
        <v>Investigate DI6 Special character validation rule</v>
      </c>
      <c r="D9" s="9" t="str">
        <v>Medium</v>
      </c>
      <c r="E9" s="9" t="str">
        <v>Done</v>
      </c>
      <c r="F9" s="8" t="str">
        <v>2025-09-05</v>
      </c>
      <c r="G9" s="8" t="str">
        <v>Swetha Seetkal-Prasanna-Kumar</v>
      </c>
      <c r="H9" s="4" t="str" cm="1">
        <f t="array" ref="H9">IFERROR(
    INDEX(
        _xlfn.TEXTSPLIT(VLOOKUP(A9, 'search_jql=filter=11824'!A:I, 9, FALSE), ","),
        1
    ),
    ""
)</f>
        <v>BAUSprint 10 - Sep 01 - Sep 19</v>
      </c>
      <c r="I9" s="8">
        <v>11</v>
      </c>
      <c r="J9" s="4">
        <f ca="1">SUMIF('Actual Effort'!C:G, 'QA Estimates'!A9, 'Actual Effort'!G:G)</f>
        <v>7</v>
      </c>
      <c r="K9" s="4"/>
      <c r="L9" s="4"/>
      <c r="M9" s="4"/>
      <c r="N9" s="9"/>
    </row>
    <row r="10" spans="1:14" x14ac:dyDescent="0.25">
      <c r="A10" s="9" t="s">
        <v>150</v>
      </c>
      <c r="B10" s="2" t="str" cm="1">
        <f t="array" ref="B10:G10">_xlfn._xlws.FILTER('search_jql=filter=11824'!B:G, 'search_jql=filter=11824'!A:A= A10, "Not Found")</f>
        <v>Bug</v>
      </c>
      <c r="C10" s="146" t="str">
        <v xml:space="preserve">Reproduce PRD incident in BAT </v>
      </c>
      <c r="D10" s="9" t="str">
        <v>Medium</v>
      </c>
      <c r="E10" s="9" t="str">
        <v>Analysis</v>
      </c>
      <c r="F10" s="8">
        <v>0</v>
      </c>
      <c r="G10" s="8" t="str">
        <v>Riyaz Bardai</v>
      </c>
      <c r="H10" s="4" t="str" cm="1">
        <f t="array" ref="H10">IFERROR(
    INDEX(
        _xlfn.TEXTSPLIT(VLOOKUP(A10, 'search_jql=filter=11824'!A:I, 9, FALSE), ","),
        1
    ),
    ""
)</f>
        <v>BAUSprint 10 - Sep 01 - Sep 19</v>
      </c>
      <c r="I10" s="8">
        <v>16</v>
      </c>
      <c r="J10" s="4">
        <f ca="1">SUMIF('Actual Effort'!C:G, 'QA Estimates'!A10, 'Actual Effort'!G:G)</f>
        <v>6</v>
      </c>
      <c r="K10" s="4"/>
      <c r="L10" s="4"/>
      <c r="M10" s="4"/>
      <c r="N10" s="9"/>
    </row>
    <row r="11" spans="1:14" x14ac:dyDescent="0.25">
      <c r="A11" s="9" t="s">
        <v>254</v>
      </c>
      <c r="B11" s="2" t="str" cm="1">
        <f t="array" ref="B11:G11">_xlfn._xlws.FILTER('search_jql=filter=11824'!B:G, 'search_jql=filter=11824'!A:A= A11, "Not Found")</f>
        <v>Bug</v>
      </c>
      <c r="C11" s="146" t="str">
        <v>PROD defect: Something went wrong error in DI-7 submission</v>
      </c>
      <c r="D11" s="9" t="str">
        <v>Medium</v>
      </c>
      <c r="E11" s="9" t="str">
        <v>Analysis</v>
      </c>
      <c r="F11" s="8">
        <v>0</v>
      </c>
      <c r="G11" s="8" t="str">
        <v>Noopur Sharma</v>
      </c>
      <c r="H11" s="4" t="str" cm="1">
        <f t="array" ref="H11">IFERROR(
    INDEX(
        _xlfn.TEXTSPLIT(VLOOKUP(A11, 'search_jql=filter=11824'!A:I, 9, FALSE), ","),
        1
    ),
    ""
)</f>
        <v>BAUSprint 10 - Sep 01 - Sep 19</v>
      </c>
      <c r="I11" s="8">
        <v>16</v>
      </c>
      <c r="J11" s="4">
        <f ca="1">SUMIF('Actual Effort'!C:G, 'QA Estimates'!A11, 'Actual Effort'!G:G)</f>
        <v>0</v>
      </c>
      <c r="K11" s="4"/>
      <c r="L11" s="4"/>
      <c r="M11" s="4"/>
      <c r="N11" s="9"/>
    </row>
    <row r="12" spans="1:14" x14ac:dyDescent="0.25">
      <c r="A12" s="9" t="s">
        <v>1408</v>
      </c>
      <c r="B12" s="2" t="str" cm="1">
        <f t="array" ref="B12:G12">_xlfn._xlws.FILTER('search_jql=filter=11824'!B:G, 'search_jql=filter=11824'!A:A= A12, "Not Found")</f>
        <v>Story</v>
      </c>
      <c r="C12" s="146" t="str">
        <v>Update Angular Version upgrade for NIHL</v>
      </c>
      <c r="D12" s="9" t="str">
        <v>Medium</v>
      </c>
      <c r="E12" s="9" t="str">
        <v>In Progress</v>
      </c>
      <c r="F12" s="8">
        <v>0</v>
      </c>
      <c r="G12" s="8" t="str">
        <v>Jonathan Li</v>
      </c>
      <c r="H12" s="4" t="str" cm="1">
        <f t="array" ref="H12">IFERROR(
    INDEX(
        _xlfn.TEXTSPLIT(VLOOKUP(A12, 'search_jql=filter=11824'!A:I, 9, FALSE), ","),
        2
    ),
    ""
)</f>
        <v xml:space="preserve"> BAUSprint 10 - Sep 01 - Sep 19</v>
      </c>
      <c r="I12" s="8">
        <v>16</v>
      </c>
      <c r="J12" s="4">
        <f ca="1">SUMIF('Actual Effort'!C:G, 'QA Estimates'!A12, 'Actual Effort'!G:G)</f>
        <v>2</v>
      </c>
      <c r="K12" s="4"/>
      <c r="L12" s="4"/>
      <c r="M12" s="4"/>
      <c r="N12" s="9"/>
    </row>
    <row r="13" spans="1:14" x14ac:dyDescent="0.25">
      <c r="A13" s="9" t="s">
        <v>194</v>
      </c>
      <c r="B13" s="2" t="str" cm="1">
        <f t="array" ref="B13:G13">_xlfn._xlws.FILTER('search_jql=filter=11824'!B:G, 'search_jql=filter=11824'!A:A= A13, "Not Found")</f>
        <v>Story</v>
      </c>
      <c r="C13" s="146" t="str">
        <v>Spring boot and maven upgrade for service-create-caa-db-record</v>
      </c>
      <c r="D13" s="9" t="str">
        <v>High</v>
      </c>
      <c r="E13" s="9" t="str">
        <v>Under Development</v>
      </c>
      <c r="F13" s="8" t="str">
        <v>2025-10-03</v>
      </c>
      <c r="G13" s="8" t="str">
        <v>Moinuddin Khaja</v>
      </c>
      <c r="H13" s="4" t="str" cm="1">
        <f t="array" ref="H13">IFERROR(
    INDEX(
        _xlfn.TEXTSPLIT(VLOOKUP(A13, 'search_jql=filter=11824'!A:Z, 9, FALSE), ","),
        1
    ),
    ""
)</f>
        <v>BAUSprint 10 - Sep 01 - Sep 19</v>
      </c>
      <c r="I13" s="8">
        <v>16</v>
      </c>
      <c r="J13" s="4">
        <f ca="1">SUMIF('Actual Effort'!C:G, 'QA Estimates'!A13, 'Actual Effort'!G:G)</f>
        <v>0</v>
      </c>
      <c r="K13" s="4"/>
      <c r="L13" s="4"/>
      <c r="M13" s="4"/>
      <c r="N13" s="9"/>
    </row>
    <row r="14" spans="1:14" x14ac:dyDescent="0.25">
      <c r="A14" s="9" t="s">
        <v>206</v>
      </c>
      <c r="B14" s="2" t="str" cm="1">
        <f t="array" ref="B14:G14">_xlfn._xlws.FILTER('search_jql=filter=11824'!B:G, 'search_jql=filter=11824'!A:A= A14, "Not Found")</f>
        <v>Bug</v>
      </c>
      <c r="C14" s="146" t="str">
        <v>eServices Businesses - eform7 - error we're experiencing technical issue</v>
      </c>
      <c r="D14" s="9" t="str">
        <v>Medium</v>
      </c>
      <c r="E14" s="9" t="str">
        <v>Analysis</v>
      </c>
      <c r="F14" s="8">
        <v>0</v>
      </c>
      <c r="G14" s="8">
        <v>0</v>
      </c>
      <c r="H14" s="4" t="str" cm="1">
        <f t="array" ref="H14">IFERROR(
    INDEX(
        _xlfn.TEXTSPLIT(VLOOKUP(A14, 'search_jql=filter=11824'!A:I, 9, FALSE), ","),
        1
    ),
    ""
)</f>
        <v>BAUSprint 10 - Sep 01 - Sep 19</v>
      </c>
      <c r="I14" s="8">
        <v>16</v>
      </c>
      <c r="J14" s="4">
        <f ca="1">SUMIF('Actual Effort'!C:G, 'QA Estimates'!A14, 'Actual Effort'!G:G)</f>
        <v>0</v>
      </c>
      <c r="K14" s="4"/>
      <c r="L14" s="4"/>
      <c r="M14" s="4"/>
      <c r="N14" s="9"/>
    </row>
    <row r="15" spans="1:14" x14ac:dyDescent="0.25">
      <c r="A15" s="9" t="s">
        <v>165</v>
      </c>
      <c r="B15" s="2" t="str" cm="1">
        <f t="array" ref="B15:G15">_xlfn._xlws.FILTER('search_jql=filter=11824'!B:G, 'search_jql=filter=11824'!A:A= A15, "Not Found")</f>
        <v>Bug</v>
      </c>
      <c r="C15" s="146" t="str">
        <v>Test eform7 to reproduce prd incident INC0761774</v>
      </c>
      <c r="D15" s="9" t="str">
        <v>Medium</v>
      </c>
      <c r="E15" s="9" t="str">
        <v>To Do</v>
      </c>
      <c r="F15" s="8">
        <v>0</v>
      </c>
      <c r="G15" s="8">
        <v>0</v>
      </c>
      <c r="H15" s="4" t="str" cm="1">
        <f t="array" ref="H15">IFERROR(
    INDEX(
        _xlfn.TEXTSPLIT(VLOOKUP(A15, 'search_jql=filter=11824'!A:I, 9, FALSE), ","),
        1
    ),
    ""
)</f>
        <v>BAUSprint 10 - Sep 01 - Sep 19</v>
      </c>
      <c r="I15" s="8">
        <v>16</v>
      </c>
      <c r="J15" s="4">
        <f ca="1">SUMIF('Actual Effort'!C:G, 'QA Estimates'!A15, 'Actual Effort'!G:G)</f>
        <v>0</v>
      </c>
      <c r="K15" s="4"/>
      <c r="L15" s="4"/>
      <c r="M15" s="4"/>
      <c r="N15" s="9"/>
    </row>
    <row r="16" spans="1:14" x14ac:dyDescent="0.25">
      <c r="A16" s="165" t="s">
        <v>117</v>
      </c>
      <c r="B16" s="2" t="str" cm="1">
        <f t="array" ref="B16:G16">_xlfn._xlws.FILTER('search_jql=filter=11824'!B:G, 'search_jql=filter=11824'!A:A= A16, "Not Found")</f>
        <v>Story</v>
      </c>
      <c r="C16" s="146" t="str">
        <v>OSPC: DI-6 Forum snippet update</v>
      </c>
      <c r="D16" s="9" t="str">
        <v>Medium</v>
      </c>
      <c r="E16" s="9" t="str">
        <v>In Progress</v>
      </c>
      <c r="F16" s="8" t="str">
        <v>2025-09-19</v>
      </c>
      <c r="G16" s="8" t="str">
        <v>Jingze Ma</v>
      </c>
      <c r="H16" s="4" t="str" cm="1">
        <f t="array" ref="H16">IFERROR(
    INDEX(
        _xlfn.TEXTSPLIT(VLOOKUP(A16, 'search_jql=filter=11824'!A:I, 9, FALSE), ","),
        1
    ),
    ""
)</f>
        <v>BAUSprint 10 - Sep 01 - Sep 19</v>
      </c>
      <c r="I16" s="8">
        <v>16</v>
      </c>
      <c r="J16" s="4">
        <f ca="1">SUMIF('Actual Effort'!C:G, 'QA Estimates'!A16, 'Actual Effort'!G:G)</f>
        <v>0</v>
      </c>
      <c r="K16" s="4"/>
      <c r="L16" s="4"/>
      <c r="M16" s="4"/>
      <c r="N16" s="9"/>
    </row>
    <row r="17" spans="1:14" x14ac:dyDescent="0.25">
      <c r="A17" s="2" t="s">
        <v>346</v>
      </c>
      <c r="B17" s="2" t="str" cm="1">
        <f t="array" ref="B17:G17">_xlfn._xlws.FILTER('search_jql=filter=11824'!B:G, 'search_jql=filter=11824'!A:A= A17, "Not Found")</f>
        <v>Bug</v>
      </c>
      <c r="C17" s="146" t="str">
        <v>eForm 7 Accessibility: Other Earnings Status message - Entry form: SR doesn't detect all error messages</v>
      </c>
      <c r="D17" s="9" t="str">
        <v>High</v>
      </c>
      <c r="E17" s="9" t="str">
        <v>To Do</v>
      </c>
      <c r="F17" s="8">
        <v>0</v>
      </c>
      <c r="G17" s="8">
        <v>0</v>
      </c>
      <c r="H17" s="4" t="str" cm="1">
        <f t="array" ref="H17">IFERROR(
    INDEX(
        _xlfn.TEXTSPLIT(VLOOKUP(A17, 'search_jql=filter=11824'!A:I, 9, FALSE), ","),
        1
    ),
    ""
)</f>
        <v>BAUSprint 10 - Sep 01 - Sep 19</v>
      </c>
      <c r="I17" s="8">
        <v>10</v>
      </c>
      <c r="J17" s="4">
        <f ca="1">SUMIF('Actual Effort'!C:G, 'QA Estimates'!A17, 'Actual Effort'!G:G)</f>
        <v>0</v>
      </c>
      <c r="K17" s="4"/>
      <c r="L17" s="4"/>
      <c r="M17" s="4"/>
      <c r="N17" s="9"/>
    </row>
    <row r="18" spans="1:14" x14ac:dyDescent="0.25">
      <c r="A18" s="2" t="s">
        <v>349</v>
      </c>
      <c r="B18" s="2" t="str" cm="1">
        <f t="array" ref="B18:G18">_xlfn._xlws.FILTER('search_jql=filter=11824'!B:G, 'search_jql=filter=11824'!A:A= A18, "Not Found")</f>
        <v>Bug</v>
      </c>
      <c r="C18" s="146" t="str">
        <v>eForm 7 Accessibility: Screen reader reads the global error message one time only</v>
      </c>
      <c r="D18" s="9" t="str">
        <v>High</v>
      </c>
      <c r="E18" s="9" t="str">
        <v>To Do</v>
      </c>
      <c r="F18" s="8">
        <v>0</v>
      </c>
      <c r="G18" s="8">
        <v>0</v>
      </c>
      <c r="H18" s="4" t="str" cm="1">
        <f t="array" ref="H18">IFERROR(
    INDEX(
        _xlfn.TEXTSPLIT(VLOOKUP(A18, 'search_jql=filter=11824'!A:I, 9, FALSE), ","),
        1
    ),
    ""
)</f>
        <v>BAUSprint 10 - Sep 01 - Sep 19</v>
      </c>
      <c r="I18" s="8">
        <v>10</v>
      </c>
      <c r="J18" s="4">
        <f ca="1">SUMIF('Actual Effort'!C:G, 'QA Estimates'!A18, 'Actual Effort'!G:G)</f>
        <v>0</v>
      </c>
      <c r="K18" s="4"/>
      <c r="L18" s="4"/>
      <c r="M18" s="4"/>
      <c r="N18" s="9"/>
    </row>
    <row r="19" spans="1:14" x14ac:dyDescent="0.25">
      <c r="A19" s="2" t="s">
        <v>352</v>
      </c>
      <c r="B19" s="2" t="str" cm="1">
        <f t="array" ref="B19:G19">_xlfn._xlws.FILTER('search_jql=filter=11824'!B:G, 'search_jql=filter=11824'!A:A= A19, "Not Found")</f>
        <v>Bug</v>
      </c>
      <c r="C19" s="146" t="str">
        <v>eForm 7 Accessibility: Other Earnings - Info link ⓘ: inappropriate markup is used</v>
      </c>
      <c r="D19" s="9" t="str">
        <v>High</v>
      </c>
      <c r="E19" s="9" t="str">
        <v>Analysis</v>
      </c>
      <c r="F19" s="8">
        <v>0</v>
      </c>
      <c r="G19" s="8" t="str">
        <v>Daria Plakhotna</v>
      </c>
      <c r="H19" s="4" t="str" cm="1">
        <f t="array" ref="H19">IFERROR(
    INDEX(
        _xlfn.TEXTSPLIT(VLOOKUP(A19, 'search_jql=filter=11824'!A:I, 9, FALSE), ","),
        1
    ),
    ""
)</f>
        <v>BAUSprint 10 - Sep 01 - Sep 19</v>
      </c>
      <c r="I19" s="8">
        <v>10</v>
      </c>
      <c r="J19" s="4">
        <f ca="1">SUMIF('Actual Effort'!C:G, 'QA Estimates'!A19, 'Actual Effort'!G:G)</f>
        <v>0</v>
      </c>
      <c r="K19" s="4"/>
      <c r="L19" s="4"/>
      <c r="M19" s="4"/>
      <c r="N19" s="9"/>
    </row>
    <row r="20" spans="1:14" x14ac:dyDescent="0.25">
      <c r="A20" s="2" t="s">
        <v>355</v>
      </c>
      <c r="B20" s="2" t="str" cm="1">
        <f t="array" ref="B20:G20">_xlfn._xlws.FILTER('search_jql=filter=11824'!B:G, 'search_jql=filter=11824'!A:A= A20, "Not Found")</f>
        <v>Bug</v>
      </c>
      <c r="C20" s="146" t="str">
        <v>eForm 7 Accessibility: Review and Submit  status message - Error messages are not read properly by SR</v>
      </c>
      <c r="D20" s="9" t="str">
        <v>High</v>
      </c>
      <c r="E20" s="9" t="str">
        <v>Analysis</v>
      </c>
      <c r="F20" s="8">
        <v>0</v>
      </c>
      <c r="G20" s="8" t="str">
        <v>Moinuddin Khaja</v>
      </c>
      <c r="H20" s="4" t="str" cm="1">
        <f t="array" ref="H20">IFERROR(
    INDEX(
        _xlfn.TEXTSPLIT(VLOOKUP(A20, 'search_jql=filter=11824'!A:I, 9, FALSE), ","),
        1
    ),
    ""
)</f>
        <v>BAUSprint 10 - Sep 01 - Sep 19</v>
      </c>
      <c r="I20" s="8">
        <v>10</v>
      </c>
      <c r="J20" s="4">
        <f ca="1">SUMIF('Actual Effort'!C:G, 'QA Estimates'!A20, 'Actual Effort'!G:G)</f>
        <v>0</v>
      </c>
      <c r="K20" s="4"/>
      <c r="L20" s="4"/>
      <c r="M20" s="4"/>
      <c r="N20" s="9"/>
    </row>
    <row r="21" spans="1:14" x14ac:dyDescent="0.25">
      <c r="A21" s="2" t="s">
        <v>358</v>
      </c>
      <c r="B21" s="2" t="str" cm="1">
        <f t="array" ref="B21:G21">_xlfn._xlws.FILTER('search_jql=filter=11824'!B:G, 'search_jql=filter=11824'!A:A= A21, "Not Found")</f>
        <v>Bug</v>
      </c>
      <c r="C21" s="146" t="str">
        <v>eForm 7 Accessibility: 2.4.3 Focus Order - NAICS selection: the focus should be set on the new content</v>
      </c>
      <c r="D21" s="9" t="str">
        <v>High</v>
      </c>
      <c r="E21" s="9" t="str">
        <v>To Do</v>
      </c>
      <c r="F21" s="8">
        <v>0</v>
      </c>
      <c r="G21" s="8" t="str">
        <v>Moinuddin Khaja</v>
      </c>
      <c r="H21" s="4" t="str" cm="1">
        <f t="array" ref="H21">IFERROR(
    INDEX(
        _xlfn.TEXTSPLIT(VLOOKUP(A21, 'search_jql=filter=11824'!A:I, 9, FALSE), ","),
        1
    ),
    ""
)</f>
        <v>BAUSprint 10 - Sep 01 - Sep 19</v>
      </c>
      <c r="I21" s="8">
        <v>10</v>
      </c>
      <c r="J21" s="4">
        <f ca="1">SUMIF('Actual Effort'!C:G, 'QA Estimates'!A21, 'Actual Effort'!G:G)</f>
        <v>0</v>
      </c>
      <c r="K21" s="4"/>
      <c r="L21" s="4"/>
      <c r="M21" s="4"/>
      <c r="N21" s="9"/>
    </row>
    <row r="22" spans="1:14" x14ac:dyDescent="0.25">
      <c r="A22" s="2" t="s">
        <v>361</v>
      </c>
      <c r="B22" s="2" t="str" cm="1">
        <f t="array" ref="B22:G22">_xlfn._xlws.FILTER('search_jql=filter=11824'!B:G, 'search_jql=filter=11824'!A:A= A22, "Not Found")</f>
        <v>Bug</v>
      </c>
      <c r="C22" s="146" t="str">
        <v>eForm 7 Accessibility: Status message - Edit contact: screen reader reads the feedback one time only</v>
      </c>
      <c r="D22" s="9" t="str">
        <v>High</v>
      </c>
      <c r="E22" s="9" t="str">
        <v>To Do</v>
      </c>
      <c r="F22" s="8">
        <v>0</v>
      </c>
      <c r="G22" s="8" t="str">
        <v>Moinuddin Khaja</v>
      </c>
      <c r="H22" s="4" t="str" cm="1">
        <f t="array" ref="H22">IFERROR(
    INDEX(
        _xlfn.TEXTSPLIT(VLOOKUP(A22, 'search_jql=filter=11824'!A:I, 9, FALSE), ","),
        1
    ),
    ""
)</f>
        <v>BAUSprint 10 - Sep 01 - Sep 19</v>
      </c>
      <c r="I22" s="8">
        <v>10</v>
      </c>
      <c r="J22" s="4">
        <f ca="1">SUMIF('Actual Effort'!C:G, 'QA Estimates'!A22, 'Actual Effort'!G:G)</f>
        <v>0</v>
      </c>
      <c r="K22" s="4"/>
      <c r="L22" s="4"/>
      <c r="M22" s="4"/>
      <c r="N22" s="9"/>
    </row>
    <row r="23" spans="1:14" x14ac:dyDescent="0.25">
      <c r="A23" s="2" t="s">
        <v>364</v>
      </c>
      <c r="B23" s="2" t="str" cm="1">
        <f t="array" ref="B23:G23">_xlfn._xlws.FILTER('search_jql=filter=11824'!B:G, 'search_jql=filter=11824'!A:A= A23, "Not Found")</f>
        <v>Bug</v>
      </c>
      <c r="C23" s="146" t="str">
        <v>eForm 7 Accessibility: Focus Order - When the "Add contact"" is activated or canceled, the focus should be set on the appropriate element</v>
      </c>
      <c r="D23" s="9" t="str">
        <v>High</v>
      </c>
      <c r="E23" s="9" t="str">
        <v>To Do</v>
      </c>
      <c r="F23" s="8">
        <v>0</v>
      </c>
      <c r="G23" s="8">
        <v>0</v>
      </c>
      <c r="H23" s="4" t="str" cm="1">
        <f t="array" ref="H23">IFERROR(
    INDEX(
        _xlfn.TEXTSPLIT(VLOOKUP(A23, 'search_jql=filter=11824'!A:I, 9, FALSE), ","),
        1
    ),
    ""
)</f>
        <v>BAUSprint 10 - Sep 01 - Sep 19</v>
      </c>
      <c r="I23" s="8">
        <v>10</v>
      </c>
      <c r="J23" s="4">
        <f ca="1">SUMIF('Actual Effort'!C:G, 'QA Estimates'!A23, 'Actual Effort'!G:G)</f>
        <v>0</v>
      </c>
      <c r="K23" s="4"/>
      <c r="L23" s="4"/>
      <c r="M23" s="4"/>
      <c r="N23" s="9"/>
    </row>
    <row r="24" spans="1:14" x14ac:dyDescent="0.25">
      <c r="A24" s="2" t="s">
        <v>373</v>
      </c>
      <c r="B24" s="2" t="str" cm="1">
        <f t="array" ref="B24:G24">_xlfn._xlws.FILTER('search_jql=filter=11824'!B:G, 'search_jql=filter=11824'!A:A= A24, "Not Found")</f>
        <v>Bug</v>
      </c>
      <c r="C24" s="146" t="str">
        <v>eForm 7 Accessibility: Error displayed when optional document uploaded is removed and Next selected</v>
      </c>
      <c r="D24" s="9" t="str">
        <v>High</v>
      </c>
      <c r="E24" s="9" t="str">
        <v>To Do</v>
      </c>
      <c r="F24" s="8">
        <v>0</v>
      </c>
      <c r="G24" s="8">
        <v>0</v>
      </c>
      <c r="H24" s="4" t="str" cm="1">
        <f t="array" ref="H24">IFERROR(
    INDEX(
        _xlfn.TEXTSPLIT(VLOOKUP(A24, 'search_jql=filter=11824'!A:I, 9, FALSE), ","),
        1
    ),
    ""
)</f>
        <v>BAUSprint 10 - Sep 01 - Sep 19</v>
      </c>
      <c r="I24" s="8">
        <v>10</v>
      </c>
      <c r="J24" s="4">
        <f ca="1">SUMIF('Actual Effort'!C:G, 'QA Estimates'!A24, 'Actual Effort'!G:G)</f>
        <v>0</v>
      </c>
      <c r="K24" s="4"/>
      <c r="L24" s="4"/>
      <c r="M24" s="4"/>
      <c r="N24" s="9"/>
    </row>
    <row r="25" spans="1:14" x14ac:dyDescent="0.25">
      <c r="A25" s="2" t="s">
        <v>1475</v>
      </c>
      <c r="B25" s="2" t="str" cm="1">
        <f t="array" ref="B25:G25">_xlfn._xlws.FILTER('search_jql=filter=11824'!B:G, 'search_jql=filter=11824'!A:A= A25, "Not Found")</f>
        <v>Story</v>
      </c>
      <c r="C25" s="146" t="str">
        <v>Develop a NEW GET Method for an existing EDGE API</v>
      </c>
      <c r="D25" s="9" t="str">
        <v>Low (migrated)</v>
      </c>
      <c r="E25" s="9" t="str">
        <v>In Progress</v>
      </c>
      <c r="F25" s="8">
        <v>0</v>
      </c>
      <c r="G25" s="8" t="str">
        <v>Kiran Kangula</v>
      </c>
      <c r="H25" s="4" t="str" cm="1">
        <f t="array" ref="H25">IFERROR(
    INDEX(
        _xlfn.TEXTSPLIT(VLOOKUP(A25, 'search_jql=filter=11824'!A:I, 9, FALSE), ","),
        1
    ),
    ""
)</f>
        <v>BAUSprint 10 - Sep 01 - Sep 19</v>
      </c>
      <c r="I25" s="8"/>
      <c r="J25" s="4">
        <f ca="1">SUMIF('Actual Effort'!C:G, 'QA Estimates'!A25, 'Actual Effort'!G:G)</f>
        <v>25.5</v>
      </c>
      <c r="K25" s="4"/>
      <c r="L25" s="4"/>
      <c r="M25" s="4"/>
      <c r="N25" s="9"/>
    </row>
    <row r="26" spans="1:14" x14ac:dyDescent="0.25">
      <c r="A26" s="2" t="s">
        <v>222</v>
      </c>
      <c r="B26" s="2" t="str" cm="1">
        <f t="array" ref="B26:G26">_xlfn._xlws.FILTER('search_jql=filter=11824'!B:G, 'search_jql=filter=11824'!A:A= A26, "Not Found")</f>
        <v>Story</v>
      </c>
      <c r="C26" s="146" t="str">
        <v>Develop Backend Services for Editing Mailing Address in OSPC</v>
      </c>
      <c r="D26" s="9" t="str">
        <v>High</v>
      </c>
      <c r="E26" s="9" t="str">
        <v>In Progress</v>
      </c>
      <c r="F26" s="8">
        <v>0</v>
      </c>
      <c r="G26" s="8" t="str">
        <v>Kiran Kangula</v>
      </c>
      <c r="H26" s="4" t="str" cm="1">
        <f t="array" ref="H26">IFERROR(
    INDEX(
        _xlfn.TEXTSPLIT(VLOOKUP(A26, 'search_jql=filter=11824'!A:I, 9, FALSE), ","),
        1
    ),
    ""
)</f>
        <v>BAUSprint 10 - Sep 01 - Sep 19</v>
      </c>
      <c r="I26" s="8"/>
      <c r="J26" s="4">
        <f ca="1">SUMIF('Actual Effort'!C:G, 'QA Estimates'!A26, 'Actual Effort'!G:G)</f>
        <v>3</v>
      </c>
      <c r="K26" s="4"/>
      <c r="L26" s="4"/>
      <c r="M26" s="4"/>
      <c r="N26" s="9"/>
    </row>
    <row r="27" spans="1:14" x14ac:dyDescent="0.25">
      <c r="A27" s="2" t="s">
        <v>695</v>
      </c>
      <c r="B27" s="2" t="str" cm="1">
        <f t="array" ref="B27:G27">_xlfn._xlws.FILTER('search_jql=filter=11824'!B:G, 'search_jql=filter=11824'!A:A= A27, "Not Found")</f>
        <v>Story</v>
      </c>
      <c r="C27" s="146" t="str">
        <v>Develop Backend Services for Phone Number Editing</v>
      </c>
      <c r="D27" s="9" t="str">
        <v>High</v>
      </c>
      <c r="E27" s="9" t="str">
        <v>In Progress</v>
      </c>
      <c r="F27" s="8">
        <v>0</v>
      </c>
      <c r="G27" s="8" t="str">
        <v>Kiran Kangula</v>
      </c>
      <c r="H27" s="4" t="str" cm="1">
        <f t="array" ref="H27">IFERROR(
    INDEX(
        _xlfn.TEXTSPLIT(VLOOKUP(A27, 'search_jql=filter=11824'!A:I, 9, FALSE), ","),
        1
    ),
    ""
)</f>
        <v>BAUSprint 10 - Sep 01 - Sep 19</v>
      </c>
      <c r="I27" s="8"/>
      <c r="J27" s="4">
        <f ca="1">SUMIF('Actual Effort'!C:G, 'QA Estimates'!A27, 'Actual Effort'!G:G)</f>
        <v>4</v>
      </c>
      <c r="K27" s="4"/>
      <c r="L27" s="4"/>
      <c r="M27" s="4"/>
      <c r="N27" s="9"/>
    </row>
    <row r="28" spans="1:14" x14ac:dyDescent="0.25">
      <c r="A28" s="2" t="s">
        <v>107</v>
      </c>
      <c r="B28" s="2" t="str" cm="1">
        <f t="array" ref="B28:G28">_xlfn._xlws.FILTER('search_jql=filter=11824'!B:G, 'search_jql=filter=11824'!A:A= A28, "Not Found")</f>
        <v>Bug</v>
      </c>
      <c r="C28" s="146" t="str">
        <v>Other than Special characters are accepted in Optional fields for DI6 Physical injury or illness details in OSPC</v>
      </c>
      <c r="D28" s="9" t="str">
        <v>Medium</v>
      </c>
      <c r="E28" s="9" t="str">
        <v>Analysis</v>
      </c>
      <c r="F28" s="8" t="str">
        <v>2025-10-03</v>
      </c>
      <c r="G28" s="8" t="str">
        <v>Sung-Min Sim</v>
      </c>
      <c r="H28" s="4" t="str" cm="1">
        <f t="array" ref="H28">IFERROR(
    INDEX(
        _xlfn.TEXTSPLIT(VLOOKUP(A28, 'search_jql=filter=11824'!A:I, 9, FALSE), ","),
        1
    ),
    ""
)</f>
        <v>BAUSprint 10 - Sep 01 - Sep 19</v>
      </c>
      <c r="I28" s="8"/>
      <c r="J28" s="4">
        <f ca="1">SUMIF('Actual Effort'!C:G, 'QA Estimates'!A28, 'Actual Effort'!G:G)</f>
        <v>0</v>
      </c>
      <c r="K28" s="4"/>
      <c r="L28" s="4"/>
      <c r="M28" s="4"/>
      <c r="N28" s="9"/>
    </row>
    <row r="29" spans="1:14" x14ac:dyDescent="0.25">
      <c r="A29" s="2" t="s">
        <v>101</v>
      </c>
      <c r="B29" s="2" t="str" cm="1">
        <f t="array" ref="B29:G29">_xlfn._xlws.FILTER('search_jql=filter=11824'!B:G, 'search_jql=filter=11824'!A:A= A29, "Not Found")</f>
        <v>Bug</v>
      </c>
      <c r="C29" s="146" t="str">
        <v>Witnesses contact information - Add contact section is broken unable to see the edit or delete options under Witness page_OSPC in DI6</v>
      </c>
      <c r="D29" s="9" t="str">
        <v>Medium</v>
      </c>
      <c r="E29" s="9" t="str">
        <v>Done</v>
      </c>
      <c r="F29" s="8" t="str">
        <v>2025-09-19</v>
      </c>
      <c r="G29" s="8" t="str">
        <v>Swetha Seetkal-Prasanna-Kumar</v>
      </c>
      <c r="H29" s="4" t="str" cm="1">
        <f t="array" ref="H29">IFERROR(
    INDEX(
        _xlfn.TEXTSPLIT(VLOOKUP(A29, 'search_jql=filter=11824'!A:I, 9, FALSE), ","),
        1
    ),
    ""
)</f>
        <v>BAUSprint 10 - Sep 01 - Sep 19</v>
      </c>
      <c r="I29" s="8"/>
      <c r="J29" s="4">
        <f ca="1">SUMIF('Actual Effort'!C:G, 'QA Estimates'!A29, 'Actual Effort'!G:G)</f>
        <v>1</v>
      </c>
      <c r="K29" s="4"/>
      <c r="L29" s="4"/>
      <c r="M29" s="4"/>
      <c r="N29" s="9"/>
    </row>
    <row r="30" spans="1:14" x14ac:dyDescent="0.25">
      <c r="A30" s="2" t="s">
        <v>53</v>
      </c>
      <c r="B30" s="2" t="str" cm="1">
        <f t="array" ref="B30:G30">_xlfn._xlws.FILTER('search_jql=filter=11824'!B:G, 'search_jql=filter=11824'!A:A= A30, "Not Found")</f>
        <v>Bug</v>
      </c>
      <c r="C30" s="146" t="str">
        <v>DI-6 accessibility aria live tag for doc upload error messages</v>
      </c>
      <c r="D30" s="9" t="str">
        <v>Medium</v>
      </c>
      <c r="E30" s="9" t="str">
        <v>To Do</v>
      </c>
      <c r="F30" s="8" t="str">
        <v>2025-10-03</v>
      </c>
      <c r="G30" s="8" t="str">
        <v>Sung-Min Sim</v>
      </c>
      <c r="H30" s="4" t="str" cm="1">
        <f t="array" ref="H30">IFERROR(
    INDEX(
        _xlfn.TEXTSPLIT(VLOOKUP(A30, 'search_jql=filter=11824'!A:I, 9, FALSE), ","),
        1
    ),
    ""
)</f>
        <v>BAUSprint 10 - Sep 01 - Sep 19</v>
      </c>
      <c r="I30" s="8"/>
      <c r="J30" s="4">
        <f ca="1">SUMIF('Actual Effort'!C:G, 'QA Estimates'!A30, 'Actual Effort'!G:G)</f>
        <v>0</v>
      </c>
      <c r="K30" s="4"/>
      <c r="L30" s="4"/>
      <c r="M30" s="4"/>
      <c r="N30" s="9"/>
    </row>
    <row r="31" spans="1:14" x14ac:dyDescent="0.25">
      <c r="A31" s="2"/>
      <c r="B31" s="2"/>
      <c r="C31" s="146"/>
      <c r="D31" s="9"/>
      <c r="E31" s="9"/>
      <c r="F31" s="8"/>
      <c r="G31" s="8"/>
      <c r="H31" s="4"/>
      <c r="I31" s="8"/>
      <c r="J31" s="4">
        <f ca="1">SUMIF('Actual Effort'!C:G, 'QA Estimates'!A31, 'Actual Effort'!G:G)</f>
        <v>0</v>
      </c>
      <c r="K31" s="4"/>
      <c r="L31" s="4"/>
      <c r="M31" s="4"/>
      <c r="N31" s="9"/>
    </row>
    <row r="32" spans="1:14" x14ac:dyDescent="0.25">
      <c r="A32" s="9"/>
      <c r="B32" s="2"/>
      <c r="C32" s="146"/>
      <c r="D32" s="9"/>
      <c r="E32" s="9"/>
      <c r="F32" s="8"/>
      <c r="G32" s="8"/>
      <c r="H32" s="4" t="str" cm="1">
        <f t="array" ref="H32">IFERROR(
    INDEX(
        _xlfn.TEXTSPLIT(VLOOKUP(A32, 'search_jql=filter=11824'!A:I, 9, FALSE), ","),
        1
    ),
    ""
)</f>
        <v/>
      </c>
      <c r="I32" s="8"/>
      <c r="J32" s="4">
        <f ca="1">SUMIF('Actual Effort'!C:G, 'QA Estimates'!A32, 'Actual Effort'!G:G)</f>
        <v>0</v>
      </c>
      <c r="K32" s="4"/>
      <c r="L32" s="4"/>
      <c r="M32" s="4"/>
      <c r="N32" s="9"/>
    </row>
    <row r="33" spans="1:14" x14ac:dyDescent="0.25">
      <c r="A33" s="9" t="s">
        <v>3269</v>
      </c>
      <c r="B33" s="9" t="s">
        <v>3240</v>
      </c>
      <c r="C33" s="9" t="s">
        <v>3261</v>
      </c>
      <c r="D33" s="9" t="s">
        <v>12</v>
      </c>
      <c r="E33" s="9" t="s">
        <v>33</v>
      </c>
      <c r="F33" s="8">
        <v>0</v>
      </c>
      <c r="G33" s="8">
        <v>0</v>
      </c>
      <c r="H33" s="4" t="str" cm="1">
        <f t="array" ref="H33">IFERROR(
    INDEX(
        _xlfn.TEXTSPLIT(VLOOKUP(A33, 'search_jql=filter=11824'!A:I, 9, FALSE), ","),
        1
    ),
    ""
)</f>
        <v/>
      </c>
      <c r="I33" s="8">
        <v>50</v>
      </c>
      <c r="J33" s="4">
        <f ca="1">SUMIF('Actual Effort'!C:G, 'QA Estimates'!A33, 'Actual Effort'!G:G)</f>
        <v>6.5</v>
      </c>
      <c r="K33" s="4"/>
      <c r="L33" s="4"/>
      <c r="M33" s="4"/>
      <c r="N33" s="9"/>
    </row>
    <row r="34" spans="1:14" x14ac:dyDescent="0.25">
      <c r="A34" s="13"/>
      <c r="B34" s="169" t="s">
        <v>3293</v>
      </c>
      <c r="C34" s="169"/>
      <c r="D34" s="169"/>
      <c r="E34" s="169"/>
      <c r="F34" s="170"/>
      <c r="G34" s="45"/>
      <c r="H34" s="45"/>
      <c r="I34" s="46">
        <f>SUBTOTAL(9,I2:I33)</f>
        <v>482</v>
      </c>
      <c r="J34" s="46">
        <f ca="1">SUBTOTAL(9,J2:J33)</f>
        <v>192</v>
      </c>
      <c r="K34" s="46">
        <f>SUBTOTAL(9,K2:K33)</f>
        <v>0</v>
      </c>
      <c r="L34" s="46">
        <f>SUBTOTAL(9,L2:L33)</f>
        <v>0</v>
      </c>
      <c r="M34" s="46">
        <f>SUBTOTAL(9,M2:M33)</f>
        <v>0</v>
      </c>
      <c r="N34" s="9"/>
    </row>
  </sheetData>
  <mergeCells count="1">
    <mergeCell ref="B34:F34"/>
  </mergeCells>
  <phoneticPr fontId="14" type="noConversion"/>
  <conditionalFormatting sqref="A34:A1048576 A1">
    <cfRule type="duplicateValues" dxfId="55" priority="55"/>
  </conditionalFormatting>
  <conditionalFormatting sqref="A1:M1048576">
    <cfRule type="expression" dxfId="54" priority="50">
      <formula>OR($E1="Testing", $E1="Deployed", $E1="Ready for Test")</formula>
    </cfRule>
    <cfRule type="expression" dxfId="53" priority="51">
      <formula>AND($E1&lt;&gt;"Done",$F1&lt;&gt;"")</formula>
    </cfRule>
    <cfRule type="expression" dxfId="52" priority="53">
      <formula>$E1="Done"</formula>
    </cfRule>
  </conditionalFormatting>
  <conditionalFormatting sqref="A2">
    <cfRule type="expression" dxfId="51" priority="14">
      <formula>AND($E2&lt;&gt;"Done",$F2="2024-12-06")</formula>
    </cfRule>
    <cfRule type="expression" dxfId="50" priority="15">
      <formula>$E2="Done"</formula>
    </cfRule>
  </conditionalFormatting>
  <conditionalFormatting sqref="A2">
    <cfRule type="expression" dxfId="49" priority="12">
      <formula>AND($E2&lt;&gt;"Done",$F2="2024-12-06")</formula>
    </cfRule>
    <cfRule type="expression" dxfId="48" priority="13">
      <formula>$E2="Done"</formula>
    </cfRule>
  </conditionalFormatting>
  <conditionalFormatting sqref="A2">
    <cfRule type="expression" dxfId="47" priority="10">
      <formula>AND($E2&lt;&gt;"Done",$F2="2024-12-06")</formula>
    </cfRule>
    <cfRule type="expression" dxfId="46" priority="11">
      <formula>$E2="Done"</formula>
    </cfRule>
  </conditionalFormatting>
  <conditionalFormatting sqref="A1:A1048576">
    <cfRule type="duplicateValues" dxfId="45" priority="1"/>
  </conditionalFormatting>
  <conditionalFormatting sqref="A2">
    <cfRule type="duplicateValues" dxfId="44" priority="303"/>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78C0-1CC3-44B8-8C86-85DCAB271542}">
  <dimension ref="A1"/>
  <sheetViews>
    <sheetView workbookViewId="0"/>
  </sheetViews>
  <sheetFormatPr defaultRowHeight="15" x14ac:dyDescent="0.25"/>
  <sheetData>
    <row r="1" spans="1:1" x14ac:dyDescent="0.25">
      <c r="A1" t="s">
        <v>3294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716A-020A-4B9B-94B2-CE6E8FBF2890}">
  <dimension ref="A1:G14"/>
  <sheetViews>
    <sheetView workbookViewId="0">
      <selection activeCell="C5" sqref="C5"/>
    </sheetView>
  </sheetViews>
  <sheetFormatPr defaultRowHeight="15" x14ac:dyDescent="0.25"/>
  <cols>
    <col min="1" max="1" width="17" style="5" customWidth="1"/>
    <col min="2" max="2" width="13.140625" bestFit="1" customWidth="1"/>
    <col min="3" max="3" width="14.85546875" bestFit="1" customWidth="1"/>
    <col min="4" max="4" width="29.85546875" bestFit="1" customWidth="1"/>
    <col min="5" max="5" width="14.42578125" bestFit="1" customWidth="1"/>
    <col min="6" max="6" width="83.85546875" customWidth="1"/>
  </cols>
  <sheetData>
    <row r="1" spans="1:7" x14ac:dyDescent="0.25">
      <c r="A1" s="26" t="s">
        <v>3196</v>
      </c>
      <c r="B1" s="27" t="s">
        <v>73</v>
      </c>
      <c r="C1" s="27" t="s">
        <v>148</v>
      </c>
      <c r="D1" s="27" t="s">
        <v>3195</v>
      </c>
      <c r="E1" s="27" t="s">
        <v>3295</v>
      </c>
      <c r="F1" s="27" t="s">
        <v>3296</v>
      </c>
    </row>
    <row r="2" spans="1:7" x14ac:dyDescent="0.25">
      <c r="A2" s="25">
        <v>45901</v>
      </c>
      <c r="B2" s="25"/>
      <c r="C2" s="28">
        <v>45915</v>
      </c>
      <c r="E2" s="25"/>
      <c r="F2" s="107" t="s">
        <v>3297</v>
      </c>
      <c r="G2" t="s">
        <v>3298</v>
      </c>
    </row>
    <row r="3" spans="1:7" x14ac:dyDescent="0.25">
      <c r="A3" s="25">
        <v>45930</v>
      </c>
      <c r="B3" s="25"/>
      <c r="C3" s="28"/>
      <c r="D3" s="25"/>
      <c r="E3" s="25"/>
      <c r="F3" s="107" t="s">
        <v>3299</v>
      </c>
      <c r="G3" t="s">
        <v>3300</v>
      </c>
    </row>
    <row r="4" spans="1:7" x14ac:dyDescent="0.25">
      <c r="B4" s="25"/>
      <c r="C4" s="28"/>
      <c r="E4" s="25"/>
      <c r="F4" s="107" t="s">
        <v>3301</v>
      </c>
      <c r="G4" t="s">
        <v>3220</v>
      </c>
    </row>
    <row r="5" spans="1:7" x14ac:dyDescent="0.25">
      <c r="B5" s="25"/>
      <c r="E5" s="25"/>
    </row>
    <row r="6" spans="1:7" x14ac:dyDescent="0.25">
      <c r="B6" s="25"/>
      <c r="E6" s="25"/>
    </row>
    <row r="7" spans="1:7" x14ac:dyDescent="0.25">
      <c r="B7" s="25"/>
      <c r="E7" s="25"/>
    </row>
    <row r="8" spans="1:7" x14ac:dyDescent="0.25">
      <c r="B8" s="25"/>
      <c r="E8" s="25"/>
    </row>
    <row r="9" spans="1:7" x14ac:dyDescent="0.25">
      <c r="B9" s="25"/>
      <c r="E9" s="25"/>
    </row>
    <row r="10" spans="1:7" x14ac:dyDescent="0.25">
      <c r="B10" s="25"/>
      <c r="E10" s="25"/>
    </row>
    <row r="11" spans="1:7" x14ac:dyDescent="0.25">
      <c r="B11" s="25"/>
      <c r="E11" s="25"/>
    </row>
    <row r="12" spans="1:7" x14ac:dyDescent="0.25">
      <c r="B12" s="25"/>
      <c r="E12" s="25"/>
    </row>
    <row r="13" spans="1:7" x14ac:dyDescent="0.25">
      <c r="B13" s="25"/>
      <c r="E13" s="25"/>
    </row>
    <row r="14" spans="1:7" x14ac:dyDescent="0.25">
      <c r="B14" s="25"/>
      <c r="E14" s="25"/>
    </row>
  </sheetData>
  <hyperlinks>
    <hyperlink ref="F2" r:id="rId1" xr:uid="{746F5A4F-F3BB-430E-B1B2-C773DFCF3D18}"/>
    <hyperlink ref="F3" r:id="rId2" xr:uid="{C1D80C3A-2F04-4536-87F0-454981851CBB}"/>
    <hyperlink ref="F4" r:id="rId3" xr:uid="{6DF67277-024A-436F-A427-F5FB54D3F71A}"/>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1FA03-0C9B-4866-91A8-383B2FDE898D}">
  <sheetPr codeName="Sheet3"/>
  <dimension ref="B2:R20"/>
  <sheetViews>
    <sheetView topLeftCell="B1" workbookViewId="0">
      <selection activeCell="P6" sqref="P6"/>
    </sheetView>
  </sheetViews>
  <sheetFormatPr defaultColWidth="9.140625" defaultRowHeight="15" x14ac:dyDescent="0.25"/>
  <cols>
    <col min="1" max="1" width="7" style="10" bestFit="1" customWidth="1"/>
    <col min="2" max="2" width="37.42578125" style="10" bestFit="1" customWidth="1"/>
    <col min="3" max="3" width="15.140625" style="10" bestFit="1" customWidth="1"/>
    <col min="4" max="4" width="11" style="10" bestFit="1" customWidth="1"/>
    <col min="5" max="5" width="12.7109375" style="10" customWidth="1"/>
    <col min="6" max="6" width="10.85546875" style="10" bestFit="1" customWidth="1"/>
    <col min="7" max="7" width="12" style="10" bestFit="1" customWidth="1"/>
    <col min="8" max="8" width="11.85546875" style="10" bestFit="1" customWidth="1"/>
    <col min="9" max="9" width="11.85546875" style="10" customWidth="1"/>
    <col min="10" max="10" width="12.28515625" style="10" customWidth="1"/>
    <col min="11" max="11" width="8.42578125" style="10" bestFit="1" customWidth="1"/>
    <col min="12" max="12" width="10" style="10" bestFit="1" customWidth="1"/>
    <col min="13" max="13" width="10.85546875" style="10" bestFit="1" customWidth="1"/>
    <col min="14" max="14" width="13.140625" style="10" bestFit="1" customWidth="1"/>
    <col min="15" max="15" width="11.140625" style="10" bestFit="1" customWidth="1"/>
    <col min="16" max="16" width="10.42578125" style="10" customWidth="1"/>
    <col min="17" max="17" width="10.7109375" style="10" customWidth="1"/>
    <col min="18" max="18" width="14.140625" style="10" hidden="1" customWidth="1"/>
    <col min="19" max="16384" width="9.140625" style="10"/>
  </cols>
  <sheetData>
    <row r="2" spans="2:18" ht="15.75" thickBot="1" x14ac:dyDescent="0.3"/>
    <row r="3" spans="2:18" ht="24" thickBot="1" x14ac:dyDescent="0.4">
      <c r="B3" s="99" t="str">
        <f ca="1">TEXT(TODAY(), "mmmm")</f>
        <v>September</v>
      </c>
      <c r="C3" s="100">
        <f ca="1">IF(AND(MOD(NOW(),1)&gt;=17/24, MONTH(TODAY())=MONTH(DATEVALUE("2025-09-30"))),TODAY(), TODAY()-1)</f>
        <v>45914</v>
      </c>
    </row>
    <row r="4" spans="2:18" ht="75" x14ac:dyDescent="0.3">
      <c r="B4" s="90" t="s">
        <v>3253</v>
      </c>
      <c r="C4" s="91" t="s">
        <v>3302</v>
      </c>
      <c r="D4" s="92" t="s">
        <v>3303</v>
      </c>
      <c r="E4" s="92" t="s">
        <v>3304</v>
      </c>
      <c r="F4" s="92" t="s">
        <v>3305</v>
      </c>
      <c r="G4" s="92" t="s">
        <v>3306</v>
      </c>
      <c r="H4" s="92" t="s">
        <v>3307</v>
      </c>
      <c r="I4" s="92" t="s">
        <v>3261</v>
      </c>
      <c r="J4" s="92" t="s">
        <v>3308</v>
      </c>
      <c r="K4" s="174" t="s">
        <v>3309</v>
      </c>
      <c r="L4" s="174"/>
      <c r="M4" s="92" t="s">
        <v>3310</v>
      </c>
      <c r="N4" s="92" t="s">
        <v>3311</v>
      </c>
      <c r="O4" s="92" t="s">
        <v>3312</v>
      </c>
      <c r="P4" s="174" t="s">
        <v>3313</v>
      </c>
      <c r="Q4" s="174"/>
      <c r="R4" s="92" t="s">
        <v>3314</v>
      </c>
    </row>
    <row r="5" spans="2:18" ht="18.75" x14ac:dyDescent="0.3">
      <c r="B5" s="93" t="s">
        <v>73</v>
      </c>
      <c r="C5" s="94">
        <v>20</v>
      </c>
      <c r="D5" s="101">
        <f>COUNTA(Holidays!$A$2:$A$10)</f>
        <v>2</v>
      </c>
      <c r="E5" s="101">
        <f>COUNTA(Holidays!$B$2:$B$100)</f>
        <v>0</v>
      </c>
      <c r="F5" s="101">
        <f>C5-E5</f>
        <v>20</v>
      </c>
      <c r="G5" s="94">
        <v>6.5</v>
      </c>
      <c r="H5" s="101">
        <f>G5*F5</f>
        <v>130</v>
      </c>
      <c r="I5" s="101">
        <f>(8-G5)*F5</f>
        <v>30</v>
      </c>
      <c r="J5" s="102">
        <f ca="1">I5+O5</f>
        <v>22.5</v>
      </c>
      <c r="K5" s="101">
        <f ca="1">H5-SUMIF('Actual Effort'!B:G, B5, 'Actual Effort'!G:G)</f>
        <v>64</v>
      </c>
      <c r="L5" s="103">
        <f ca="1">(K5/H5)</f>
        <v>0.49230769230769234</v>
      </c>
      <c r="M5" s="101">
        <f ca="1">H5-K5</f>
        <v>66</v>
      </c>
      <c r="N5" s="102">
        <f ca="1">(((NETWORKDAYS(DATE(2025,9,1),DATE(YEAR($C$3),MONTH($C$3),DAY($C$3)),Holidays!$A$2:$A$10)-E5) *G5))</f>
        <v>58.5</v>
      </c>
      <c r="O5" s="101">
        <f ca="1">N5-M5</f>
        <v>-7.5</v>
      </c>
      <c r="P5" s="104">
        <f ca="1">IFERROR((H5-K5)/((NETWORKDAYS(DATE(2025,9,1),DATE(YEAR($C$3),MONTH($C$3),DAY($C$3)), Holidays!$A$2:$A$10)-E5)), 0)</f>
        <v>7.333333333333333</v>
      </c>
      <c r="Q5" s="103">
        <f ca="1">IFERROR(M5/N5, 0%)</f>
        <v>1.1282051282051282</v>
      </c>
      <c r="R5" s="102">
        <v>6</v>
      </c>
    </row>
    <row r="6" spans="2:18" ht="18.75" x14ac:dyDescent="0.3">
      <c r="B6" s="93" t="s">
        <v>148</v>
      </c>
      <c r="C6" s="94">
        <v>20</v>
      </c>
      <c r="D6" s="101">
        <f>COUNTA(Holidays!$A$2:$A$10)</f>
        <v>2</v>
      </c>
      <c r="E6" s="101">
        <f>COUNTA(Holidays!$C$2:$C$100)</f>
        <v>1</v>
      </c>
      <c r="F6" s="101">
        <f t="shared" ref="F6" si="0">C6-E6</f>
        <v>19</v>
      </c>
      <c r="G6" s="94">
        <v>7.5</v>
      </c>
      <c r="H6" s="101">
        <f>G6*F6</f>
        <v>142.5</v>
      </c>
      <c r="I6" s="101">
        <v>10</v>
      </c>
      <c r="J6" s="102">
        <f ca="1">I6+O6</f>
        <v>5.5</v>
      </c>
      <c r="K6" s="101">
        <f ca="1">H6-SUMIF('Actual Effort'!B:G, B6, 'Actual Effort'!G:G)</f>
        <v>78</v>
      </c>
      <c r="L6" s="103">
        <f t="shared" ref="L6:L7" ca="1" si="1">(K6/H6)</f>
        <v>0.54736842105263162</v>
      </c>
      <c r="M6" s="101">
        <f t="shared" ref="M6:M7" ca="1" si="2">H6-K6</f>
        <v>64.5</v>
      </c>
      <c r="N6" s="102">
        <f ca="1">(((NETWORKDAYS(DATE(2025,9,1),DATE(YEAR($C$3),MONTH($C$3),DAY($C$3)),Holidays!$A$2:$A$10)-E6) *G6))</f>
        <v>60</v>
      </c>
      <c r="O6" s="101">
        <f t="shared" ref="O6:O7" ca="1" si="3">N6-M6</f>
        <v>-4.5</v>
      </c>
      <c r="P6" s="104">
        <f ca="1">IFERROR((H6-K6)/((NETWORKDAYS(DATE(2025,9,1),DATE(YEAR($C$3),MONTH($C$3),DAY($C$3)), Holidays!$A$2:$A$10)-E6)), 0)</f>
        <v>8.0625</v>
      </c>
      <c r="Q6" s="103">
        <f ca="1">IFERROR(M6/N6, 0%)</f>
        <v>1.075</v>
      </c>
      <c r="R6" s="102">
        <v>7.5</v>
      </c>
    </row>
    <row r="7" spans="2:18" ht="18.75" x14ac:dyDescent="0.3">
      <c r="B7" s="93" t="s">
        <v>3195</v>
      </c>
      <c r="C7" s="94">
        <v>20</v>
      </c>
      <c r="D7" s="101">
        <f>COUNTA(Holidays!$A$2:$A$10)</f>
        <v>2</v>
      </c>
      <c r="E7" s="101">
        <f>COUNTA(Holidays!$D$2:$D$100)</f>
        <v>0</v>
      </c>
      <c r="F7" s="101">
        <f>C7-E7</f>
        <v>20</v>
      </c>
      <c r="G7" s="94">
        <v>7.5</v>
      </c>
      <c r="H7" s="101">
        <f t="shared" ref="H7" si="4">G7*F7</f>
        <v>150</v>
      </c>
      <c r="I7" s="101">
        <v>10</v>
      </c>
      <c r="J7" s="102">
        <f ca="1">I7+O7</f>
        <v>16</v>
      </c>
      <c r="K7" s="101">
        <f ca="1">H7-SUMIF('Actual Effort'!B:G, B7, 'Actual Effort'!G:G)</f>
        <v>88.5</v>
      </c>
      <c r="L7" s="103">
        <f t="shared" ca="1" si="1"/>
        <v>0.59</v>
      </c>
      <c r="M7" s="101">
        <f t="shared" ca="1" si="2"/>
        <v>61.5</v>
      </c>
      <c r="N7" s="102">
        <f ca="1">(((NETWORKDAYS(DATE(2025,9,1),DATE(YEAR($C$3),MONTH($C$3),DAY($C$3)),Holidays!$A$2:$A$10)-E7) *G7))</f>
        <v>67.5</v>
      </c>
      <c r="O7" s="101">
        <f t="shared" ca="1" si="3"/>
        <v>6</v>
      </c>
      <c r="P7" s="104">
        <f ca="1">IFERROR((H7-K7)/((NETWORKDAYS(DATE(2025,9,1),DATE(YEAR($C$3),MONTH($C$3),DAY($C$3)), Holidays!$A$2:$A$10)-E7)), 0)</f>
        <v>6.833333333333333</v>
      </c>
      <c r="Q7" s="103">
        <f ca="1">IFERROR(M7/N7, 0%)</f>
        <v>0.91111111111111109</v>
      </c>
      <c r="R7" s="102">
        <v>7.5</v>
      </c>
    </row>
    <row r="8" spans="2:18" ht="18.75" x14ac:dyDescent="0.3">
      <c r="B8" s="171" t="s">
        <v>3315</v>
      </c>
      <c r="C8" s="172"/>
      <c r="D8" s="172"/>
      <c r="E8" s="172"/>
      <c r="F8" s="172"/>
      <c r="G8" s="173"/>
      <c r="H8" s="102">
        <f>SUM(H5:H7)</f>
        <v>422.5</v>
      </c>
      <c r="I8" s="102">
        <f>SUM(I5:I7)</f>
        <v>50</v>
      </c>
      <c r="J8" s="102">
        <f ca="1">SUM(J5:J7)</f>
        <v>44</v>
      </c>
      <c r="K8" s="102">
        <f ca="1">SUM(K5:K7)</f>
        <v>230.5</v>
      </c>
      <c r="L8" s="105">
        <f ca="1">(K8/H8)</f>
        <v>0.54556213017751476</v>
      </c>
      <c r="M8" s="102">
        <f ca="1">H8-K8</f>
        <v>192</v>
      </c>
      <c r="N8" s="102">
        <f ca="1">SUM(N5:N7)</f>
        <v>186</v>
      </c>
      <c r="O8" s="102">
        <f ca="1">SUM(O5:O7)</f>
        <v>-6</v>
      </c>
      <c r="P8" s="93"/>
      <c r="Q8" s="9"/>
      <c r="R8" s="8"/>
    </row>
    <row r="11" spans="2:18" ht="18.75" x14ac:dyDescent="0.3">
      <c r="B11" s="175" t="s">
        <v>3316</v>
      </c>
      <c r="C11" s="175"/>
    </row>
    <row r="12" spans="2:18" ht="15.75" x14ac:dyDescent="0.25">
      <c r="B12" s="95" t="s">
        <v>3317</v>
      </c>
      <c r="C12" s="106">
        <f>160*COUNTA(B5:B7)</f>
        <v>480</v>
      </c>
    </row>
    <row r="13" spans="2:18" ht="15.75" x14ac:dyDescent="0.25">
      <c r="B13" s="95" t="s">
        <v>3318</v>
      </c>
      <c r="C13" s="106">
        <f>H8+I8</f>
        <v>472.5</v>
      </c>
    </row>
    <row r="14" spans="2:18" ht="15.75" x14ac:dyDescent="0.25">
      <c r="B14" s="95" t="s">
        <v>3319</v>
      </c>
      <c r="C14" s="106">
        <f>H8+(C12-C13)</f>
        <v>430</v>
      </c>
    </row>
    <row r="15" spans="2:18" ht="15.75" x14ac:dyDescent="0.25">
      <c r="B15" s="95" t="s">
        <v>3320</v>
      </c>
      <c r="C15" s="106">
        <f>'QA Estimates'!I34-I8</f>
        <v>432</v>
      </c>
    </row>
    <row r="16" spans="2:18" ht="15.75" x14ac:dyDescent="0.25">
      <c r="B16" s="95" t="s">
        <v>3321</v>
      </c>
      <c r="C16" s="106">
        <f>C14-C15</f>
        <v>-2</v>
      </c>
    </row>
    <row r="18" spans="2:4" ht="75" x14ac:dyDescent="0.3">
      <c r="B18" s="96" t="s">
        <v>3322</v>
      </c>
      <c r="C18" s="97" t="s">
        <v>3323</v>
      </c>
      <c r="D18" s="97" t="s">
        <v>3324</v>
      </c>
    </row>
    <row r="19" spans="2:4" ht="15.75" x14ac:dyDescent="0.25">
      <c r="B19" s="95" t="s">
        <v>3325</v>
      </c>
      <c r="C19" s="106">
        <f ca="1">M8</f>
        <v>192</v>
      </c>
      <c r="D19" s="106" t="s">
        <v>3326</v>
      </c>
    </row>
    <row r="20" spans="2:4" ht="15.75" x14ac:dyDescent="0.25">
      <c r="B20" s="98" t="s">
        <v>3327</v>
      </c>
    </row>
  </sheetData>
  <mergeCells count="4">
    <mergeCell ref="B8:G8"/>
    <mergeCell ref="K4:L4"/>
    <mergeCell ref="P4:Q4"/>
    <mergeCell ref="B11:C11"/>
  </mergeCells>
  <conditionalFormatting sqref="P5:P7">
    <cfRule type="colorScale" priority="8">
      <colorScale>
        <cfvo type="num" val="$G$6"/>
        <cfvo type="num" val="$G$6+0.5"/>
        <color rgb="FF00B050"/>
        <color rgb="FF00B050"/>
      </colorScale>
    </cfRule>
  </conditionalFormatting>
  <conditionalFormatting sqref="P5:P7">
    <cfRule type="cellIs" dxfId="43" priority="6" operator="lessThan">
      <formula>$G$5-1</formula>
    </cfRule>
    <cfRule type="cellIs" dxfId="42" priority="7" operator="lessThan">
      <formula>$G$5-0.5</formula>
    </cfRule>
  </conditionalFormatting>
  <conditionalFormatting sqref="P6:P7">
    <cfRule type="cellIs" dxfId="41" priority="4" operator="lessThanOrEqual">
      <formula>$G$6-1</formula>
    </cfRule>
    <cfRule type="cellIs" dxfId="40" priority="5" operator="lessThanOrEqual">
      <formula>$G$6-0.5</formula>
    </cfRule>
  </conditionalFormatting>
  <conditionalFormatting sqref="Q5:Q7">
    <cfRule type="cellIs" dxfId="39" priority="1" operator="between">
      <formula>90%</formula>
      <formula>99.99%</formula>
    </cfRule>
    <cfRule type="cellIs" dxfId="38" priority="2" operator="lessThan">
      <formula>90%</formula>
    </cfRule>
    <cfRule type="cellIs" dxfId="37" priority="3" operator="greaterThanOrEqual">
      <formula>100%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39D8165-C31E-4F06-BB83-445DAA0D418B}">
          <x14:formula1>
            <xm:f>Legend!$A$2:$A$5</xm:f>
          </x14:formula1>
          <xm:sqref>B5:B7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03652-8463-4868-857F-B75F23FAB93D}">
  <sheetPr filterMode="1"/>
  <dimension ref="A1:N229"/>
  <sheetViews>
    <sheetView workbookViewId="0">
      <pane ySplit="1" topLeftCell="A14" activePane="bottomLeft" state="frozen"/>
      <selection pane="bottomLeft" activeCell="A14" sqref="A14"/>
    </sheetView>
  </sheetViews>
  <sheetFormatPr defaultColWidth="35.85546875" defaultRowHeight="15" x14ac:dyDescent="0.25"/>
  <cols>
    <col min="1" max="1" width="21.85546875" customWidth="1"/>
    <col min="2" max="2" width="61.5703125" customWidth="1"/>
    <col min="3" max="3" width="36.5703125" bestFit="1" customWidth="1"/>
    <col min="4" max="4" width="38.5703125" style="112" customWidth="1"/>
    <col min="5" max="5" width="32.42578125" customWidth="1"/>
    <col min="6" max="6" width="11.140625" bestFit="1" customWidth="1"/>
    <col min="7" max="7" width="11.42578125" bestFit="1" customWidth="1"/>
    <col min="8" max="8" width="12.28515625" bestFit="1" customWidth="1"/>
    <col min="9" max="9" width="11.7109375" customWidth="1"/>
    <col min="10" max="10" width="23.28515625" bestFit="1" customWidth="1"/>
    <col min="11" max="11" width="12.7109375" customWidth="1"/>
    <col min="12" max="12" width="16" customWidth="1"/>
    <col min="13" max="13" width="12.28515625" customWidth="1"/>
    <col min="14" max="14" width="55.42578125" bestFit="1" customWidth="1"/>
  </cols>
  <sheetData>
    <row r="1" spans="1:14" ht="30" x14ac:dyDescent="0.25">
      <c r="A1" s="49" t="s">
        <v>3211</v>
      </c>
      <c r="B1" s="50" t="s">
        <v>3328</v>
      </c>
      <c r="C1" s="51" t="s">
        <v>3329</v>
      </c>
      <c r="D1" s="51" t="s">
        <v>3330</v>
      </c>
      <c r="E1" s="52" t="s">
        <v>6</v>
      </c>
      <c r="F1" s="52" t="s">
        <v>4</v>
      </c>
      <c r="G1" s="52" t="s">
        <v>3331</v>
      </c>
      <c r="H1" s="53" t="s">
        <v>3332</v>
      </c>
      <c r="I1" s="53" t="s">
        <v>3170</v>
      </c>
      <c r="J1" s="54" t="s">
        <v>3333</v>
      </c>
      <c r="K1" s="114" t="s">
        <v>3334</v>
      </c>
      <c r="L1" s="54" t="s">
        <v>3335</v>
      </c>
      <c r="M1" s="52" t="s">
        <v>3336</v>
      </c>
      <c r="N1" s="53" t="s">
        <v>3337</v>
      </c>
    </row>
    <row r="2" spans="1:14" hidden="1" x14ac:dyDescent="0.25">
      <c r="A2" s="55" t="s">
        <v>3338</v>
      </c>
      <c r="B2" s="56" t="s">
        <v>3339</v>
      </c>
      <c r="C2" s="57"/>
      <c r="D2" s="57"/>
      <c r="E2" s="58" t="s">
        <v>148</v>
      </c>
      <c r="F2" s="58" t="s">
        <v>3340</v>
      </c>
      <c r="G2" s="59"/>
      <c r="H2" s="144">
        <v>45777</v>
      </c>
      <c r="I2" s="37" t="s">
        <v>3250</v>
      </c>
      <c r="J2" s="61"/>
      <c r="K2" s="62">
        <v>10</v>
      </c>
      <c r="L2" s="117"/>
      <c r="M2" s="58"/>
      <c r="N2" s="60" t="s">
        <v>3341</v>
      </c>
    </row>
    <row r="3" spans="1:14" hidden="1" x14ac:dyDescent="0.25">
      <c r="A3" s="55" t="s">
        <v>3342</v>
      </c>
      <c r="B3" s="55" t="s">
        <v>3343</v>
      </c>
      <c r="C3" s="55" t="s">
        <v>3344</v>
      </c>
      <c r="D3" s="109"/>
      <c r="E3" s="58" t="s">
        <v>148</v>
      </c>
      <c r="F3" s="58" t="s">
        <v>3340</v>
      </c>
      <c r="G3" s="59"/>
      <c r="H3" s="58"/>
      <c r="I3" s="37" t="str">
        <f t="shared" ref="I3:I66" si="0">IF(ISBLANK(G3), "", IF(ISBLANK(H3), TEXT(G3, "mmmm"), TEXT(H3, "mmmm")))</f>
        <v/>
      </c>
      <c r="J3" s="63"/>
      <c r="K3" s="115"/>
      <c r="L3" s="58"/>
      <c r="M3" s="58"/>
      <c r="N3" s="55" t="s">
        <v>3345</v>
      </c>
    </row>
    <row r="4" spans="1:14" ht="75" hidden="1" x14ac:dyDescent="0.25">
      <c r="A4" s="55" t="s">
        <v>3342</v>
      </c>
      <c r="B4" s="55"/>
      <c r="C4" s="55" t="s">
        <v>3346</v>
      </c>
      <c r="D4" s="109"/>
      <c r="E4" s="58" t="s">
        <v>148</v>
      </c>
      <c r="F4" s="58" t="s">
        <v>3340</v>
      </c>
      <c r="G4" s="59">
        <v>45673</v>
      </c>
      <c r="H4" s="59">
        <v>45673</v>
      </c>
      <c r="I4" s="37" t="str">
        <f t="shared" si="0"/>
        <v>January</v>
      </c>
      <c r="J4" s="63">
        <v>1</v>
      </c>
      <c r="K4" s="115">
        <v>1</v>
      </c>
      <c r="L4" s="58"/>
      <c r="M4" s="58"/>
      <c r="N4" s="55"/>
    </row>
    <row r="5" spans="1:14" ht="60" hidden="1" x14ac:dyDescent="0.25">
      <c r="A5" s="55" t="s">
        <v>3342</v>
      </c>
      <c r="B5" s="55" t="s">
        <v>3347</v>
      </c>
      <c r="C5" s="55" t="s">
        <v>3348</v>
      </c>
      <c r="D5" s="109"/>
      <c r="E5" s="58" t="s">
        <v>148</v>
      </c>
      <c r="F5" s="58" t="s">
        <v>3340</v>
      </c>
      <c r="G5" s="59"/>
      <c r="H5" s="58"/>
      <c r="I5" s="37" t="str">
        <f t="shared" si="0"/>
        <v/>
      </c>
      <c r="J5" s="63"/>
      <c r="K5" s="115"/>
      <c r="L5" s="58"/>
      <c r="M5" s="58"/>
      <c r="N5" s="55" t="s">
        <v>3345</v>
      </c>
    </row>
    <row r="6" spans="1:14" ht="30" hidden="1" x14ac:dyDescent="0.25">
      <c r="A6" s="55" t="s">
        <v>3342</v>
      </c>
      <c r="B6" s="55" t="s">
        <v>3349</v>
      </c>
      <c r="C6" s="55" t="s">
        <v>3350</v>
      </c>
      <c r="D6" s="109"/>
      <c r="E6" s="58" t="s">
        <v>148</v>
      </c>
      <c r="F6" s="58" t="s">
        <v>3340</v>
      </c>
      <c r="G6" s="59"/>
      <c r="H6" s="58"/>
      <c r="I6" s="37" t="str">
        <f t="shared" si="0"/>
        <v/>
      </c>
      <c r="J6" s="63"/>
      <c r="K6" s="115"/>
      <c r="L6" s="58"/>
      <c r="M6" s="58"/>
      <c r="N6" s="55" t="s">
        <v>3345</v>
      </c>
    </row>
    <row r="7" spans="1:14" ht="30" hidden="1" x14ac:dyDescent="0.25">
      <c r="A7" s="55" t="s">
        <v>3210</v>
      </c>
      <c r="B7" s="55" t="s">
        <v>3351</v>
      </c>
      <c r="C7" s="55" t="s">
        <v>3344</v>
      </c>
      <c r="D7" s="109"/>
      <c r="E7" s="58" t="s">
        <v>3195</v>
      </c>
      <c r="F7" s="58" t="s">
        <v>3340</v>
      </c>
      <c r="G7" s="59">
        <v>45667</v>
      </c>
      <c r="H7" s="59">
        <v>45674</v>
      </c>
      <c r="I7" s="37" t="str">
        <f t="shared" si="0"/>
        <v>January</v>
      </c>
      <c r="J7" s="63">
        <v>16</v>
      </c>
      <c r="K7" s="115">
        <v>24</v>
      </c>
      <c r="L7" s="58"/>
      <c r="M7" s="58"/>
      <c r="N7" s="55"/>
    </row>
    <row r="8" spans="1:14" hidden="1" x14ac:dyDescent="0.25">
      <c r="A8" s="55" t="s">
        <v>3210</v>
      </c>
      <c r="B8" s="55" t="s">
        <v>3352</v>
      </c>
      <c r="C8" s="55" t="s">
        <v>3344</v>
      </c>
      <c r="D8" s="109"/>
      <c r="E8" s="58" t="s">
        <v>148</v>
      </c>
      <c r="F8" s="58" t="s">
        <v>3340</v>
      </c>
      <c r="G8" s="58"/>
      <c r="H8" s="58"/>
      <c r="I8" s="37" t="str">
        <f t="shared" si="0"/>
        <v/>
      </c>
      <c r="J8" s="63"/>
      <c r="K8" s="115"/>
      <c r="L8" s="58"/>
      <c r="M8" s="58"/>
      <c r="N8" s="55"/>
    </row>
    <row r="9" spans="1:14" hidden="1" x14ac:dyDescent="0.25">
      <c r="A9" s="55" t="s">
        <v>3353</v>
      </c>
      <c r="B9" s="55" t="s">
        <v>3354</v>
      </c>
      <c r="C9" s="57" t="s">
        <v>3344</v>
      </c>
      <c r="D9" s="57"/>
      <c r="E9" s="58" t="s">
        <v>148</v>
      </c>
      <c r="F9" s="58" t="s">
        <v>3340</v>
      </c>
      <c r="G9" s="59">
        <v>45678</v>
      </c>
      <c r="H9" s="59">
        <v>45681</v>
      </c>
      <c r="I9" s="37" t="str">
        <f t="shared" si="0"/>
        <v>January</v>
      </c>
      <c r="J9" s="63">
        <v>5</v>
      </c>
      <c r="K9" s="115">
        <v>20</v>
      </c>
      <c r="L9" s="58"/>
      <c r="M9" s="58"/>
      <c r="N9" s="55"/>
    </row>
    <row r="10" spans="1:14" hidden="1" x14ac:dyDescent="0.25">
      <c r="A10" s="55" t="s">
        <v>3353</v>
      </c>
      <c r="B10" s="55" t="s">
        <v>3354</v>
      </c>
      <c r="C10" s="57" t="s">
        <v>3344</v>
      </c>
      <c r="D10" s="57"/>
      <c r="E10" s="58" t="s">
        <v>148</v>
      </c>
      <c r="F10" s="58" t="s">
        <v>3340</v>
      </c>
      <c r="G10" s="59">
        <v>45684</v>
      </c>
      <c r="H10" s="59"/>
      <c r="I10" s="37" t="str">
        <f t="shared" si="0"/>
        <v>January</v>
      </c>
      <c r="J10" s="63">
        <v>5</v>
      </c>
      <c r="K10" s="115">
        <v>20</v>
      </c>
      <c r="L10" s="58"/>
      <c r="M10" s="58"/>
      <c r="N10" s="55"/>
    </row>
    <row r="11" spans="1:14" ht="30" hidden="1" x14ac:dyDescent="0.25">
      <c r="A11" s="64" t="s">
        <v>3355</v>
      </c>
      <c r="B11" s="64" t="s">
        <v>3356</v>
      </c>
      <c r="C11" s="110" t="s">
        <v>3357</v>
      </c>
      <c r="D11" s="110"/>
      <c r="E11" s="60" t="s">
        <v>73</v>
      </c>
      <c r="F11" s="60" t="s">
        <v>3340</v>
      </c>
      <c r="G11" s="126">
        <v>45792</v>
      </c>
      <c r="H11" s="147">
        <v>45800</v>
      </c>
      <c r="I11" s="122" t="str">
        <f t="shared" si="0"/>
        <v>May</v>
      </c>
      <c r="J11" s="68">
        <v>8</v>
      </c>
      <c r="K11" s="116">
        <v>25</v>
      </c>
      <c r="L11" s="117">
        <v>45799</v>
      </c>
      <c r="M11" s="58" t="s">
        <v>3358</v>
      </c>
      <c r="N11" s="64"/>
    </row>
    <row r="12" spans="1:14" ht="45" hidden="1" x14ac:dyDescent="0.25">
      <c r="A12" s="55" t="s">
        <v>3355</v>
      </c>
      <c r="B12" s="55" t="s">
        <v>3359</v>
      </c>
      <c r="C12" s="57" t="s">
        <v>3360</v>
      </c>
      <c r="D12" s="57" t="s">
        <v>3360</v>
      </c>
      <c r="E12" s="58" t="s">
        <v>73</v>
      </c>
      <c r="F12" s="58" t="s">
        <v>3340</v>
      </c>
      <c r="G12" s="59">
        <v>45749</v>
      </c>
      <c r="H12" s="117">
        <v>45775</v>
      </c>
      <c r="I12" s="37" t="str">
        <f t="shared" si="0"/>
        <v>April</v>
      </c>
      <c r="J12" s="58">
        <v>6</v>
      </c>
      <c r="K12" s="58">
        <v>42</v>
      </c>
      <c r="L12" s="117">
        <v>45799</v>
      </c>
      <c r="M12" s="58" t="s">
        <v>3358</v>
      </c>
      <c r="N12" s="55" t="s">
        <v>3361</v>
      </c>
    </row>
    <row r="13" spans="1:14" hidden="1" x14ac:dyDescent="0.25">
      <c r="A13" s="55" t="s">
        <v>3355</v>
      </c>
      <c r="B13" s="55" t="s">
        <v>3362</v>
      </c>
      <c r="C13" s="57" t="s">
        <v>3360</v>
      </c>
      <c r="D13" s="57" t="s">
        <v>3360</v>
      </c>
      <c r="E13" s="58" t="s">
        <v>73</v>
      </c>
      <c r="F13" s="58" t="s">
        <v>3340</v>
      </c>
      <c r="G13" s="59">
        <v>45778</v>
      </c>
      <c r="H13" s="117">
        <v>45800</v>
      </c>
      <c r="I13" s="37" t="str">
        <f t="shared" ref="I13" si="1">IF(ISBLANK(G13), "", IF(ISBLANK(H13), TEXT(G13, "mmmm"), TEXT(H13, "mmmm")))</f>
        <v>May</v>
      </c>
      <c r="J13" s="58">
        <v>8</v>
      </c>
      <c r="K13" s="58">
        <v>60.5</v>
      </c>
      <c r="L13" s="117">
        <v>45799</v>
      </c>
      <c r="M13" s="58" t="s">
        <v>3358</v>
      </c>
      <c r="N13" s="55"/>
    </row>
    <row r="14" spans="1:14" ht="30" x14ac:dyDescent="0.25">
      <c r="A14" s="131" t="s">
        <v>3245</v>
      </c>
      <c r="B14" s="133" t="s">
        <v>3363</v>
      </c>
      <c r="C14" s="133" t="s">
        <v>3364</v>
      </c>
      <c r="D14" s="148" t="s">
        <v>3365</v>
      </c>
      <c r="E14" s="149" t="s">
        <v>148</v>
      </c>
      <c r="F14" s="150" t="s">
        <v>3366</v>
      </c>
      <c r="G14" s="151"/>
      <c r="H14" s="151"/>
      <c r="I14" s="152" t="str">
        <f t="shared" si="0"/>
        <v/>
      </c>
      <c r="J14" s="150"/>
      <c r="K14" s="153"/>
      <c r="L14" s="149"/>
      <c r="M14" s="149"/>
      <c r="N14" s="131" t="s">
        <v>3367</v>
      </c>
    </row>
    <row r="15" spans="1:14" x14ac:dyDescent="0.25">
      <c r="A15" s="64" t="s">
        <v>3244</v>
      </c>
      <c r="B15" s="65" t="s">
        <v>3368</v>
      </c>
      <c r="C15" s="65"/>
      <c r="D15" s="110"/>
      <c r="E15" s="58" t="s">
        <v>148</v>
      </c>
      <c r="F15" s="66" t="s">
        <v>3366</v>
      </c>
      <c r="G15" s="67"/>
      <c r="H15" s="68"/>
      <c r="I15" s="37" t="str">
        <f>IF(ISBLANK(G15), "", IF(ISBLANK(H15), TEXT(G15, "mmmm"), TEXT(H15, "mmmm")))</f>
        <v/>
      </c>
      <c r="J15" s="66"/>
      <c r="K15" s="116"/>
      <c r="L15" s="58"/>
      <c r="M15" s="58"/>
      <c r="N15" s="64"/>
    </row>
    <row r="16" spans="1:14" hidden="1" x14ac:dyDescent="0.25">
      <c r="A16" s="64" t="s">
        <v>3244</v>
      </c>
      <c r="B16" s="65" t="s">
        <v>3369</v>
      </c>
      <c r="C16" s="65" t="s">
        <v>3344</v>
      </c>
      <c r="D16" s="110"/>
      <c r="E16" s="58" t="s">
        <v>148</v>
      </c>
      <c r="F16" s="66" t="s">
        <v>3340</v>
      </c>
      <c r="G16" s="59">
        <v>45663</v>
      </c>
      <c r="H16" s="147">
        <v>45799</v>
      </c>
      <c r="I16" s="37" t="str">
        <f t="shared" si="0"/>
        <v>May</v>
      </c>
      <c r="J16" s="66">
        <v>14</v>
      </c>
      <c r="K16" s="116">
        <v>24</v>
      </c>
      <c r="L16" s="58"/>
      <c r="M16" s="58" t="s">
        <v>3358</v>
      </c>
      <c r="N16" s="64"/>
    </row>
    <row r="17" spans="1:14" ht="30" x14ac:dyDescent="0.25">
      <c r="A17" s="55" t="s">
        <v>3353</v>
      </c>
      <c r="B17" s="65" t="s">
        <v>3370</v>
      </c>
      <c r="C17" s="65"/>
      <c r="D17" s="110"/>
      <c r="E17" s="58" t="s">
        <v>148</v>
      </c>
      <c r="F17" s="66" t="s">
        <v>3371</v>
      </c>
      <c r="G17" s="67"/>
      <c r="H17" s="68"/>
      <c r="I17" s="37" t="str">
        <f t="shared" si="0"/>
        <v/>
      </c>
      <c r="J17" s="66"/>
      <c r="K17" s="116"/>
      <c r="L17" s="58"/>
      <c r="M17" s="58"/>
      <c r="N17" s="64"/>
    </row>
    <row r="18" spans="1:14" ht="60" hidden="1" x14ac:dyDescent="0.25">
      <c r="A18" s="64" t="s">
        <v>3245</v>
      </c>
      <c r="B18" s="69" t="s">
        <v>3372</v>
      </c>
      <c r="C18" s="65" t="s">
        <v>3372</v>
      </c>
      <c r="D18" s="110"/>
      <c r="E18" s="58" t="s">
        <v>3195</v>
      </c>
      <c r="F18" s="66" t="s">
        <v>3340</v>
      </c>
      <c r="G18" s="67">
        <v>45673</v>
      </c>
      <c r="H18" s="67">
        <v>45673</v>
      </c>
      <c r="I18" s="37" t="str">
        <f>IF(ISBLANK(G18), "", IF(ISBLANK(H18), TEXT(G18, "mmmm"), TEXT(H18, "mmmm")))</f>
        <v>January</v>
      </c>
      <c r="J18" s="66">
        <v>1</v>
      </c>
      <c r="K18" s="116">
        <v>2</v>
      </c>
      <c r="L18" s="67">
        <v>45673</v>
      </c>
      <c r="M18" s="58" t="s">
        <v>3373</v>
      </c>
      <c r="N18" s="64" t="s">
        <v>3374</v>
      </c>
    </row>
    <row r="19" spans="1:14" ht="30" hidden="1" x14ac:dyDescent="0.25">
      <c r="A19" s="64" t="s">
        <v>3184</v>
      </c>
      <c r="B19" s="69" t="s">
        <v>3375</v>
      </c>
      <c r="C19" s="65" t="s">
        <v>3376</v>
      </c>
      <c r="D19" s="110"/>
      <c r="E19" s="58" t="s">
        <v>3195</v>
      </c>
      <c r="F19" s="66" t="s">
        <v>3340</v>
      </c>
      <c r="G19" s="67">
        <v>45645</v>
      </c>
      <c r="H19" s="70">
        <v>45660</v>
      </c>
      <c r="I19" s="37" t="str">
        <f t="shared" si="0"/>
        <v>January</v>
      </c>
      <c r="J19" s="66">
        <v>1</v>
      </c>
      <c r="K19" s="116">
        <v>2.5</v>
      </c>
      <c r="L19" s="58"/>
      <c r="M19" s="58"/>
      <c r="N19" s="64" t="s">
        <v>3377</v>
      </c>
    </row>
    <row r="20" spans="1:14" hidden="1" x14ac:dyDescent="0.25">
      <c r="A20" s="55" t="s">
        <v>3338</v>
      </c>
      <c r="B20" s="56" t="s">
        <v>3339</v>
      </c>
      <c r="C20" s="65"/>
      <c r="D20" s="110"/>
      <c r="E20" s="58" t="s">
        <v>3195</v>
      </c>
      <c r="F20" s="66" t="s">
        <v>3340</v>
      </c>
      <c r="G20" s="67">
        <v>45663</v>
      </c>
      <c r="H20" s="70">
        <v>45694</v>
      </c>
      <c r="I20" s="37" t="str">
        <f t="shared" si="0"/>
        <v>February</v>
      </c>
      <c r="J20" s="66">
        <v>6</v>
      </c>
      <c r="K20" s="116">
        <v>28</v>
      </c>
      <c r="L20" s="58"/>
      <c r="M20" s="58"/>
      <c r="N20" s="64" t="s">
        <v>3378</v>
      </c>
    </row>
    <row r="21" spans="1:14" ht="75" hidden="1" x14ac:dyDescent="0.25">
      <c r="A21" s="64" t="s">
        <v>3242</v>
      </c>
      <c r="B21" s="69" t="s">
        <v>3379</v>
      </c>
      <c r="C21" s="65" t="s">
        <v>3380</v>
      </c>
      <c r="D21" s="110" t="s">
        <v>3381</v>
      </c>
      <c r="E21" s="58" t="s">
        <v>3195</v>
      </c>
      <c r="F21" s="66" t="s">
        <v>3340</v>
      </c>
      <c r="G21" s="67">
        <v>45680</v>
      </c>
      <c r="H21" s="70">
        <v>45694</v>
      </c>
      <c r="I21" s="37" t="str">
        <f t="shared" si="0"/>
        <v>February</v>
      </c>
      <c r="J21" s="66">
        <v>12</v>
      </c>
      <c r="K21" s="116">
        <v>17.5</v>
      </c>
      <c r="L21" s="58"/>
      <c r="M21" s="58"/>
      <c r="N21" s="64" t="s">
        <v>3382</v>
      </c>
    </row>
    <row r="22" spans="1:14" hidden="1" x14ac:dyDescent="0.25">
      <c r="A22" s="55" t="s">
        <v>3353</v>
      </c>
      <c r="B22" s="69" t="s">
        <v>3383</v>
      </c>
      <c r="C22" s="65" t="s">
        <v>3344</v>
      </c>
      <c r="D22" s="110"/>
      <c r="E22" s="58" t="s">
        <v>3195</v>
      </c>
      <c r="F22" s="66" t="s">
        <v>3340</v>
      </c>
      <c r="G22" s="67">
        <v>45694</v>
      </c>
      <c r="H22" s="67">
        <v>45694</v>
      </c>
      <c r="I22" s="37" t="str">
        <f>IF(ISBLANK(G22), "", IF(ISBLANK(H22), TEXT(G22, "mmmm"), TEXT(H22, "mmmm")))</f>
        <v>February</v>
      </c>
      <c r="J22" s="66">
        <v>3</v>
      </c>
      <c r="K22" s="116">
        <v>2</v>
      </c>
      <c r="L22" s="59">
        <v>45695</v>
      </c>
      <c r="M22" s="58" t="s">
        <v>3358</v>
      </c>
      <c r="N22" s="64"/>
    </row>
    <row r="23" spans="1:14" ht="75" hidden="1" x14ac:dyDescent="0.25">
      <c r="A23" s="64" t="s">
        <v>3184</v>
      </c>
      <c r="B23" s="65" t="s">
        <v>3384</v>
      </c>
      <c r="C23" s="65" t="s">
        <v>3344</v>
      </c>
      <c r="D23" s="110"/>
      <c r="E23" s="58" t="s">
        <v>3195</v>
      </c>
      <c r="F23" s="66" t="s">
        <v>3340</v>
      </c>
      <c r="G23" s="67">
        <v>45694</v>
      </c>
      <c r="H23" s="70">
        <v>45699</v>
      </c>
      <c r="I23" s="37" t="str">
        <f t="shared" si="0"/>
        <v>February</v>
      </c>
      <c r="J23" s="66">
        <v>22</v>
      </c>
      <c r="K23" s="116">
        <v>20</v>
      </c>
      <c r="L23" s="59">
        <v>45701</v>
      </c>
      <c r="M23" s="58" t="s">
        <v>3358</v>
      </c>
      <c r="N23" s="64" t="s">
        <v>3385</v>
      </c>
    </row>
    <row r="24" spans="1:14" ht="142.5" hidden="1" customHeight="1" x14ac:dyDescent="0.25">
      <c r="A24" s="64" t="s">
        <v>3210</v>
      </c>
      <c r="B24" s="65" t="s">
        <v>3386</v>
      </c>
      <c r="C24" s="65" t="s">
        <v>3387</v>
      </c>
      <c r="D24" s="110" t="s">
        <v>3388</v>
      </c>
      <c r="E24" s="58" t="s">
        <v>148</v>
      </c>
      <c r="F24" s="66" t="s">
        <v>3340</v>
      </c>
      <c r="G24" s="67">
        <v>45693</v>
      </c>
      <c r="H24" s="70">
        <v>45699</v>
      </c>
      <c r="I24" s="37" t="str">
        <f t="shared" si="0"/>
        <v>February</v>
      </c>
      <c r="J24" s="66">
        <v>43</v>
      </c>
      <c r="K24" s="116">
        <v>50</v>
      </c>
      <c r="L24" s="58"/>
      <c r="M24" s="58"/>
      <c r="N24" s="64"/>
    </row>
    <row r="25" spans="1:14" ht="150" hidden="1" x14ac:dyDescent="0.25">
      <c r="A25" s="64" t="s">
        <v>3244</v>
      </c>
      <c r="B25" s="65" t="s">
        <v>3389</v>
      </c>
      <c r="C25" s="65" t="s">
        <v>3387</v>
      </c>
      <c r="D25" s="110" t="s">
        <v>3390</v>
      </c>
      <c r="E25" s="58" t="s">
        <v>148</v>
      </c>
      <c r="F25" s="66" t="s">
        <v>3340</v>
      </c>
      <c r="G25" s="67">
        <v>45700</v>
      </c>
      <c r="H25" s="70">
        <v>45702</v>
      </c>
      <c r="I25" s="37" t="str">
        <f t="shared" si="0"/>
        <v>February</v>
      </c>
      <c r="J25" s="66">
        <v>18</v>
      </c>
      <c r="K25" s="116">
        <v>20</v>
      </c>
      <c r="L25" s="58"/>
      <c r="M25" s="58"/>
      <c r="N25" s="64" t="s">
        <v>3391</v>
      </c>
    </row>
    <row r="26" spans="1:14" ht="30" hidden="1" x14ac:dyDescent="0.25">
      <c r="A26" s="64" t="s">
        <v>3242</v>
      </c>
      <c r="B26" s="69" t="s">
        <v>3392</v>
      </c>
      <c r="C26" s="65" t="s">
        <v>3393</v>
      </c>
      <c r="D26" s="110" t="s">
        <v>3394</v>
      </c>
      <c r="E26" s="60" t="s">
        <v>3195</v>
      </c>
      <c r="F26" s="66" t="s">
        <v>3340</v>
      </c>
      <c r="G26" s="67">
        <v>45716</v>
      </c>
      <c r="H26" s="70">
        <v>45723</v>
      </c>
      <c r="I26" s="122" t="str">
        <f t="shared" si="0"/>
        <v>March</v>
      </c>
      <c r="J26" s="66">
        <v>35</v>
      </c>
      <c r="K26" s="116">
        <v>17.5</v>
      </c>
      <c r="L26" s="126">
        <v>45719</v>
      </c>
      <c r="M26" s="60" t="s">
        <v>3358</v>
      </c>
      <c r="N26" s="64" t="s">
        <v>3395</v>
      </c>
    </row>
    <row r="27" spans="1:14" hidden="1" x14ac:dyDescent="0.25">
      <c r="A27" s="64" t="s">
        <v>3184</v>
      </c>
      <c r="B27" s="69" t="s">
        <v>3396</v>
      </c>
      <c r="C27" s="65" t="s">
        <v>3360</v>
      </c>
      <c r="D27" s="121" t="s">
        <v>3360</v>
      </c>
      <c r="E27" s="68" t="s">
        <v>148</v>
      </c>
      <c r="F27" s="130" t="s">
        <v>3340</v>
      </c>
      <c r="G27" s="67">
        <v>45716</v>
      </c>
      <c r="H27" s="67">
        <v>45720</v>
      </c>
      <c r="I27" s="39" t="str">
        <f t="shared" si="0"/>
        <v>March</v>
      </c>
      <c r="J27" s="130">
        <v>1</v>
      </c>
      <c r="K27" s="68">
        <v>5</v>
      </c>
      <c r="L27" s="67">
        <v>45720</v>
      </c>
      <c r="M27" s="68" t="s">
        <v>3358</v>
      </c>
      <c r="N27" s="119"/>
    </row>
    <row r="28" spans="1:14" s="143" customFormat="1" ht="75" hidden="1" x14ac:dyDescent="0.25">
      <c r="A28" s="140" t="s">
        <v>3242</v>
      </c>
      <c r="B28" s="141" t="s">
        <v>3397</v>
      </c>
      <c r="C28" s="142" t="s">
        <v>3398</v>
      </c>
      <c r="D28" s="142" t="s">
        <v>3399</v>
      </c>
      <c r="E28" s="125" t="s">
        <v>3195</v>
      </c>
      <c r="F28" s="125" t="s">
        <v>3340</v>
      </c>
      <c r="G28" s="125" t="s">
        <v>3400</v>
      </c>
      <c r="H28" s="125" t="s">
        <v>3400</v>
      </c>
      <c r="I28" s="125" t="s">
        <v>3401</v>
      </c>
      <c r="J28" s="125">
        <v>3</v>
      </c>
      <c r="K28" s="125">
        <v>2.5</v>
      </c>
      <c r="L28" s="127">
        <v>45733</v>
      </c>
      <c r="M28" s="63" t="s">
        <v>3358</v>
      </c>
      <c r="N28" s="141" t="s">
        <v>3402</v>
      </c>
    </row>
    <row r="29" spans="1:14" hidden="1" x14ac:dyDescent="0.25">
      <c r="A29" s="131" t="s">
        <v>3209</v>
      </c>
      <c r="B29" s="132" t="s">
        <v>3396</v>
      </c>
      <c r="C29" s="133" t="s">
        <v>3360</v>
      </c>
      <c r="D29" s="134" t="s">
        <v>3360</v>
      </c>
      <c r="E29" s="135" t="s">
        <v>148</v>
      </c>
      <c r="F29" s="136" t="s">
        <v>3340</v>
      </c>
      <c r="G29" s="137">
        <v>45720</v>
      </c>
      <c r="H29" s="137">
        <v>45722</v>
      </c>
      <c r="I29" s="138" t="str">
        <f>IF(ISBLANK(G29), "", IF(ISBLANK(H29), TEXT(G29, "mmmm"), TEXT(H29, "mmmm")))</f>
        <v>March</v>
      </c>
      <c r="J29" s="136">
        <v>1</v>
      </c>
      <c r="K29" s="135">
        <v>5</v>
      </c>
      <c r="L29" s="137">
        <v>45722</v>
      </c>
      <c r="M29" s="135" t="s">
        <v>3358</v>
      </c>
      <c r="N29" s="139"/>
    </row>
    <row r="30" spans="1:14" hidden="1" x14ac:dyDescent="0.25">
      <c r="A30" s="64" t="s">
        <v>3342</v>
      </c>
      <c r="B30" s="69" t="s">
        <v>3396</v>
      </c>
      <c r="C30" s="65" t="s">
        <v>3360</v>
      </c>
      <c r="D30" s="121" t="s">
        <v>3360</v>
      </c>
      <c r="E30" s="63" t="s">
        <v>148</v>
      </c>
      <c r="F30" s="123" t="s">
        <v>3340</v>
      </c>
      <c r="G30" s="124">
        <v>45723</v>
      </c>
      <c r="H30" s="124">
        <v>45723</v>
      </c>
      <c r="I30" s="125" t="str">
        <f>IF(ISBLANK(G30), "", IF(ISBLANK(H30), TEXT(G30, "mmmm"), TEXT(H30, "mmmm")))</f>
        <v>March</v>
      </c>
      <c r="J30" s="123">
        <v>1</v>
      </c>
      <c r="K30" s="63">
        <v>3</v>
      </c>
      <c r="L30" s="124">
        <v>45723</v>
      </c>
      <c r="M30" s="63" t="s">
        <v>3358</v>
      </c>
      <c r="N30" s="119"/>
    </row>
    <row r="31" spans="1:14" hidden="1" x14ac:dyDescent="0.25">
      <c r="A31" s="64" t="s">
        <v>3245</v>
      </c>
      <c r="B31" s="69" t="s">
        <v>3396</v>
      </c>
      <c r="C31" s="65" t="s">
        <v>3360</v>
      </c>
      <c r="D31" s="121" t="s">
        <v>3360</v>
      </c>
      <c r="E31" s="63" t="s">
        <v>148</v>
      </c>
      <c r="F31" s="123" t="s">
        <v>3340</v>
      </c>
      <c r="G31" s="124">
        <v>45723</v>
      </c>
      <c r="H31" s="124">
        <v>45723</v>
      </c>
      <c r="I31" s="125" t="str">
        <f>IF(ISBLANK(G31), "", IF(ISBLANK(H31), TEXT(G31, "mmmm"), TEXT(H31, "mmmm")))</f>
        <v>March</v>
      </c>
      <c r="J31" s="123">
        <v>1</v>
      </c>
      <c r="K31" s="63">
        <v>3</v>
      </c>
      <c r="L31" s="124">
        <v>45723</v>
      </c>
      <c r="M31" s="63" t="s">
        <v>3358</v>
      </c>
      <c r="N31" s="119"/>
    </row>
    <row r="32" spans="1:14" ht="30" hidden="1" x14ac:dyDescent="0.25">
      <c r="A32" s="64" t="s">
        <v>3242</v>
      </c>
      <c r="B32" s="65" t="s">
        <v>3403</v>
      </c>
      <c r="C32" s="65" t="s">
        <v>3242</v>
      </c>
      <c r="D32" s="110" t="s">
        <v>3360</v>
      </c>
      <c r="E32" s="58" t="s">
        <v>3195</v>
      </c>
      <c r="F32" s="66" t="s">
        <v>3340</v>
      </c>
      <c r="G32" s="67">
        <v>45726</v>
      </c>
      <c r="H32" s="68" t="s">
        <v>3404</v>
      </c>
      <c r="I32" s="37" t="str">
        <f t="shared" si="0"/>
        <v>07-Aprl-2025</v>
      </c>
      <c r="J32" s="66">
        <v>20</v>
      </c>
      <c r="K32" s="116">
        <v>12.5</v>
      </c>
      <c r="L32" s="59">
        <v>45754</v>
      </c>
      <c r="M32" s="58" t="s">
        <v>3358</v>
      </c>
      <c r="N32" s="119" t="s">
        <v>3405</v>
      </c>
    </row>
    <row r="33" spans="1:14" hidden="1" x14ac:dyDescent="0.25">
      <c r="A33" s="64" t="s">
        <v>3406</v>
      </c>
      <c r="B33" s="69" t="s">
        <v>3396</v>
      </c>
      <c r="C33" s="65" t="s">
        <v>3360</v>
      </c>
      <c r="D33" s="121" t="s">
        <v>3360</v>
      </c>
      <c r="E33" s="63" t="s">
        <v>148</v>
      </c>
      <c r="F33" s="66" t="s">
        <v>3340</v>
      </c>
      <c r="G33" s="67">
        <v>45727</v>
      </c>
      <c r="H33" s="67">
        <v>45729</v>
      </c>
      <c r="I33" s="37" t="str">
        <f t="shared" si="0"/>
        <v>March</v>
      </c>
      <c r="J33" s="66">
        <v>1</v>
      </c>
      <c r="K33" s="116">
        <v>5</v>
      </c>
      <c r="L33" s="67">
        <v>45729</v>
      </c>
      <c r="M33" s="58" t="s">
        <v>3358</v>
      </c>
      <c r="N33" s="119"/>
    </row>
    <row r="34" spans="1:14" hidden="1" x14ac:dyDescent="0.25">
      <c r="A34" s="64" t="s">
        <v>3355</v>
      </c>
      <c r="B34" s="69" t="s">
        <v>3396</v>
      </c>
      <c r="C34" s="65" t="s">
        <v>3360</v>
      </c>
      <c r="D34" s="65" t="s">
        <v>3360</v>
      </c>
      <c r="E34" s="63" t="s">
        <v>148</v>
      </c>
      <c r="F34" s="66" t="s">
        <v>3340</v>
      </c>
      <c r="G34" s="67">
        <v>45729</v>
      </c>
      <c r="H34" s="67">
        <v>45729</v>
      </c>
      <c r="I34" s="37" t="str">
        <f t="shared" si="0"/>
        <v>March</v>
      </c>
      <c r="J34" s="66">
        <v>1</v>
      </c>
      <c r="K34" s="116">
        <v>3</v>
      </c>
      <c r="L34" s="67">
        <v>45729</v>
      </c>
      <c r="M34" s="58" t="s">
        <v>3358</v>
      </c>
      <c r="N34" s="119"/>
    </row>
    <row r="35" spans="1:14" hidden="1" x14ac:dyDescent="0.25">
      <c r="A35" s="64" t="s">
        <v>3353</v>
      </c>
      <c r="B35" s="69" t="s">
        <v>3396</v>
      </c>
      <c r="C35" s="65" t="s">
        <v>3360</v>
      </c>
      <c r="D35" s="65" t="s">
        <v>3360</v>
      </c>
      <c r="E35" s="63" t="s">
        <v>148</v>
      </c>
      <c r="F35" s="66" t="s">
        <v>3340</v>
      </c>
      <c r="G35" s="67">
        <v>45729</v>
      </c>
      <c r="H35" s="67">
        <v>45729</v>
      </c>
      <c r="I35" s="37" t="str">
        <f t="shared" si="0"/>
        <v>March</v>
      </c>
      <c r="J35" s="66">
        <v>1</v>
      </c>
      <c r="K35" s="116">
        <v>2</v>
      </c>
      <c r="L35" s="67">
        <v>45729</v>
      </c>
      <c r="M35" s="58" t="s">
        <v>3358</v>
      </c>
      <c r="N35" s="119"/>
    </row>
    <row r="36" spans="1:14" hidden="1" x14ac:dyDescent="0.25">
      <c r="A36" s="64" t="s">
        <v>3242</v>
      </c>
      <c r="B36" s="69" t="s">
        <v>3396</v>
      </c>
      <c r="C36" s="65" t="s">
        <v>3360</v>
      </c>
      <c r="D36" s="65" t="s">
        <v>3360</v>
      </c>
      <c r="E36" s="63" t="s">
        <v>148</v>
      </c>
      <c r="F36" s="66" t="s">
        <v>3340</v>
      </c>
      <c r="G36" s="67">
        <v>45730</v>
      </c>
      <c r="H36" s="147">
        <v>45799</v>
      </c>
      <c r="I36" s="37" t="str">
        <f t="shared" si="0"/>
        <v>May</v>
      </c>
      <c r="J36" s="66">
        <v>1</v>
      </c>
      <c r="K36" s="116">
        <v>6</v>
      </c>
      <c r="L36" s="58"/>
      <c r="M36" s="58"/>
      <c r="N36" s="119"/>
    </row>
    <row r="37" spans="1:14" ht="90" hidden="1" x14ac:dyDescent="0.25">
      <c r="A37" s="64" t="s">
        <v>3242</v>
      </c>
      <c r="B37" s="69" t="s">
        <v>3407</v>
      </c>
      <c r="C37" s="65" t="s">
        <v>3408</v>
      </c>
      <c r="D37" s="110"/>
      <c r="E37" s="58" t="s">
        <v>3195</v>
      </c>
      <c r="F37" s="66" t="s">
        <v>3340</v>
      </c>
      <c r="G37" s="67">
        <v>45730</v>
      </c>
      <c r="H37" s="59">
        <v>45754</v>
      </c>
      <c r="I37" s="37" t="str">
        <f t="shared" si="0"/>
        <v>April</v>
      </c>
      <c r="J37" s="66">
        <v>15</v>
      </c>
      <c r="K37" s="116">
        <v>8</v>
      </c>
      <c r="L37" s="59">
        <v>45754</v>
      </c>
      <c r="M37" s="58" t="s">
        <v>3358</v>
      </c>
      <c r="N37" s="119" t="s">
        <v>3409</v>
      </c>
    </row>
    <row r="38" spans="1:14" hidden="1" x14ac:dyDescent="0.25">
      <c r="A38" s="64" t="s">
        <v>3245</v>
      </c>
      <c r="B38" s="69" t="s">
        <v>3410</v>
      </c>
      <c r="C38" s="65" t="s">
        <v>3344</v>
      </c>
      <c r="D38" s="65" t="s">
        <v>3344</v>
      </c>
      <c r="E38" s="58" t="s">
        <v>148</v>
      </c>
      <c r="F38" s="66" t="s">
        <v>3340</v>
      </c>
      <c r="G38" s="67">
        <v>45734</v>
      </c>
      <c r="H38" s="67">
        <v>45734</v>
      </c>
      <c r="I38" s="37" t="str">
        <f t="shared" si="0"/>
        <v>March</v>
      </c>
      <c r="J38" s="66">
        <v>12</v>
      </c>
      <c r="K38" s="116">
        <v>3</v>
      </c>
      <c r="L38" s="59">
        <v>45749</v>
      </c>
      <c r="M38" s="59" t="s">
        <v>3358</v>
      </c>
      <c r="N38" s="119"/>
    </row>
    <row r="39" spans="1:14" ht="30" hidden="1" x14ac:dyDescent="0.25">
      <c r="A39" s="64" t="s">
        <v>3244</v>
      </c>
      <c r="B39" s="65" t="s">
        <v>3411</v>
      </c>
      <c r="C39" s="65" t="s">
        <v>3344</v>
      </c>
      <c r="D39" s="110" t="s">
        <v>3344</v>
      </c>
      <c r="E39" s="58" t="s">
        <v>148</v>
      </c>
      <c r="F39" s="66" t="s">
        <v>3340</v>
      </c>
      <c r="G39" s="67">
        <v>45735</v>
      </c>
      <c r="H39" s="67">
        <v>45735</v>
      </c>
      <c r="I39" s="37" t="str">
        <f t="shared" si="0"/>
        <v>March</v>
      </c>
      <c r="J39" s="66">
        <v>9</v>
      </c>
      <c r="K39" s="116">
        <v>4</v>
      </c>
      <c r="L39" s="59">
        <v>45749</v>
      </c>
      <c r="M39" s="59" t="s">
        <v>3358</v>
      </c>
      <c r="N39" s="119"/>
    </row>
    <row r="40" spans="1:14" hidden="1" x14ac:dyDescent="0.25">
      <c r="A40" s="64" t="s">
        <v>3353</v>
      </c>
      <c r="B40" s="69" t="s">
        <v>3396</v>
      </c>
      <c r="C40" s="65" t="s">
        <v>3360</v>
      </c>
      <c r="D40" s="110" t="s">
        <v>3360</v>
      </c>
      <c r="E40" s="58" t="s">
        <v>148</v>
      </c>
      <c r="F40" s="66" t="s">
        <v>3340</v>
      </c>
      <c r="G40" s="67">
        <v>45740</v>
      </c>
      <c r="H40" s="147">
        <v>45799</v>
      </c>
      <c r="I40" s="37" t="str">
        <f t="shared" si="0"/>
        <v>May</v>
      </c>
      <c r="J40" s="66"/>
      <c r="K40" s="116">
        <v>2</v>
      </c>
      <c r="L40" s="58"/>
      <c r="M40" s="58"/>
      <c r="N40" s="119"/>
    </row>
    <row r="41" spans="1:14" hidden="1" x14ac:dyDescent="0.25">
      <c r="A41" s="64" t="s">
        <v>3242</v>
      </c>
      <c r="B41" s="69" t="s">
        <v>3407</v>
      </c>
      <c r="C41" s="65" t="s">
        <v>3360</v>
      </c>
      <c r="D41" s="110" t="s">
        <v>3360</v>
      </c>
      <c r="E41" s="58" t="s">
        <v>3195</v>
      </c>
      <c r="F41" s="66" t="s">
        <v>3340</v>
      </c>
      <c r="G41" s="67">
        <v>45754</v>
      </c>
      <c r="H41" s="147">
        <v>45799</v>
      </c>
      <c r="I41" s="37" t="str">
        <f t="shared" si="0"/>
        <v>May</v>
      </c>
      <c r="J41" s="66">
        <v>15</v>
      </c>
      <c r="K41" s="116">
        <v>4</v>
      </c>
      <c r="L41" s="58"/>
      <c r="M41" s="58"/>
      <c r="N41" s="119"/>
    </row>
    <row r="42" spans="1:14" hidden="1" x14ac:dyDescent="0.25">
      <c r="A42" s="64" t="s">
        <v>3244</v>
      </c>
      <c r="B42" s="65" t="s">
        <v>3412</v>
      </c>
      <c r="C42" s="65" t="s">
        <v>3344</v>
      </c>
      <c r="D42" s="110" t="s">
        <v>3344</v>
      </c>
      <c r="E42" s="58" t="s">
        <v>148</v>
      </c>
      <c r="F42" s="66" t="s">
        <v>3340</v>
      </c>
      <c r="G42" s="67">
        <v>45751</v>
      </c>
      <c r="H42" s="67">
        <v>45751</v>
      </c>
      <c r="I42" s="37" t="str">
        <f>IF(ISBLANK(G42), "", IF(ISBLANK(H42), TEXT(G42, "mmmm"), TEXT(H42, "mmmm")))</f>
        <v>April</v>
      </c>
      <c r="J42" s="66">
        <v>10</v>
      </c>
      <c r="K42" s="116">
        <v>6</v>
      </c>
      <c r="L42" s="59">
        <v>45756</v>
      </c>
      <c r="M42" s="58" t="s">
        <v>3358</v>
      </c>
      <c r="N42" s="119"/>
    </row>
    <row r="43" spans="1:14" hidden="1" x14ac:dyDescent="0.25">
      <c r="A43" s="64" t="s">
        <v>3184</v>
      </c>
      <c r="B43" s="69" t="s">
        <v>3413</v>
      </c>
      <c r="C43" s="69" t="s">
        <v>3414</v>
      </c>
      <c r="D43" s="69" t="s">
        <v>3414</v>
      </c>
      <c r="E43" s="58" t="s">
        <v>148</v>
      </c>
      <c r="F43" s="66" t="s">
        <v>3340</v>
      </c>
      <c r="G43" s="67">
        <v>45751</v>
      </c>
      <c r="H43" s="67">
        <v>45754</v>
      </c>
      <c r="I43" s="37" t="str">
        <f t="shared" si="0"/>
        <v>April</v>
      </c>
      <c r="J43" s="66">
        <v>1</v>
      </c>
      <c r="K43" s="116">
        <v>1</v>
      </c>
      <c r="L43" s="67">
        <v>45754</v>
      </c>
      <c r="M43" s="58" t="s">
        <v>3358</v>
      </c>
      <c r="N43" s="119"/>
    </row>
    <row r="44" spans="1:14" ht="45" hidden="1" x14ac:dyDescent="0.25">
      <c r="A44" s="64" t="s">
        <v>3242</v>
      </c>
      <c r="B44" s="69" t="s">
        <v>3415</v>
      </c>
      <c r="C44" s="65" t="s">
        <v>3344</v>
      </c>
      <c r="D44" s="65" t="s">
        <v>3416</v>
      </c>
      <c r="E44" s="58" t="s">
        <v>148</v>
      </c>
      <c r="F44" s="66" t="s">
        <v>3340</v>
      </c>
      <c r="G44" s="67">
        <v>45763</v>
      </c>
      <c r="H44" s="67">
        <v>45784</v>
      </c>
      <c r="I44" s="37" t="str">
        <f t="shared" si="0"/>
        <v>May</v>
      </c>
      <c r="J44" s="66">
        <v>10</v>
      </c>
      <c r="K44" s="116"/>
      <c r="L44" s="67">
        <v>45784</v>
      </c>
      <c r="M44" s="58"/>
      <c r="N44" s="119"/>
    </row>
    <row r="45" spans="1:14" ht="75" hidden="1" x14ac:dyDescent="0.25">
      <c r="A45" s="64" t="s">
        <v>3184</v>
      </c>
      <c r="B45" s="69" t="s">
        <v>3417</v>
      </c>
      <c r="C45" s="65" t="s">
        <v>3418</v>
      </c>
      <c r="D45" s="65" t="s">
        <v>3418</v>
      </c>
      <c r="E45" s="58" t="s">
        <v>3195</v>
      </c>
      <c r="F45" s="66" t="s">
        <v>3340</v>
      </c>
      <c r="G45" s="67">
        <v>45757</v>
      </c>
      <c r="H45" s="70">
        <v>45763</v>
      </c>
      <c r="I45" s="37" t="str">
        <f t="shared" si="0"/>
        <v>April</v>
      </c>
      <c r="J45" s="66">
        <v>10</v>
      </c>
      <c r="K45" s="116">
        <v>7</v>
      </c>
      <c r="L45" s="70">
        <v>45764</v>
      </c>
      <c r="M45" s="58" t="s">
        <v>3373</v>
      </c>
      <c r="N45" s="119" t="s">
        <v>3419</v>
      </c>
    </row>
    <row r="46" spans="1:14" ht="60" hidden="1" x14ac:dyDescent="0.25">
      <c r="A46" s="64" t="s">
        <v>3353</v>
      </c>
      <c r="B46" s="69" t="s">
        <v>3420</v>
      </c>
      <c r="C46" s="65" t="s">
        <v>3360</v>
      </c>
      <c r="D46" s="65" t="s">
        <v>3360</v>
      </c>
      <c r="E46" s="60" t="s">
        <v>3195</v>
      </c>
      <c r="F46" s="66" t="s">
        <v>3340</v>
      </c>
      <c r="G46" s="67">
        <v>45764</v>
      </c>
      <c r="H46" s="70">
        <v>45804</v>
      </c>
      <c r="I46" s="122" t="str">
        <f t="shared" si="0"/>
        <v>May</v>
      </c>
      <c r="J46" s="66">
        <v>18</v>
      </c>
      <c r="K46" s="116">
        <v>39</v>
      </c>
      <c r="L46" s="60"/>
      <c r="M46" s="60" t="s">
        <v>3373</v>
      </c>
      <c r="N46" s="119" t="s">
        <v>3421</v>
      </c>
    </row>
    <row r="47" spans="1:14" hidden="1" x14ac:dyDescent="0.25">
      <c r="A47" s="55" t="s">
        <v>3209</v>
      </c>
      <c r="B47" s="57" t="s">
        <v>3422</v>
      </c>
      <c r="C47" s="57" t="s">
        <v>3423</v>
      </c>
      <c r="D47" s="57"/>
      <c r="E47" s="58" t="s">
        <v>73</v>
      </c>
      <c r="F47" s="154" t="s">
        <v>3340</v>
      </c>
      <c r="G47" s="155">
        <v>45834</v>
      </c>
      <c r="H47" s="117">
        <v>45838</v>
      </c>
      <c r="I47" s="37" t="str">
        <f t="shared" si="0"/>
        <v>June</v>
      </c>
      <c r="J47" s="154">
        <v>14</v>
      </c>
      <c r="K47" s="58">
        <v>16</v>
      </c>
      <c r="L47" s="117">
        <v>45838</v>
      </c>
      <c r="M47" s="58" t="s">
        <v>3358</v>
      </c>
      <c r="N47" s="55" t="s">
        <v>3424</v>
      </c>
    </row>
    <row r="48" spans="1:14" ht="30" hidden="1" x14ac:dyDescent="0.25">
      <c r="A48" s="131" t="s">
        <v>3244</v>
      </c>
      <c r="B48" s="132" t="s">
        <v>3425</v>
      </c>
      <c r="C48" s="133" t="s">
        <v>3426</v>
      </c>
      <c r="D48" s="133" t="s">
        <v>3426</v>
      </c>
      <c r="E48" s="149" t="s">
        <v>148</v>
      </c>
      <c r="F48" s="150" t="s">
        <v>3340</v>
      </c>
      <c r="G48" s="151">
        <v>45786</v>
      </c>
      <c r="H48" s="151">
        <v>45786</v>
      </c>
      <c r="I48" s="152" t="s">
        <v>3427</v>
      </c>
      <c r="J48" s="150">
        <v>1</v>
      </c>
      <c r="K48" s="153">
        <v>1</v>
      </c>
      <c r="L48" s="151">
        <v>45786</v>
      </c>
      <c r="M48" s="149" t="s">
        <v>3358</v>
      </c>
      <c r="N48" s="139"/>
    </row>
    <row r="49" spans="1:14" x14ac:dyDescent="0.25">
      <c r="A49" s="64" t="s">
        <v>3210</v>
      </c>
      <c r="B49" s="65" t="s">
        <v>3428</v>
      </c>
      <c r="C49" s="69" t="s">
        <v>3429</v>
      </c>
      <c r="D49" s="69" t="s">
        <v>3429</v>
      </c>
      <c r="E49" s="58" t="s">
        <v>73</v>
      </c>
      <c r="F49" s="66" t="s">
        <v>3366</v>
      </c>
      <c r="G49" s="67">
        <v>45834</v>
      </c>
      <c r="H49" s="68"/>
      <c r="I49" s="37" t="str">
        <f t="shared" si="0"/>
        <v>June</v>
      </c>
      <c r="J49" s="66"/>
      <c r="K49" s="116"/>
      <c r="L49" s="58"/>
      <c r="M49" s="58"/>
      <c r="N49" s="119" t="s">
        <v>3430</v>
      </c>
    </row>
    <row r="50" spans="1:14" x14ac:dyDescent="0.25">
      <c r="A50" s="64" t="s">
        <v>3244</v>
      </c>
      <c r="B50" s="65" t="s">
        <v>3431</v>
      </c>
      <c r="C50" s="65" t="s">
        <v>3344</v>
      </c>
      <c r="D50" s="65" t="s">
        <v>3344</v>
      </c>
      <c r="E50" s="58" t="s">
        <v>148</v>
      </c>
      <c r="F50" s="66" t="s">
        <v>3366</v>
      </c>
      <c r="G50" s="67">
        <v>45786</v>
      </c>
      <c r="H50" s="67"/>
      <c r="I50" s="37" t="s">
        <v>3427</v>
      </c>
      <c r="J50" s="66"/>
      <c r="K50" s="116"/>
      <c r="L50" s="67"/>
      <c r="M50" s="58" t="s">
        <v>3373</v>
      </c>
      <c r="N50" s="119"/>
    </row>
    <row r="51" spans="1:14" ht="45" hidden="1" x14ac:dyDescent="0.25">
      <c r="A51" s="64" t="s">
        <v>3242</v>
      </c>
      <c r="B51" s="65" t="s">
        <v>3432</v>
      </c>
      <c r="C51" s="65"/>
      <c r="D51" s="110"/>
      <c r="E51" s="58" t="s">
        <v>3195</v>
      </c>
      <c r="F51" s="66" t="s">
        <v>3340</v>
      </c>
      <c r="G51" s="67">
        <v>45797</v>
      </c>
      <c r="H51" s="70">
        <v>45797</v>
      </c>
      <c r="I51" s="37" t="str">
        <f t="shared" si="0"/>
        <v>May</v>
      </c>
      <c r="J51" s="66">
        <v>10</v>
      </c>
      <c r="K51" s="116">
        <v>7.5</v>
      </c>
      <c r="L51" s="58" t="s">
        <v>3433</v>
      </c>
      <c r="M51" s="58" t="s">
        <v>3373</v>
      </c>
      <c r="N51" s="119" t="s">
        <v>3434</v>
      </c>
    </row>
    <row r="52" spans="1:14" x14ac:dyDescent="0.25">
      <c r="A52" s="64" t="s">
        <v>3184</v>
      </c>
      <c r="B52" s="65" t="s">
        <v>3435</v>
      </c>
      <c r="C52" s="65"/>
      <c r="D52" s="110"/>
      <c r="E52" s="58" t="s">
        <v>3195</v>
      </c>
      <c r="F52" s="66" t="s">
        <v>3371</v>
      </c>
      <c r="G52" s="67"/>
      <c r="H52" s="68"/>
      <c r="I52" s="37" t="str">
        <f t="shared" si="0"/>
        <v/>
      </c>
      <c r="J52" s="66"/>
      <c r="K52" s="116"/>
      <c r="L52" s="58"/>
      <c r="M52" s="58"/>
      <c r="N52" s="119"/>
    </row>
    <row r="53" spans="1:14" ht="45" x14ac:dyDescent="0.25">
      <c r="A53" s="64" t="s">
        <v>3242</v>
      </c>
      <c r="B53" s="65" t="s">
        <v>3436</v>
      </c>
      <c r="C53" s="65" t="s">
        <v>3436</v>
      </c>
      <c r="D53" s="110"/>
      <c r="E53" s="58" t="s">
        <v>3195</v>
      </c>
      <c r="F53" s="66" t="s">
        <v>33</v>
      </c>
      <c r="G53" s="67">
        <v>45800</v>
      </c>
      <c r="H53" s="68"/>
      <c r="I53" s="37" t="str">
        <f t="shared" si="0"/>
        <v>May</v>
      </c>
      <c r="J53" s="66">
        <v>3</v>
      </c>
      <c r="K53" s="116">
        <v>9.5</v>
      </c>
      <c r="L53" s="58"/>
      <c r="M53" s="58"/>
      <c r="N53" s="119"/>
    </row>
    <row r="54" spans="1:14" ht="30" x14ac:dyDescent="0.25">
      <c r="A54" s="64" t="s">
        <v>3353</v>
      </c>
      <c r="B54" s="65" t="s">
        <v>3420</v>
      </c>
      <c r="C54" s="65" t="s">
        <v>3360</v>
      </c>
      <c r="D54" s="110" t="s">
        <v>3360</v>
      </c>
      <c r="E54" s="58" t="s">
        <v>148</v>
      </c>
      <c r="F54" s="66" t="s">
        <v>33</v>
      </c>
      <c r="G54" s="67"/>
      <c r="H54" s="68"/>
      <c r="I54" s="37" t="str">
        <f t="shared" si="0"/>
        <v/>
      </c>
      <c r="J54" s="66"/>
      <c r="K54" s="116"/>
      <c r="L54" s="58"/>
      <c r="M54" s="58"/>
      <c r="N54" s="119"/>
    </row>
    <row r="55" spans="1:14" x14ac:dyDescent="0.25">
      <c r="A55" s="64" t="s">
        <v>3184</v>
      </c>
      <c r="B55" s="65" t="s">
        <v>3437</v>
      </c>
      <c r="C55" s="69" t="s">
        <v>3438</v>
      </c>
      <c r="D55" s="69" t="s">
        <v>3438</v>
      </c>
      <c r="E55" s="58"/>
      <c r="F55" s="66"/>
      <c r="G55" s="67"/>
      <c r="H55" s="68"/>
      <c r="I55" s="37" t="str">
        <f t="shared" si="0"/>
        <v/>
      </c>
      <c r="J55" s="66"/>
      <c r="K55" s="116"/>
      <c r="L55" s="58"/>
      <c r="M55" s="58"/>
      <c r="N55" s="119"/>
    </row>
    <row r="56" spans="1:14" ht="30" hidden="1" x14ac:dyDescent="0.25">
      <c r="A56" s="64" t="s">
        <v>3184</v>
      </c>
      <c r="B56" s="65" t="s">
        <v>3439</v>
      </c>
      <c r="C56" s="65" t="s">
        <v>3440</v>
      </c>
      <c r="D56" s="110"/>
      <c r="E56" s="58" t="s">
        <v>73</v>
      </c>
      <c r="F56" s="66" t="s">
        <v>3340</v>
      </c>
      <c r="G56" s="67">
        <v>45832</v>
      </c>
      <c r="H56" s="147">
        <v>45835</v>
      </c>
      <c r="I56" s="37" t="str">
        <f t="shared" si="0"/>
        <v>June</v>
      </c>
      <c r="J56" s="66">
        <f>34+12+15</f>
        <v>61</v>
      </c>
      <c r="K56" s="116">
        <v>12</v>
      </c>
      <c r="L56" s="117">
        <v>45835</v>
      </c>
      <c r="M56" s="58" t="s">
        <v>3358</v>
      </c>
      <c r="N56" s="119"/>
    </row>
    <row r="57" spans="1:14" x14ac:dyDescent="0.25">
      <c r="A57" s="64" t="s">
        <v>3355</v>
      </c>
      <c r="B57" s="69" t="s">
        <v>3441</v>
      </c>
      <c r="C57" s="65" t="s">
        <v>3360</v>
      </c>
      <c r="D57" s="110" t="s">
        <v>3360</v>
      </c>
      <c r="E57" s="58"/>
      <c r="F57" s="66"/>
      <c r="G57" s="67"/>
      <c r="H57" s="68"/>
      <c r="I57" s="37" t="str">
        <f t="shared" si="0"/>
        <v/>
      </c>
      <c r="J57" s="66"/>
      <c r="K57" s="116"/>
      <c r="L57" s="58"/>
      <c r="M57" s="58"/>
      <c r="N57" s="119"/>
    </row>
    <row r="58" spans="1:14" ht="45" x14ac:dyDescent="0.25">
      <c r="A58" s="64" t="s">
        <v>3245</v>
      </c>
      <c r="B58" s="69" t="s">
        <v>3442</v>
      </c>
      <c r="C58" s="167" t="s">
        <v>3443</v>
      </c>
      <c r="D58" s="167" t="s">
        <v>3443</v>
      </c>
      <c r="E58" s="58" t="s">
        <v>148</v>
      </c>
      <c r="F58" s="66" t="s">
        <v>3340</v>
      </c>
      <c r="G58" s="67">
        <v>45895</v>
      </c>
      <c r="H58" s="67">
        <v>45895</v>
      </c>
      <c r="I58" s="37" t="str">
        <f t="shared" si="0"/>
        <v>August</v>
      </c>
      <c r="J58" s="66">
        <v>2</v>
      </c>
      <c r="K58" s="116">
        <v>1</v>
      </c>
      <c r="L58" s="67">
        <v>45896</v>
      </c>
      <c r="M58" s="58" t="s">
        <v>3444</v>
      </c>
      <c r="N58" s="119"/>
    </row>
    <row r="59" spans="1:14" x14ac:dyDescent="0.25">
      <c r="A59" s="64"/>
      <c r="B59" s="69"/>
      <c r="C59" s="65"/>
      <c r="D59" s="110"/>
      <c r="E59" s="58"/>
      <c r="F59" s="66"/>
      <c r="G59" s="67"/>
      <c r="H59" s="68"/>
      <c r="I59" s="37" t="str">
        <f t="shared" si="0"/>
        <v/>
      </c>
      <c r="J59" s="66"/>
      <c r="K59" s="116"/>
      <c r="L59" s="58"/>
      <c r="M59" s="58"/>
      <c r="N59" s="119"/>
    </row>
    <row r="60" spans="1:14" x14ac:dyDescent="0.25">
      <c r="A60" s="64"/>
      <c r="B60" s="69"/>
      <c r="C60" s="65"/>
      <c r="D60" s="110"/>
      <c r="E60" s="58"/>
      <c r="F60" s="66"/>
      <c r="G60" s="67"/>
      <c r="H60" s="68"/>
      <c r="I60" s="37" t="str">
        <f t="shared" si="0"/>
        <v/>
      </c>
      <c r="J60" s="66"/>
      <c r="K60" s="116"/>
      <c r="L60" s="58"/>
      <c r="M60" s="58"/>
      <c r="N60" s="119"/>
    </row>
    <row r="61" spans="1:14" x14ac:dyDescent="0.25">
      <c r="A61" s="64"/>
      <c r="B61" s="69"/>
      <c r="C61" s="65"/>
      <c r="D61" s="110"/>
      <c r="E61" s="58"/>
      <c r="F61" s="66"/>
      <c r="G61" s="67"/>
      <c r="H61" s="68"/>
      <c r="I61" s="37" t="str">
        <f t="shared" si="0"/>
        <v/>
      </c>
      <c r="J61" s="66"/>
      <c r="K61" s="116"/>
      <c r="L61" s="58"/>
      <c r="M61" s="58"/>
      <c r="N61" s="119"/>
    </row>
    <row r="62" spans="1:14" x14ac:dyDescent="0.25">
      <c r="A62" s="64"/>
      <c r="B62" s="69"/>
      <c r="C62" s="65"/>
      <c r="D62" s="110"/>
      <c r="E62" s="58"/>
      <c r="F62" s="66"/>
      <c r="G62" s="67"/>
      <c r="H62" s="68"/>
      <c r="I62" s="37" t="str">
        <f t="shared" si="0"/>
        <v/>
      </c>
      <c r="J62" s="66"/>
      <c r="K62" s="116"/>
      <c r="L62" s="58"/>
      <c r="M62" s="58"/>
      <c r="N62" s="119"/>
    </row>
    <row r="63" spans="1:14" x14ac:dyDescent="0.25">
      <c r="A63" s="64"/>
      <c r="B63" s="69"/>
      <c r="C63" s="65"/>
      <c r="D63" s="110"/>
      <c r="E63" s="58"/>
      <c r="F63" s="66"/>
      <c r="G63" s="67"/>
      <c r="H63" s="68"/>
      <c r="I63" s="37" t="str">
        <f t="shared" si="0"/>
        <v/>
      </c>
      <c r="J63" s="66"/>
      <c r="K63" s="116"/>
      <c r="L63" s="58"/>
      <c r="M63" s="58"/>
      <c r="N63" s="119"/>
    </row>
    <row r="64" spans="1:14" x14ac:dyDescent="0.25">
      <c r="A64" s="64"/>
      <c r="B64" s="69"/>
      <c r="C64" s="65"/>
      <c r="D64" s="110"/>
      <c r="E64" s="58"/>
      <c r="F64" s="66"/>
      <c r="G64" s="67"/>
      <c r="H64" s="68"/>
      <c r="I64" s="37" t="str">
        <f t="shared" si="0"/>
        <v/>
      </c>
      <c r="J64" s="66"/>
      <c r="K64" s="116"/>
      <c r="L64" s="58"/>
      <c r="M64" s="58"/>
      <c r="N64" s="119"/>
    </row>
    <row r="65" spans="1:14" x14ac:dyDescent="0.25">
      <c r="A65" s="64"/>
      <c r="B65" s="69"/>
      <c r="C65" s="65"/>
      <c r="D65" s="110"/>
      <c r="E65" s="58"/>
      <c r="F65" s="66"/>
      <c r="G65" s="67"/>
      <c r="H65" s="68"/>
      <c r="I65" s="37" t="str">
        <f t="shared" si="0"/>
        <v/>
      </c>
      <c r="J65" s="66"/>
      <c r="K65" s="116"/>
      <c r="L65" s="58"/>
      <c r="M65" s="58"/>
      <c r="N65" s="119"/>
    </row>
    <row r="66" spans="1:14" x14ac:dyDescent="0.25">
      <c r="A66" s="64"/>
      <c r="B66" s="69"/>
      <c r="C66" s="65"/>
      <c r="D66" s="110"/>
      <c r="E66" s="58"/>
      <c r="F66" s="66"/>
      <c r="G66" s="67"/>
      <c r="H66" s="68"/>
      <c r="I66" s="37" t="str">
        <f t="shared" si="0"/>
        <v/>
      </c>
      <c r="J66" s="66"/>
      <c r="K66" s="116"/>
      <c r="L66" s="58"/>
      <c r="M66" s="58"/>
      <c r="N66" s="119"/>
    </row>
    <row r="67" spans="1:14" x14ac:dyDescent="0.25">
      <c r="A67" s="64"/>
      <c r="B67" s="69"/>
      <c r="C67" s="65"/>
      <c r="D67" s="110"/>
      <c r="E67" s="58"/>
      <c r="F67" s="66"/>
      <c r="G67" s="67"/>
      <c r="H67" s="68"/>
      <c r="I67" s="37" t="str">
        <f t="shared" ref="I67:I130" si="2">IF(ISBLANK(G67), "", IF(ISBLANK(H67), TEXT(G67, "mmmm"), TEXT(H67, "mmmm")))</f>
        <v/>
      </c>
      <c r="J67" s="66"/>
      <c r="K67" s="116"/>
      <c r="L67" s="58"/>
      <c r="M67" s="58"/>
      <c r="N67" s="119"/>
    </row>
    <row r="68" spans="1:14" x14ac:dyDescent="0.25">
      <c r="A68" s="64"/>
      <c r="B68" s="69"/>
      <c r="C68" s="65"/>
      <c r="D68" s="110"/>
      <c r="E68" s="58"/>
      <c r="F68" s="66"/>
      <c r="G68" s="67"/>
      <c r="H68" s="68"/>
      <c r="I68" s="37" t="str">
        <f t="shared" si="2"/>
        <v/>
      </c>
      <c r="J68" s="66"/>
      <c r="K68" s="116"/>
      <c r="L68" s="58"/>
      <c r="M68" s="58"/>
      <c r="N68" s="119"/>
    </row>
    <row r="69" spans="1:14" x14ac:dyDescent="0.25">
      <c r="A69" s="64"/>
      <c r="B69" s="69"/>
      <c r="C69" s="65"/>
      <c r="D69" s="110"/>
      <c r="E69" s="58"/>
      <c r="F69" s="66"/>
      <c r="G69" s="67"/>
      <c r="H69" s="68"/>
      <c r="I69" s="37" t="str">
        <f t="shared" si="2"/>
        <v/>
      </c>
      <c r="J69" s="66"/>
      <c r="K69" s="116"/>
      <c r="L69" s="58"/>
      <c r="M69" s="58"/>
      <c r="N69" s="119"/>
    </row>
    <row r="70" spans="1:14" x14ac:dyDescent="0.25">
      <c r="A70" s="64"/>
      <c r="B70" s="69"/>
      <c r="C70" s="65"/>
      <c r="D70" s="110"/>
      <c r="E70" s="58"/>
      <c r="F70" s="66"/>
      <c r="G70" s="67"/>
      <c r="H70" s="68"/>
      <c r="I70" s="37" t="str">
        <f t="shared" si="2"/>
        <v/>
      </c>
      <c r="J70" s="66"/>
      <c r="K70" s="116"/>
      <c r="L70" s="58"/>
      <c r="M70" s="58"/>
      <c r="N70" s="119"/>
    </row>
    <row r="71" spans="1:14" x14ac:dyDescent="0.25">
      <c r="A71" s="64"/>
      <c r="B71" s="69"/>
      <c r="C71" s="65"/>
      <c r="D71" s="110"/>
      <c r="E71" s="58"/>
      <c r="F71" s="66"/>
      <c r="G71" s="67"/>
      <c r="H71" s="68"/>
      <c r="I71" s="37" t="str">
        <f t="shared" si="2"/>
        <v/>
      </c>
      <c r="J71" s="66"/>
      <c r="K71" s="116"/>
      <c r="L71" s="58"/>
      <c r="M71" s="58"/>
      <c r="N71" s="119"/>
    </row>
    <row r="72" spans="1:14" x14ac:dyDescent="0.25">
      <c r="A72" s="64"/>
      <c r="B72" s="69"/>
      <c r="C72" s="65"/>
      <c r="D72" s="110"/>
      <c r="E72" s="58"/>
      <c r="F72" s="66"/>
      <c r="G72" s="67"/>
      <c r="H72" s="68"/>
      <c r="I72" s="37" t="str">
        <f t="shared" si="2"/>
        <v/>
      </c>
      <c r="J72" s="66"/>
      <c r="K72" s="116"/>
      <c r="L72" s="58"/>
      <c r="M72" s="58"/>
      <c r="N72" s="119"/>
    </row>
    <row r="73" spans="1:14" x14ac:dyDescent="0.25">
      <c r="A73" s="64"/>
      <c r="B73" s="69"/>
      <c r="C73" s="65"/>
      <c r="D73" s="110"/>
      <c r="E73" s="58"/>
      <c r="F73" s="66"/>
      <c r="G73" s="67"/>
      <c r="H73" s="68"/>
      <c r="I73" s="37" t="str">
        <f t="shared" si="2"/>
        <v/>
      </c>
      <c r="J73" s="66"/>
      <c r="K73" s="116"/>
      <c r="L73" s="58"/>
      <c r="M73" s="58"/>
      <c r="N73" s="119"/>
    </row>
    <row r="74" spans="1:14" x14ac:dyDescent="0.25">
      <c r="A74" s="64"/>
      <c r="B74" s="69"/>
      <c r="C74" s="65"/>
      <c r="D74" s="110"/>
      <c r="E74" s="58"/>
      <c r="F74" s="66"/>
      <c r="G74" s="67"/>
      <c r="H74" s="68"/>
      <c r="I74" s="37" t="str">
        <f t="shared" si="2"/>
        <v/>
      </c>
      <c r="J74" s="66"/>
      <c r="K74" s="116"/>
      <c r="L74" s="58"/>
      <c r="M74" s="58"/>
      <c r="N74" s="119"/>
    </row>
    <row r="75" spans="1:14" x14ac:dyDescent="0.25">
      <c r="A75" s="64"/>
      <c r="B75" s="69"/>
      <c r="C75" s="65"/>
      <c r="D75" s="110"/>
      <c r="E75" s="58"/>
      <c r="F75" s="66"/>
      <c r="G75" s="67"/>
      <c r="H75" s="68"/>
      <c r="I75" s="37" t="str">
        <f t="shared" si="2"/>
        <v/>
      </c>
      <c r="J75" s="66"/>
      <c r="K75" s="116"/>
      <c r="L75" s="58"/>
      <c r="M75" s="58"/>
      <c r="N75" s="119"/>
    </row>
    <row r="76" spans="1:14" x14ac:dyDescent="0.25">
      <c r="A76" s="64"/>
      <c r="B76" s="69"/>
      <c r="C76" s="65"/>
      <c r="D76" s="110"/>
      <c r="E76" s="58"/>
      <c r="F76" s="66"/>
      <c r="G76" s="67"/>
      <c r="H76" s="68"/>
      <c r="I76" s="37" t="str">
        <f t="shared" si="2"/>
        <v/>
      </c>
      <c r="J76" s="66"/>
      <c r="K76" s="116"/>
      <c r="L76" s="58"/>
      <c r="M76" s="58"/>
      <c r="N76" s="119"/>
    </row>
    <row r="77" spans="1:14" x14ac:dyDescent="0.25">
      <c r="A77" s="64"/>
      <c r="B77" s="69"/>
      <c r="C77" s="65"/>
      <c r="D77" s="110"/>
      <c r="E77" s="58"/>
      <c r="F77" s="66"/>
      <c r="G77" s="67"/>
      <c r="H77" s="68"/>
      <c r="I77" s="37" t="str">
        <f t="shared" si="2"/>
        <v/>
      </c>
      <c r="J77" s="66"/>
      <c r="K77" s="116"/>
      <c r="L77" s="58"/>
      <c r="M77" s="58"/>
      <c r="N77" s="119"/>
    </row>
    <row r="78" spans="1:14" x14ac:dyDescent="0.25">
      <c r="A78" s="64"/>
      <c r="B78" s="69"/>
      <c r="C78" s="65"/>
      <c r="D78" s="110"/>
      <c r="E78" s="58"/>
      <c r="F78" s="66"/>
      <c r="G78" s="67"/>
      <c r="H78" s="68"/>
      <c r="I78" s="37" t="str">
        <f t="shared" si="2"/>
        <v/>
      </c>
      <c r="J78" s="66"/>
      <c r="K78" s="116"/>
      <c r="L78" s="58"/>
      <c r="M78" s="58"/>
      <c r="N78" s="119"/>
    </row>
    <row r="79" spans="1:14" x14ac:dyDescent="0.25">
      <c r="A79" s="64"/>
      <c r="B79" s="69"/>
      <c r="C79" s="65"/>
      <c r="D79" s="110"/>
      <c r="E79" s="58"/>
      <c r="F79" s="66"/>
      <c r="G79" s="67"/>
      <c r="H79" s="68"/>
      <c r="I79" s="37" t="str">
        <f t="shared" si="2"/>
        <v/>
      </c>
      <c r="J79" s="66"/>
      <c r="K79" s="116"/>
      <c r="L79" s="58"/>
      <c r="M79" s="58"/>
      <c r="N79" s="119"/>
    </row>
    <row r="80" spans="1:14" x14ac:dyDescent="0.25">
      <c r="A80" s="64"/>
      <c r="B80" s="69"/>
      <c r="C80" s="65"/>
      <c r="D80" s="110"/>
      <c r="E80" s="58"/>
      <c r="F80" s="66"/>
      <c r="G80" s="67"/>
      <c r="H80" s="68"/>
      <c r="I80" s="37" t="str">
        <f t="shared" si="2"/>
        <v/>
      </c>
      <c r="J80" s="66"/>
      <c r="K80" s="116"/>
      <c r="L80" s="58"/>
      <c r="M80" s="58"/>
      <c r="N80" s="119"/>
    </row>
    <row r="81" spans="1:14" x14ac:dyDescent="0.25">
      <c r="A81" s="64"/>
      <c r="B81" s="69"/>
      <c r="C81" s="65"/>
      <c r="D81" s="110"/>
      <c r="E81" s="58"/>
      <c r="F81" s="66"/>
      <c r="G81" s="67"/>
      <c r="H81" s="68"/>
      <c r="I81" s="37" t="str">
        <f t="shared" si="2"/>
        <v/>
      </c>
      <c r="J81" s="66"/>
      <c r="K81" s="116"/>
      <c r="L81" s="58"/>
      <c r="M81" s="58"/>
      <c r="N81" s="119"/>
    </row>
    <row r="82" spans="1:14" x14ac:dyDescent="0.25">
      <c r="A82" s="64"/>
      <c r="B82" s="69"/>
      <c r="C82" s="65"/>
      <c r="D82" s="110"/>
      <c r="E82" s="58"/>
      <c r="F82" s="66"/>
      <c r="G82" s="67"/>
      <c r="H82" s="68"/>
      <c r="I82" s="37" t="str">
        <f t="shared" si="2"/>
        <v/>
      </c>
      <c r="J82" s="66"/>
      <c r="K82" s="116"/>
      <c r="L82" s="58"/>
      <c r="M82" s="58"/>
      <c r="N82" s="119"/>
    </row>
    <row r="83" spans="1:14" x14ac:dyDescent="0.25">
      <c r="A83" s="64"/>
      <c r="B83" s="69"/>
      <c r="C83" s="65"/>
      <c r="D83" s="110"/>
      <c r="E83" s="58"/>
      <c r="F83" s="66"/>
      <c r="G83" s="67"/>
      <c r="H83" s="68"/>
      <c r="I83" s="37" t="str">
        <f t="shared" si="2"/>
        <v/>
      </c>
      <c r="J83" s="66"/>
      <c r="K83" s="116"/>
      <c r="L83" s="58"/>
      <c r="M83" s="58"/>
      <c r="N83" s="119"/>
    </row>
    <row r="84" spans="1:14" x14ac:dyDescent="0.25">
      <c r="A84" s="64"/>
      <c r="B84" s="69"/>
      <c r="C84" s="65"/>
      <c r="D84" s="110"/>
      <c r="E84" s="58"/>
      <c r="F84" s="66"/>
      <c r="G84" s="67"/>
      <c r="H84" s="68"/>
      <c r="I84" s="37" t="str">
        <f t="shared" si="2"/>
        <v/>
      </c>
      <c r="J84" s="66"/>
      <c r="K84" s="116"/>
      <c r="L84" s="58"/>
      <c r="M84" s="58"/>
      <c r="N84" s="119"/>
    </row>
    <row r="85" spans="1:14" x14ac:dyDescent="0.25">
      <c r="A85" s="64"/>
      <c r="B85" s="69"/>
      <c r="C85" s="65"/>
      <c r="D85" s="110"/>
      <c r="E85" s="58"/>
      <c r="F85" s="66"/>
      <c r="G85" s="67"/>
      <c r="H85" s="68"/>
      <c r="I85" s="37" t="str">
        <f t="shared" si="2"/>
        <v/>
      </c>
      <c r="J85" s="66"/>
      <c r="K85" s="116"/>
      <c r="L85" s="58"/>
      <c r="M85" s="58"/>
      <c r="N85" s="119"/>
    </row>
    <row r="86" spans="1:14" x14ac:dyDescent="0.25">
      <c r="A86" s="64"/>
      <c r="B86" s="69"/>
      <c r="C86" s="65"/>
      <c r="D86" s="110"/>
      <c r="E86" s="58"/>
      <c r="F86" s="66"/>
      <c r="G86" s="67"/>
      <c r="H86" s="68"/>
      <c r="I86" s="37" t="str">
        <f t="shared" si="2"/>
        <v/>
      </c>
      <c r="J86" s="66"/>
      <c r="K86" s="116"/>
      <c r="L86" s="58"/>
      <c r="M86" s="58"/>
      <c r="N86" s="119"/>
    </row>
    <row r="87" spans="1:14" x14ac:dyDescent="0.25">
      <c r="A87" s="64"/>
      <c r="B87" s="69"/>
      <c r="C87" s="65"/>
      <c r="D87" s="110"/>
      <c r="E87" s="58"/>
      <c r="F87" s="66"/>
      <c r="G87" s="67"/>
      <c r="H87" s="68"/>
      <c r="I87" s="37" t="str">
        <f t="shared" si="2"/>
        <v/>
      </c>
      <c r="J87" s="66"/>
      <c r="K87" s="116"/>
      <c r="L87" s="58"/>
      <c r="M87" s="58"/>
      <c r="N87" s="119"/>
    </row>
    <row r="88" spans="1:14" x14ac:dyDescent="0.25">
      <c r="A88" s="64"/>
      <c r="B88" s="69"/>
      <c r="C88" s="65"/>
      <c r="D88" s="110"/>
      <c r="E88" s="58"/>
      <c r="F88" s="66"/>
      <c r="G88" s="67"/>
      <c r="H88" s="68"/>
      <c r="I88" s="37" t="str">
        <f t="shared" si="2"/>
        <v/>
      </c>
      <c r="J88" s="66"/>
      <c r="K88" s="116"/>
      <c r="L88" s="58"/>
      <c r="M88" s="58"/>
      <c r="N88" s="119"/>
    </row>
    <row r="89" spans="1:14" x14ac:dyDescent="0.25">
      <c r="A89" s="64"/>
      <c r="B89" s="69"/>
      <c r="C89" s="65"/>
      <c r="D89" s="110"/>
      <c r="E89" s="58"/>
      <c r="F89" s="66"/>
      <c r="G89" s="67"/>
      <c r="H89" s="68"/>
      <c r="I89" s="37" t="str">
        <f t="shared" si="2"/>
        <v/>
      </c>
      <c r="J89" s="66"/>
      <c r="K89" s="116"/>
      <c r="L89" s="58"/>
      <c r="M89" s="58"/>
      <c r="N89" s="119"/>
    </row>
    <row r="90" spans="1:14" x14ac:dyDescent="0.25">
      <c r="A90" s="64"/>
      <c r="B90" s="69"/>
      <c r="C90" s="65"/>
      <c r="D90" s="110"/>
      <c r="E90" s="58"/>
      <c r="F90" s="66"/>
      <c r="G90" s="67"/>
      <c r="H90" s="68"/>
      <c r="I90" s="37" t="str">
        <f t="shared" si="2"/>
        <v/>
      </c>
      <c r="J90" s="66"/>
      <c r="K90" s="116"/>
      <c r="L90" s="58"/>
      <c r="M90" s="58"/>
      <c r="N90" s="119"/>
    </row>
    <row r="91" spans="1:14" x14ac:dyDescent="0.25">
      <c r="A91" s="64"/>
      <c r="B91" s="69"/>
      <c r="C91" s="65"/>
      <c r="D91" s="110"/>
      <c r="E91" s="58"/>
      <c r="F91" s="66"/>
      <c r="G91" s="67"/>
      <c r="H91" s="68"/>
      <c r="I91" s="37" t="str">
        <f t="shared" si="2"/>
        <v/>
      </c>
      <c r="J91" s="66"/>
      <c r="K91" s="116"/>
      <c r="L91" s="58"/>
      <c r="M91" s="58"/>
      <c r="N91" s="119"/>
    </row>
    <row r="92" spans="1:14" x14ac:dyDescent="0.25">
      <c r="A92" s="64"/>
      <c r="B92" s="69"/>
      <c r="C92" s="65"/>
      <c r="D92" s="110"/>
      <c r="E92" s="58"/>
      <c r="F92" s="66"/>
      <c r="G92" s="67"/>
      <c r="H92" s="68"/>
      <c r="I92" s="37" t="str">
        <f t="shared" si="2"/>
        <v/>
      </c>
      <c r="J92" s="66"/>
      <c r="K92" s="116"/>
      <c r="L92" s="58"/>
      <c r="M92" s="58"/>
      <c r="N92" s="119"/>
    </row>
    <row r="93" spans="1:14" x14ac:dyDescent="0.25">
      <c r="A93" s="64"/>
      <c r="B93" s="69"/>
      <c r="C93" s="65"/>
      <c r="D93" s="110"/>
      <c r="E93" s="58"/>
      <c r="F93" s="66"/>
      <c r="G93" s="67"/>
      <c r="H93" s="68"/>
      <c r="I93" s="37" t="str">
        <f t="shared" si="2"/>
        <v/>
      </c>
      <c r="J93" s="66"/>
      <c r="K93" s="116"/>
      <c r="L93" s="58"/>
      <c r="M93" s="58"/>
      <c r="N93" s="119"/>
    </row>
    <row r="94" spans="1:14" x14ac:dyDescent="0.25">
      <c r="A94" s="64"/>
      <c r="B94" s="69"/>
      <c r="C94" s="65"/>
      <c r="D94" s="110"/>
      <c r="E94" s="58"/>
      <c r="F94" s="66"/>
      <c r="G94" s="67"/>
      <c r="H94" s="68"/>
      <c r="I94" s="37" t="str">
        <f t="shared" si="2"/>
        <v/>
      </c>
      <c r="J94" s="66"/>
      <c r="K94" s="116"/>
      <c r="L94" s="58"/>
      <c r="M94" s="58"/>
      <c r="N94" s="119"/>
    </row>
    <row r="95" spans="1:14" x14ac:dyDescent="0.25">
      <c r="A95" s="64"/>
      <c r="B95" s="69"/>
      <c r="C95" s="65"/>
      <c r="D95" s="110"/>
      <c r="E95" s="58"/>
      <c r="F95" s="66"/>
      <c r="G95" s="67"/>
      <c r="H95" s="68"/>
      <c r="I95" s="37" t="str">
        <f t="shared" si="2"/>
        <v/>
      </c>
      <c r="J95" s="66"/>
      <c r="K95" s="116"/>
      <c r="L95" s="58"/>
      <c r="M95" s="58"/>
      <c r="N95" s="119"/>
    </row>
    <row r="96" spans="1:14" x14ac:dyDescent="0.25">
      <c r="A96" s="64"/>
      <c r="B96" s="69"/>
      <c r="C96" s="65"/>
      <c r="D96" s="110"/>
      <c r="E96" s="58"/>
      <c r="F96" s="66"/>
      <c r="G96" s="67"/>
      <c r="H96" s="68"/>
      <c r="I96" s="37" t="str">
        <f t="shared" si="2"/>
        <v/>
      </c>
      <c r="J96" s="66"/>
      <c r="K96" s="116"/>
      <c r="L96" s="58"/>
      <c r="M96" s="58"/>
      <c r="N96" s="119"/>
    </row>
    <row r="97" spans="1:14" x14ac:dyDescent="0.25">
      <c r="A97" s="64"/>
      <c r="B97" s="69"/>
      <c r="C97" s="65"/>
      <c r="D97" s="110"/>
      <c r="E97" s="58"/>
      <c r="F97" s="66"/>
      <c r="G97" s="67"/>
      <c r="H97" s="68"/>
      <c r="I97" s="37" t="str">
        <f t="shared" si="2"/>
        <v/>
      </c>
      <c r="J97" s="66"/>
      <c r="K97" s="116"/>
      <c r="L97" s="58"/>
      <c r="M97" s="58"/>
      <c r="N97" s="119"/>
    </row>
    <row r="98" spans="1:14" x14ac:dyDescent="0.25">
      <c r="A98" s="64"/>
      <c r="B98" s="69"/>
      <c r="C98" s="65"/>
      <c r="D98" s="110"/>
      <c r="E98" s="58"/>
      <c r="F98" s="66"/>
      <c r="G98" s="67"/>
      <c r="H98" s="68"/>
      <c r="I98" s="37" t="str">
        <f t="shared" si="2"/>
        <v/>
      </c>
      <c r="J98" s="66"/>
      <c r="K98" s="116"/>
      <c r="L98" s="58"/>
      <c r="M98" s="58"/>
      <c r="N98" s="119"/>
    </row>
    <row r="99" spans="1:14" x14ac:dyDescent="0.25">
      <c r="A99" s="64"/>
      <c r="B99" s="69"/>
      <c r="C99" s="65"/>
      <c r="D99" s="110"/>
      <c r="E99" s="58"/>
      <c r="F99" s="66"/>
      <c r="G99" s="67"/>
      <c r="H99" s="68"/>
      <c r="I99" s="37" t="str">
        <f t="shared" si="2"/>
        <v/>
      </c>
      <c r="J99" s="66"/>
      <c r="K99" s="116"/>
      <c r="L99" s="58"/>
      <c r="M99" s="58"/>
      <c r="N99" s="119"/>
    </row>
    <row r="100" spans="1:14" x14ac:dyDescent="0.25">
      <c r="A100" s="64"/>
      <c r="B100" s="69"/>
      <c r="C100" s="65"/>
      <c r="D100" s="110"/>
      <c r="E100" s="58"/>
      <c r="F100" s="66"/>
      <c r="G100" s="67"/>
      <c r="H100" s="68"/>
      <c r="I100" s="37" t="str">
        <f t="shared" si="2"/>
        <v/>
      </c>
      <c r="J100" s="66"/>
      <c r="K100" s="116"/>
      <c r="L100" s="58"/>
      <c r="M100" s="58"/>
      <c r="N100" s="119"/>
    </row>
    <row r="101" spans="1:14" x14ac:dyDescent="0.25">
      <c r="A101" s="64"/>
      <c r="B101" s="69"/>
      <c r="C101" s="65"/>
      <c r="D101" s="110"/>
      <c r="E101" s="58"/>
      <c r="F101" s="66"/>
      <c r="G101" s="67"/>
      <c r="H101" s="68"/>
      <c r="I101" s="37" t="str">
        <f t="shared" si="2"/>
        <v/>
      </c>
      <c r="J101" s="66"/>
      <c r="K101" s="116"/>
      <c r="L101" s="58"/>
      <c r="M101" s="58"/>
      <c r="N101" s="119"/>
    </row>
    <row r="102" spans="1:14" x14ac:dyDescent="0.25">
      <c r="A102" s="64"/>
      <c r="B102" s="69"/>
      <c r="C102" s="65"/>
      <c r="D102" s="110"/>
      <c r="E102" s="58"/>
      <c r="F102" s="66"/>
      <c r="G102" s="67"/>
      <c r="H102" s="68"/>
      <c r="I102" s="37" t="str">
        <f t="shared" si="2"/>
        <v/>
      </c>
      <c r="J102" s="66"/>
      <c r="K102" s="116"/>
      <c r="L102" s="58"/>
      <c r="M102" s="58"/>
      <c r="N102" s="119"/>
    </row>
    <row r="103" spans="1:14" x14ac:dyDescent="0.25">
      <c r="A103" s="64"/>
      <c r="B103" s="69"/>
      <c r="C103" s="65"/>
      <c r="D103" s="110"/>
      <c r="E103" s="58"/>
      <c r="F103" s="66"/>
      <c r="G103" s="67"/>
      <c r="H103" s="68"/>
      <c r="I103" s="37" t="str">
        <f t="shared" si="2"/>
        <v/>
      </c>
      <c r="J103" s="66"/>
      <c r="K103" s="116"/>
      <c r="L103" s="58"/>
      <c r="M103" s="58"/>
      <c r="N103" s="119"/>
    </row>
    <row r="104" spans="1:14" x14ac:dyDescent="0.25">
      <c r="A104" s="64"/>
      <c r="B104" s="69"/>
      <c r="C104" s="65"/>
      <c r="D104" s="110"/>
      <c r="E104" s="58"/>
      <c r="F104" s="66"/>
      <c r="G104" s="67"/>
      <c r="H104" s="68"/>
      <c r="I104" s="37" t="str">
        <f t="shared" si="2"/>
        <v/>
      </c>
      <c r="J104" s="66"/>
      <c r="K104" s="116"/>
      <c r="L104" s="58"/>
      <c r="M104" s="58"/>
      <c r="N104" s="119"/>
    </row>
    <row r="105" spans="1:14" x14ac:dyDescent="0.25">
      <c r="A105" s="64"/>
      <c r="B105" s="69"/>
      <c r="C105" s="65"/>
      <c r="D105" s="110"/>
      <c r="E105" s="58"/>
      <c r="F105" s="66"/>
      <c r="G105" s="67"/>
      <c r="H105" s="68"/>
      <c r="I105" s="37" t="str">
        <f t="shared" si="2"/>
        <v/>
      </c>
      <c r="J105" s="66"/>
      <c r="K105" s="116"/>
      <c r="L105" s="58"/>
      <c r="M105" s="58"/>
      <c r="N105" s="119"/>
    </row>
    <row r="106" spans="1:14" x14ac:dyDescent="0.25">
      <c r="A106" s="64"/>
      <c r="B106" s="69"/>
      <c r="C106" s="65"/>
      <c r="D106" s="110"/>
      <c r="E106" s="58"/>
      <c r="F106" s="66"/>
      <c r="G106" s="67"/>
      <c r="H106" s="68"/>
      <c r="I106" s="37" t="str">
        <f t="shared" si="2"/>
        <v/>
      </c>
      <c r="J106" s="66"/>
      <c r="K106" s="116"/>
      <c r="L106" s="58"/>
      <c r="M106" s="58"/>
      <c r="N106" s="119"/>
    </row>
    <row r="107" spans="1:14" x14ac:dyDescent="0.25">
      <c r="A107" s="64"/>
      <c r="B107" s="69"/>
      <c r="C107" s="65"/>
      <c r="D107" s="110"/>
      <c r="E107" s="58"/>
      <c r="F107" s="66"/>
      <c r="G107" s="67"/>
      <c r="H107" s="68"/>
      <c r="I107" s="37" t="str">
        <f t="shared" si="2"/>
        <v/>
      </c>
      <c r="J107" s="66"/>
      <c r="K107" s="116"/>
      <c r="L107" s="58"/>
      <c r="M107" s="58"/>
      <c r="N107" s="119"/>
    </row>
    <row r="108" spans="1:14" x14ac:dyDescent="0.25">
      <c r="A108" s="64"/>
      <c r="B108" s="69"/>
      <c r="C108" s="65"/>
      <c r="D108" s="110"/>
      <c r="E108" s="58"/>
      <c r="F108" s="66"/>
      <c r="G108" s="67"/>
      <c r="H108" s="68"/>
      <c r="I108" s="37" t="str">
        <f t="shared" si="2"/>
        <v/>
      </c>
      <c r="J108" s="66"/>
      <c r="K108" s="116"/>
      <c r="L108" s="58"/>
      <c r="M108" s="58"/>
      <c r="N108" s="119"/>
    </row>
    <row r="109" spans="1:14" x14ac:dyDescent="0.25">
      <c r="A109" s="64"/>
      <c r="B109" s="69"/>
      <c r="C109" s="65"/>
      <c r="D109" s="110"/>
      <c r="E109" s="58"/>
      <c r="F109" s="66"/>
      <c r="G109" s="67"/>
      <c r="H109" s="68"/>
      <c r="I109" s="37" t="str">
        <f t="shared" si="2"/>
        <v/>
      </c>
      <c r="J109" s="66"/>
      <c r="K109" s="116"/>
      <c r="L109" s="58"/>
      <c r="M109" s="58"/>
      <c r="N109" s="119"/>
    </row>
    <row r="110" spans="1:14" x14ac:dyDescent="0.25">
      <c r="A110" s="64"/>
      <c r="B110" s="69"/>
      <c r="C110" s="65"/>
      <c r="D110" s="110"/>
      <c r="E110" s="58"/>
      <c r="F110" s="66"/>
      <c r="G110" s="67"/>
      <c r="H110" s="68"/>
      <c r="I110" s="37" t="str">
        <f t="shared" si="2"/>
        <v/>
      </c>
      <c r="J110" s="66"/>
      <c r="K110" s="116"/>
      <c r="L110" s="58"/>
      <c r="M110" s="58"/>
      <c r="N110" s="119"/>
    </row>
    <row r="111" spans="1:14" x14ac:dyDescent="0.25">
      <c r="A111" s="64"/>
      <c r="B111" s="69"/>
      <c r="C111" s="65"/>
      <c r="D111" s="110"/>
      <c r="E111" s="58"/>
      <c r="F111" s="66"/>
      <c r="G111" s="67"/>
      <c r="H111" s="68"/>
      <c r="I111" s="37" t="str">
        <f t="shared" si="2"/>
        <v/>
      </c>
      <c r="J111" s="66"/>
      <c r="K111" s="116"/>
      <c r="L111" s="58"/>
      <c r="M111" s="58"/>
      <c r="N111" s="119"/>
    </row>
    <row r="112" spans="1:14" x14ac:dyDescent="0.25">
      <c r="A112" s="64"/>
      <c r="B112" s="69"/>
      <c r="C112" s="65"/>
      <c r="D112" s="110"/>
      <c r="E112" s="58"/>
      <c r="F112" s="66"/>
      <c r="G112" s="67"/>
      <c r="H112" s="68"/>
      <c r="I112" s="37" t="str">
        <f t="shared" si="2"/>
        <v/>
      </c>
      <c r="J112" s="66"/>
      <c r="K112" s="116"/>
      <c r="L112" s="58"/>
      <c r="M112" s="58"/>
      <c r="N112" s="119"/>
    </row>
    <row r="113" spans="1:14" x14ac:dyDescent="0.25">
      <c r="A113" s="64"/>
      <c r="B113" s="69"/>
      <c r="C113" s="65"/>
      <c r="D113" s="110"/>
      <c r="E113" s="58"/>
      <c r="F113" s="66"/>
      <c r="G113" s="67"/>
      <c r="H113" s="68"/>
      <c r="I113" s="37" t="str">
        <f t="shared" si="2"/>
        <v/>
      </c>
      <c r="J113" s="66"/>
      <c r="K113" s="116"/>
      <c r="L113" s="58"/>
      <c r="M113" s="58"/>
      <c r="N113" s="119"/>
    </row>
    <row r="114" spans="1:14" x14ac:dyDescent="0.25">
      <c r="A114" s="64"/>
      <c r="B114" s="69"/>
      <c r="C114" s="65"/>
      <c r="D114" s="110"/>
      <c r="E114" s="58"/>
      <c r="F114" s="66"/>
      <c r="G114" s="67"/>
      <c r="H114" s="68"/>
      <c r="I114" s="37" t="str">
        <f t="shared" si="2"/>
        <v/>
      </c>
      <c r="J114" s="66"/>
      <c r="K114" s="116"/>
      <c r="L114" s="58"/>
      <c r="M114" s="58"/>
      <c r="N114" s="119"/>
    </row>
    <row r="115" spans="1:14" x14ac:dyDescent="0.25">
      <c r="A115" s="64"/>
      <c r="B115" s="69"/>
      <c r="C115" s="65"/>
      <c r="D115" s="110"/>
      <c r="E115" s="58"/>
      <c r="F115" s="66"/>
      <c r="G115" s="67"/>
      <c r="H115" s="68"/>
      <c r="I115" s="37" t="str">
        <f t="shared" si="2"/>
        <v/>
      </c>
      <c r="J115" s="66"/>
      <c r="K115" s="116"/>
      <c r="L115" s="58"/>
      <c r="M115" s="58"/>
      <c r="N115" s="119"/>
    </row>
    <row r="116" spans="1:14" x14ac:dyDescent="0.25">
      <c r="A116" s="64"/>
      <c r="B116" s="69"/>
      <c r="C116" s="65"/>
      <c r="D116" s="110"/>
      <c r="E116" s="58"/>
      <c r="F116" s="66"/>
      <c r="G116" s="67"/>
      <c r="H116" s="68"/>
      <c r="I116" s="37" t="str">
        <f t="shared" si="2"/>
        <v/>
      </c>
      <c r="J116" s="66"/>
      <c r="K116" s="116"/>
      <c r="L116" s="58"/>
      <c r="M116" s="58"/>
      <c r="N116" s="119"/>
    </row>
    <row r="117" spans="1:14" x14ac:dyDescent="0.25">
      <c r="A117" s="64"/>
      <c r="B117" s="69"/>
      <c r="C117" s="65"/>
      <c r="D117" s="110"/>
      <c r="E117" s="58"/>
      <c r="F117" s="66"/>
      <c r="G117" s="67"/>
      <c r="H117" s="68"/>
      <c r="I117" s="37" t="str">
        <f t="shared" si="2"/>
        <v/>
      </c>
      <c r="J117" s="66"/>
      <c r="K117" s="116"/>
      <c r="L117" s="58"/>
      <c r="M117" s="58"/>
      <c r="N117" s="119"/>
    </row>
    <row r="118" spans="1:14" x14ac:dyDescent="0.25">
      <c r="A118" s="64"/>
      <c r="B118" s="69"/>
      <c r="C118" s="65"/>
      <c r="D118" s="110"/>
      <c r="E118" s="58"/>
      <c r="F118" s="66"/>
      <c r="G118" s="67"/>
      <c r="H118" s="68"/>
      <c r="I118" s="37" t="str">
        <f t="shared" si="2"/>
        <v/>
      </c>
      <c r="J118" s="66"/>
      <c r="K118" s="116"/>
      <c r="L118" s="58"/>
      <c r="M118" s="58"/>
      <c r="N118" s="119"/>
    </row>
    <row r="119" spans="1:14" x14ac:dyDescent="0.25">
      <c r="A119" s="64"/>
      <c r="B119" s="69"/>
      <c r="C119" s="65"/>
      <c r="D119" s="110"/>
      <c r="E119" s="58"/>
      <c r="F119" s="66"/>
      <c r="G119" s="67"/>
      <c r="H119" s="68"/>
      <c r="I119" s="37" t="str">
        <f t="shared" si="2"/>
        <v/>
      </c>
      <c r="J119" s="66"/>
      <c r="K119" s="116"/>
      <c r="L119" s="58"/>
      <c r="M119" s="58"/>
      <c r="N119" s="119"/>
    </row>
    <row r="120" spans="1:14" x14ac:dyDescent="0.25">
      <c r="A120" s="64"/>
      <c r="B120" s="69"/>
      <c r="C120" s="65"/>
      <c r="D120" s="110"/>
      <c r="E120" s="58"/>
      <c r="F120" s="66"/>
      <c r="G120" s="67"/>
      <c r="H120" s="68"/>
      <c r="I120" s="37" t="str">
        <f t="shared" si="2"/>
        <v/>
      </c>
      <c r="J120" s="66"/>
      <c r="K120" s="116"/>
      <c r="L120" s="58"/>
      <c r="M120" s="58"/>
      <c r="N120" s="119"/>
    </row>
    <row r="121" spans="1:14" x14ac:dyDescent="0.25">
      <c r="A121" s="64"/>
      <c r="B121" s="69"/>
      <c r="C121" s="65"/>
      <c r="D121" s="110"/>
      <c r="E121" s="58"/>
      <c r="F121" s="66"/>
      <c r="G121" s="67"/>
      <c r="H121" s="68"/>
      <c r="I121" s="37" t="str">
        <f t="shared" si="2"/>
        <v/>
      </c>
      <c r="J121" s="66"/>
      <c r="K121" s="116"/>
      <c r="L121" s="58"/>
      <c r="M121" s="58"/>
      <c r="N121" s="119"/>
    </row>
    <row r="122" spans="1:14" x14ac:dyDescent="0.25">
      <c r="A122" s="64"/>
      <c r="B122" s="69"/>
      <c r="C122" s="65"/>
      <c r="D122" s="110"/>
      <c r="E122" s="58"/>
      <c r="F122" s="66"/>
      <c r="G122" s="67"/>
      <c r="H122" s="68"/>
      <c r="I122" s="37" t="str">
        <f t="shared" si="2"/>
        <v/>
      </c>
      <c r="J122" s="66"/>
      <c r="K122" s="116"/>
      <c r="L122" s="58"/>
      <c r="M122" s="58"/>
      <c r="N122" s="119"/>
    </row>
    <row r="123" spans="1:14" x14ac:dyDescent="0.25">
      <c r="A123" s="64"/>
      <c r="B123" s="69"/>
      <c r="C123" s="65"/>
      <c r="D123" s="110"/>
      <c r="E123" s="58"/>
      <c r="F123" s="66"/>
      <c r="G123" s="67"/>
      <c r="H123" s="68"/>
      <c r="I123" s="37" t="str">
        <f t="shared" si="2"/>
        <v/>
      </c>
      <c r="J123" s="66"/>
      <c r="K123" s="116"/>
      <c r="L123" s="58"/>
      <c r="M123" s="58"/>
      <c r="N123" s="119"/>
    </row>
    <row r="124" spans="1:14" x14ac:dyDescent="0.25">
      <c r="A124" s="64"/>
      <c r="B124" s="69"/>
      <c r="C124" s="65"/>
      <c r="D124" s="110"/>
      <c r="E124" s="58"/>
      <c r="F124" s="66"/>
      <c r="G124" s="67"/>
      <c r="H124" s="68"/>
      <c r="I124" s="37" t="str">
        <f t="shared" si="2"/>
        <v/>
      </c>
      <c r="J124" s="66"/>
      <c r="K124" s="116"/>
      <c r="L124" s="58"/>
      <c r="M124" s="58"/>
      <c r="N124" s="119"/>
    </row>
    <row r="125" spans="1:14" x14ac:dyDescent="0.25">
      <c r="A125" s="64"/>
      <c r="B125" s="69"/>
      <c r="C125" s="65"/>
      <c r="D125" s="110"/>
      <c r="E125" s="58"/>
      <c r="F125" s="66"/>
      <c r="G125" s="67"/>
      <c r="H125" s="68"/>
      <c r="I125" s="37" t="str">
        <f t="shared" si="2"/>
        <v/>
      </c>
      <c r="J125" s="66"/>
      <c r="K125" s="116"/>
      <c r="L125" s="58"/>
      <c r="M125" s="58"/>
      <c r="N125" s="119"/>
    </row>
    <row r="126" spans="1:14" x14ac:dyDescent="0.25">
      <c r="A126" s="64"/>
      <c r="B126" s="69"/>
      <c r="C126" s="65"/>
      <c r="D126" s="110"/>
      <c r="E126" s="58"/>
      <c r="F126" s="66"/>
      <c r="G126" s="67"/>
      <c r="H126" s="68"/>
      <c r="I126" s="37" t="str">
        <f t="shared" si="2"/>
        <v/>
      </c>
      <c r="J126" s="66"/>
      <c r="K126" s="116"/>
      <c r="L126" s="58"/>
      <c r="M126" s="58"/>
      <c r="N126" s="119"/>
    </row>
    <row r="127" spans="1:14" x14ac:dyDescent="0.25">
      <c r="A127" s="64"/>
      <c r="B127" s="69"/>
      <c r="C127" s="65"/>
      <c r="D127" s="110"/>
      <c r="E127" s="58"/>
      <c r="F127" s="66"/>
      <c r="G127" s="67"/>
      <c r="H127" s="68"/>
      <c r="I127" s="37" t="str">
        <f t="shared" si="2"/>
        <v/>
      </c>
      <c r="J127" s="66"/>
      <c r="K127" s="116"/>
      <c r="L127" s="58"/>
      <c r="M127" s="58"/>
      <c r="N127" s="119"/>
    </row>
    <row r="128" spans="1:14" x14ac:dyDescent="0.25">
      <c r="A128" s="64"/>
      <c r="B128" s="69"/>
      <c r="C128" s="65"/>
      <c r="D128" s="110"/>
      <c r="E128" s="58"/>
      <c r="F128" s="66"/>
      <c r="G128" s="67"/>
      <c r="H128" s="68"/>
      <c r="I128" s="37" t="str">
        <f t="shared" si="2"/>
        <v/>
      </c>
      <c r="J128" s="66"/>
      <c r="K128" s="116"/>
      <c r="L128" s="58"/>
      <c r="M128" s="58"/>
      <c r="N128" s="119"/>
    </row>
    <row r="129" spans="1:14" x14ac:dyDescent="0.25">
      <c r="A129" s="64"/>
      <c r="B129" s="69"/>
      <c r="C129" s="65"/>
      <c r="D129" s="110"/>
      <c r="E129" s="58"/>
      <c r="F129" s="66"/>
      <c r="G129" s="67"/>
      <c r="H129" s="68"/>
      <c r="I129" s="37" t="str">
        <f t="shared" si="2"/>
        <v/>
      </c>
      <c r="J129" s="66"/>
      <c r="K129" s="116"/>
      <c r="L129" s="58"/>
      <c r="M129" s="58"/>
      <c r="N129" s="119"/>
    </row>
    <row r="130" spans="1:14" x14ac:dyDescent="0.25">
      <c r="A130" s="64"/>
      <c r="B130" s="69"/>
      <c r="C130" s="65"/>
      <c r="D130" s="110"/>
      <c r="E130" s="58"/>
      <c r="F130" s="66"/>
      <c r="G130" s="67"/>
      <c r="H130" s="68"/>
      <c r="I130" s="37" t="str">
        <f t="shared" si="2"/>
        <v/>
      </c>
      <c r="J130" s="66"/>
      <c r="K130" s="116"/>
      <c r="L130" s="58"/>
      <c r="M130" s="58"/>
      <c r="N130" s="119"/>
    </row>
    <row r="131" spans="1:14" x14ac:dyDescent="0.25">
      <c r="A131" s="64"/>
      <c r="B131" s="69"/>
      <c r="C131" s="65"/>
      <c r="D131" s="110"/>
      <c r="E131" s="58"/>
      <c r="F131" s="66"/>
      <c r="G131" s="67"/>
      <c r="H131" s="68"/>
      <c r="I131" s="37" t="str">
        <f t="shared" ref="I131:I169" si="3">IF(ISBLANK(G131), "", IF(ISBLANK(H131), TEXT(G131, "mmmm"), TEXT(H131, "mmmm")))</f>
        <v/>
      </c>
      <c r="J131" s="66"/>
      <c r="K131" s="116"/>
      <c r="L131" s="58"/>
      <c r="M131" s="58"/>
      <c r="N131" s="119"/>
    </row>
    <row r="132" spans="1:14" x14ac:dyDescent="0.25">
      <c r="A132" s="64"/>
      <c r="B132" s="69"/>
      <c r="C132" s="65"/>
      <c r="D132" s="110"/>
      <c r="E132" s="58"/>
      <c r="F132" s="66"/>
      <c r="G132" s="67"/>
      <c r="H132" s="68"/>
      <c r="I132" s="37" t="str">
        <f t="shared" si="3"/>
        <v/>
      </c>
      <c r="J132" s="66"/>
      <c r="K132" s="116"/>
      <c r="L132" s="58"/>
      <c r="M132" s="58"/>
      <c r="N132" s="119"/>
    </row>
    <row r="133" spans="1:14" x14ac:dyDescent="0.25">
      <c r="A133" s="64"/>
      <c r="B133" s="69"/>
      <c r="C133" s="65"/>
      <c r="D133" s="110"/>
      <c r="E133" s="58"/>
      <c r="F133" s="66"/>
      <c r="G133" s="67"/>
      <c r="H133" s="68"/>
      <c r="I133" s="37" t="str">
        <f t="shared" si="3"/>
        <v/>
      </c>
      <c r="J133" s="66"/>
      <c r="K133" s="116"/>
      <c r="L133" s="58"/>
      <c r="M133" s="58"/>
      <c r="N133" s="119"/>
    </row>
    <row r="134" spans="1:14" x14ac:dyDescent="0.25">
      <c r="A134" s="64"/>
      <c r="B134" s="69"/>
      <c r="C134" s="65"/>
      <c r="D134" s="110"/>
      <c r="E134" s="58"/>
      <c r="F134" s="66"/>
      <c r="G134" s="67"/>
      <c r="H134" s="68"/>
      <c r="I134" s="37" t="str">
        <f t="shared" si="3"/>
        <v/>
      </c>
      <c r="J134" s="66"/>
      <c r="K134" s="116"/>
      <c r="L134" s="58"/>
      <c r="M134" s="58"/>
      <c r="N134" s="119"/>
    </row>
    <row r="135" spans="1:14" x14ac:dyDescent="0.25">
      <c r="A135" s="64"/>
      <c r="B135" s="69"/>
      <c r="C135" s="65"/>
      <c r="D135" s="110"/>
      <c r="E135" s="58"/>
      <c r="F135" s="66"/>
      <c r="G135" s="67"/>
      <c r="H135" s="68"/>
      <c r="I135" s="37" t="str">
        <f t="shared" si="3"/>
        <v/>
      </c>
      <c r="J135" s="66"/>
      <c r="K135" s="116"/>
      <c r="L135" s="58"/>
      <c r="M135" s="58"/>
      <c r="N135" s="119"/>
    </row>
    <row r="136" spans="1:14" x14ac:dyDescent="0.25">
      <c r="A136" s="64"/>
      <c r="B136" s="69"/>
      <c r="C136" s="65"/>
      <c r="D136" s="110"/>
      <c r="E136" s="58"/>
      <c r="F136" s="66"/>
      <c r="G136" s="67"/>
      <c r="H136" s="68"/>
      <c r="I136" s="37" t="str">
        <f t="shared" si="3"/>
        <v/>
      </c>
      <c r="J136" s="66"/>
      <c r="K136" s="116"/>
      <c r="L136" s="58"/>
      <c r="M136" s="58"/>
      <c r="N136" s="119"/>
    </row>
    <row r="137" spans="1:14" x14ac:dyDescent="0.25">
      <c r="A137" s="64"/>
      <c r="B137" s="69"/>
      <c r="C137" s="65"/>
      <c r="D137" s="110"/>
      <c r="E137" s="58"/>
      <c r="F137" s="66"/>
      <c r="G137" s="67"/>
      <c r="H137" s="68"/>
      <c r="I137" s="37" t="str">
        <f t="shared" si="3"/>
        <v/>
      </c>
      <c r="J137" s="66"/>
      <c r="K137" s="116"/>
      <c r="L137" s="58"/>
      <c r="M137" s="58"/>
      <c r="N137" s="119"/>
    </row>
    <row r="138" spans="1:14" x14ac:dyDescent="0.25">
      <c r="A138" s="64"/>
      <c r="B138" s="69"/>
      <c r="C138" s="65"/>
      <c r="D138" s="110"/>
      <c r="E138" s="58"/>
      <c r="F138" s="66"/>
      <c r="G138" s="67"/>
      <c r="H138" s="68"/>
      <c r="I138" s="37" t="str">
        <f t="shared" si="3"/>
        <v/>
      </c>
      <c r="J138" s="66"/>
      <c r="K138" s="116"/>
      <c r="L138" s="58"/>
      <c r="M138" s="58"/>
      <c r="N138" s="119"/>
    </row>
    <row r="139" spans="1:14" x14ac:dyDescent="0.25">
      <c r="A139" s="64"/>
      <c r="B139" s="69"/>
      <c r="C139" s="65"/>
      <c r="D139" s="110"/>
      <c r="E139" s="58"/>
      <c r="F139" s="66"/>
      <c r="G139" s="67"/>
      <c r="H139" s="68"/>
      <c r="I139" s="37" t="str">
        <f t="shared" si="3"/>
        <v/>
      </c>
      <c r="J139" s="66"/>
      <c r="K139" s="116"/>
      <c r="L139" s="58"/>
      <c r="M139" s="58"/>
      <c r="N139" s="119"/>
    </row>
    <row r="140" spans="1:14" x14ac:dyDescent="0.25">
      <c r="A140" s="64"/>
      <c r="B140" s="69"/>
      <c r="C140" s="65"/>
      <c r="D140" s="110"/>
      <c r="E140" s="58"/>
      <c r="F140" s="66"/>
      <c r="G140" s="67"/>
      <c r="H140" s="68"/>
      <c r="I140" s="37" t="str">
        <f t="shared" si="3"/>
        <v/>
      </c>
      <c r="J140" s="66"/>
      <c r="K140" s="116"/>
      <c r="L140" s="58"/>
      <c r="M140" s="58"/>
      <c r="N140" s="119"/>
    </row>
    <row r="141" spans="1:14" x14ac:dyDescent="0.25">
      <c r="A141" s="64"/>
      <c r="B141" s="69"/>
      <c r="C141" s="65"/>
      <c r="D141" s="110"/>
      <c r="E141" s="58"/>
      <c r="F141" s="66"/>
      <c r="G141" s="67"/>
      <c r="H141" s="68"/>
      <c r="I141" s="37" t="str">
        <f t="shared" si="3"/>
        <v/>
      </c>
      <c r="J141" s="66"/>
      <c r="K141" s="116"/>
      <c r="L141" s="58"/>
      <c r="M141" s="58"/>
      <c r="N141" s="119"/>
    </row>
    <row r="142" spans="1:14" x14ac:dyDescent="0.25">
      <c r="A142" s="64"/>
      <c r="B142" s="69"/>
      <c r="C142" s="65"/>
      <c r="D142" s="110"/>
      <c r="E142" s="58"/>
      <c r="F142" s="66"/>
      <c r="G142" s="67"/>
      <c r="H142" s="68"/>
      <c r="I142" s="37" t="str">
        <f t="shared" si="3"/>
        <v/>
      </c>
      <c r="J142" s="66"/>
      <c r="K142" s="116"/>
      <c r="L142" s="58"/>
      <c r="M142" s="58"/>
      <c r="N142" s="119"/>
    </row>
    <row r="143" spans="1:14" x14ac:dyDescent="0.25">
      <c r="A143" s="64"/>
      <c r="B143" s="69"/>
      <c r="C143" s="65"/>
      <c r="D143" s="110"/>
      <c r="E143" s="58"/>
      <c r="F143" s="66"/>
      <c r="G143" s="67"/>
      <c r="H143" s="68"/>
      <c r="I143" s="37" t="str">
        <f t="shared" si="3"/>
        <v/>
      </c>
      <c r="J143" s="66"/>
      <c r="K143" s="116"/>
      <c r="L143" s="58"/>
      <c r="M143" s="58"/>
      <c r="N143" s="119"/>
    </row>
    <row r="144" spans="1:14" x14ac:dyDescent="0.25">
      <c r="A144" s="64"/>
      <c r="B144" s="69"/>
      <c r="C144" s="65"/>
      <c r="D144" s="110"/>
      <c r="E144" s="58"/>
      <c r="F144" s="66"/>
      <c r="G144" s="67"/>
      <c r="H144" s="68"/>
      <c r="I144" s="37" t="str">
        <f t="shared" si="3"/>
        <v/>
      </c>
      <c r="J144" s="66"/>
      <c r="K144" s="116"/>
      <c r="L144" s="58"/>
      <c r="M144" s="58"/>
      <c r="N144" s="119"/>
    </row>
    <row r="145" spans="1:14" x14ac:dyDescent="0.25">
      <c r="A145" s="64"/>
      <c r="B145" s="69"/>
      <c r="C145" s="65"/>
      <c r="D145" s="110"/>
      <c r="E145" s="58"/>
      <c r="F145" s="66"/>
      <c r="G145" s="67"/>
      <c r="H145" s="68"/>
      <c r="I145" s="37" t="str">
        <f t="shared" si="3"/>
        <v/>
      </c>
      <c r="J145" s="66"/>
      <c r="K145" s="116"/>
      <c r="L145" s="58"/>
      <c r="M145" s="58"/>
      <c r="N145" s="119"/>
    </row>
    <row r="146" spans="1:14" x14ac:dyDescent="0.25">
      <c r="A146" s="64"/>
      <c r="B146" s="69"/>
      <c r="C146" s="65"/>
      <c r="D146" s="110"/>
      <c r="E146" s="58"/>
      <c r="F146" s="66"/>
      <c r="G146" s="67"/>
      <c r="H146" s="68"/>
      <c r="I146" s="37" t="str">
        <f t="shared" si="3"/>
        <v/>
      </c>
      <c r="J146" s="66"/>
      <c r="K146" s="116"/>
      <c r="L146" s="58"/>
      <c r="M146" s="58"/>
      <c r="N146" s="119"/>
    </row>
    <row r="147" spans="1:14" x14ac:dyDescent="0.25">
      <c r="A147" s="64"/>
      <c r="B147" s="69"/>
      <c r="C147" s="65"/>
      <c r="D147" s="110"/>
      <c r="E147" s="58"/>
      <c r="F147" s="66"/>
      <c r="G147" s="67"/>
      <c r="H147" s="68"/>
      <c r="I147" s="37" t="str">
        <f t="shared" si="3"/>
        <v/>
      </c>
      <c r="J147" s="66"/>
      <c r="K147" s="116"/>
      <c r="L147" s="58"/>
      <c r="M147" s="58"/>
      <c r="N147" s="119"/>
    </row>
    <row r="148" spans="1:14" x14ac:dyDescent="0.25">
      <c r="A148" s="64"/>
      <c r="B148" s="69"/>
      <c r="C148" s="65"/>
      <c r="D148" s="110"/>
      <c r="E148" s="58"/>
      <c r="F148" s="66"/>
      <c r="G148" s="67"/>
      <c r="H148" s="68"/>
      <c r="I148" s="37" t="str">
        <f t="shared" si="3"/>
        <v/>
      </c>
      <c r="J148" s="66"/>
      <c r="K148" s="116"/>
      <c r="L148" s="58"/>
      <c r="M148" s="58"/>
      <c r="N148" s="119"/>
    </row>
    <row r="149" spans="1:14" x14ac:dyDescent="0.25">
      <c r="A149" s="64"/>
      <c r="B149" s="69"/>
      <c r="C149" s="65"/>
      <c r="D149" s="110"/>
      <c r="E149" s="58"/>
      <c r="F149" s="66"/>
      <c r="G149" s="67"/>
      <c r="H149" s="68"/>
      <c r="I149" s="37" t="str">
        <f t="shared" si="3"/>
        <v/>
      </c>
      <c r="J149" s="66"/>
      <c r="K149" s="116"/>
      <c r="L149" s="58"/>
      <c r="M149" s="58"/>
      <c r="N149" s="119"/>
    </row>
    <row r="150" spans="1:14" x14ac:dyDescent="0.25">
      <c r="A150" s="64"/>
      <c r="B150" s="69"/>
      <c r="C150" s="65"/>
      <c r="D150" s="110"/>
      <c r="E150" s="58"/>
      <c r="F150" s="66"/>
      <c r="G150" s="67"/>
      <c r="H150" s="68"/>
      <c r="I150" s="37" t="str">
        <f t="shared" si="3"/>
        <v/>
      </c>
      <c r="J150" s="66"/>
      <c r="K150" s="116"/>
      <c r="L150" s="58"/>
      <c r="M150" s="58"/>
      <c r="N150" s="119"/>
    </row>
    <row r="151" spans="1:14" x14ac:dyDescent="0.25">
      <c r="A151" s="64"/>
      <c r="B151" s="69"/>
      <c r="C151" s="65"/>
      <c r="D151" s="110"/>
      <c r="E151" s="58"/>
      <c r="F151" s="66"/>
      <c r="G151" s="67"/>
      <c r="H151" s="68"/>
      <c r="I151" s="37" t="str">
        <f t="shared" si="3"/>
        <v/>
      </c>
      <c r="J151" s="66"/>
      <c r="K151" s="116"/>
      <c r="L151" s="58"/>
      <c r="M151" s="58"/>
      <c r="N151" s="119"/>
    </row>
    <row r="152" spans="1:14" x14ac:dyDescent="0.25">
      <c r="A152" s="64"/>
      <c r="B152" s="69"/>
      <c r="C152" s="65"/>
      <c r="D152" s="110"/>
      <c r="E152" s="58"/>
      <c r="F152" s="66"/>
      <c r="G152" s="67"/>
      <c r="H152" s="68"/>
      <c r="I152" s="37" t="str">
        <f t="shared" si="3"/>
        <v/>
      </c>
      <c r="J152" s="66"/>
      <c r="K152" s="116"/>
      <c r="L152" s="58"/>
      <c r="M152" s="58"/>
      <c r="N152" s="119"/>
    </row>
    <row r="153" spans="1:14" x14ac:dyDescent="0.25">
      <c r="A153" s="64"/>
      <c r="B153" s="69"/>
      <c r="C153" s="65"/>
      <c r="D153" s="110"/>
      <c r="E153" s="58"/>
      <c r="F153" s="66"/>
      <c r="G153" s="67"/>
      <c r="H153" s="68"/>
      <c r="I153" s="37" t="str">
        <f t="shared" si="3"/>
        <v/>
      </c>
      <c r="J153" s="66"/>
      <c r="K153" s="116"/>
      <c r="L153" s="58"/>
      <c r="M153" s="58"/>
      <c r="N153" s="119"/>
    </row>
    <row r="154" spans="1:14" x14ac:dyDescent="0.25">
      <c r="A154" s="64"/>
      <c r="B154" s="69"/>
      <c r="C154" s="65"/>
      <c r="D154" s="110"/>
      <c r="E154" s="58"/>
      <c r="F154" s="66"/>
      <c r="G154" s="67"/>
      <c r="H154" s="68"/>
      <c r="I154" s="37" t="str">
        <f t="shared" si="3"/>
        <v/>
      </c>
      <c r="J154" s="66"/>
      <c r="K154" s="116"/>
      <c r="L154" s="58"/>
      <c r="M154" s="58"/>
      <c r="N154" s="119"/>
    </row>
    <row r="155" spans="1:14" x14ac:dyDescent="0.25">
      <c r="A155" s="64"/>
      <c r="B155" s="69"/>
      <c r="C155" s="65"/>
      <c r="D155" s="110"/>
      <c r="E155" s="58"/>
      <c r="F155" s="66"/>
      <c r="G155" s="67"/>
      <c r="H155" s="68"/>
      <c r="I155" s="37" t="str">
        <f t="shared" si="3"/>
        <v/>
      </c>
      <c r="J155" s="66"/>
      <c r="K155" s="116"/>
      <c r="L155" s="58"/>
      <c r="M155" s="58"/>
      <c r="N155" s="119"/>
    </row>
    <row r="156" spans="1:14" x14ac:dyDescent="0.25">
      <c r="A156" s="64"/>
      <c r="B156" s="69"/>
      <c r="C156" s="65"/>
      <c r="D156" s="110"/>
      <c r="E156" s="58"/>
      <c r="F156" s="66"/>
      <c r="G156" s="67"/>
      <c r="H156" s="68"/>
      <c r="I156" s="37" t="str">
        <f t="shared" si="3"/>
        <v/>
      </c>
      <c r="J156" s="66"/>
      <c r="K156" s="116"/>
      <c r="L156" s="58"/>
      <c r="M156" s="58"/>
      <c r="N156" s="119"/>
    </row>
    <row r="157" spans="1:14" x14ac:dyDescent="0.25">
      <c r="A157" s="64"/>
      <c r="B157" s="69"/>
      <c r="C157" s="65"/>
      <c r="D157" s="110"/>
      <c r="E157" s="58"/>
      <c r="F157" s="66"/>
      <c r="G157" s="67"/>
      <c r="H157" s="68"/>
      <c r="I157" s="37" t="str">
        <f t="shared" si="3"/>
        <v/>
      </c>
      <c r="J157" s="66"/>
      <c r="K157" s="116"/>
      <c r="L157" s="58"/>
      <c r="M157" s="58"/>
      <c r="N157" s="119"/>
    </row>
    <row r="158" spans="1:14" x14ac:dyDescent="0.25">
      <c r="A158" s="64"/>
      <c r="B158" s="69"/>
      <c r="C158" s="65"/>
      <c r="D158" s="110"/>
      <c r="E158" s="58"/>
      <c r="F158" s="66"/>
      <c r="G158" s="67"/>
      <c r="H158" s="68"/>
      <c r="I158" s="37" t="str">
        <f t="shared" si="3"/>
        <v/>
      </c>
      <c r="J158" s="66"/>
      <c r="K158" s="116"/>
      <c r="L158" s="58"/>
      <c r="M158" s="58"/>
      <c r="N158" s="119"/>
    </row>
    <row r="159" spans="1:14" x14ac:dyDescent="0.25">
      <c r="A159" s="64"/>
      <c r="B159" s="69"/>
      <c r="C159" s="65"/>
      <c r="D159" s="110"/>
      <c r="E159" s="58"/>
      <c r="F159" s="66"/>
      <c r="G159" s="67"/>
      <c r="H159" s="68"/>
      <c r="I159" s="37" t="str">
        <f t="shared" si="3"/>
        <v/>
      </c>
      <c r="J159" s="66"/>
      <c r="K159" s="116"/>
      <c r="L159" s="58"/>
      <c r="M159" s="58"/>
      <c r="N159" s="119"/>
    </row>
    <row r="160" spans="1:14" x14ac:dyDescent="0.25">
      <c r="A160" s="64"/>
      <c r="B160" s="69"/>
      <c r="C160" s="65"/>
      <c r="D160" s="110"/>
      <c r="E160" s="58"/>
      <c r="F160" s="66"/>
      <c r="G160" s="67"/>
      <c r="H160" s="68"/>
      <c r="I160" s="37" t="str">
        <f t="shared" si="3"/>
        <v/>
      </c>
      <c r="J160" s="66"/>
      <c r="K160" s="116"/>
      <c r="L160" s="58"/>
      <c r="M160" s="58"/>
      <c r="N160" s="119"/>
    </row>
    <row r="161" spans="1:14" x14ac:dyDescent="0.25">
      <c r="A161" s="64"/>
      <c r="B161" s="69"/>
      <c r="C161" s="65"/>
      <c r="D161" s="110"/>
      <c r="E161" s="58"/>
      <c r="F161" s="66"/>
      <c r="G161" s="67"/>
      <c r="H161" s="68"/>
      <c r="I161" s="37" t="str">
        <f t="shared" si="3"/>
        <v/>
      </c>
      <c r="J161" s="66"/>
      <c r="K161" s="116"/>
      <c r="L161" s="58"/>
      <c r="M161" s="58"/>
      <c r="N161" s="119"/>
    </row>
    <row r="162" spans="1:14" x14ac:dyDescent="0.25">
      <c r="A162" s="64"/>
      <c r="B162" s="69"/>
      <c r="C162" s="65"/>
      <c r="D162" s="110"/>
      <c r="E162" s="58"/>
      <c r="F162" s="66"/>
      <c r="G162" s="67"/>
      <c r="H162" s="68"/>
      <c r="I162" s="37" t="str">
        <f t="shared" si="3"/>
        <v/>
      </c>
      <c r="J162" s="66"/>
      <c r="K162" s="116"/>
      <c r="L162" s="58"/>
      <c r="M162" s="58"/>
      <c r="N162" s="119"/>
    </row>
    <row r="163" spans="1:14" x14ac:dyDescent="0.25">
      <c r="A163" s="64"/>
      <c r="B163" s="69"/>
      <c r="C163" s="65"/>
      <c r="D163" s="110"/>
      <c r="E163" s="58"/>
      <c r="F163" s="66"/>
      <c r="G163" s="67"/>
      <c r="H163" s="68"/>
      <c r="I163" s="37" t="str">
        <f t="shared" si="3"/>
        <v/>
      </c>
      <c r="J163" s="66"/>
      <c r="K163" s="116"/>
      <c r="L163" s="58"/>
      <c r="M163" s="58"/>
      <c r="N163" s="119"/>
    </row>
    <row r="164" spans="1:14" x14ac:dyDescent="0.25">
      <c r="A164" s="38"/>
      <c r="B164" s="41"/>
      <c r="C164" s="42"/>
      <c r="D164" s="111"/>
      <c r="E164" s="37"/>
      <c r="F164" s="40"/>
      <c r="G164" s="43"/>
      <c r="H164" s="39"/>
      <c r="I164" s="37" t="str">
        <f t="shared" si="3"/>
        <v/>
      </c>
      <c r="J164" s="40"/>
      <c r="K164" s="118"/>
      <c r="L164" s="37"/>
      <c r="M164" s="37"/>
      <c r="N164" s="120"/>
    </row>
    <row r="165" spans="1:14" x14ac:dyDescent="0.25">
      <c r="A165" s="38"/>
      <c r="B165" s="41"/>
      <c r="C165" s="42"/>
      <c r="D165" s="111"/>
      <c r="E165" s="37"/>
      <c r="F165" s="40"/>
      <c r="G165" s="43"/>
      <c r="H165" s="39"/>
      <c r="I165" s="37" t="str">
        <f t="shared" si="3"/>
        <v/>
      </c>
      <c r="J165" s="40"/>
      <c r="K165" s="118"/>
      <c r="L165" s="37"/>
      <c r="M165" s="37"/>
      <c r="N165" s="120"/>
    </row>
    <row r="166" spans="1:14" x14ac:dyDescent="0.25">
      <c r="A166" s="38"/>
      <c r="B166" s="41"/>
      <c r="C166" s="42"/>
      <c r="D166" s="111"/>
      <c r="E166" s="37"/>
      <c r="F166" s="40"/>
      <c r="G166" s="43"/>
      <c r="H166" s="39"/>
      <c r="I166" s="37" t="str">
        <f t="shared" si="3"/>
        <v/>
      </c>
      <c r="J166" s="40"/>
      <c r="K166" s="118"/>
      <c r="L166" s="37"/>
      <c r="M166" s="37"/>
      <c r="N166" s="120"/>
    </row>
    <row r="167" spans="1:14" x14ac:dyDescent="0.25">
      <c r="A167" s="38"/>
      <c r="B167" s="41"/>
      <c r="C167" s="42"/>
      <c r="D167" s="111"/>
      <c r="E167" s="37"/>
      <c r="F167" s="40"/>
      <c r="G167" s="43"/>
      <c r="H167" s="39"/>
      <c r="I167" s="37" t="str">
        <f t="shared" si="3"/>
        <v/>
      </c>
      <c r="J167" s="40"/>
      <c r="K167" s="118"/>
      <c r="L167" s="37"/>
      <c r="M167" s="37"/>
      <c r="N167" s="120"/>
    </row>
    <row r="168" spans="1:14" x14ac:dyDescent="0.25">
      <c r="A168" s="38"/>
      <c r="B168" s="41"/>
      <c r="C168" s="42"/>
      <c r="D168" s="111"/>
      <c r="E168" s="37"/>
      <c r="F168" s="40"/>
      <c r="G168" s="43"/>
      <c r="H168" s="39"/>
      <c r="I168" s="37" t="str">
        <f t="shared" si="3"/>
        <v/>
      </c>
      <c r="J168" s="40"/>
      <c r="K168" s="118"/>
      <c r="L168" s="37"/>
      <c r="M168" s="37"/>
      <c r="N168" s="120"/>
    </row>
    <row r="169" spans="1:14" x14ac:dyDescent="0.25">
      <c r="A169" s="38"/>
      <c r="B169" s="41"/>
      <c r="C169" s="42"/>
      <c r="D169" s="111"/>
      <c r="E169" s="37"/>
      <c r="F169" s="40"/>
      <c r="G169" s="43"/>
      <c r="H169" s="39"/>
      <c r="I169" s="37" t="str">
        <f t="shared" si="3"/>
        <v/>
      </c>
      <c r="J169" s="40"/>
      <c r="K169" s="118"/>
      <c r="L169" s="37"/>
      <c r="M169" s="37"/>
      <c r="N169" s="120"/>
    </row>
    <row r="170" spans="1:14" ht="90" x14ac:dyDescent="0.25">
      <c r="A170" s="36" t="s">
        <v>3242</v>
      </c>
      <c r="B170" s="36" t="s">
        <v>3445</v>
      </c>
      <c r="C170" s="34" t="s">
        <v>3446</v>
      </c>
      <c r="D170" s="34" t="s">
        <v>3447</v>
      </c>
      <c r="E170" s="35" t="s">
        <v>3448</v>
      </c>
      <c r="F170" s="35" t="s">
        <v>33</v>
      </c>
      <c r="G170" s="156">
        <v>45803</v>
      </c>
      <c r="H170" s="35"/>
      <c r="I170" s="35"/>
      <c r="J170" s="35"/>
      <c r="K170" s="35"/>
      <c r="L170" s="35"/>
      <c r="M170" s="35"/>
      <c r="N170" s="36"/>
    </row>
    <row r="171" spans="1:14" x14ac:dyDescent="0.25">
      <c r="A171" s="36"/>
      <c r="B171" s="36"/>
      <c r="C171" s="34"/>
      <c r="D171" s="34"/>
      <c r="E171" s="35"/>
      <c r="F171" s="35"/>
      <c r="G171" s="35"/>
      <c r="H171" s="35"/>
      <c r="I171" s="35"/>
      <c r="J171" s="35"/>
      <c r="K171" s="35"/>
      <c r="L171" s="35"/>
      <c r="M171" s="35"/>
      <c r="N171" s="36"/>
    </row>
    <row r="172" spans="1:14" x14ac:dyDescent="0.25">
      <c r="A172" s="36"/>
      <c r="B172" s="36"/>
      <c r="C172" s="34"/>
      <c r="D172" s="34"/>
      <c r="E172" s="35"/>
      <c r="F172" s="35"/>
      <c r="G172" s="35"/>
      <c r="H172" s="35"/>
      <c r="I172" s="35"/>
      <c r="J172" s="35"/>
      <c r="K172" s="35"/>
      <c r="L172" s="35"/>
      <c r="M172" s="35"/>
      <c r="N172" s="36"/>
    </row>
    <row r="173" spans="1:14" x14ac:dyDescent="0.25">
      <c r="A173" s="36"/>
      <c r="B173" s="36"/>
      <c r="C173" s="34"/>
      <c r="D173" s="34"/>
      <c r="E173" s="35"/>
      <c r="F173" s="35"/>
      <c r="G173" s="35"/>
      <c r="H173" s="35"/>
      <c r="I173" s="35"/>
      <c r="J173" s="35"/>
      <c r="K173" s="35"/>
      <c r="L173" s="35"/>
      <c r="M173" s="35"/>
      <c r="N173" s="36"/>
    </row>
    <row r="174" spans="1:14" x14ac:dyDescent="0.25">
      <c r="A174" s="36"/>
      <c r="B174" s="36"/>
      <c r="C174" s="34"/>
      <c r="D174" s="34"/>
      <c r="E174" s="35"/>
      <c r="F174" s="35"/>
      <c r="G174" s="35"/>
      <c r="H174" s="35"/>
      <c r="I174" s="35"/>
      <c r="J174" s="35"/>
      <c r="K174" s="35"/>
      <c r="L174" s="35"/>
      <c r="M174" s="35"/>
      <c r="N174" s="36"/>
    </row>
    <row r="175" spans="1:14" x14ac:dyDescent="0.25">
      <c r="A175" s="36"/>
      <c r="B175" s="36"/>
      <c r="C175" s="34"/>
      <c r="D175" s="34"/>
      <c r="E175" s="35"/>
      <c r="F175" s="35"/>
      <c r="G175" s="35"/>
      <c r="H175" s="35"/>
      <c r="I175" s="35"/>
      <c r="J175" s="35"/>
      <c r="K175" s="35"/>
      <c r="L175" s="35"/>
      <c r="M175" s="35"/>
      <c r="N175" s="36"/>
    </row>
    <row r="176" spans="1:14" x14ac:dyDescent="0.25">
      <c r="A176" s="36"/>
      <c r="B176" s="36"/>
      <c r="C176" s="34"/>
      <c r="D176" s="34"/>
      <c r="E176" s="35"/>
      <c r="F176" s="35"/>
      <c r="G176" s="35"/>
      <c r="H176" s="35"/>
      <c r="I176" s="35"/>
      <c r="J176" s="35"/>
      <c r="K176" s="35"/>
      <c r="L176" s="35"/>
      <c r="M176" s="35"/>
      <c r="N176" s="36"/>
    </row>
    <row r="177" spans="1:14" x14ac:dyDescent="0.25">
      <c r="A177" s="36"/>
      <c r="B177" s="36"/>
      <c r="C177" s="34"/>
      <c r="D177" s="34"/>
      <c r="E177" s="35"/>
      <c r="F177" s="35"/>
      <c r="G177" s="35"/>
      <c r="H177" s="35"/>
      <c r="I177" s="35"/>
      <c r="J177" s="35"/>
      <c r="K177" s="35"/>
      <c r="L177" s="35"/>
      <c r="M177" s="35"/>
      <c r="N177" s="36"/>
    </row>
    <row r="178" spans="1:14" x14ac:dyDescent="0.25">
      <c r="A178" s="36"/>
      <c r="B178" s="36"/>
      <c r="C178" s="34"/>
      <c r="D178" s="34"/>
      <c r="E178" s="35"/>
      <c r="F178" s="35"/>
      <c r="G178" s="35"/>
      <c r="H178" s="35"/>
      <c r="I178" s="35"/>
      <c r="J178" s="35"/>
      <c r="K178" s="35"/>
      <c r="L178" s="35"/>
      <c r="M178" s="35"/>
      <c r="N178" s="36"/>
    </row>
    <row r="179" spans="1:14" x14ac:dyDescent="0.25">
      <c r="A179" s="36"/>
      <c r="B179" s="36"/>
      <c r="C179" s="34"/>
      <c r="D179" s="34"/>
      <c r="E179" s="35"/>
      <c r="F179" s="35"/>
      <c r="G179" s="35"/>
      <c r="H179" s="35"/>
      <c r="I179" s="35"/>
      <c r="J179" s="35"/>
      <c r="K179" s="35"/>
      <c r="L179" s="35"/>
      <c r="M179" s="35"/>
      <c r="N179" s="36"/>
    </row>
    <row r="180" spans="1:14" x14ac:dyDescent="0.25">
      <c r="A180" s="36"/>
      <c r="B180" s="36"/>
      <c r="C180" s="34"/>
      <c r="D180" s="34"/>
      <c r="E180" s="35"/>
      <c r="F180" s="35"/>
      <c r="G180" s="35"/>
      <c r="H180" s="35"/>
      <c r="I180" s="35"/>
      <c r="J180" s="35"/>
      <c r="K180" s="35"/>
      <c r="L180" s="35"/>
      <c r="M180" s="35"/>
      <c r="N180" s="36"/>
    </row>
    <row r="181" spans="1:14" x14ac:dyDescent="0.25">
      <c r="A181" s="36"/>
      <c r="B181" s="36"/>
      <c r="C181" s="34"/>
      <c r="D181" s="34"/>
      <c r="E181" s="35"/>
      <c r="F181" s="35"/>
      <c r="G181" s="35"/>
      <c r="H181" s="35"/>
      <c r="I181" s="35"/>
      <c r="J181" s="35"/>
      <c r="K181" s="35"/>
      <c r="L181" s="35"/>
      <c r="M181" s="35"/>
      <c r="N181" s="36"/>
    </row>
    <row r="182" spans="1:14" x14ac:dyDescent="0.25">
      <c r="A182" s="36"/>
      <c r="B182" s="36"/>
      <c r="C182" s="34"/>
      <c r="D182" s="34"/>
      <c r="E182" s="35"/>
      <c r="F182" s="35"/>
      <c r="G182" s="35"/>
      <c r="H182" s="35"/>
      <c r="I182" s="35"/>
      <c r="J182" s="35"/>
      <c r="K182" s="35"/>
      <c r="L182" s="35"/>
      <c r="M182" s="35"/>
      <c r="N182" s="36"/>
    </row>
    <row r="183" spans="1:14" x14ac:dyDescent="0.25">
      <c r="A183" s="36"/>
      <c r="B183" s="36"/>
      <c r="C183" s="34"/>
      <c r="D183" s="34"/>
      <c r="E183" s="35"/>
      <c r="F183" s="35"/>
      <c r="G183" s="35"/>
      <c r="H183" s="35"/>
      <c r="I183" s="35"/>
      <c r="J183" s="35"/>
      <c r="K183" s="35"/>
      <c r="L183" s="35"/>
      <c r="M183" s="35"/>
      <c r="N183" s="36"/>
    </row>
    <row r="184" spans="1:14" x14ac:dyDescent="0.25">
      <c r="A184" s="36"/>
      <c r="B184" s="36"/>
      <c r="C184" s="34"/>
      <c r="D184" s="34"/>
      <c r="E184" s="35"/>
      <c r="F184" s="35"/>
      <c r="G184" s="35"/>
      <c r="H184" s="35"/>
      <c r="I184" s="35"/>
      <c r="J184" s="35"/>
      <c r="K184" s="35"/>
      <c r="L184" s="35"/>
      <c r="M184" s="35"/>
      <c r="N184" s="36"/>
    </row>
    <row r="185" spans="1:14" x14ac:dyDescent="0.25">
      <c r="A185" s="36"/>
      <c r="B185" s="36"/>
      <c r="C185" s="34"/>
      <c r="D185" s="34"/>
      <c r="E185" s="35"/>
      <c r="F185" s="35"/>
      <c r="G185" s="35"/>
      <c r="H185" s="35"/>
      <c r="I185" s="35"/>
      <c r="J185" s="35"/>
      <c r="K185" s="35"/>
      <c r="L185" s="35"/>
      <c r="M185" s="35"/>
      <c r="N185" s="36"/>
    </row>
    <row r="186" spans="1:14" x14ac:dyDescent="0.25">
      <c r="A186" s="36"/>
      <c r="B186" s="36"/>
      <c r="C186" s="34"/>
      <c r="D186" s="34"/>
      <c r="E186" s="35"/>
      <c r="F186" s="35"/>
      <c r="G186" s="35"/>
      <c r="H186" s="35"/>
      <c r="I186" s="35"/>
      <c r="J186" s="35"/>
      <c r="K186" s="35"/>
      <c r="L186" s="35"/>
      <c r="M186" s="35"/>
      <c r="N186" s="36"/>
    </row>
    <row r="187" spans="1:14" x14ac:dyDescent="0.25">
      <c r="A187" s="36"/>
      <c r="B187" s="36"/>
      <c r="C187" s="34"/>
      <c r="D187" s="34"/>
      <c r="E187" s="35"/>
      <c r="F187" s="35"/>
      <c r="G187" s="35"/>
      <c r="H187" s="35"/>
      <c r="I187" s="35"/>
      <c r="J187" s="35"/>
      <c r="K187" s="35"/>
      <c r="L187" s="35"/>
      <c r="M187" s="35"/>
      <c r="N187" s="36"/>
    </row>
    <row r="188" spans="1:14" x14ac:dyDescent="0.25">
      <c r="A188" s="36"/>
      <c r="B188" s="36"/>
      <c r="C188" s="34"/>
      <c r="D188" s="34"/>
      <c r="E188" s="35"/>
      <c r="F188" s="35"/>
      <c r="G188" s="35"/>
      <c r="H188" s="35"/>
      <c r="I188" s="35"/>
      <c r="J188" s="35"/>
      <c r="K188" s="35"/>
      <c r="L188" s="35"/>
      <c r="M188" s="35"/>
      <c r="N188" s="36"/>
    </row>
    <row r="189" spans="1:14" x14ac:dyDescent="0.25">
      <c r="A189" s="36"/>
      <c r="B189" s="36"/>
      <c r="C189" s="34"/>
      <c r="D189" s="34"/>
      <c r="E189" s="35"/>
      <c r="F189" s="35"/>
      <c r="G189" s="35"/>
      <c r="H189" s="35"/>
      <c r="I189" s="35"/>
      <c r="J189" s="35"/>
      <c r="K189" s="35"/>
      <c r="L189" s="35"/>
      <c r="M189" s="35"/>
      <c r="N189" s="36"/>
    </row>
    <row r="190" spans="1:14" x14ac:dyDescent="0.25">
      <c r="A190" s="36"/>
      <c r="B190" s="36"/>
      <c r="C190" s="34"/>
      <c r="D190" s="34"/>
      <c r="E190" s="35"/>
      <c r="F190" s="35"/>
      <c r="G190" s="35"/>
      <c r="H190" s="35"/>
      <c r="I190" s="35"/>
      <c r="J190" s="35"/>
      <c r="K190" s="35"/>
      <c r="L190" s="35"/>
      <c r="M190" s="35"/>
      <c r="N190" s="36"/>
    </row>
    <row r="191" spans="1:14" x14ac:dyDescent="0.25">
      <c r="A191" s="36"/>
      <c r="B191" s="36"/>
      <c r="C191" s="34"/>
      <c r="D191" s="34"/>
      <c r="E191" s="35"/>
      <c r="F191" s="35"/>
      <c r="G191" s="35"/>
      <c r="H191" s="35"/>
      <c r="I191" s="35"/>
      <c r="J191" s="35"/>
      <c r="K191" s="35"/>
      <c r="L191" s="35"/>
      <c r="M191" s="35"/>
      <c r="N191" s="36"/>
    </row>
    <row r="192" spans="1:14" x14ac:dyDescent="0.25">
      <c r="A192" s="36"/>
      <c r="B192" s="36"/>
      <c r="C192" s="34"/>
      <c r="D192" s="34"/>
      <c r="E192" s="35"/>
      <c r="F192" s="35"/>
      <c r="G192" s="35"/>
      <c r="H192" s="35"/>
      <c r="I192" s="35"/>
      <c r="J192" s="35"/>
      <c r="K192" s="35"/>
      <c r="L192" s="35"/>
      <c r="M192" s="35"/>
      <c r="N192" s="36"/>
    </row>
    <row r="193" spans="1:14" x14ac:dyDescent="0.25">
      <c r="A193" s="36"/>
      <c r="B193" s="36"/>
      <c r="C193" s="34"/>
      <c r="D193" s="34"/>
      <c r="E193" s="35"/>
      <c r="F193" s="35"/>
      <c r="G193" s="35"/>
      <c r="H193" s="35"/>
      <c r="I193" s="35"/>
      <c r="J193" s="35"/>
      <c r="K193" s="35"/>
      <c r="L193" s="35"/>
      <c r="M193" s="35"/>
      <c r="N193" s="36"/>
    </row>
    <row r="194" spans="1:14" x14ac:dyDescent="0.25">
      <c r="A194" s="36"/>
      <c r="B194" s="36"/>
      <c r="C194" s="34"/>
      <c r="D194" s="34"/>
      <c r="E194" s="35"/>
      <c r="F194" s="35"/>
      <c r="G194" s="35"/>
      <c r="H194" s="35"/>
      <c r="I194" s="35"/>
      <c r="J194" s="35"/>
      <c r="K194" s="35"/>
      <c r="L194" s="35"/>
      <c r="M194" s="35"/>
      <c r="N194" s="36"/>
    </row>
    <row r="195" spans="1:14" x14ac:dyDescent="0.25">
      <c r="A195" s="36"/>
      <c r="B195" s="36"/>
      <c r="C195" s="34"/>
      <c r="D195" s="34"/>
      <c r="E195" s="35"/>
      <c r="F195" s="35"/>
      <c r="G195" s="35"/>
      <c r="H195" s="35"/>
      <c r="I195" s="35"/>
      <c r="J195" s="35"/>
      <c r="K195" s="35"/>
      <c r="L195" s="35"/>
      <c r="M195" s="35"/>
      <c r="N195" s="36"/>
    </row>
    <row r="196" spans="1:14" x14ac:dyDescent="0.25">
      <c r="A196" s="36"/>
      <c r="B196" s="36"/>
      <c r="C196" s="34"/>
      <c r="D196" s="34"/>
      <c r="E196" s="35"/>
      <c r="F196" s="35"/>
      <c r="G196" s="35"/>
      <c r="H196" s="35"/>
      <c r="I196" s="35"/>
      <c r="J196" s="35"/>
      <c r="K196" s="35"/>
      <c r="L196" s="35"/>
      <c r="M196" s="35"/>
      <c r="N196" s="36"/>
    </row>
    <row r="197" spans="1:14" x14ac:dyDescent="0.25">
      <c r="A197" s="36"/>
      <c r="B197" s="36"/>
      <c r="C197" s="34"/>
      <c r="D197" s="34"/>
      <c r="E197" s="35"/>
      <c r="F197" s="35"/>
      <c r="G197" s="35"/>
      <c r="H197" s="35"/>
      <c r="I197" s="35"/>
      <c r="J197" s="35"/>
      <c r="K197" s="35"/>
      <c r="L197" s="35"/>
      <c r="M197" s="35"/>
      <c r="N197" s="36"/>
    </row>
    <row r="198" spans="1:14" x14ac:dyDescent="0.25">
      <c r="A198" s="36"/>
      <c r="B198" s="36"/>
      <c r="C198" s="34"/>
      <c r="D198" s="34"/>
      <c r="E198" s="35"/>
      <c r="F198" s="35"/>
      <c r="G198" s="35"/>
      <c r="H198" s="35"/>
      <c r="I198" s="35"/>
      <c r="J198" s="35"/>
      <c r="K198" s="35"/>
      <c r="L198" s="35"/>
      <c r="M198" s="35"/>
      <c r="N198" s="36"/>
    </row>
    <row r="199" spans="1:14" x14ac:dyDescent="0.25">
      <c r="A199" s="36"/>
      <c r="B199" s="36"/>
      <c r="C199" s="34"/>
      <c r="D199" s="34"/>
      <c r="E199" s="35"/>
      <c r="F199" s="35"/>
      <c r="G199" s="35"/>
      <c r="H199" s="35"/>
      <c r="I199" s="35"/>
      <c r="J199" s="35"/>
      <c r="K199" s="35"/>
      <c r="L199" s="35"/>
      <c r="M199" s="35"/>
      <c r="N199" s="36"/>
    </row>
    <row r="200" spans="1:14" x14ac:dyDescent="0.25">
      <c r="A200" s="36"/>
      <c r="B200" s="36"/>
      <c r="C200" s="34"/>
      <c r="D200" s="34"/>
      <c r="E200" s="35"/>
      <c r="F200" s="35"/>
      <c r="G200" s="35"/>
      <c r="H200" s="35"/>
      <c r="I200" s="35"/>
      <c r="J200" s="35"/>
      <c r="K200" s="35"/>
      <c r="L200" s="35"/>
      <c r="M200" s="35"/>
      <c r="N200" s="36"/>
    </row>
    <row r="201" spans="1:14" x14ac:dyDescent="0.25">
      <c r="A201" s="36"/>
      <c r="B201" s="36"/>
      <c r="C201" s="34"/>
      <c r="D201" s="34"/>
      <c r="E201" s="35"/>
      <c r="F201" s="35"/>
      <c r="G201" s="35"/>
      <c r="H201" s="35"/>
      <c r="I201" s="35"/>
      <c r="J201" s="35"/>
      <c r="K201" s="35"/>
      <c r="L201" s="35"/>
      <c r="M201" s="35"/>
      <c r="N201" s="36"/>
    </row>
    <row r="202" spans="1:14" x14ac:dyDescent="0.25">
      <c r="A202" s="36"/>
      <c r="B202" s="36"/>
      <c r="C202" s="34"/>
      <c r="D202" s="34"/>
      <c r="E202" s="35"/>
      <c r="F202" s="35"/>
      <c r="G202" s="35"/>
      <c r="H202" s="35"/>
      <c r="I202" s="35"/>
      <c r="J202" s="35"/>
      <c r="K202" s="35"/>
      <c r="L202" s="35"/>
      <c r="M202" s="35"/>
      <c r="N202" s="36"/>
    </row>
    <row r="203" spans="1:14" x14ac:dyDescent="0.25">
      <c r="A203" s="36"/>
      <c r="B203" s="36"/>
      <c r="C203" s="34"/>
      <c r="D203" s="34"/>
      <c r="E203" s="35"/>
      <c r="F203" s="35"/>
      <c r="G203" s="35"/>
      <c r="H203" s="35"/>
      <c r="I203" s="35"/>
      <c r="J203" s="35"/>
      <c r="K203" s="35"/>
      <c r="L203" s="35"/>
      <c r="M203" s="35"/>
      <c r="N203" s="36"/>
    </row>
    <row r="204" spans="1:14" x14ac:dyDescent="0.25">
      <c r="A204" s="36"/>
      <c r="B204" s="36"/>
      <c r="C204" s="34"/>
      <c r="D204" s="34"/>
      <c r="E204" s="35"/>
      <c r="F204" s="35"/>
      <c r="G204" s="35"/>
      <c r="H204" s="35"/>
      <c r="I204" s="35"/>
      <c r="J204" s="35"/>
      <c r="K204" s="35"/>
      <c r="L204" s="35"/>
      <c r="M204" s="35"/>
      <c r="N204" s="36"/>
    </row>
    <row r="205" spans="1:14" x14ac:dyDescent="0.25">
      <c r="A205" s="36"/>
      <c r="B205" s="36"/>
      <c r="C205" s="34"/>
      <c r="D205" s="34"/>
      <c r="E205" s="35"/>
      <c r="F205" s="35"/>
      <c r="G205" s="35"/>
      <c r="H205" s="35"/>
      <c r="I205" s="35"/>
      <c r="J205" s="35"/>
      <c r="K205" s="35"/>
      <c r="L205" s="35"/>
      <c r="M205" s="35"/>
      <c r="N205" s="36"/>
    </row>
    <row r="206" spans="1:14" x14ac:dyDescent="0.25">
      <c r="A206" s="36"/>
      <c r="B206" s="36"/>
      <c r="C206" s="34"/>
      <c r="D206" s="34"/>
      <c r="E206" s="35"/>
      <c r="F206" s="35"/>
      <c r="G206" s="35"/>
      <c r="H206" s="35"/>
      <c r="I206" s="35"/>
      <c r="J206" s="35"/>
      <c r="K206" s="35"/>
      <c r="L206" s="35"/>
      <c r="M206" s="35"/>
      <c r="N206" s="36"/>
    </row>
    <row r="207" spans="1:14" x14ac:dyDescent="0.25">
      <c r="A207" s="36"/>
      <c r="B207" s="36"/>
      <c r="C207" s="34"/>
      <c r="D207" s="34"/>
      <c r="E207" s="35"/>
      <c r="F207" s="35"/>
      <c r="G207" s="35"/>
      <c r="H207" s="35"/>
      <c r="I207" s="35"/>
      <c r="J207" s="35"/>
      <c r="K207" s="35"/>
      <c r="L207" s="35"/>
      <c r="M207" s="35"/>
      <c r="N207" s="36"/>
    </row>
    <row r="208" spans="1:14" x14ac:dyDescent="0.25">
      <c r="A208" s="36"/>
      <c r="B208" s="36"/>
      <c r="C208" s="34"/>
      <c r="D208" s="34"/>
      <c r="E208" s="35"/>
      <c r="F208" s="35"/>
      <c r="G208" s="35"/>
      <c r="H208" s="35"/>
      <c r="I208" s="35"/>
      <c r="J208" s="35"/>
      <c r="K208" s="35"/>
      <c r="L208" s="35"/>
      <c r="M208" s="35"/>
      <c r="N208" s="36"/>
    </row>
    <row r="209" spans="1:14" x14ac:dyDescent="0.25">
      <c r="A209" s="36"/>
      <c r="B209" s="36"/>
      <c r="C209" s="34"/>
      <c r="D209" s="34"/>
      <c r="E209" s="35"/>
      <c r="F209" s="35"/>
      <c r="G209" s="35"/>
      <c r="H209" s="35"/>
      <c r="I209" s="35"/>
      <c r="J209" s="35"/>
      <c r="K209" s="35"/>
      <c r="L209" s="35"/>
      <c r="M209" s="35"/>
      <c r="N209" s="36"/>
    </row>
    <row r="210" spans="1:14" x14ac:dyDescent="0.25">
      <c r="A210" s="36"/>
      <c r="B210" s="36"/>
      <c r="C210" s="34"/>
      <c r="D210" s="34"/>
      <c r="E210" s="35"/>
      <c r="F210" s="35"/>
      <c r="G210" s="35"/>
      <c r="H210" s="35"/>
      <c r="I210" s="35"/>
      <c r="J210" s="35"/>
      <c r="K210" s="35"/>
      <c r="L210" s="35"/>
      <c r="M210" s="35"/>
      <c r="N210" s="36"/>
    </row>
    <row r="211" spans="1:14" x14ac:dyDescent="0.25">
      <c r="A211" s="36"/>
      <c r="B211" s="36"/>
      <c r="C211" s="34"/>
      <c r="D211" s="34"/>
      <c r="E211" s="35"/>
      <c r="F211" s="35"/>
      <c r="G211" s="35"/>
      <c r="H211" s="35"/>
      <c r="I211" s="35"/>
      <c r="J211" s="35"/>
      <c r="K211" s="35"/>
      <c r="L211" s="35"/>
      <c r="M211" s="35"/>
      <c r="N211" s="36"/>
    </row>
    <row r="212" spans="1:14" x14ac:dyDescent="0.25">
      <c r="A212" s="36"/>
      <c r="B212" s="36"/>
      <c r="C212" s="34"/>
      <c r="D212" s="34"/>
      <c r="E212" s="35"/>
      <c r="F212" s="35"/>
      <c r="G212" s="35"/>
      <c r="H212" s="35"/>
      <c r="I212" s="35"/>
      <c r="J212" s="35"/>
      <c r="K212" s="35"/>
      <c r="L212" s="35"/>
      <c r="M212" s="35"/>
      <c r="N212" s="36"/>
    </row>
    <row r="213" spans="1:14" x14ac:dyDescent="0.25">
      <c r="A213" s="36"/>
      <c r="B213" s="36"/>
      <c r="C213" s="34"/>
      <c r="D213" s="34"/>
      <c r="E213" s="35"/>
      <c r="F213" s="35"/>
      <c r="G213" s="35"/>
      <c r="H213" s="35"/>
      <c r="I213" s="35"/>
      <c r="J213" s="35"/>
      <c r="K213" s="35"/>
      <c r="L213" s="35"/>
      <c r="M213" s="35"/>
      <c r="N213" s="36"/>
    </row>
    <row r="214" spans="1:14" x14ac:dyDescent="0.25">
      <c r="A214" s="36"/>
      <c r="B214" s="36"/>
      <c r="C214" s="34"/>
      <c r="D214" s="34"/>
      <c r="E214" s="35"/>
      <c r="F214" s="35"/>
      <c r="G214" s="35"/>
      <c r="H214" s="35"/>
      <c r="I214" s="35"/>
      <c r="J214" s="35"/>
      <c r="K214" s="35"/>
      <c r="L214" s="35"/>
      <c r="M214" s="35"/>
      <c r="N214" s="36"/>
    </row>
    <row r="215" spans="1:14" x14ac:dyDescent="0.25">
      <c r="A215" s="36"/>
      <c r="B215" s="36"/>
      <c r="C215" s="34"/>
      <c r="D215" s="34"/>
      <c r="E215" s="35"/>
      <c r="F215" s="35"/>
      <c r="G215" s="35"/>
      <c r="H215" s="35"/>
      <c r="I215" s="35"/>
      <c r="J215" s="35"/>
      <c r="K215" s="35"/>
      <c r="L215" s="35"/>
      <c r="M215" s="35"/>
      <c r="N215" s="36"/>
    </row>
    <row r="216" spans="1:14" x14ac:dyDescent="0.25">
      <c r="A216" s="36"/>
      <c r="B216" s="36"/>
      <c r="C216" s="34"/>
      <c r="D216" s="34"/>
      <c r="E216" s="35"/>
      <c r="F216" s="35"/>
      <c r="G216" s="35"/>
      <c r="H216" s="35"/>
      <c r="I216" s="35"/>
      <c r="J216" s="35"/>
      <c r="K216" s="35"/>
      <c r="L216" s="35"/>
      <c r="M216" s="35"/>
      <c r="N216" s="36"/>
    </row>
    <row r="217" spans="1:14" x14ac:dyDescent="0.25">
      <c r="A217" s="36"/>
      <c r="B217" s="36"/>
      <c r="C217" s="34"/>
      <c r="D217" s="34"/>
      <c r="E217" s="35"/>
      <c r="F217" s="35"/>
      <c r="G217" s="35"/>
      <c r="H217" s="35"/>
      <c r="I217" s="35"/>
      <c r="J217" s="35"/>
      <c r="K217" s="35"/>
      <c r="L217" s="35"/>
      <c r="M217" s="35"/>
      <c r="N217" s="36"/>
    </row>
    <row r="218" spans="1:14" x14ac:dyDescent="0.25">
      <c r="A218" s="36"/>
      <c r="B218" s="36"/>
      <c r="C218" s="34"/>
      <c r="D218" s="34"/>
      <c r="E218" s="35"/>
      <c r="F218" s="35"/>
      <c r="G218" s="35"/>
      <c r="H218" s="35"/>
      <c r="I218" s="35"/>
      <c r="J218" s="35"/>
      <c r="K218" s="35"/>
      <c r="L218" s="35"/>
      <c r="M218" s="35"/>
      <c r="N218" s="36"/>
    </row>
    <row r="219" spans="1:14" x14ac:dyDescent="0.25">
      <c r="A219" s="36"/>
      <c r="B219" s="36"/>
      <c r="C219" s="34"/>
      <c r="D219" s="34"/>
      <c r="E219" s="35"/>
      <c r="F219" s="35"/>
      <c r="G219" s="35"/>
      <c r="H219" s="35"/>
      <c r="I219" s="35"/>
      <c r="J219" s="35"/>
      <c r="K219" s="35"/>
      <c r="L219" s="35"/>
      <c r="M219" s="35"/>
      <c r="N219" s="36"/>
    </row>
    <row r="220" spans="1:14" x14ac:dyDescent="0.25">
      <c r="A220" s="36"/>
      <c r="B220" s="36"/>
      <c r="C220" s="34"/>
      <c r="D220" s="34"/>
      <c r="E220" s="35"/>
      <c r="F220" s="35"/>
      <c r="G220" s="35"/>
      <c r="H220" s="35"/>
      <c r="I220" s="35"/>
      <c r="J220" s="35"/>
      <c r="K220" s="35"/>
      <c r="L220" s="35"/>
      <c r="M220" s="35"/>
      <c r="N220" s="36"/>
    </row>
    <row r="221" spans="1:14" x14ac:dyDescent="0.25">
      <c r="A221" s="36"/>
      <c r="B221" s="36"/>
      <c r="C221" s="34"/>
      <c r="D221" s="34"/>
      <c r="E221" s="35"/>
      <c r="F221" s="35"/>
      <c r="G221" s="35"/>
      <c r="H221" s="35"/>
      <c r="I221" s="35"/>
      <c r="J221" s="35"/>
      <c r="K221" s="35"/>
      <c r="L221" s="35"/>
      <c r="M221" s="35"/>
      <c r="N221" s="36"/>
    </row>
    <row r="222" spans="1:14" x14ac:dyDescent="0.25">
      <c r="A222" s="36"/>
      <c r="B222" s="36"/>
      <c r="C222" s="34"/>
      <c r="D222" s="34"/>
      <c r="E222" s="35"/>
      <c r="F222" s="35"/>
      <c r="G222" s="35"/>
      <c r="H222" s="35"/>
      <c r="I222" s="35"/>
      <c r="J222" s="35"/>
      <c r="K222" s="35"/>
      <c r="L222" s="35"/>
      <c r="M222" s="35"/>
      <c r="N222" s="36"/>
    </row>
    <row r="223" spans="1:14" x14ac:dyDescent="0.25">
      <c r="A223" s="36"/>
      <c r="B223" s="36"/>
      <c r="C223" s="34"/>
      <c r="D223" s="34"/>
      <c r="E223" s="35"/>
      <c r="F223" s="35"/>
      <c r="G223" s="35"/>
      <c r="H223" s="35"/>
      <c r="I223" s="35"/>
      <c r="J223" s="35"/>
      <c r="K223" s="35"/>
      <c r="L223" s="35"/>
      <c r="M223" s="35"/>
      <c r="N223" s="36"/>
    </row>
    <row r="224" spans="1:14" x14ac:dyDescent="0.25">
      <c r="A224" s="36"/>
      <c r="B224" s="36"/>
      <c r="C224" s="34"/>
      <c r="D224" s="34"/>
      <c r="E224" s="35"/>
      <c r="F224" s="35"/>
      <c r="G224" s="35"/>
      <c r="H224" s="35"/>
      <c r="I224" s="35"/>
      <c r="J224" s="35"/>
      <c r="K224" s="35"/>
      <c r="L224" s="35"/>
      <c r="M224" s="35"/>
      <c r="N224" s="36"/>
    </row>
    <row r="225" spans="1:14" x14ac:dyDescent="0.25">
      <c r="A225" s="36"/>
      <c r="B225" s="36"/>
      <c r="C225" s="34"/>
      <c r="D225" s="34"/>
      <c r="E225" s="35"/>
      <c r="F225" s="35"/>
      <c r="G225" s="35"/>
      <c r="H225" s="35"/>
      <c r="I225" s="35"/>
      <c r="J225" s="35"/>
      <c r="K225" s="35"/>
      <c r="L225" s="35"/>
      <c r="M225" s="35"/>
      <c r="N225" s="36"/>
    </row>
    <row r="226" spans="1:14" x14ac:dyDescent="0.25">
      <c r="A226" s="36"/>
      <c r="B226" s="36"/>
      <c r="C226" s="34"/>
      <c r="D226" s="34"/>
      <c r="E226" s="35"/>
      <c r="F226" s="35"/>
      <c r="G226" s="35"/>
      <c r="H226" s="35"/>
      <c r="I226" s="35"/>
      <c r="J226" s="35"/>
      <c r="K226" s="35"/>
      <c r="L226" s="35"/>
      <c r="M226" s="35"/>
      <c r="N226" s="36"/>
    </row>
    <row r="227" spans="1:14" x14ac:dyDescent="0.25">
      <c r="A227" s="36"/>
      <c r="B227" s="36"/>
      <c r="C227" s="34"/>
      <c r="D227" s="34"/>
      <c r="E227" s="35"/>
      <c r="F227" s="35"/>
      <c r="G227" s="35"/>
      <c r="H227" s="35"/>
      <c r="I227" s="35"/>
      <c r="J227" s="35"/>
      <c r="K227" s="35"/>
      <c r="L227" s="35"/>
      <c r="M227" s="35"/>
      <c r="N227" s="36"/>
    </row>
    <row r="228" spans="1:14" x14ac:dyDescent="0.25">
      <c r="A228" s="36"/>
      <c r="B228" s="36"/>
      <c r="C228" s="34"/>
      <c r="D228" s="34"/>
      <c r="E228" s="35"/>
      <c r="F228" s="35"/>
      <c r="G228" s="35"/>
      <c r="H228" s="35"/>
      <c r="I228" s="35"/>
      <c r="J228" s="35"/>
      <c r="K228" s="35"/>
      <c r="L228" s="35"/>
      <c r="M228" s="35"/>
      <c r="N228" s="36"/>
    </row>
    <row r="229" spans="1:14" x14ac:dyDescent="0.25">
      <c r="A229" s="36"/>
      <c r="B229" s="36"/>
      <c r="C229" s="34"/>
      <c r="D229" s="34"/>
      <c r="E229" s="35"/>
      <c r="F229" s="35"/>
      <c r="G229" s="35"/>
      <c r="H229" s="35"/>
      <c r="I229" s="35"/>
      <c r="J229" s="35"/>
      <c r="K229" s="35"/>
      <c r="L229" s="35"/>
      <c r="M229" s="35"/>
      <c r="N229" s="36"/>
    </row>
  </sheetData>
  <autoFilter ref="A1:N170" xr:uid="{E9A03652-8463-4868-857F-B75F23FAB93D}">
    <filterColumn colId="5">
      <filters blank="1">
        <filter val="Blocked"/>
        <filter val="In Progress"/>
        <filter val="Not Started"/>
      </filters>
    </filterColumn>
  </autoFilter>
  <conditionalFormatting sqref="A5:B6 A20:F21 H20:H21 A3:H4 A7:H12 A1:M2 I3:M12 A13:M13 A14:H19 I14:M21 D5:H6 A22:M57 A59:M1048576 A58:B58 E58:M58">
    <cfRule type="expression" dxfId="36" priority="22">
      <formula>$F1="In Progress"</formula>
    </cfRule>
    <cfRule type="expression" dxfId="35" priority="23">
      <formula>$F1="Blocked"</formula>
    </cfRule>
    <cfRule type="expression" dxfId="34" priority="24">
      <formula>$F1="Completed"</formula>
    </cfRule>
  </conditionalFormatting>
  <conditionalFormatting sqref="C5:C6">
    <cfRule type="expression" dxfId="33" priority="19">
      <formula>$F5="In Progress"</formula>
    </cfRule>
    <cfRule type="expression" dxfId="32" priority="20">
      <formula>$F5="Blocked"</formula>
    </cfRule>
    <cfRule type="expression" dxfId="31" priority="21">
      <formula>$F5="Completed"</formula>
    </cfRule>
  </conditionalFormatting>
  <conditionalFormatting sqref="G20:G21">
    <cfRule type="expression" dxfId="30" priority="305">
      <formula>$F20="In Progress"</formula>
    </cfRule>
    <cfRule type="expression" dxfId="29" priority="306">
      <formula>$F20="Blocked"</formula>
    </cfRule>
    <cfRule type="expression" dxfId="28" priority="307">
      <formula>$F20="Completed"</formula>
    </cfRule>
  </conditionalFormatting>
  <conditionalFormatting sqref="L12:M12">
    <cfRule type="expression" dxfId="27" priority="325">
      <formula>$F13="In Progress"</formula>
    </cfRule>
    <cfRule type="expression" dxfId="26" priority="326">
      <formula>$F13="Blocked"</formula>
    </cfRule>
    <cfRule type="expression" dxfId="25" priority="327">
      <formula>$F13="Completed"</formula>
    </cfRule>
  </conditionalFormatting>
  <conditionalFormatting sqref="L11:M11">
    <cfRule type="expression" dxfId="24" priority="16">
      <formula>$F12="In Progress"</formula>
    </cfRule>
    <cfRule type="expression" dxfId="23" priority="17">
      <formula>$F12="Blocked"</formula>
    </cfRule>
    <cfRule type="expression" dxfId="22" priority="18">
      <formula>$F12="Completed"</formula>
    </cfRule>
  </conditionalFormatting>
  <conditionalFormatting sqref="L13:M13">
    <cfRule type="expression" dxfId="21" priority="13">
      <formula>$F14="In Progress"</formula>
    </cfRule>
    <cfRule type="expression" dxfId="20" priority="14">
      <formula>$F14="Blocked"</formula>
    </cfRule>
    <cfRule type="expression" dxfId="19" priority="15">
      <formula>$F14="Completed"</formula>
    </cfRule>
  </conditionalFormatting>
  <conditionalFormatting sqref="L13:M13">
    <cfRule type="expression" dxfId="18" priority="10">
      <formula>$F14="In Progress"</formula>
    </cfRule>
    <cfRule type="expression" dxfId="17" priority="11">
      <formula>$F14="Blocked"</formula>
    </cfRule>
    <cfRule type="expression" dxfId="16" priority="12">
      <formula>$F14="Completed"</formula>
    </cfRule>
  </conditionalFormatting>
  <conditionalFormatting sqref="L13:M13">
    <cfRule type="expression" dxfId="15" priority="7">
      <formula>$F14="In Progress"</formula>
    </cfRule>
    <cfRule type="expression" dxfId="14" priority="8">
      <formula>$F14="Blocked"</formula>
    </cfRule>
    <cfRule type="expression" dxfId="13" priority="9">
      <formula>$F14="Completed"</formula>
    </cfRule>
  </conditionalFormatting>
  <conditionalFormatting sqref="L13:M13">
    <cfRule type="expression" dxfId="12" priority="4">
      <formula>$F14="In Progress"</formula>
    </cfRule>
    <cfRule type="expression" dxfId="11" priority="5">
      <formula>$F14="Blocked"</formula>
    </cfRule>
    <cfRule type="expression" dxfId="10" priority="6">
      <formula>$F14="Completed"</formula>
    </cfRule>
  </conditionalFormatting>
  <conditionalFormatting sqref="L13:M13">
    <cfRule type="expression" dxfId="9" priority="1">
      <formula>$F14="In Progress"</formula>
    </cfRule>
    <cfRule type="expression" dxfId="8" priority="2">
      <formula>$F14="Blocked"</formula>
    </cfRule>
    <cfRule type="expression" dxfId="7" priority="3">
      <formula>$F14="Completed"</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7D55F39B-CBD9-4B35-B26B-039A9E9CBE4B}">
          <x14:formula1>
            <xm:f>Legend!$A$2:$A$6</xm:f>
          </x14:formula1>
          <xm:sqref>E3:E169</xm:sqref>
        </x14:dataValidation>
        <x14:dataValidation type="list" allowBlank="1" showInputMessage="1" showErrorMessage="1" xr:uid="{EDE0E4A9-9703-48C3-A5BC-3432D41CAB5F}">
          <x14:formula1>
            <xm:f>Legend!$I$2:$I$11</xm:f>
          </x14:formula1>
          <xm:sqref>A3:A19 A21:A169</xm:sqref>
        </x14:dataValidation>
        <x14:dataValidation type="list" allowBlank="1" showInputMessage="1" showErrorMessage="1" xr:uid="{04FCB1C6-F672-4A35-A339-F1ECB52F2C7A}">
          <x14:formula1>
            <xm:f>Legend!$J$2:$J$5</xm:f>
          </x14:formula1>
          <xm:sqref>F2:F169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66D93-72AD-409A-A0EE-143779677BB3}">
  <dimension ref="A1:Q34"/>
  <sheetViews>
    <sheetView workbookViewId="0">
      <selection activeCell="B21" sqref="B21"/>
    </sheetView>
  </sheetViews>
  <sheetFormatPr defaultRowHeight="15" x14ac:dyDescent="0.25"/>
  <cols>
    <col min="1" max="1" width="9" bestFit="1" customWidth="1"/>
    <col min="2" max="3" width="81.140625" bestFit="1" customWidth="1"/>
    <col min="4" max="5" width="27.42578125" bestFit="1" customWidth="1"/>
    <col min="6" max="6" width="10.28515625" bestFit="1" customWidth="1"/>
    <col min="7" max="7" width="30.42578125" bestFit="1" customWidth="1"/>
    <col min="8" max="8" width="8.42578125" bestFit="1" customWidth="1"/>
    <col min="9" max="9" width="8.28515625" bestFit="1" customWidth="1"/>
    <col min="10" max="10" width="27.7109375" bestFit="1" customWidth="1"/>
    <col min="11" max="11" width="7.7109375" bestFit="1" customWidth="1"/>
    <col min="12" max="12" width="10.85546875" bestFit="1" customWidth="1"/>
    <col min="13" max="13" width="10.5703125" bestFit="1" customWidth="1"/>
    <col min="14" max="14" width="10.7109375" bestFit="1" customWidth="1"/>
    <col min="15" max="15" width="12.28515625" bestFit="1" customWidth="1"/>
    <col min="16" max="16" width="27.42578125" bestFit="1" customWidth="1"/>
    <col min="17" max="17" width="81.140625" bestFit="1" customWidth="1"/>
  </cols>
  <sheetData>
    <row r="1" spans="1:17" x14ac:dyDescent="0.25">
      <c r="A1" t="s">
        <v>3449</v>
      </c>
      <c r="B1" t="s">
        <v>2</v>
      </c>
      <c r="C1" t="s">
        <v>3450</v>
      </c>
      <c r="D1" t="s">
        <v>3451</v>
      </c>
      <c r="E1" t="s">
        <v>3452</v>
      </c>
      <c r="F1" t="s">
        <v>1</v>
      </c>
      <c r="G1" t="s">
        <v>3453</v>
      </c>
      <c r="H1" t="s">
        <v>3</v>
      </c>
      <c r="I1" t="s">
        <v>4</v>
      </c>
      <c r="J1" t="s">
        <v>6</v>
      </c>
      <c r="K1" t="s">
        <v>3454</v>
      </c>
      <c r="L1" t="s">
        <v>3455</v>
      </c>
      <c r="M1" t="s">
        <v>3456</v>
      </c>
      <c r="N1" t="s">
        <v>3457</v>
      </c>
      <c r="O1" t="s">
        <v>3458</v>
      </c>
      <c r="P1" t="s">
        <v>3459</v>
      </c>
      <c r="Q1" t="s">
        <v>3460</v>
      </c>
    </row>
    <row r="2" spans="1:17" x14ac:dyDescent="0.25">
      <c r="A2" t="s">
        <v>3461</v>
      </c>
      <c r="B2" t="s">
        <v>3462</v>
      </c>
      <c r="C2" t="s">
        <v>3463</v>
      </c>
      <c r="D2" t="s">
        <v>3464</v>
      </c>
      <c r="E2" t="s">
        <v>3465</v>
      </c>
      <c r="F2" t="s">
        <v>3466</v>
      </c>
      <c r="G2" t="s">
        <v>73</v>
      </c>
      <c r="H2" t="s">
        <v>12</v>
      </c>
      <c r="I2" t="s">
        <v>109</v>
      </c>
      <c r="J2" t="s">
        <v>180</v>
      </c>
      <c r="K2" t="s">
        <v>1213</v>
      </c>
      <c r="L2" t="s">
        <v>23</v>
      </c>
      <c r="N2" t="s">
        <v>23</v>
      </c>
      <c r="O2" t="s">
        <v>23</v>
      </c>
    </row>
    <row r="3" spans="1:17" x14ac:dyDescent="0.25">
      <c r="A3" t="s">
        <v>3467</v>
      </c>
      <c r="B3" t="s">
        <v>3468</v>
      </c>
      <c r="C3" t="s">
        <v>3469</v>
      </c>
      <c r="D3" t="s">
        <v>3470</v>
      </c>
      <c r="E3" t="s">
        <v>3471</v>
      </c>
      <c r="F3" t="s">
        <v>3466</v>
      </c>
      <c r="G3" t="s">
        <v>148</v>
      </c>
      <c r="H3" t="s">
        <v>12</v>
      </c>
      <c r="I3" t="s">
        <v>29</v>
      </c>
      <c r="K3" t="s">
        <v>267</v>
      </c>
      <c r="L3" t="s">
        <v>23</v>
      </c>
      <c r="N3" t="s">
        <v>23</v>
      </c>
      <c r="O3" t="s">
        <v>23</v>
      </c>
      <c r="Q3" t="s">
        <v>3183</v>
      </c>
    </row>
    <row r="4" spans="1:17" x14ac:dyDescent="0.25">
      <c r="A4" t="s">
        <v>3472</v>
      </c>
      <c r="B4" t="s">
        <v>3473</v>
      </c>
      <c r="C4" t="s">
        <v>3474</v>
      </c>
      <c r="D4" t="s">
        <v>3475</v>
      </c>
      <c r="E4" t="s">
        <v>3476</v>
      </c>
      <c r="F4" t="s">
        <v>3466</v>
      </c>
      <c r="G4" t="s">
        <v>148</v>
      </c>
      <c r="H4" t="s">
        <v>12</v>
      </c>
      <c r="I4" t="s">
        <v>29</v>
      </c>
      <c r="J4" t="s">
        <v>227</v>
      </c>
      <c r="K4" t="s">
        <v>267</v>
      </c>
      <c r="L4" t="s">
        <v>23</v>
      </c>
      <c r="N4" t="s">
        <v>23</v>
      </c>
      <c r="O4" t="s">
        <v>23</v>
      </c>
      <c r="Q4" t="s">
        <v>3183</v>
      </c>
    </row>
    <row r="5" spans="1:17" x14ac:dyDescent="0.25">
      <c r="A5" t="s">
        <v>3477</v>
      </c>
      <c r="B5" t="s">
        <v>3478</v>
      </c>
      <c r="C5" t="s">
        <v>3479</v>
      </c>
      <c r="D5" t="s">
        <v>3480</v>
      </c>
      <c r="E5" t="s">
        <v>3481</v>
      </c>
      <c r="F5" t="s">
        <v>3466</v>
      </c>
      <c r="G5" t="s">
        <v>148</v>
      </c>
      <c r="H5" t="s">
        <v>12</v>
      </c>
      <c r="I5" t="s">
        <v>109</v>
      </c>
      <c r="J5" t="s">
        <v>34</v>
      </c>
      <c r="K5" t="s">
        <v>78</v>
      </c>
      <c r="L5" t="s">
        <v>23</v>
      </c>
      <c r="N5" t="s">
        <v>23</v>
      </c>
      <c r="O5" t="s">
        <v>23</v>
      </c>
      <c r="Q5" t="s">
        <v>3183</v>
      </c>
    </row>
    <row r="6" spans="1:17" x14ac:dyDescent="0.25">
      <c r="A6" t="s">
        <v>107</v>
      </c>
      <c r="B6" t="s">
        <v>108</v>
      </c>
      <c r="C6" t="s">
        <v>3482</v>
      </c>
      <c r="D6" t="s">
        <v>3483</v>
      </c>
      <c r="E6" t="s">
        <v>110</v>
      </c>
      <c r="F6" t="s">
        <v>54</v>
      </c>
      <c r="G6" t="s">
        <v>104</v>
      </c>
      <c r="H6" t="s">
        <v>12</v>
      </c>
      <c r="I6" t="s">
        <v>109</v>
      </c>
      <c r="J6" t="s">
        <v>57</v>
      </c>
      <c r="N6" t="s">
        <v>23</v>
      </c>
      <c r="O6" t="s">
        <v>23</v>
      </c>
    </row>
    <row r="7" spans="1:17" x14ac:dyDescent="0.25">
      <c r="A7" t="s">
        <v>257</v>
      </c>
      <c r="B7" t="s">
        <v>258</v>
      </c>
      <c r="D7" t="s">
        <v>3484</v>
      </c>
      <c r="E7" t="s">
        <v>260</v>
      </c>
      <c r="F7" t="s">
        <v>54</v>
      </c>
      <c r="G7" t="s">
        <v>104</v>
      </c>
      <c r="H7" t="s">
        <v>12</v>
      </c>
      <c r="I7" t="s">
        <v>29</v>
      </c>
      <c r="J7" t="s">
        <v>259</v>
      </c>
      <c r="L7" t="s">
        <v>23</v>
      </c>
      <c r="N7" t="s">
        <v>23</v>
      </c>
      <c r="O7" t="s">
        <v>23</v>
      </c>
      <c r="Q7" t="s">
        <v>3485</v>
      </c>
    </row>
    <row r="8" spans="1:17" x14ac:dyDescent="0.25">
      <c r="A8" t="s">
        <v>385</v>
      </c>
      <c r="B8" t="s">
        <v>386</v>
      </c>
      <c r="C8" t="s">
        <v>3486</v>
      </c>
      <c r="D8" t="s">
        <v>3487</v>
      </c>
      <c r="E8" t="s">
        <v>387</v>
      </c>
      <c r="F8" t="s">
        <v>54</v>
      </c>
      <c r="G8" t="s">
        <v>148</v>
      </c>
      <c r="H8" t="s">
        <v>12</v>
      </c>
      <c r="I8" t="s">
        <v>29</v>
      </c>
      <c r="J8" t="s">
        <v>119</v>
      </c>
      <c r="L8" t="s">
        <v>23</v>
      </c>
      <c r="N8" t="s">
        <v>23</v>
      </c>
      <c r="O8" t="s">
        <v>23</v>
      </c>
      <c r="Q8" t="s">
        <v>3189</v>
      </c>
    </row>
    <row r="9" spans="1:17" x14ac:dyDescent="0.25">
      <c r="A9" t="s">
        <v>500</v>
      </c>
      <c r="B9" t="s">
        <v>501</v>
      </c>
      <c r="C9" t="s">
        <v>3488</v>
      </c>
      <c r="D9" t="s">
        <v>3489</v>
      </c>
      <c r="E9" t="s">
        <v>502</v>
      </c>
      <c r="F9" t="s">
        <v>54</v>
      </c>
      <c r="G9" t="s">
        <v>148</v>
      </c>
      <c r="H9" t="s">
        <v>12</v>
      </c>
      <c r="I9" t="s">
        <v>109</v>
      </c>
      <c r="J9" t="s">
        <v>39</v>
      </c>
      <c r="K9" t="s">
        <v>3490</v>
      </c>
      <c r="L9" t="s">
        <v>23</v>
      </c>
      <c r="N9" t="s">
        <v>23</v>
      </c>
      <c r="O9" t="s">
        <v>23</v>
      </c>
    </row>
    <row r="10" spans="1:17" x14ac:dyDescent="0.25">
      <c r="A10" t="s">
        <v>504</v>
      </c>
      <c r="B10" t="s">
        <v>505</v>
      </c>
      <c r="D10" t="s">
        <v>3491</v>
      </c>
      <c r="E10" t="s">
        <v>506</v>
      </c>
      <c r="F10" t="s">
        <v>54</v>
      </c>
      <c r="G10" t="s">
        <v>148</v>
      </c>
      <c r="H10" t="s">
        <v>12</v>
      </c>
      <c r="I10" t="s">
        <v>29</v>
      </c>
      <c r="J10" t="s">
        <v>89</v>
      </c>
      <c r="K10" t="s">
        <v>3490</v>
      </c>
      <c r="L10" t="s">
        <v>23</v>
      </c>
      <c r="N10" t="s">
        <v>23</v>
      </c>
      <c r="O10" t="s">
        <v>23</v>
      </c>
    </row>
    <row r="11" spans="1:17" x14ac:dyDescent="0.25">
      <c r="A11" t="s">
        <v>522</v>
      </c>
      <c r="B11" t="s">
        <v>523</v>
      </c>
      <c r="C11" t="s">
        <v>3492</v>
      </c>
      <c r="D11" t="s">
        <v>3493</v>
      </c>
      <c r="E11" t="s">
        <v>525</v>
      </c>
      <c r="F11" t="s">
        <v>54</v>
      </c>
      <c r="G11" t="s">
        <v>73</v>
      </c>
      <c r="H11" t="s">
        <v>12</v>
      </c>
      <c r="I11" t="s">
        <v>29</v>
      </c>
      <c r="J11" t="s">
        <v>524</v>
      </c>
      <c r="K11" t="s">
        <v>3490</v>
      </c>
      <c r="L11" t="s">
        <v>23</v>
      </c>
      <c r="N11" t="s">
        <v>23</v>
      </c>
      <c r="O11" t="s">
        <v>23</v>
      </c>
    </row>
    <row r="12" spans="1:17" x14ac:dyDescent="0.25">
      <c r="A12" t="s">
        <v>526</v>
      </c>
      <c r="B12" t="s">
        <v>527</v>
      </c>
      <c r="C12" t="s">
        <v>3494</v>
      </c>
      <c r="D12" t="s">
        <v>3495</v>
      </c>
      <c r="E12" t="s">
        <v>528</v>
      </c>
      <c r="F12" t="s">
        <v>54</v>
      </c>
      <c r="G12" t="s">
        <v>73</v>
      </c>
      <c r="H12" t="s">
        <v>12</v>
      </c>
      <c r="I12" t="s">
        <v>29</v>
      </c>
      <c r="J12" t="s">
        <v>89</v>
      </c>
      <c r="K12" t="s">
        <v>3490</v>
      </c>
      <c r="L12" t="s">
        <v>23</v>
      </c>
      <c r="N12" t="s">
        <v>23</v>
      </c>
      <c r="O12" t="s">
        <v>23</v>
      </c>
    </row>
    <row r="13" spans="1:17" x14ac:dyDescent="0.25">
      <c r="A13" t="s">
        <v>546</v>
      </c>
      <c r="B13" t="s">
        <v>547</v>
      </c>
      <c r="C13" t="s">
        <v>3496</v>
      </c>
      <c r="D13" t="s">
        <v>3497</v>
      </c>
      <c r="E13" t="s">
        <v>549</v>
      </c>
      <c r="F13" t="s">
        <v>54</v>
      </c>
      <c r="G13" t="s">
        <v>104</v>
      </c>
      <c r="H13" t="s">
        <v>548</v>
      </c>
      <c r="I13" t="s">
        <v>29</v>
      </c>
      <c r="J13" t="s">
        <v>524</v>
      </c>
      <c r="K13" t="s">
        <v>3490</v>
      </c>
      <c r="L13" t="s">
        <v>23</v>
      </c>
      <c r="N13" t="s">
        <v>23</v>
      </c>
      <c r="O13" t="s">
        <v>23</v>
      </c>
    </row>
    <row r="14" spans="1:17" x14ac:dyDescent="0.25">
      <c r="A14" t="s">
        <v>550</v>
      </c>
      <c r="B14" t="s">
        <v>551</v>
      </c>
      <c r="C14" t="s">
        <v>3498</v>
      </c>
      <c r="D14" t="s">
        <v>3499</v>
      </c>
      <c r="E14" t="s">
        <v>552</v>
      </c>
      <c r="F14" t="s">
        <v>54</v>
      </c>
      <c r="G14" t="s">
        <v>104</v>
      </c>
      <c r="H14" t="s">
        <v>12</v>
      </c>
      <c r="I14" t="s">
        <v>29</v>
      </c>
      <c r="J14" t="s">
        <v>89</v>
      </c>
      <c r="K14" t="s">
        <v>3490</v>
      </c>
      <c r="L14" t="s">
        <v>23</v>
      </c>
      <c r="N14" t="s">
        <v>23</v>
      </c>
      <c r="O14" t="s">
        <v>23</v>
      </c>
    </row>
    <row r="15" spans="1:17" x14ac:dyDescent="0.25">
      <c r="A15" t="s">
        <v>553</v>
      </c>
      <c r="B15" t="s">
        <v>554</v>
      </c>
      <c r="C15" t="s">
        <v>3500</v>
      </c>
      <c r="D15" t="s">
        <v>3501</v>
      </c>
      <c r="E15" t="s">
        <v>555</v>
      </c>
      <c r="F15" t="s">
        <v>54</v>
      </c>
      <c r="G15" t="s">
        <v>148</v>
      </c>
      <c r="H15" t="s">
        <v>12</v>
      </c>
      <c r="I15" t="s">
        <v>29</v>
      </c>
      <c r="J15" t="s">
        <v>89</v>
      </c>
      <c r="K15" t="s">
        <v>3490</v>
      </c>
      <c r="L15" t="s">
        <v>23</v>
      </c>
      <c r="N15" t="s">
        <v>23</v>
      </c>
      <c r="O15" t="s">
        <v>23</v>
      </c>
    </row>
    <row r="16" spans="1:17" x14ac:dyDescent="0.25">
      <c r="A16" t="s">
        <v>556</v>
      </c>
      <c r="B16" t="s">
        <v>557</v>
      </c>
      <c r="C16" t="s">
        <v>3502</v>
      </c>
      <c r="D16" t="s">
        <v>3503</v>
      </c>
      <c r="E16" t="s">
        <v>558</v>
      </c>
      <c r="F16" t="s">
        <v>54</v>
      </c>
      <c r="G16" t="s">
        <v>148</v>
      </c>
      <c r="H16" t="s">
        <v>12</v>
      </c>
      <c r="I16" t="s">
        <v>29</v>
      </c>
      <c r="J16" t="s">
        <v>89</v>
      </c>
      <c r="K16" t="s">
        <v>3490</v>
      </c>
      <c r="L16" t="s">
        <v>23</v>
      </c>
      <c r="N16" t="s">
        <v>23</v>
      </c>
      <c r="O16" t="s">
        <v>23</v>
      </c>
    </row>
    <row r="17" spans="1:17" x14ac:dyDescent="0.25">
      <c r="A17" t="s">
        <v>559</v>
      </c>
      <c r="B17" t="s">
        <v>560</v>
      </c>
      <c r="C17" t="s">
        <v>3504</v>
      </c>
      <c r="D17" t="s">
        <v>3505</v>
      </c>
      <c r="E17" t="s">
        <v>561</v>
      </c>
      <c r="F17" t="s">
        <v>54</v>
      </c>
      <c r="G17" t="s">
        <v>73</v>
      </c>
      <c r="H17" t="s">
        <v>548</v>
      </c>
      <c r="I17" t="s">
        <v>29</v>
      </c>
      <c r="J17" t="s">
        <v>89</v>
      </c>
      <c r="K17" t="s">
        <v>3490</v>
      </c>
      <c r="L17" t="s">
        <v>23</v>
      </c>
      <c r="N17" t="s">
        <v>23</v>
      </c>
      <c r="O17" t="s">
        <v>23</v>
      </c>
    </row>
    <row r="18" spans="1:17" x14ac:dyDescent="0.25">
      <c r="A18" t="s">
        <v>562</v>
      </c>
      <c r="B18" t="s">
        <v>563</v>
      </c>
      <c r="C18" t="s">
        <v>3506</v>
      </c>
      <c r="D18" t="s">
        <v>3507</v>
      </c>
      <c r="E18" t="s">
        <v>564</v>
      </c>
      <c r="F18" t="s">
        <v>54</v>
      </c>
      <c r="G18" t="s">
        <v>73</v>
      </c>
      <c r="H18" t="s">
        <v>548</v>
      </c>
      <c r="I18" t="s">
        <v>29</v>
      </c>
      <c r="J18" t="s">
        <v>524</v>
      </c>
      <c r="K18" t="s">
        <v>3490</v>
      </c>
      <c r="L18" t="s">
        <v>23</v>
      </c>
      <c r="N18" t="s">
        <v>23</v>
      </c>
      <c r="O18" t="s">
        <v>23</v>
      </c>
    </row>
    <row r="19" spans="1:17" x14ac:dyDescent="0.25">
      <c r="A19" t="s">
        <v>3508</v>
      </c>
      <c r="B19" t="s">
        <v>3509</v>
      </c>
      <c r="C19" t="s">
        <v>3510</v>
      </c>
      <c r="D19" t="s">
        <v>3511</v>
      </c>
      <c r="E19" t="s">
        <v>3512</v>
      </c>
      <c r="F19" t="s">
        <v>3466</v>
      </c>
      <c r="G19" t="s">
        <v>148</v>
      </c>
      <c r="H19" t="s">
        <v>12</v>
      </c>
      <c r="I19" t="s">
        <v>109</v>
      </c>
      <c r="J19" t="s">
        <v>89</v>
      </c>
      <c r="K19" t="s">
        <v>78</v>
      </c>
      <c r="L19" t="s">
        <v>23</v>
      </c>
      <c r="N19" t="s">
        <v>23</v>
      </c>
      <c r="O19" t="s">
        <v>23</v>
      </c>
    </row>
    <row r="20" spans="1:17" x14ac:dyDescent="0.25">
      <c r="A20" t="s">
        <v>3513</v>
      </c>
      <c r="B20" t="s">
        <v>3514</v>
      </c>
      <c r="D20" t="s">
        <v>3515</v>
      </c>
      <c r="E20" t="s">
        <v>3516</v>
      </c>
      <c r="F20" t="s">
        <v>3466</v>
      </c>
      <c r="G20" t="s">
        <v>148</v>
      </c>
      <c r="H20" t="s">
        <v>12</v>
      </c>
      <c r="I20" t="s">
        <v>109</v>
      </c>
      <c r="J20" t="s">
        <v>89</v>
      </c>
      <c r="K20" t="s">
        <v>78</v>
      </c>
      <c r="L20" t="s">
        <v>23</v>
      </c>
      <c r="N20" t="s">
        <v>23</v>
      </c>
      <c r="O20" t="s">
        <v>23</v>
      </c>
    </row>
    <row r="21" spans="1:17" x14ac:dyDescent="0.25">
      <c r="A21" t="s">
        <v>620</v>
      </c>
      <c r="B21" t="s">
        <v>621</v>
      </c>
      <c r="C21" t="s">
        <v>3517</v>
      </c>
      <c r="D21" t="s">
        <v>3518</v>
      </c>
      <c r="E21" t="s">
        <v>622</v>
      </c>
      <c r="F21" t="s">
        <v>54</v>
      </c>
      <c r="G21" t="s">
        <v>148</v>
      </c>
      <c r="H21" t="s">
        <v>12</v>
      </c>
      <c r="I21" t="s">
        <v>29</v>
      </c>
      <c r="J21" t="s">
        <v>148</v>
      </c>
      <c r="L21" t="s">
        <v>23</v>
      </c>
      <c r="N21" t="s">
        <v>23</v>
      </c>
      <c r="O21" t="s">
        <v>23</v>
      </c>
      <c r="Q21" t="s">
        <v>3189</v>
      </c>
    </row>
    <row r="22" spans="1:17" x14ac:dyDescent="0.25">
      <c r="A22" t="s">
        <v>642</v>
      </c>
      <c r="B22" t="s">
        <v>643</v>
      </c>
      <c r="C22" t="s">
        <v>3519</v>
      </c>
      <c r="D22" t="s">
        <v>3520</v>
      </c>
      <c r="E22" t="s">
        <v>644</v>
      </c>
      <c r="F22" t="s">
        <v>54</v>
      </c>
      <c r="G22" t="s">
        <v>104</v>
      </c>
      <c r="H22" t="s">
        <v>12</v>
      </c>
      <c r="I22" t="s">
        <v>109</v>
      </c>
      <c r="J22" t="s">
        <v>66</v>
      </c>
      <c r="L22" t="s">
        <v>23</v>
      </c>
      <c r="N22" t="s">
        <v>23</v>
      </c>
      <c r="O22" t="s">
        <v>23</v>
      </c>
      <c r="Q22" t="s">
        <v>3189</v>
      </c>
    </row>
    <row r="23" spans="1:17" x14ac:dyDescent="0.25">
      <c r="A23" t="s">
        <v>868</v>
      </c>
      <c r="B23" t="s">
        <v>869</v>
      </c>
      <c r="C23" t="s">
        <v>3521</v>
      </c>
      <c r="D23" t="s">
        <v>3522</v>
      </c>
      <c r="E23" t="s">
        <v>870</v>
      </c>
      <c r="F23" t="s">
        <v>54</v>
      </c>
      <c r="G23" t="s">
        <v>104</v>
      </c>
      <c r="H23" t="s">
        <v>12</v>
      </c>
      <c r="I23" t="s">
        <v>29</v>
      </c>
      <c r="L23" t="s">
        <v>23</v>
      </c>
      <c r="N23" t="s">
        <v>23</v>
      </c>
      <c r="O23" t="s">
        <v>23</v>
      </c>
    </row>
    <row r="24" spans="1:17" x14ac:dyDescent="0.25">
      <c r="A24" t="s">
        <v>871</v>
      </c>
      <c r="B24" t="s">
        <v>872</v>
      </c>
      <c r="C24" t="s">
        <v>3523</v>
      </c>
      <c r="D24" t="s">
        <v>3524</v>
      </c>
      <c r="E24" t="s">
        <v>873</v>
      </c>
      <c r="F24" t="s">
        <v>54</v>
      </c>
      <c r="G24" t="s">
        <v>104</v>
      </c>
      <c r="H24" t="s">
        <v>113</v>
      </c>
      <c r="I24" t="s">
        <v>29</v>
      </c>
      <c r="J24" t="s">
        <v>66</v>
      </c>
      <c r="L24" t="s">
        <v>23</v>
      </c>
      <c r="N24" t="s">
        <v>23</v>
      </c>
      <c r="O24" t="s">
        <v>23</v>
      </c>
      <c r="Q24" t="s">
        <v>3183</v>
      </c>
    </row>
    <row r="25" spans="1:17" x14ac:dyDescent="0.25">
      <c r="A25" t="s">
        <v>874</v>
      </c>
      <c r="B25" t="s">
        <v>875</v>
      </c>
      <c r="C25" t="s">
        <v>3525</v>
      </c>
      <c r="D25" t="s">
        <v>3524</v>
      </c>
      <c r="E25" t="s">
        <v>876</v>
      </c>
      <c r="F25" t="s">
        <v>54</v>
      </c>
      <c r="G25" t="s">
        <v>104</v>
      </c>
      <c r="H25" t="s">
        <v>113</v>
      </c>
      <c r="I25" t="s">
        <v>29</v>
      </c>
      <c r="J25" t="s">
        <v>66</v>
      </c>
      <c r="L25" t="s">
        <v>23</v>
      </c>
      <c r="N25" t="s">
        <v>23</v>
      </c>
      <c r="O25" t="s">
        <v>23</v>
      </c>
      <c r="Q25" t="s">
        <v>3183</v>
      </c>
    </row>
    <row r="26" spans="1:17" x14ac:dyDescent="0.25">
      <c r="A26" t="s">
        <v>909</v>
      </c>
      <c r="B26" t="s">
        <v>910</v>
      </c>
      <c r="C26" t="s">
        <v>3526</v>
      </c>
      <c r="D26" t="s">
        <v>3524</v>
      </c>
      <c r="E26" t="s">
        <v>911</v>
      </c>
      <c r="F26" t="s">
        <v>54</v>
      </c>
      <c r="G26" t="s">
        <v>104</v>
      </c>
      <c r="H26" t="s">
        <v>21</v>
      </c>
      <c r="I26" t="s">
        <v>29</v>
      </c>
      <c r="L26" t="s">
        <v>23</v>
      </c>
      <c r="N26" t="s">
        <v>23</v>
      </c>
      <c r="O26" t="s">
        <v>23</v>
      </c>
      <c r="Q26" t="s">
        <v>3183</v>
      </c>
    </row>
    <row r="27" spans="1:17" x14ac:dyDescent="0.25">
      <c r="A27" t="s">
        <v>912</v>
      </c>
      <c r="B27" t="s">
        <v>913</v>
      </c>
      <c r="C27" t="s">
        <v>3527</v>
      </c>
      <c r="D27" t="s">
        <v>3524</v>
      </c>
      <c r="E27" t="s">
        <v>914</v>
      </c>
      <c r="F27" t="s">
        <v>54</v>
      </c>
      <c r="G27" t="s">
        <v>104</v>
      </c>
      <c r="H27" t="s">
        <v>12</v>
      </c>
      <c r="I27" t="s">
        <v>29</v>
      </c>
      <c r="L27" t="s">
        <v>23</v>
      </c>
      <c r="N27" t="s">
        <v>23</v>
      </c>
      <c r="O27" t="s">
        <v>23</v>
      </c>
      <c r="Q27" t="s">
        <v>3183</v>
      </c>
    </row>
    <row r="28" spans="1:17" x14ac:dyDescent="0.25">
      <c r="A28" t="s">
        <v>915</v>
      </c>
      <c r="B28" t="s">
        <v>916</v>
      </c>
      <c r="C28" t="s">
        <v>3528</v>
      </c>
      <c r="D28" t="s">
        <v>3524</v>
      </c>
      <c r="E28" t="s">
        <v>917</v>
      </c>
      <c r="F28" t="s">
        <v>54</v>
      </c>
      <c r="G28" t="s">
        <v>104</v>
      </c>
      <c r="H28" t="s">
        <v>21</v>
      </c>
      <c r="I28" t="s">
        <v>29</v>
      </c>
      <c r="L28" t="s">
        <v>23</v>
      </c>
      <c r="N28" t="s">
        <v>23</v>
      </c>
      <c r="O28" t="s">
        <v>23</v>
      </c>
    </row>
    <row r="29" spans="1:17" x14ac:dyDescent="0.25">
      <c r="A29" t="s">
        <v>918</v>
      </c>
      <c r="B29" t="s">
        <v>919</v>
      </c>
      <c r="C29" t="s">
        <v>3529</v>
      </c>
      <c r="D29" t="s">
        <v>3524</v>
      </c>
      <c r="E29" t="s">
        <v>920</v>
      </c>
      <c r="F29" t="s">
        <v>54</v>
      </c>
      <c r="G29" t="s">
        <v>104</v>
      </c>
      <c r="H29" t="s">
        <v>21</v>
      </c>
      <c r="I29" t="s">
        <v>29</v>
      </c>
      <c r="L29" t="s">
        <v>23</v>
      </c>
      <c r="N29" t="s">
        <v>23</v>
      </c>
      <c r="O29" t="s">
        <v>23</v>
      </c>
      <c r="Q29" t="s">
        <v>3183</v>
      </c>
    </row>
    <row r="30" spans="1:17" x14ac:dyDescent="0.25">
      <c r="A30" t="s">
        <v>1497</v>
      </c>
      <c r="B30" t="s">
        <v>1498</v>
      </c>
      <c r="C30" t="s">
        <v>3530</v>
      </c>
      <c r="D30" t="s">
        <v>3531</v>
      </c>
      <c r="E30" t="s">
        <v>1499</v>
      </c>
      <c r="F30" t="s">
        <v>54</v>
      </c>
      <c r="G30" t="s">
        <v>73</v>
      </c>
      <c r="H30" t="s">
        <v>12</v>
      </c>
      <c r="I30" t="s">
        <v>29</v>
      </c>
      <c r="L30" t="s">
        <v>23</v>
      </c>
      <c r="N30" t="s">
        <v>23</v>
      </c>
      <c r="O30" t="s">
        <v>23</v>
      </c>
    </row>
    <row r="31" spans="1:17" x14ac:dyDescent="0.25">
      <c r="A31" t="s">
        <v>1511</v>
      </c>
      <c r="B31" t="s">
        <v>1512</v>
      </c>
      <c r="C31" t="s">
        <v>3532</v>
      </c>
      <c r="D31" t="s">
        <v>3524</v>
      </c>
      <c r="E31" t="s">
        <v>1513</v>
      </c>
      <c r="F31" t="s">
        <v>54</v>
      </c>
      <c r="G31" t="s">
        <v>148</v>
      </c>
      <c r="H31" t="s">
        <v>12</v>
      </c>
      <c r="I31" t="s">
        <v>29</v>
      </c>
      <c r="L31" t="s">
        <v>23</v>
      </c>
      <c r="N31" t="s">
        <v>3186</v>
      </c>
      <c r="O31" t="s">
        <v>23</v>
      </c>
      <c r="Q31" t="s">
        <v>3533</v>
      </c>
    </row>
    <row r="32" spans="1:17" x14ac:dyDescent="0.25">
      <c r="A32" t="s">
        <v>1599</v>
      </c>
      <c r="B32" t="s">
        <v>1600</v>
      </c>
      <c r="C32" t="s">
        <v>3534</v>
      </c>
      <c r="D32" t="s">
        <v>3531</v>
      </c>
      <c r="E32" t="s">
        <v>1601</v>
      </c>
      <c r="F32" t="s">
        <v>54</v>
      </c>
      <c r="G32" t="s">
        <v>73</v>
      </c>
      <c r="H32" t="s">
        <v>12</v>
      </c>
      <c r="I32" t="s">
        <v>29</v>
      </c>
      <c r="J32" t="s">
        <v>39</v>
      </c>
      <c r="L32" t="s">
        <v>23</v>
      </c>
      <c r="N32" t="s">
        <v>3259</v>
      </c>
      <c r="O32" t="s">
        <v>23</v>
      </c>
    </row>
    <row r="33" spans="1:17" x14ac:dyDescent="0.25">
      <c r="A33" t="s">
        <v>3535</v>
      </c>
      <c r="B33" t="s">
        <v>3536</v>
      </c>
      <c r="C33" t="s">
        <v>3537</v>
      </c>
      <c r="D33" t="s">
        <v>3538</v>
      </c>
      <c r="E33" t="s">
        <v>3539</v>
      </c>
      <c r="F33" t="s">
        <v>54</v>
      </c>
      <c r="G33" t="s">
        <v>2520</v>
      </c>
      <c r="H33" t="s">
        <v>12</v>
      </c>
      <c r="I33" t="s">
        <v>29</v>
      </c>
      <c r="J33" t="s">
        <v>2979</v>
      </c>
      <c r="K33" t="s">
        <v>3540</v>
      </c>
      <c r="L33" t="s">
        <v>23</v>
      </c>
      <c r="M33" t="s">
        <v>61</v>
      </c>
      <c r="N33" t="s">
        <v>3186</v>
      </c>
      <c r="O33" t="s">
        <v>23</v>
      </c>
      <c r="P33" t="s">
        <v>3541</v>
      </c>
      <c r="Q33" t="s">
        <v>3189</v>
      </c>
    </row>
    <row r="34" spans="1:17" x14ac:dyDescent="0.25">
      <c r="A34" t="s">
        <v>3542</v>
      </c>
      <c r="B34" t="s">
        <v>3543</v>
      </c>
      <c r="D34" t="s">
        <v>3544</v>
      </c>
      <c r="E34" t="s">
        <v>3545</v>
      </c>
      <c r="F34" t="s">
        <v>54</v>
      </c>
      <c r="G34" t="s">
        <v>802</v>
      </c>
      <c r="H34" t="s">
        <v>21</v>
      </c>
      <c r="I34" t="s">
        <v>109</v>
      </c>
      <c r="J34" t="s">
        <v>66</v>
      </c>
      <c r="K34" t="s">
        <v>3546</v>
      </c>
      <c r="L34" t="s">
        <v>23</v>
      </c>
      <c r="M34" t="s">
        <v>61</v>
      </c>
      <c r="N34" t="s">
        <v>3259</v>
      </c>
      <c r="O34" t="s">
        <v>23</v>
      </c>
      <c r="P34" t="s">
        <v>3547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D095-9129-4A97-A323-E23496C6AB18}">
  <dimension ref="A1:Q1"/>
  <sheetViews>
    <sheetView topLeftCell="C1" workbookViewId="0">
      <selection activeCell="I7" sqref="I7"/>
    </sheetView>
  </sheetViews>
  <sheetFormatPr defaultRowHeight="15" x14ac:dyDescent="0.25"/>
  <cols>
    <col min="1" max="1" width="9" bestFit="1" customWidth="1"/>
    <col min="2" max="2" width="9.28515625" bestFit="1" customWidth="1"/>
    <col min="3" max="3" width="11.140625" bestFit="1" customWidth="1"/>
    <col min="4" max="4" width="13.42578125" bestFit="1" customWidth="1"/>
    <col min="5" max="5" width="12.5703125" bestFit="1" customWidth="1"/>
    <col min="6" max="6" width="10.28515625" bestFit="1" customWidth="1"/>
    <col min="7" max="7" width="8.85546875" bestFit="1" customWidth="1"/>
    <col min="8" max="8" width="7.5703125" bestFit="1" customWidth="1"/>
    <col min="9" max="9" width="6.42578125" bestFit="1" customWidth="1"/>
    <col min="10" max="10" width="9" bestFit="1" customWidth="1"/>
    <col min="11" max="11" width="6.85546875" bestFit="1" customWidth="1"/>
    <col min="12" max="12" width="10.85546875" bestFit="1" customWidth="1"/>
    <col min="13" max="13" width="10.5703125" bestFit="1" customWidth="1"/>
    <col min="14" max="14" width="6.5703125" bestFit="1" customWidth="1"/>
    <col min="15" max="15" width="12.28515625" bestFit="1" customWidth="1"/>
    <col min="16" max="16" width="15.28515625" bestFit="1" customWidth="1"/>
    <col min="17" max="17" width="12.42578125" bestFit="1" customWidth="1"/>
  </cols>
  <sheetData>
    <row r="1" spans="1:17" x14ac:dyDescent="0.25">
      <c r="A1" t="s">
        <v>3449</v>
      </c>
      <c r="B1" t="s">
        <v>2</v>
      </c>
      <c r="C1" t="s">
        <v>3450</v>
      </c>
      <c r="D1" t="s">
        <v>3451</v>
      </c>
      <c r="E1" t="s">
        <v>3452</v>
      </c>
      <c r="F1" t="s">
        <v>1</v>
      </c>
      <c r="G1" t="s">
        <v>3453</v>
      </c>
      <c r="H1" t="s">
        <v>3</v>
      </c>
      <c r="I1" t="s">
        <v>4</v>
      </c>
      <c r="J1" t="s">
        <v>6</v>
      </c>
      <c r="K1" t="s">
        <v>3454</v>
      </c>
      <c r="L1" t="s">
        <v>3455</v>
      </c>
      <c r="M1" t="s">
        <v>3456</v>
      </c>
      <c r="N1" t="s">
        <v>3457</v>
      </c>
      <c r="O1" t="s">
        <v>3458</v>
      </c>
      <c r="P1" t="s">
        <v>3459</v>
      </c>
      <c r="Q1" t="s">
        <v>3460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FDE93-3552-4C5F-A8E4-18BB1FC039EF}">
  <dimension ref="A1:M141"/>
  <sheetViews>
    <sheetView topLeftCell="A67" zoomScale="85" zoomScaleNormal="85" workbookViewId="0">
      <selection activeCell="A96" sqref="A96"/>
    </sheetView>
  </sheetViews>
  <sheetFormatPr defaultColWidth="9.140625" defaultRowHeight="15" x14ac:dyDescent="0.25"/>
  <cols>
    <col min="1" max="1" width="5.7109375" style="3" bestFit="1" customWidth="1"/>
    <col min="2" max="2" width="7" style="3" bestFit="1" customWidth="1"/>
    <col min="3" max="3" width="13.42578125" style="3" bestFit="1" customWidth="1"/>
    <col min="4" max="4" width="17.42578125" style="3" customWidth="1"/>
    <col min="5" max="5" width="28.140625" style="3" bestFit="1" customWidth="1"/>
    <col min="6" max="6" width="60" style="3" customWidth="1"/>
    <col min="7" max="7" width="67.7109375" style="3" customWidth="1"/>
    <col min="8" max="8" width="41.5703125" style="3" customWidth="1"/>
    <col min="9" max="9" width="14.42578125" style="3" bestFit="1" customWidth="1"/>
    <col min="10" max="10" width="15.7109375" style="3" customWidth="1"/>
    <col min="11" max="11" width="54.140625" style="3" customWidth="1"/>
    <col min="12" max="12" width="27.140625" style="3" bestFit="1" customWidth="1"/>
    <col min="13" max="13" width="12.140625" style="3" customWidth="1"/>
    <col min="14" max="16384" width="9.140625" style="3"/>
  </cols>
  <sheetData>
    <row r="1" spans="1:13" x14ac:dyDescent="0.25">
      <c r="A1" s="158" t="s">
        <v>3548</v>
      </c>
      <c r="B1" s="158" t="s">
        <v>3170</v>
      </c>
      <c r="C1" s="158" t="s">
        <v>3549</v>
      </c>
      <c r="D1" s="158" t="s">
        <v>3550</v>
      </c>
      <c r="E1" s="158" t="s">
        <v>3551</v>
      </c>
      <c r="F1" s="158" t="s">
        <v>3552</v>
      </c>
      <c r="G1" s="158" t="s">
        <v>3553</v>
      </c>
      <c r="H1" s="158" t="s">
        <v>3554</v>
      </c>
      <c r="I1" s="159" t="s">
        <v>3555</v>
      </c>
      <c r="J1" s="158" t="s">
        <v>3556</v>
      </c>
      <c r="K1" s="158" t="s">
        <v>3557</v>
      </c>
      <c r="L1" s="158" t="s">
        <v>3558</v>
      </c>
      <c r="M1" s="158" t="s">
        <v>3559</v>
      </c>
    </row>
    <row r="2" spans="1:13" x14ac:dyDescent="0.25">
      <c r="A2" s="19">
        <v>1</v>
      </c>
      <c r="B2" s="19" t="str">
        <f>IF(I2="", "", TEXT(I2, "mmmm"))</f>
        <v>June</v>
      </c>
      <c r="C2" s="19" t="s">
        <v>3560</v>
      </c>
      <c r="D2" s="19" t="s">
        <v>3355</v>
      </c>
      <c r="E2" s="19" t="s">
        <v>3561</v>
      </c>
      <c r="F2" s="19" t="s">
        <v>3562</v>
      </c>
      <c r="G2" s="19" t="s">
        <v>3562</v>
      </c>
      <c r="H2" s="161"/>
      <c r="I2" s="160">
        <v>45835</v>
      </c>
      <c r="J2" s="19" t="s">
        <v>3563</v>
      </c>
      <c r="K2" s="19"/>
      <c r="L2" s="19" t="s">
        <v>3564</v>
      </c>
      <c r="M2" s="19" t="s">
        <v>3565</v>
      </c>
    </row>
    <row r="3" spans="1:13" x14ac:dyDescent="0.25">
      <c r="A3" s="19">
        <v>2</v>
      </c>
      <c r="B3" s="19" t="str">
        <f t="shared" ref="B3:B66" si="0">IF(I3="", "", TEXT(I3, "mmmm"))</f>
        <v>June</v>
      </c>
      <c r="C3" s="19" t="s">
        <v>3560</v>
      </c>
      <c r="D3" s="19" t="s">
        <v>3355</v>
      </c>
      <c r="E3" s="19" t="s">
        <v>3561</v>
      </c>
      <c r="F3" s="19" t="s">
        <v>3566</v>
      </c>
      <c r="G3" s="19" t="s">
        <v>3566</v>
      </c>
      <c r="H3" s="19"/>
      <c r="I3" s="160">
        <v>45835</v>
      </c>
      <c r="J3" s="19" t="s">
        <v>3563</v>
      </c>
      <c r="K3" s="19"/>
      <c r="L3" s="19" t="s">
        <v>3564</v>
      </c>
      <c r="M3" s="19" t="s">
        <v>3565</v>
      </c>
    </row>
    <row r="4" spans="1:13" x14ac:dyDescent="0.25">
      <c r="A4" s="19">
        <v>3</v>
      </c>
      <c r="B4" s="19" t="str">
        <f t="shared" si="0"/>
        <v>June</v>
      </c>
      <c r="C4" s="19" t="s">
        <v>3560</v>
      </c>
      <c r="D4" s="19" t="s">
        <v>3355</v>
      </c>
      <c r="E4" s="19" t="s">
        <v>3561</v>
      </c>
      <c r="F4" s="19" t="s">
        <v>3567</v>
      </c>
      <c r="G4" s="19" t="s">
        <v>3567</v>
      </c>
      <c r="H4" s="19"/>
      <c r="I4" s="160">
        <v>45835</v>
      </c>
      <c r="J4" s="19" t="s">
        <v>3563</v>
      </c>
      <c r="K4" s="19"/>
      <c r="L4" s="19" t="s">
        <v>3564</v>
      </c>
      <c r="M4" s="19" t="s">
        <v>3565</v>
      </c>
    </row>
    <row r="5" spans="1:13" x14ac:dyDescent="0.25">
      <c r="A5" s="19">
        <v>4</v>
      </c>
      <c r="B5" s="19" t="str">
        <f t="shared" si="0"/>
        <v>June</v>
      </c>
      <c r="C5" s="19" t="s">
        <v>3560</v>
      </c>
      <c r="D5" s="19" t="s">
        <v>3355</v>
      </c>
      <c r="E5" s="19" t="s">
        <v>3561</v>
      </c>
      <c r="F5" s="19" t="s">
        <v>3568</v>
      </c>
      <c r="G5" s="19" t="s">
        <v>3568</v>
      </c>
      <c r="H5" s="19"/>
      <c r="I5" s="160">
        <v>45835</v>
      </c>
      <c r="J5" s="19" t="s">
        <v>3563</v>
      </c>
      <c r="K5" s="19"/>
      <c r="L5" s="19" t="s">
        <v>3564</v>
      </c>
      <c r="M5" s="19" t="s">
        <v>3565</v>
      </c>
    </row>
    <row r="6" spans="1:13" x14ac:dyDescent="0.25">
      <c r="A6" s="19">
        <v>5</v>
      </c>
      <c r="B6" s="19" t="str">
        <f t="shared" si="0"/>
        <v>June</v>
      </c>
      <c r="C6" s="19" t="s">
        <v>3560</v>
      </c>
      <c r="D6" s="19" t="s">
        <v>3355</v>
      </c>
      <c r="E6" s="19" t="s">
        <v>3561</v>
      </c>
      <c r="F6" s="19" t="s">
        <v>3569</v>
      </c>
      <c r="G6" s="19" t="s">
        <v>3569</v>
      </c>
      <c r="H6" s="19"/>
      <c r="I6" s="160">
        <v>45835</v>
      </c>
      <c r="J6" s="19" t="s">
        <v>3563</v>
      </c>
      <c r="K6" s="19"/>
      <c r="L6" s="19" t="s">
        <v>3564</v>
      </c>
      <c r="M6" s="19" t="s">
        <v>3565</v>
      </c>
    </row>
    <row r="7" spans="1:13" x14ac:dyDescent="0.25">
      <c r="A7" s="19">
        <v>6</v>
      </c>
      <c r="B7" s="19" t="str">
        <f t="shared" si="0"/>
        <v>June</v>
      </c>
      <c r="C7" s="19" t="s">
        <v>3560</v>
      </c>
      <c r="D7" s="19" t="s">
        <v>3355</v>
      </c>
      <c r="E7" s="19" t="s">
        <v>3561</v>
      </c>
      <c r="F7" s="19" t="s">
        <v>3570</v>
      </c>
      <c r="G7" s="19" t="s">
        <v>3570</v>
      </c>
      <c r="H7" s="19"/>
      <c r="I7" s="160">
        <v>45835</v>
      </c>
      <c r="J7" s="19" t="s">
        <v>3563</v>
      </c>
      <c r="K7" s="19"/>
      <c r="L7" s="19" t="s">
        <v>3564</v>
      </c>
      <c r="M7" s="19" t="s">
        <v>3565</v>
      </c>
    </row>
    <row r="8" spans="1:13" x14ac:dyDescent="0.25">
      <c r="A8" s="19">
        <v>7</v>
      </c>
      <c r="B8" s="19" t="str">
        <f t="shared" si="0"/>
        <v>June</v>
      </c>
      <c r="C8" s="19" t="s">
        <v>3560</v>
      </c>
      <c r="D8" s="19" t="s">
        <v>3355</v>
      </c>
      <c r="E8" s="19" t="s">
        <v>3561</v>
      </c>
      <c r="F8" s="19" t="s">
        <v>3571</v>
      </c>
      <c r="G8" s="19" t="s">
        <v>3571</v>
      </c>
      <c r="H8" s="19"/>
      <c r="I8" s="160">
        <v>45835</v>
      </c>
      <c r="J8" s="19" t="s">
        <v>3563</v>
      </c>
      <c r="K8" s="19"/>
      <c r="L8" s="19" t="s">
        <v>3564</v>
      </c>
      <c r="M8" s="19" t="s">
        <v>3565</v>
      </c>
    </row>
    <row r="9" spans="1:13" x14ac:dyDescent="0.25">
      <c r="A9" s="19">
        <v>8</v>
      </c>
      <c r="B9" s="19" t="str">
        <f t="shared" si="0"/>
        <v>June</v>
      </c>
      <c r="C9" s="19" t="s">
        <v>3560</v>
      </c>
      <c r="D9" s="19" t="s">
        <v>3355</v>
      </c>
      <c r="E9" s="19" t="s">
        <v>3561</v>
      </c>
      <c r="F9" s="19" t="s">
        <v>3572</v>
      </c>
      <c r="G9" s="19" t="s">
        <v>3572</v>
      </c>
      <c r="H9" s="19"/>
      <c r="I9" s="160">
        <v>45835</v>
      </c>
      <c r="J9" s="19" t="s">
        <v>3563</v>
      </c>
      <c r="K9" s="19"/>
      <c r="L9" s="19" t="s">
        <v>3564</v>
      </c>
      <c r="M9" s="19" t="s">
        <v>3565</v>
      </c>
    </row>
    <row r="10" spans="1:13" x14ac:dyDescent="0.25">
      <c r="A10" s="19">
        <v>9</v>
      </c>
      <c r="B10" s="19" t="str">
        <f t="shared" si="0"/>
        <v>June</v>
      </c>
      <c r="C10" s="19" t="s">
        <v>3560</v>
      </c>
      <c r="D10" s="19" t="s">
        <v>3355</v>
      </c>
      <c r="E10" s="19" t="s">
        <v>3561</v>
      </c>
      <c r="F10" s="19" t="s">
        <v>3573</v>
      </c>
      <c r="G10" s="19" t="s">
        <v>3573</v>
      </c>
      <c r="H10" s="19"/>
      <c r="I10" s="160">
        <v>45835</v>
      </c>
      <c r="J10" s="19" t="s">
        <v>3563</v>
      </c>
      <c r="K10" s="19"/>
      <c r="L10" s="19" t="s">
        <v>3564</v>
      </c>
      <c r="M10" s="19" t="s">
        <v>3565</v>
      </c>
    </row>
    <row r="11" spans="1:13" x14ac:dyDescent="0.25">
      <c r="A11" s="19">
        <v>10</v>
      </c>
      <c r="B11" s="19" t="str">
        <f t="shared" si="0"/>
        <v>June</v>
      </c>
      <c r="C11" s="19" t="s">
        <v>3560</v>
      </c>
      <c r="D11" s="19" t="s">
        <v>3353</v>
      </c>
      <c r="E11" s="19" t="s">
        <v>3574</v>
      </c>
      <c r="F11" s="19" t="s">
        <v>3575</v>
      </c>
      <c r="G11" s="19" t="s">
        <v>3575</v>
      </c>
      <c r="H11" s="19"/>
      <c r="I11" s="160">
        <v>45835</v>
      </c>
      <c r="J11" s="19" t="s">
        <v>3563</v>
      </c>
      <c r="K11" s="19"/>
      <c r="L11" s="19" t="s">
        <v>3564</v>
      </c>
      <c r="M11" s="19" t="s">
        <v>3565</v>
      </c>
    </row>
    <row r="12" spans="1:13" x14ac:dyDescent="0.25">
      <c r="A12" s="19">
        <v>11</v>
      </c>
      <c r="B12" s="19" t="str">
        <f t="shared" si="0"/>
        <v>June</v>
      </c>
      <c r="C12" s="19" t="s">
        <v>3560</v>
      </c>
      <c r="D12" s="19" t="s">
        <v>3353</v>
      </c>
      <c r="E12" s="19" t="s">
        <v>3574</v>
      </c>
      <c r="F12" s="19" t="s">
        <v>3576</v>
      </c>
      <c r="G12" s="19" t="s">
        <v>3576</v>
      </c>
      <c r="H12" s="19"/>
      <c r="I12" s="160">
        <v>45835</v>
      </c>
      <c r="J12" s="19" t="s">
        <v>3563</v>
      </c>
      <c r="K12" s="19"/>
      <c r="L12" s="19" t="s">
        <v>3564</v>
      </c>
      <c r="M12" s="19" t="s">
        <v>3565</v>
      </c>
    </row>
    <row r="13" spans="1:13" x14ac:dyDescent="0.25">
      <c r="A13" s="19">
        <v>12</v>
      </c>
      <c r="B13" s="19" t="str">
        <f t="shared" si="0"/>
        <v>June</v>
      </c>
      <c r="C13" s="19" t="s">
        <v>3560</v>
      </c>
      <c r="D13" s="19" t="s">
        <v>3353</v>
      </c>
      <c r="E13" s="19" t="s">
        <v>3574</v>
      </c>
      <c r="F13" s="19" t="s">
        <v>3577</v>
      </c>
      <c r="G13" s="19" t="s">
        <v>3577</v>
      </c>
      <c r="H13" s="19"/>
      <c r="I13" s="160">
        <v>45835</v>
      </c>
      <c r="J13" s="19" t="s">
        <v>3563</v>
      </c>
      <c r="K13" s="19"/>
      <c r="L13" s="19" t="s">
        <v>3564</v>
      </c>
      <c r="M13" s="19" t="s">
        <v>3565</v>
      </c>
    </row>
    <row r="14" spans="1:13" x14ac:dyDescent="0.25">
      <c r="A14" s="19">
        <v>13</v>
      </c>
      <c r="B14" s="19" t="str">
        <f t="shared" si="0"/>
        <v>June</v>
      </c>
      <c r="C14" s="19" t="s">
        <v>3560</v>
      </c>
      <c r="D14" s="19" t="s">
        <v>3353</v>
      </c>
      <c r="E14" s="19" t="s">
        <v>3574</v>
      </c>
      <c r="F14" s="19" t="s">
        <v>3578</v>
      </c>
      <c r="G14" s="19" t="s">
        <v>3578</v>
      </c>
      <c r="H14" s="19"/>
      <c r="I14" s="160">
        <v>45835</v>
      </c>
      <c r="J14" s="19" t="s">
        <v>3563</v>
      </c>
      <c r="K14" s="19"/>
      <c r="L14" s="19" t="s">
        <v>3564</v>
      </c>
      <c r="M14" s="19" t="s">
        <v>3565</v>
      </c>
    </row>
    <row r="15" spans="1:13" x14ac:dyDescent="0.25">
      <c r="A15" s="19">
        <v>14</v>
      </c>
      <c r="B15" s="19" t="str">
        <f t="shared" si="0"/>
        <v>June</v>
      </c>
      <c r="C15" s="19" t="s">
        <v>3560</v>
      </c>
      <c r="D15" s="19" t="s">
        <v>3353</v>
      </c>
      <c r="E15" s="19" t="s">
        <v>3574</v>
      </c>
      <c r="F15" s="19" t="s">
        <v>3579</v>
      </c>
      <c r="G15" s="19" t="s">
        <v>3579</v>
      </c>
      <c r="H15" s="19"/>
      <c r="I15" s="160">
        <v>45835</v>
      </c>
      <c r="J15" s="19" t="s">
        <v>3563</v>
      </c>
      <c r="K15" s="19"/>
      <c r="L15" s="19" t="s">
        <v>3564</v>
      </c>
      <c r="M15" s="19" t="s">
        <v>3565</v>
      </c>
    </row>
    <row r="16" spans="1:13" x14ac:dyDescent="0.25">
      <c r="A16" s="19">
        <v>15</v>
      </c>
      <c r="B16" s="19" t="str">
        <f t="shared" si="0"/>
        <v>June</v>
      </c>
      <c r="C16" s="19" t="s">
        <v>3560</v>
      </c>
      <c r="D16" s="19" t="s">
        <v>3353</v>
      </c>
      <c r="E16" s="19" t="s">
        <v>3574</v>
      </c>
      <c r="F16" s="19" t="s">
        <v>3580</v>
      </c>
      <c r="G16" s="19" t="s">
        <v>3580</v>
      </c>
      <c r="H16" s="19"/>
      <c r="I16" s="160">
        <v>45835</v>
      </c>
      <c r="J16" s="19" t="s">
        <v>3563</v>
      </c>
      <c r="K16" s="19"/>
      <c r="L16" s="19" t="s">
        <v>3564</v>
      </c>
      <c r="M16" s="19" t="s">
        <v>3565</v>
      </c>
    </row>
    <row r="17" spans="1:13" x14ac:dyDescent="0.25">
      <c r="A17" s="19">
        <v>16</v>
      </c>
      <c r="B17" s="19" t="str">
        <f t="shared" si="0"/>
        <v>June</v>
      </c>
      <c r="C17" s="19" t="s">
        <v>3560</v>
      </c>
      <c r="D17" s="19" t="s">
        <v>3353</v>
      </c>
      <c r="E17" s="19" t="s">
        <v>3574</v>
      </c>
      <c r="F17" s="19" t="s">
        <v>3581</v>
      </c>
      <c r="G17" s="19" t="s">
        <v>3581</v>
      </c>
      <c r="H17" s="19"/>
      <c r="I17" s="160">
        <v>45835</v>
      </c>
      <c r="J17" s="19" t="s">
        <v>3563</v>
      </c>
      <c r="K17" s="19"/>
      <c r="L17" s="19" t="s">
        <v>3564</v>
      </c>
      <c r="M17" s="19" t="s">
        <v>3565</v>
      </c>
    </row>
    <row r="18" spans="1:13" x14ac:dyDescent="0.25">
      <c r="A18" s="19">
        <v>17</v>
      </c>
      <c r="B18" s="19" t="str">
        <f t="shared" si="0"/>
        <v>June</v>
      </c>
      <c r="C18" s="19" t="s">
        <v>3560</v>
      </c>
      <c r="D18" s="19" t="s">
        <v>3353</v>
      </c>
      <c r="E18" s="19" t="s">
        <v>3574</v>
      </c>
      <c r="F18" s="19" t="s">
        <v>3582</v>
      </c>
      <c r="G18" s="19" t="s">
        <v>3582</v>
      </c>
      <c r="H18" s="19"/>
      <c r="I18" s="160">
        <v>45835</v>
      </c>
      <c r="J18" s="19" t="s">
        <v>3563</v>
      </c>
      <c r="K18" s="19"/>
      <c r="L18" s="19" t="s">
        <v>3564</v>
      </c>
      <c r="M18" s="19" t="s">
        <v>3565</v>
      </c>
    </row>
    <row r="19" spans="1:13" x14ac:dyDescent="0.25">
      <c r="A19" s="19">
        <v>18</v>
      </c>
      <c r="B19" s="19" t="str">
        <f t="shared" si="0"/>
        <v>June</v>
      </c>
      <c r="C19" s="19" t="s">
        <v>3560</v>
      </c>
      <c r="D19" s="19" t="s">
        <v>3353</v>
      </c>
      <c r="E19" s="19" t="s">
        <v>3574</v>
      </c>
      <c r="F19" s="19" t="s">
        <v>3583</v>
      </c>
      <c r="G19" s="19" t="s">
        <v>3583</v>
      </c>
      <c r="H19" s="19"/>
      <c r="I19" s="160">
        <v>45835</v>
      </c>
      <c r="J19" s="19" t="s">
        <v>3563</v>
      </c>
      <c r="K19" s="19"/>
      <c r="L19" s="19" t="s">
        <v>3564</v>
      </c>
      <c r="M19" s="19" t="s">
        <v>3565</v>
      </c>
    </row>
    <row r="20" spans="1:13" x14ac:dyDescent="0.25">
      <c r="A20" s="19">
        <v>19</v>
      </c>
      <c r="B20" s="19" t="str">
        <f t="shared" si="0"/>
        <v>June</v>
      </c>
      <c r="C20" s="19" t="s">
        <v>3560</v>
      </c>
      <c r="D20" s="19" t="s">
        <v>3353</v>
      </c>
      <c r="E20" s="19" t="s">
        <v>3574</v>
      </c>
      <c r="F20" s="19" t="s">
        <v>3584</v>
      </c>
      <c r="G20" s="19" t="s">
        <v>3584</v>
      </c>
      <c r="H20" s="19"/>
      <c r="I20" s="160">
        <v>45835</v>
      </c>
      <c r="J20" s="19" t="s">
        <v>3563</v>
      </c>
      <c r="K20" s="19"/>
      <c r="L20" s="19" t="s">
        <v>3564</v>
      </c>
      <c r="M20" s="19" t="s">
        <v>3565</v>
      </c>
    </row>
    <row r="21" spans="1:13" x14ac:dyDescent="0.25">
      <c r="A21" s="19">
        <v>20</v>
      </c>
      <c r="B21" s="19" t="str">
        <f t="shared" si="0"/>
        <v>June</v>
      </c>
      <c r="C21" s="19" t="s">
        <v>3560</v>
      </c>
      <c r="D21" s="19" t="s">
        <v>3353</v>
      </c>
      <c r="E21" s="19" t="s">
        <v>3574</v>
      </c>
      <c r="F21" s="19" t="s">
        <v>3585</v>
      </c>
      <c r="G21" s="19" t="s">
        <v>3585</v>
      </c>
      <c r="H21" s="19"/>
      <c r="I21" s="160">
        <v>45835</v>
      </c>
      <c r="J21" s="19" t="s">
        <v>3563</v>
      </c>
      <c r="K21" s="19"/>
      <c r="L21" s="19" t="s">
        <v>3564</v>
      </c>
      <c r="M21" s="19" t="s">
        <v>3565</v>
      </c>
    </row>
    <row r="22" spans="1:13" x14ac:dyDescent="0.25">
      <c r="A22" s="19">
        <v>21</v>
      </c>
      <c r="B22" s="19" t="str">
        <f t="shared" si="0"/>
        <v>June</v>
      </c>
      <c r="C22" s="19" t="s">
        <v>3560</v>
      </c>
      <c r="D22" s="19" t="s">
        <v>3353</v>
      </c>
      <c r="E22" s="19" t="s">
        <v>3574</v>
      </c>
      <c r="F22" s="19" t="s">
        <v>3586</v>
      </c>
      <c r="G22" s="19" t="s">
        <v>3586</v>
      </c>
      <c r="H22" s="19"/>
      <c r="I22" s="160">
        <v>45835</v>
      </c>
      <c r="J22" s="19" t="s">
        <v>3563</v>
      </c>
      <c r="K22" s="19"/>
      <c r="L22" s="19" t="s">
        <v>3564</v>
      </c>
      <c r="M22" s="19" t="s">
        <v>3565</v>
      </c>
    </row>
    <row r="23" spans="1:13" x14ac:dyDescent="0.25">
      <c r="A23" s="19">
        <v>22</v>
      </c>
      <c r="B23" s="19" t="str">
        <f t="shared" si="0"/>
        <v>June</v>
      </c>
      <c r="C23" s="19" t="s">
        <v>3560</v>
      </c>
      <c r="D23" s="19" t="s">
        <v>3353</v>
      </c>
      <c r="E23" s="19" t="s">
        <v>3574</v>
      </c>
      <c r="F23" s="19" t="s">
        <v>3587</v>
      </c>
      <c r="G23" s="19" t="s">
        <v>3587</v>
      </c>
      <c r="H23" s="19"/>
      <c r="I23" s="160">
        <v>45835</v>
      </c>
      <c r="J23" s="19" t="s">
        <v>3563</v>
      </c>
      <c r="K23" s="19"/>
      <c r="L23" s="19" t="s">
        <v>3564</v>
      </c>
      <c r="M23" s="19" t="s">
        <v>3565</v>
      </c>
    </row>
    <row r="24" spans="1:13" x14ac:dyDescent="0.25">
      <c r="A24" s="19">
        <v>23</v>
      </c>
      <c r="B24" s="19" t="str">
        <f t="shared" si="0"/>
        <v>June</v>
      </c>
      <c r="C24" s="19" t="s">
        <v>3560</v>
      </c>
      <c r="D24" s="19" t="s">
        <v>3353</v>
      </c>
      <c r="E24" s="19" t="s">
        <v>3574</v>
      </c>
      <c r="F24" s="19" t="s">
        <v>3588</v>
      </c>
      <c r="G24" s="19" t="s">
        <v>3588</v>
      </c>
      <c r="H24" s="19"/>
      <c r="I24" s="160">
        <v>45835</v>
      </c>
      <c r="J24" s="19" t="s">
        <v>3563</v>
      </c>
      <c r="K24" s="19"/>
      <c r="L24" s="19" t="s">
        <v>3564</v>
      </c>
      <c r="M24" s="19" t="s">
        <v>3565</v>
      </c>
    </row>
    <row r="25" spans="1:13" x14ac:dyDescent="0.25">
      <c r="A25" s="19">
        <v>24</v>
      </c>
      <c r="B25" s="19" t="str">
        <f t="shared" si="0"/>
        <v>June</v>
      </c>
      <c r="C25" s="19" t="s">
        <v>3560</v>
      </c>
      <c r="D25" s="19" t="s">
        <v>3353</v>
      </c>
      <c r="E25" s="19" t="s">
        <v>3574</v>
      </c>
      <c r="F25" s="19" t="s">
        <v>3589</v>
      </c>
      <c r="G25" s="19" t="s">
        <v>3589</v>
      </c>
      <c r="H25" s="19"/>
      <c r="I25" s="160">
        <v>45835</v>
      </c>
      <c r="J25" s="19" t="s">
        <v>3563</v>
      </c>
      <c r="K25" s="19"/>
      <c r="L25" s="19" t="s">
        <v>3564</v>
      </c>
      <c r="M25" s="19" t="s">
        <v>3565</v>
      </c>
    </row>
    <row r="26" spans="1:13" x14ac:dyDescent="0.25">
      <c r="A26" s="19">
        <v>25</v>
      </c>
      <c r="B26" s="19" t="str">
        <f t="shared" si="0"/>
        <v>June</v>
      </c>
      <c r="C26" s="19" t="s">
        <v>3560</v>
      </c>
      <c r="D26" s="19" t="s">
        <v>3210</v>
      </c>
      <c r="E26" s="19" t="s">
        <v>3388</v>
      </c>
      <c r="F26" s="19" t="s">
        <v>3590</v>
      </c>
      <c r="G26" s="19" t="s">
        <v>3590</v>
      </c>
      <c r="H26" s="19"/>
      <c r="I26" s="160">
        <v>45835</v>
      </c>
      <c r="J26" s="19" t="s">
        <v>3563</v>
      </c>
      <c r="K26" s="19"/>
      <c r="L26" s="19" t="s">
        <v>3564</v>
      </c>
      <c r="M26" s="19" t="s">
        <v>3565</v>
      </c>
    </row>
    <row r="27" spans="1:13" x14ac:dyDescent="0.25">
      <c r="A27" s="19">
        <v>26</v>
      </c>
      <c r="B27" s="19" t="str">
        <f t="shared" si="0"/>
        <v>June</v>
      </c>
      <c r="C27" s="19" t="s">
        <v>3560</v>
      </c>
      <c r="D27" s="19" t="s">
        <v>3210</v>
      </c>
      <c r="E27" s="19" t="s">
        <v>3388</v>
      </c>
      <c r="F27" s="19" t="s">
        <v>3576</v>
      </c>
      <c r="G27" s="19" t="s">
        <v>3576</v>
      </c>
      <c r="H27" s="19"/>
      <c r="I27" s="160">
        <v>45835</v>
      </c>
      <c r="J27" s="19" t="s">
        <v>3563</v>
      </c>
      <c r="K27" s="19"/>
      <c r="L27" s="19" t="s">
        <v>3564</v>
      </c>
      <c r="M27" s="19" t="s">
        <v>3565</v>
      </c>
    </row>
    <row r="28" spans="1:13" x14ac:dyDescent="0.25">
      <c r="A28" s="19">
        <v>27</v>
      </c>
      <c r="B28" s="19" t="str">
        <f t="shared" si="0"/>
        <v>June</v>
      </c>
      <c r="C28" s="19" t="s">
        <v>3560</v>
      </c>
      <c r="D28" s="19" t="s">
        <v>3210</v>
      </c>
      <c r="E28" s="19" t="s">
        <v>3388</v>
      </c>
      <c r="F28" s="19" t="s">
        <v>3591</v>
      </c>
      <c r="G28" s="19" t="s">
        <v>3591</v>
      </c>
      <c r="H28" s="19"/>
      <c r="I28" s="160">
        <v>45835</v>
      </c>
      <c r="J28" s="19" t="s">
        <v>3563</v>
      </c>
      <c r="K28" s="19"/>
      <c r="L28" s="19" t="s">
        <v>3564</v>
      </c>
      <c r="M28" s="19" t="s">
        <v>3565</v>
      </c>
    </row>
    <row r="29" spans="1:13" x14ac:dyDescent="0.25">
      <c r="A29" s="19">
        <v>28</v>
      </c>
      <c r="B29" s="19" t="str">
        <f t="shared" si="0"/>
        <v>June</v>
      </c>
      <c r="C29" s="19" t="s">
        <v>3560</v>
      </c>
      <c r="D29" s="19" t="s">
        <v>3210</v>
      </c>
      <c r="E29" s="19" t="s">
        <v>3388</v>
      </c>
      <c r="F29" s="19" t="s">
        <v>3592</v>
      </c>
      <c r="G29" s="19" t="s">
        <v>3592</v>
      </c>
      <c r="H29" s="19"/>
      <c r="I29" s="160">
        <v>45835</v>
      </c>
      <c r="J29" s="19" t="s">
        <v>3563</v>
      </c>
      <c r="K29" s="19"/>
      <c r="L29" s="19" t="s">
        <v>3564</v>
      </c>
      <c r="M29" s="19" t="s">
        <v>3565</v>
      </c>
    </row>
    <row r="30" spans="1:13" x14ac:dyDescent="0.25">
      <c r="A30" s="19">
        <v>29</v>
      </c>
      <c r="B30" s="19" t="str">
        <f t="shared" si="0"/>
        <v>June</v>
      </c>
      <c r="C30" s="19" t="s">
        <v>3560</v>
      </c>
      <c r="D30" s="19" t="s">
        <v>3210</v>
      </c>
      <c r="E30" s="19" t="s">
        <v>3388</v>
      </c>
      <c r="F30" s="19" t="s">
        <v>3593</v>
      </c>
      <c r="G30" s="19" t="s">
        <v>3593</v>
      </c>
      <c r="H30" s="19"/>
      <c r="I30" s="160">
        <v>45835</v>
      </c>
      <c r="J30" s="19" t="s">
        <v>3563</v>
      </c>
      <c r="K30" s="19"/>
      <c r="L30" s="19" t="s">
        <v>3564</v>
      </c>
      <c r="M30" s="19" t="s">
        <v>3565</v>
      </c>
    </row>
    <row r="31" spans="1:13" x14ac:dyDescent="0.25">
      <c r="A31" s="19">
        <v>30</v>
      </c>
      <c r="B31" s="19" t="str">
        <f t="shared" si="0"/>
        <v>June</v>
      </c>
      <c r="C31" s="19" t="s">
        <v>3560</v>
      </c>
      <c r="D31" s="19" t="s">
        <v>3210</v>
      </c>
      <c r="E31" s="19" t="s">
        <v>3388</v>
      </c>
      <c r="F31" s="19" t="s">
        <v>3594</v>
      </c>
      <c r="G31" s="19" t="s">
        <v>3594</v>
      </c>
      <c r="H31" s="19"/>
      <c r="I31" s="160">
        <v>45835</v>
      </c>
      <c r="J31" s="19" t="s">
        <v>3563</v>
      </c>
      <c r="K31" s="19"/>
      <c r="L31" s="19" t="s">
        <v>3564</v>
      </c>
      <c r="M31" s="19" t="s">
        <v>3565</v>
      </c>
    </row>
    <row r="32" spans="1:13" x14ac:dyDescent="0.25">
      <c r="A32" s="19">
        <v>31</v>
      </c>
      <c r="B32" s="19" t="str">
        <f t="shared" si="0"/>
        <v>June</v>
      </c>
      <c r="C32" s="19" t="s">
        <v>3560</v>
      </c>
      <c r="D32" s="19" t="s">
        <v>3210</v>
      </c>
      <c r="E32" s="19" t="s">
        <v>3388</v>
      </c>
      <c r="F32" s="19" t="s">
        <v>3595</v>
      </c>
      <c r="G32" s="19" t="s">
        <v>3595</v>
      </c>
      <c r="H32" s="19"/>
      <c r="I32" s="160">
        <v>45835</v>
      </c>
      <c r="J32" s="19" t="s">
        <v>3563</v>
      </c>
      <c r="K32" s="19"/>
      <c r="L32" s="19" t="s">
        <v>3564</v>
      </c>
      <c r="M32" s="19" t="s">
        <v>3565</v>
      </c>
    </row>
    <row r="33" spans="1:13" x14ac:dyDescent="0.25">
      <c r="A33" s="19">
        <v>32</v>
      </c>
      <c r="B33" s="19" t="str">
        <f t="shared" si="0"/>
        <v>June</v>
      </c>
      <c r="C33" s="19" t="s">
        <v>3560</v>
      </c>
      <c r="D33" s="19" t="s">
        <v>3210</v>
      </c>
      <c r="E33" s="19" t="s">
        <v>3388</v>
      </c>
      <c r="F33" s="19" t="s">
        <v>3596</v>
      </c>
      <c r="G33" s="19" t="s">
        <v>3596</v>
      </c>
      <c r="H33" s="19"/>
      <c r="I33" s="160">
        <v>45835</v>
      </c>
      <c r="J33" s="19" t="s">
        <v>3563</v>
      </c>
      <c r="K33" s="19"/>
      <c r="L33" s="19" t="s">
        <v>3564</v>
      </c>
      <c r="M33" s="19" t="s">
        <v>3565</v>
      </c>
    </row>
    <row r="34" spans="1:13" x14ac:dyDescent="0.25">
      <c r="A34" s="19">
        <v>33</v>
      </c>
      <c r="B34" s="19" t="str">
        <f t="shared" si="0"/>
        <v>June</v>
      </c>
      <c r="C34" s="19" t="s">
        <v>3560</v>
      </c>
      <c r="D34" s="19" t="s">
        <v>3210</v>
      </c>
      <c r="E34" s="19" t="s">
        <v>3388</v>
      </c>
      <c r="F34" s="19" t="s">
        <v>3597</v>
      </c>
      <c r="G34" s="19" t="s">
        <v>3597</v>
      </c>
      <c r="H34" s="19"/>
      <c r="I34" s="160">
        <v>45835</v>
      </c>
      <c r="J34" s="19" t="s">
        <v>3563</v>
      </c>
      <c r="K34" s="19"/>
      <c r="L34" s="19" t="s">
        <v>3564</v>
      </c>
      <c r="M34" s="19" t="s">
        <v>3565</v>
      </c>
    </row>
    <row r="35" spans="1:13" x14ac:dyDescent="0.25">
      <c r="A35" s="19">
        <v>34</v>
      </c>
      <c r="B35" s="19" t="str">
        <f t="shared" si="0"/>
        <v>June</v>
      </c>
      <c r="C35" s="19" t="s">
        <v>3560</v>
      </c>
      <c r="D35" s="19" t="s">
        <v>3210</v>
      </c>
      <c r="E35" s="19" t="s">
        <v>3388</v>
      </c>
      <c r="F35" s="19" t="s">
        <v>3598</v>
      </c>
      <c r="G35" s="19" t="s">
        <v>3598</v>
      </c>
      <c r="H35" s="19"/>
      <c r="I35" s="160">
        <v>45835</v>
      </c>
      <c r="J35" s="19" t="s">
        <v>3563</v>
      </c>
      <c r="K35" s="19"/>
      <c r="L35" s="19" t="s">
        <v>3564</v>
      </c>
      <c r="M35" s="19" t="s">
        <v>3565</v>
      </c>
    </row>
    <row r="36" spans="1:13" x14ac:dyDescent="0.25">
      <c r="A36" s="19">
        <v>35</v>
      </c>
      <c r="B36" s="19" t="str">
        <f t="shared" si="0"/>
        <v>June</v>
      </c>
      <c r="C36" s="19" t="s">
        <v>3560</v>
      </c>
      <c r="D36" s="19" t="s">
        <v>3210</v>
      </c>
      <c r="E36" s="19" t="s">
        <v>3388</v>
      </c>
      <c r="F36" s="19" t="s">
        <v>3599</v>
      </c>
      <c r="G36" s="19" t="s">
        <v>3599</v>
      </c>
      <c r="H36" s="19"/>
      <c r="I36" s="160">
        <v>45835</v>
      </c>
      <c r="J36" s="19" t="s">
        <v>3563</v>
      </c>
      <c r="K36" s="19"/>
      <c r="L36" s="19" t="s">
        <v>3564</v>
      </c>
      <c r="M36" s="19" t="s">
        <v>3565</v>
      </c>
    </row>
    <row r="37" spans="1:13" x14ac:dyDescent="0.25">
      <c r="A37" s="19">
        <v>36</v>
      </c>
      <c r="B37" s="19" t="str">
        <f t="shared" si="0"/>
        <v>June</v>
      </c>
      <c r="C37" s="19" t="s">
        <v>3560</v>
      </c>
      <c r="D37" s="19" t="s">
        <v>3210</v>
      </c>
      <c r="E37" s="19" t="s">
        <v>3388</v>
      </c>
      <c r="F37" s="19" t="s">
        <v>3600</v>
      </c>
      <c r="G37" s="19" t="s">
        <v>3600</v>
      </c>
      <c r="H37" s="19"/>
      <c r="I37" s="160">
        <v>45835</v>
      </c>
      <c r="J37" s="19" t="s">
        <v>3563</v>
      </c>
      <c r="K37" s="19"/>
      <c r="L37" s="19" t="s">
        <v>3564</v>
      </c>
      <c r="M37" s="19" t="s">
        <v>3565</v>
      </c>
    </row>
    <row r="38" spans="1:13" x14ac:dyDescent="0.25">
      <c r="A38" s="19">
        <v>37</v>
      </c>
      <c r="B38" s="19" t="str">
        <f t="shared" si="0"/>
        <v>June</v>
      </c>
      <c r="C38" s="19" t="s">
        <v>3560</v>
      </c>
      <c r="D38" s="19" t="s">
        <v>3210</v>
      </c>
      <c r="E38" s="19" t="s">
        <v>3388</v>
      </c>
      <c r="F38" s="19" t="s">
        <v>3601</v>
      </c>
      <c r="G38" s="19" t="s">
        <v>3601</v>
      </c>
      <c r="H38" s="19"/>
      <c r="I38" s="160">
        <v>45835</v>
      </c>
      <c r="J38" s="19" t="s">
        <v>3563</v>
      </c>
      <c r="K38" s="19"/>
      <c r="L38" s="19" t="s">
        <v>3564</v>
      </c>
      <c r="M38" s="19" t="s">
        <v>3565</v>
      </c>
    </row>
    <row r="39" spans="1:13" x14ac:dyDescent="0.25">
      <c r="A39" s="19">
        <v>38</v>
      </c>
      <c r="B39" s="19" t="str">
        <f t="shared" si="0"/>
        <v>June</v>
      </c>
      <c r="C39" s="19" t="s">
        <v>3560</v>
      </c>
      <c r="D39" s="19" t="s">
        <v>3210</v>
      </c>
      <c r="E39" s="19" t="s">
        <v>3388</v>
      </c>
      <c r="F39" s="19" t="s">
        <v>3602</v>
      </c>
      <c r="G39" s="19" t="s">
        <v>3602</v>
      </c>
      <c r="H39" s="19"/>
      <c r="I39" s="160">
        <v>45835</v>
      </c>
      <c r="J39" s="19" t="s">
        <v>3563</v>
      </c>
      <c r="K39" s="19"/>
      <c r="L39" s="19" t="s">
        <v>3564</v>
      </c>
      <c r="M39" s="19" t="s">
        <v>3565</v>
      </c>
    </row>
    <row r="40" spans="1:13" x14ac:dyDescent="0.25">
      <c r="A40" s="19">
        <v>39</v>
      </c>
      <c r="B40" s="19" t="str">
        <f t="shared" si="0"/>
        <v>June</v>
      </c>
      <c r="C40" s="19" t="s">
        <v>3560</v>
      </c>
      <c r="D40" s="19" t="s">
        <v>3210</v>
      </c>
      <c r="E40" s="19" t="s">
        <v>3388</v>
      </c>
      <c r="F40" s="19" t="s">
        <v>3603</v>
      </c>
      <c r="G40" s="19" t="s">
        <v>3603</v>
      </c>
      <c r="H40" s="19"/>
      <c r="I40" s="160">
        <v>45835</v>
      </c>
      <c r="J40" s="19" t="s">
        <v>3563</v>
      </c>
      <c r="K40" s="19"/>
      <c r="L40" s="19" t="s">
        <v>3564</v>
      </c>
      <c r="M40" s="19" t="s">
        <v>3565</v>
      </c>
    </row>
    <row r="41" spans="1:13" x14ac:dyDescent="0.25">
      <c r="A41" s="19">
        <v>40</v>
      </c>
      <c r="B41" s="19" t="str">
        <f t="shared" si="0"/>
        <v>June</v>
      </c>
      <c r="C41" s="19" t="s">
        <v>3560</v>
      </c>
      <c r="D41" s="19" t="s">
        <v>3210</v>
      </c>
      <c r="E41" s="19" t="s">
        <v>3388</v>
      </c>
      <c r="F41" s="19" t="s">
        <v>3604</v>
      </c>
      <c r="G41" s="19" t="s">
        <v>3604</v>
      </c>
      <c r="H41" s="19"/>
      <c r="I41" s="160">
        <v>45835</v>
      </c>
      <c r="J41" s="19" t="s">
        <v>3563</v>
      </c>
      <c r="K41" s="19"/>
      <c r="L41" s="19" t="s">
        <v>3564</v>
      </c>
      <c r="M41" s="19" t="s">
        <v>3565</v>
      </c>
    </row>
    <row r="42" spans="1:13" x14ac:dyDescent="0.25">
      <c r="A42" s="19">
        <v>41</v>
      </c>
      <c r="B42" s="19" t="str">
        <f t="shared" si="0"/>
        <v>June</v>
      </c>
      <c r="C42" s="19" t="s">
        <v>3560</v>
      </c>
      <c r="D42" s="19" t="s">
        <v>3210</v>
      </c>
      <c r="E42" s="19" t="s">
        <v>3388</v>
      </c>
      <c r="F42" s="19" t="s">
        <v>3605</v>
      </c>
      <c r="G42" s="19" t="s">
        <v>3605</v>
      </c>
      <c r="H42" s="19"/>
      <c r="I42" s="160">
        <v>45835</v>
      </c>
      <c r="J42" s="19" t="s">
        <v>3563</v>
      </c>
      <c r="K42" s="19"/>
      <c r="L42" s="19" t="s">
        <v>3564</v>
      </c>
      <c r="M42" s="19" t="s">
        <v>3565</v>
      </c>
    </row>
    <row r="43" spans="1:13" x14ac:dyDescent="0.25">
      <c r="A43" s="19">
        <v>42</v>
      </c>
      <c r="B43" s="19" t="str">
        <f t="shared" si="0"/>
        <v>June</v>
      </c>
      <c r="C43" s="19" t="s">
        <v>3560</v>
      </c>
      <c r="D43" s="19" t="s">
        <v>3210</v>
      </c>
      <c r="E43" s="19" t="s">
        <v>3388</v>
      </c>
      <c r="F43" s="19" t="s">
        <v>3606</v>
      </c>
      <c r="G43" s="19" t="s">
        <v>3606</v>
      </c>
      <c r="H43" s="19"/>
      <c r="I43" s="160">
        <v>45835</v>
      </c>
      <c r="J43" s="19" t="s">
        <v>3563</v>
      </c>
      <c r="K43" s="19"/>
      <c r="L43" s="19" t="s">
        <v>3564</v>
      </c>
      <c r="M43" s="19" t="s">
        <v>3565</v>
      </c>
    </row>
    <row r="44" spans="1:13" x14ac:dyDescent="0.25">
      <c r="A44" s="19">
        <v>43</v>
      </c>
      <c r="B44" s="19" t="str">
        <f t="shared" si="0"/>
        <v>June</v>
      </c>
      <c r="C44" s="19" t="s">
        <v>3560</v>
      </c>
      <c r="D44" s="19" t="s">
        <v>3210</v>
      </c>
      <c r="E44" s="19" t="s">
        <v>3388</v>
      </c>
      <c r="F44" s="19" t="s">
        <v>3607</v>
      </c>
      <c r="G44" s="19" t="s">
        <v>3607</v>
      </c>
      <c r="H44" s="19"/>
      <c r="I44" s="160">
        <v>45835</v>
      </c>
      <c r="J44" s="19" t="s">
        <v>3563</v>
      </c>
      <c r="K44" s="19"/>
      <c r="L44" s="19" t="s">
        <v>3564</v>
      </c>
      <c r="M44" s="19" t="s">
        <v>3565</v>
      </c>
    </row>
    <row r="45" spans="1:13" x14ac:dyDescent="0.25">
      <c r="A45" s="19">
        <v>44</v>
      </c>
      <c r="B45" s="19" t="str">
        <f>IF(I45="", "", TEXT(I45, "mmmm"))</f>
        <v>June</v>
      </c>
      <c r="C45" s="19" t="s">
        <v>3560</v>
      </c>
      <c r="D45" s="19" t="s">
        <v>3210</v>
      </c>
      <c r="E45" s="19" t="s">
        <v>3388</v>
      </c>
      <c r="F45" s="19" t="s">
        <v>3608</v>
      </c>
      <c r="G45" s="19" t="s">
        <v>3608</v>
      </c>
      <c r="H45" s="19"/>
      <c r="I45" s="160">
        <v>45835</v>
      </c>
      <c r="J45" s="19" t="s">
        <v>3563</v>
      </c>
      <c r="K45" s="19"/>
      <c r="L45" s="19" t="s">
        <v>3564</v>
      </c>
      <c r="M45" s="19" t="s">
        <v>3565</v>
      </c>
    </row>
    <row r="46" spans="1:13" x14ac:dyDescent="0.25">
      <c r="A46" s="19">
        <v>45</v>
      </c>
      <c r="B46" s="19" t="str">
        <f t="shared" si="0"/>
        <v>June</v>
      </c>
      <c r="C46" s="19" t="s">
        <v>3560</v>
      </c>
      <c r="D46" s="19" t="s">
        <v>3210</v>
      </c>
      <c r="E46" s="19" t="s">
        <v>3388</v>
      </c>
      <c r="F46" s="19" t="s">
        <v>3609</v>
      </c>
      <c r="G46" s="19" t="s">
        <v>3609</v>
      </c>
      <c r="H46" s="19"/>
      <c r="I46" s="160">
        <v>45835</v>
      </c>
      <c r="J46" s="19" t="s">
        <v>3563</v>
      </c>
      <c r="K46" s="19"/>
      <c r="L46" s="19" t="s">
        <v>3564</v>
      </c>
      <c r="M46" s="19" t="s">
        <v>3565</v>
      </c>
    </row>
    <row r="47" spans="1:13" x14ac:dyDescent="0.25">
      <c r="A47" s="19">
        <v>46</v>
      </c>
      <c r="B47" s="19" t="str">
        <f t="shared" si="0"/>
        <v>June</v>
      </c>
      <c r="C47" s="19" t="s">
        <v>3560</v>
      </c>
      <c r="D47" s="19" t="s">
        <v>3210</v>
      </c>
      <c r="E47" s="19" t="s">
        <v>3388</v>
      </c>
      <c r="F47" s="19" t="s">
        <v>3610</v>
      </c>
      <c r="G47" s="19" t="s">
        <v>3610</v>
      </c>
      <c r="H47" s="19"/>
      <c r="I47" s="160">
        <v>45835</v>
      </c>
      <c r="J47" s="19" t="s">
        <v>3563</v>
      </c>
      <c r="K47" s="19"/>
      <c r="L47" s="19" t="s">
        <v>3564</v>
      </c>
      <c r="M47" s="19" t="s">
        <v>3565</v>
      </c>
    </row>
    <row r="48" spans="1:13" x14ac:dyDescent="0.25">
      <c r="A48" s="19">
        <v>47</v>
      </c>
      <c r="B48" s="19" t="str">
        <f t="shared" si="0"/>
        <v>June</v>
      </c>
      <c r="C48" s="19" t="s">
        <v>3560</v>
      </c>
      <c r="D48" s="19" t="s">
        <v>3210</v>
      </c>
      <c r="E48" s="19" t="s">
        <v>3388</v>
      </c>
      <c r="F48" s="19" t="s">
        <v>3611</v>
      </c>
      <c r="G48" s="19" t="s">
        <v>3611</v>
      </c>
      <c r="H48" s="19"/>
      <c r="I48" s="160">
        <v>45835</v>
      </c>
      <c r="J48" s="19" t="s">
        <v>3563</v>
      </c>
      <c r="K48" s="19"/>
      <c r="L48" s="19" t="s">
        <v>3564</v>
      </c>
      <c r="M48" s="19" t="s">
        <v>3565</v>
      </c>
    </row>
    <row r="49" spans="1:13" x14ac:dyDescent="0.25">
      <c r="A49" s="19">
        <v>48</v>
      </c>
      <c r="B49" s="19" t="str">
        <f t="shared" si="0"/>
        <v>June</v>
      </c>
      <c r="C49" s="19" t="s">
        <v>3560</v>
      </c>
      <c r="D49" s="19" t="s">
        <v>3210</v>
      </c>
      <c r="E49" s="19" t="s">
        <v>3388</v>
      </c>
      <c r="F49" s="19" t="s">
        <v>3612</v>
      </c>
      <c r="G49" s="19" t="s">
        <v>3612</v>
      </c>
      <c r="H49" s="19"/>
      <c r="I49" s="160">
        <v>45835</v>
      </c>
      <c r="J49" s="19" t="s">
        <v>3563</v>
      </c>
      <c r="K49" s="19"/>
      <c r="L49" s="19" t="s">
        <v>3564</v>
      </c>
      <c r="M49" s="19" t="s">
        <v>3565</v>
      </c>
    </row>
    <row r="50" spans="1:13" x14ac:dyDescent="0.25">
      <c r="A50" s="19">
        <v>49</v>
      </c>
      <c r="B50" s="19" t="str">
        <f t="shared" si="0"/>
        <v>June</v>
      </c>
      <c r="C50" s="19" t="s">
        <v>3560</v>
      </c>
      <c r="D50" s="19" t="s">
        <v>3210</v>
      </c>
      <c r="E50" s="19" t="s">
        <v>3388</v>
      </c>
      <c r="F50" s="19" t="s">
        <v>3613</v>
      </c>
      <c r="G50" s="19" t="s">
        <v>3613</v>
      </c>
      <c r="H50" s="19"/>
      <c r="I50" s="160">
        <v>45835</v>
      </c>
      <c r="J50" s="19" t="s">
        <v>3563</v>
      </c>
      <c r="K50" s="19"/>
      <c r="L50" s="19" t="s">
        <v>3564</v>
      </c>
      <c r="M50" s="19" t="s">
        <v>3565</v>
      </c>
    </row>
    <row r="51" spans="1:13" x14ac:dyDescent="0.25">
      <c r="A51" s="19">
        <v>50</v>
      </c>
      <c r="B51" s="19" t="str">
        <f t="shared" si="0"/>
        <v>June</v>
      </c>
      <c r="C51" s="19" t="s">
        <v>3560</v>
      </c>
      <c r="D51" s="19" t="s">
        <v>3210</v>
      </c>
      <c r="E51" s="19" t="s">
        <v>3388</v>
      </c>
      <c r="F51" s="19" t="s">
        <v>3614</v>
      </c>
      <c r="G51" s="19" t="s">
        <v>3614</v>
      </c>
      <c r="H51" s="19"/>
      <c r="I51" s="160">
        <v>45835</v>
      </c>
      <c r="J51" s="19" t="s">
        <v>3563</v>
      </c>
      <c r="K51" s="19"/>
      <c r="L51" s="19" t="s">
        <v>3564</v>
      </c>
      <c r="M51" s="19" t="s">
        <v>3565</v>
      </c>
    </row>
    <row r="52" spans="1:13" x14ac:dyDescent="0.25">
      <c r="A52" s="19">
        <v>51</v>
      </c>
      <c r="B52" s="19" t="str">
        <f t="shared" si="0"/>
        <v>June</v>
      </c>
      <c r="C52" s="19" t="s">
        <v>3560</v>
      </c>
      <c r="D52" s="19" t="s">
        <v>3210</v>
      </c>
      <c r="E52" s="19" t="s">
        <v>3388</v>
      </c>
      <c r="F52" s="19" t="s">
        <v>3615</v>
      </c>
      <c r="G52" s="19" t="s">
        <v>3615</v>
      </c>
      <c r="H52" s="19"/>
      <c r="I52" s="160">
        <v>45835</v>
      </c>
      <c r="J52" s="19" t="s">
        <v>3563</v>
      </c>
      <c r="K52" s="19"/>
      <c r="L52" s="19" t="s">
        <v>3564</v>
      </c>
      <c r="M52" s="19" t="s">
        <v>3565</v>
      </c>
    </row>
    <row r="53" spans="1:13" x14ac:dyDescent="0.25">
      <c r="A53" s="19">
        <v>52</v>
      </c>
      <c r="B53" s="19" t="str">
        <f t="shared" si="0"/>
        <v>June</v>
      </c>
      <c r="C53" s="19" t="s">
        <v>3560</v>
      </c>
      <c r="D53" s="19" t="s">
        <v>3210</v>
      </c>
      <c r="E53" s="19" t="s">
        <v>3388</v>
      </c>
      <c r="F53" s="19" t="s">
        <v>3616</v>
      </c>
      <c r="G53" s="19" t="s">
        <v>3616</v>
      </c>
      <c r="H53" s="19"/>
      <c r="I53" s="160">
        <v>45835</v>
      </c>
      <c r="J53" s="19" t="s">
        <v>3563</v>
      </c>
      <c r="K53" s="19"/>
      <c r="L53" s="19" t="s">
        <v>3564</v>
      </c>
      <c r="M53" s="19" t="s">
        <v>3565</v>
      </c>
    </row>
    <row r="54" spans="1:13" x14ac:dyDescent="0.25">
      <c r="A54" s="19">
        <v>53</v>
      </c>
      <c r="B54" s="19" t="str">
        <f t="shared" si="0"/>
        <v>June</v>
      </c>
      <c r="C54" s="19" t="s">
        <v>3560</v>
      </c>
      <c r="D54" s="19" t="s">
        <v>3210</v>
      </c>
      <c r="E54" s="19" t="s">
        <v>3388</v>
      </c>
      <c r="F54" s="19" t="s">
        <v>3617</v>
      </c>
      <c r="G54" s="19" t="s">
        <v>3617</v>
      </c>
      <c r="H54" s="19"/>
      <c r="I54" s="160">
        <v>45835</v>
      </c>
      <c r="J54" s="19" t="s">
        <v>3563</v>
      </c>
      <c r="K54" s="19"/>
      <c r="L54" s="19" t="s">
        <v>3564</v>
      </c>
      <c r="M54" s="19" t="s">
        <v>3565</v>
      </c>
    </row>
    <row r="55" spans="1:13" x14ac:dyDescent="0.25">
      <c r="A55" s="19">
        <v>54</v>
      </c>
      <c r="B55" s="19" t="str">
        <f t="shared" si="0"/>
        <v>June</v>
      </c>
      <c r="C55" s="19" t="s">
        <v>3560</v>
      </c>
      <c r="D55" s="19" t="s">
        <v>3210</v>
      </c>
      <c r="E55" s="19" t="s">
        <v>3388</v>
      </c>
      <c r="F55" s="19" t="s">
        <v>3618</v>
      </c>
      <c r="G55" s="19" t="s">
        <v>3618</v>
      </c>
      <c r="H55" s="19"/>
      <c r="I55" s="160">
        <v>45835</v>
      </c>
      <c r="J55" s="19" t="s">
        <v>3563</v>
      </c>
      <c r="K55" s="19"/>
      <c r="L55" s="19" t="s">
        <v>3564</v>
      </c>
      <c r="M55" s="19" t="s">
        <v>3565</v>
      </c>
    </row>
    <row r="56" spans="1:13" x14ac:dyDescent="0.25">
      <c r="A56" s="19">
        <v>55</v>
      </c>
      <c r="B56" s="19" t="str">
        <f t="shared" si="0"/>
        <v>June</v>
      </c>
      <c r="C56" s="19" t="s">
        <v>3560</v>
      </c>
      <c r="D56" s="19" t="s">
        <v>3210</v>
      </c>
      <c r="E56" s="19" t="s">
        <v>3388</v>
      </c>
      <c r="F56" s="19" t="s">
        <v>3619</v>
      </c>
      <c r="G56" s="19" t="s">
        <v>3619</v>
      </c>
      <c r="H56" s="19"/>
      <c r="I56" s="160">
        <v>45835</v>
      </c>
      <c r="J56" s="19" t="s">
        <v>3563</v>
      </c>
      <c r="K56" s="19"/>
      <c r="L56" s="19" t="s">
        <v>3564</v>
      </c>
      <c r="M56" s="19" t="s">
        <v>3565</v>
      </c>
    </row>
    <row r="57" spans="1:13" x14ac:dyDescent="0.25">
      <c r="A57" s="19">
        <v>56</v>
      </c>
      <c r="B57" s="19" t="str">
        <f t="shared" si="0"/>
        <v>June</v>
      </c>
      <c r="C57" s="19" t="s">
        <v>3560</v>
      </c>
      <c r="D57" s="19" t="s">
        <v>3210</v>
      </c>
      <c r="E57" s="19" t="s">
        <v>3388</v>
      </c>
      <c r="F57" s="19" t="s">
        <v>3620</v>
      </c>
      <c r="G57" s="19" t="s">
        <v>3620</v>
      </c>
      <c r="H57" s="19"/>
      <c r="I57" s="160">
        <v>45835</v>
      </c>
      <c r="J57" s="19" t="s">
        <v>3563</v>
      </c>
      <c r="K57" s="19"/>
      <c r="L57" s="19" t="s">
        <v>3564</v>
      </c>
      <c r="M57" s="19" t="s">
        <v>3565</v>
      </c>
    </row>
    <row r="58" spans="1:13" x14ac:dyDescent="0.25">
      <c r="A58" s="19">
        <v>57</v>
      </c>
      <c r="B58" s="19" t="str">
        <f t="shared" si="0"/>
        <v>June</v>
      </c>
      <c r="C58" s="19" t="s">
        <v>3560</v>
      </c>
      <c r="D58" s="19" t="s">
        <v>3210</v>
      </c>
      <c r="E58" s="19" t="s">
        <v>3388</v>
      </c>
      <c r="F58" s="19" t="s">
        <v>3621</v>
      </c>
      <c r="G58" s="19" t="s">
        <v>3621</v>
      </c>
      <c r="H58" s="19"/>
      <c r="I58" s="160">
        <v>45835</v>
      </c>
      <c r="J58" s="19" t="s">
        <v>3563</v>
      </c>
      <c r="K58" s="19"/>
      <c r="L58" s="19" t="s">
        <v>3564</v>
      </c>
      <c r="M58" s="19" t="s">
        <v>3565</v>
      </c>
    </row>
    <row r="59" spans="1:13" x14ac:dyDescent="0.25">
      <c r="A59" s="19">
        <v>58</v>
      </c>
      <c r="B59" s="19" t="str">
        <f t="shared" si="0"/>
        <v>June</v>
      </c>
      <c r="C59" s="19" t="s">
        <v>3560</v>
      </c>
      <c r="D59" s="19" t="s">
        <v>3210</v>
      </c>
      <c r="E59" s="19" t="s">
        <v>3388</v>
      </c>
      <c r="F59" s="19" t="s">
        <v>3622</v>
      </c>
      <c r="G59" s="19" t="s">
        <v>3622</v>
      </c>
      <c r="H59" s="19"/>
      <c r="I59" s="160">
        <v>45835</v>
      </c>
      <c r="J59" s="19" t="s">
        <v>3563</v>
      </c>
      <c r="K59" s="19"/>
      <c r="L59" s="19" t="s">
        <v>3564</v>
      </c>
      <c r="M59" s="19" t="s">
        <v>3565</v>
      </c>
    </row>
    <row r="60" spans="1:13" x14ac:dyDescent="0.25">
      <c r="A60" s="19">
        <v>59</v>
      </c>
      <c r="B60" s="19" t="str">
        <f t="shared" si="0"/>
        <v>June</v>
      </c>
      <c r="C60" s="19" t="s">
        <v>3560</v>
      </c>
      <c r="D60" s="19" t="s">
        <v>3209</v>
      </c>
      <c r="E60" s="19" t="s">
        <v>3623</v>
      </c>
      <c r="F60" s="19" t="s">
        <v>3624</v>
      </c>
      <c r="G60" s="19" t="s">
        <v>3624</v>
      </c>
      <c r="H60" s="19"/>
      <c r="I60" s="160">
        <v>45835</v>
      </c>
      <c r="J60" s="19" t="s">
        <v>3563</v>
      </c>
      <c r="K60" s="19"/>
      <c r="L60" s="19" t="s">
        <v>3564</v>
      </c>
      <c r="M60" s="19" t="s">
        <v>3565</v>
      </c>
    </row>
    <row r="61" spans="1:13" x14ac:dyDescent="0.25">
      <c r="A61" s="19">
        <v>60</v>
      </c>
      <c r="B61" s="19" t="str">
        <f t="shared" si="0"/>
        <v>June</v>
      </c>
      <c r="C61" s="19" t="s">
        <v>3560</v>
      </c>
      <c r="D61" s="19" t="s">
        <v>3209</v>
      </c>
      <c r="E61" s="19" t="s">
        <v>3623</v>
      </c>
      <c r="F61" s="19" t="s">
        <v>3625</v>
      </c>
      <c r="G61" s="19" t="s">
        <v>3625</v>
      </c>
      <c r="H61" s="19"/>
      <c r="I61" s="160">
        <v>45835</v>
      </c>
      <c r="J61" s="19" t="s">
        <v>3563</v>
      </c>
      <c r="K61" s="19"/>
      <c r="L61" s="19" t="s">
        <v>3564</v>
      </c>
      <c r="M61" s="19" t="s">
        <v>3565</v>
      </c>
    </row>
    <row r="62" spans="1:13" x14ac:dyDescent="0.25">
      <c r="A62" s="19">
        <v>61</v>
      </c>
      <c r="B62" s="19" t="str">
        <f t="shared" si="0"/>
        <v>June</v>
      </c>
      <c r="C62" s="19" t="s">
        <v>3560</v>
      </c>
      <c r="D62" s="19" t="s">
        <v>3209</v>
      </c>
      <c r="E62" s="19" t="s">
        <v>3623</v>
      </c>
      <c r="F62" s="19" t="s">
        <v>3626</v>
      </c>
      <c r="G62" s="19" t="s">
        <v>3626</v>
      </c>
      <c r="H62" s="19"/>
      <c r="I62" s="160">
        <v>45835</v>
      </c>
      <c r="J62" s="19" t="s">
        <v>3563</v>
      </c>
      <c r="K62" s="19"/>
      <c r="L62" s="19" t="s">
        <v>3564</v>
      </c>
      <c r="M62" s="19" t="s">
        <v>3565</v>
      </c>
    </row>
    <row r="63" spans="1:13" x14ac:dyDescent="0.25">
      <c r="A63" s="19">
        <v>62</v>
      </c>
      <c r="B63" s="19" t="str">
        <f t="shared" si="0"/>
        <v>June</v>
      </c>
      <c r="C63" s="19" t="s">
        <v>3560</v>
      </c>
      <c r="D63" s="19" t="s">
        <v>3209</v>
      </c>
      <c r="E63" s="19" t="s">
        <v>3623</v>
      </c>
      <c r="F63" s="19" t="s">
        <v>3627</v>
      </c>
      <c r="G63" s="19" t="s">
        <v>3627</v>
      </c>
      <c r="H63" s="19"/>
      <c r="I63" s="160">
        <v>45835</v>
      </c>
      <c r="J63" s="19" t="s">
        <v>3563</v>
      </c>
      <c r="K63" s="19"/>
      <c r="L63" s="19" t="s">
        <v>3564</v>
      </c>
      <c r="M63" s="19" t="s">
        <v>3565</v>
      </c>
    </row>
    <row r="64" spans="1:13" x14ac:dyDescent="0.25">
      <c r="A64" s="19">
        <v>63</v>
      </c>
      <c r="B64" s="19" t="str">
        <f t="shared" si="0"/>
        <v>June</v>
      </c>
      <c r="C64" s="19" t="s">
        <v>3560</v>
      </c>
      <c r="D64" s="19" t="s">
        <v>3209</v>
      </c>
      <c r="E64" s="19" t="s">
        <v>3623</v>
      </c>
      <c r="F64" s="19" t="s">
        <v>3628</v>
      </c>
      <c r="G64" s="19" t="s">
        <v>3628</v>
      </c>
      <c r="H64" s="19"/>
      <c r="I64" s="160">
        <v>45835</v>
      </c>
      <c r="J64" s="19" t="s">
        <v>3563</v>
      </c>
      <c r="K64" s="19"/>
      <c r="L64" s="19" t="s">
        <v>3564</v>
      </c>
      <c r="M64" s="19" t="s">
        <v>3565</v>
      </c>
    </row>
    <row r="65" spans="1:13" x14ac:dyDescent="0.25">
      <c r="A65" s="19">
        <v>64</v>
      </c>
      <c r="B65" s="19" t="str">
        <f t="shared" si="0"/>
        <v>June</v>
      </c>
      <c r="C65" s="19" t="s">
        <v>3560</v>
      </c>
      <c r="D65" s="19" t="s">
        <v>3209</v>
      </c>
      <c r="E65" s="19" t="s">
        <v>3623</v>
      </c>
      <c r="F65" s="19" t="s">
        <v>3629</v>
      </c>
      <c r="G65" s="19" t="s">
        <v>3629</v>
      </c>
      <c r="H65" s="19"/>
      <c r="I65" s="160">
        <v>45835</v>
      </c>
      <c r="J65" s="19" t="s">
        <v>3563</v>
      </c>
      <c r="K65" s="19"/>
      <c r="L65" s="19" t="s">
        <v>3564</v>
      </c>
      <c r="M65" s="19" t="s">
        <v>3565</v>
      </c>
    </row>
    <row r="66" spans="1:13" x14ac:dyDescent="0.25">
      <c r="A66" s="19">
        <v>65</v>
      </c>
      <c r="B66" s="19" t="str">
        <f t="shared" si="0"/>
        <v>June</v>
      </c>
      <c r="C66" s="19" t="s">
        <v>3560</v>
      </c>
      <c r="D66" s="19" t="s">
        <v>3209</v>
      </c>
      <c r="E66" s="19" t="s">
        <v>3623</v>
      </c>
      <c r="F66" s="19" t="s">
        <v>3630</v>
      </c>
      <c r="G66" s="19" t="s">
        <v>3630</v>
      </c>
      <c r="H66" s="19"/>
      <c r="I66" s="160">
        <v>45835</v>
      </c>
      <c r="J66" s="19" t="s">
        <v>3563</v>
      </c>
      <c r="K66" s="19"/>
      <c r="L66" s="19" t="s">
        <v>3564</v>
      </c>
      <c r="M66" s="19" t="s">
        <v>3565</v>
      </c>
    </row>
    <row r="67" spans="1:13" x14ac:dyDescent="0.25">
      <c r="A67" s="19">
        <v>66</v>
      </c>
      <c r="B67" s="19" t="str">
        <f t="shared" ref="B67:B103" si="1">IF(I67="", "", TEXT(I67, "mmmm"))</f>
        <v>June</v>
      </c>
      <c r="C67" s="19" t="s">
        <v>3560</v>
      </c>
      <c r="D67" s="19" t="s">
        <v>3209</v>
      </c>
      <c r="E67" s="19" t="s">
        <v>3623</v>
      </c>
      <c r="F67" s="19" t="s">
        <v>3631</v>
      </c>
      <c r="G67" s="19" t="s">
        <v>3631</v>
      </c>
      <c r="H67" s="19"/>
      <c r="I67" s="160">
        <v>45835</v>
      </c>
      <c r="J67" s="19" t="s">
        <v>3563</v>
      </c>
      <c r="K67" s="19"/>
      <c r="L67" s="19" t="s">
        <v>3564</v>
      </c>
      <c r="M67" s="19" t="s">
        <v>3565</v>
      </c>
    </row>
    <row r="68" spans="1:13" x14ac:dyDescent="0.25">
      <c r="A68" s="19">
        <v>67</v>
      </c>
      <c r="B68" s="19" t="str">
        <f t="shared" si="1"/>
        <v>June</v>
      </c>
      <c r="C68" s="19" t="s">
        <v>3560</v>
      </c>
      <c r="D68" s="19" t="s">
        <v>3209</v>
      </c>
      <c r="E68" s="19" t="s">
        <v>3623</v>
      </c>
      <c r="F68" s="19" t="s">
        <v>3632</v>
      </c>
      <c r="G68" s="19" t="s">
        <v>3632</v>
      </c>
      <c r="H68" s="19"/>
      <c r="I68" s="160">
        <v>45835</v>
      </c>
      <c r="J68" s="19" t="s">
        <v>3563</v>
      </c>
      <c r="K68" s="19"/>
      <c r="L68" s="19" t="s">
        <v>3564</v>
      </c>
      <c r="M68" s="19" t="s">
        <v>3565</v>
      </c>
    </row>
    <row r="69" spans="1:13" x14ac:dyDescent="0.25">
      <c r="A69" s="19">
        <v>68</v>
      </c>
      <c r="B69" s="19" t="str">
        <f t="shared" si="1"/>
        <v>June</v>
      </c>
      <c r="C69" s="19" t="s">
        <v>3560</v>
      </c>
      <c r="D69" s="19" t="s">
        <v>3209</v>
      </c>
      <c r="E69" s="19" t="s">
        <v>3623</v>
      </c>
      <c r="F69" s="19" t="s">
        <v>3633</v>
      </c>
      <c r="G69" s="19" t="s">
        <v>3633</v>
      </c>
      <c r="H69" s="19"/>
      <c r="I69" s="160">
        <v>45835</v>
      </c>
      <c r="J69" s="19" t="s">
        <v>3563</v>
      </c>
      <c r="K69" s="19"/>
      <c r="L69" s="19" t="s">
        <v>3564</v>
      </c>
      <c r="M69" s="19" t="s">
        <v>3565</v>
      </c>
    </row>
    <row r="70" spans="1:13" x14ac:dyDescent="0.25">
      <c r="A70" s="19">
        <v>69</v>
      </c>
      <c r="B70" s="19" t="str">
        <f t="shared" si="1"/>
        <v>June</v>
      </c>
      <c r="C70" s="19" t="s">
        <v>3560</v>
      </c>
      <c r="D70" s="19" t="s">
        <v>3209</v>
      </c>
      <c r="E70" s="19" t="s">
        <v>3623</v>
      </c>
      <c r="F70" s="19" t="s">
        <v>3634</v>
      </c>
      <c r="G70" s="19" t="s">
        <v>3634</v>
      </c>
      <c r="H70" s="19"/>
      <c r="I70" s="160">
        <v>45835</v>
      </c>
      <c r="J70" s="19" t="s">
        <v>3563</v>
      </c>
      <c r="K70" s="19"/>
      <c r="L70" s="19" t="s">
        <v>3564</v>
      </c>
      <c r="M70" s="19" t="s">
        <v>3565</v>
      </c>
    </row>
    <row r="71" spans="1:13" x14ac:dyDescent="0.25">
      <c r="A71" s="19">
        <v>70</v>
      </c>
      <c r="B71" s="19" t="str">
        <f t="shared" si="1"/>
        <v>June</v>
      </c>
      <c r="C71" s="19" t="s">
        <v>3560</v>
      </c>
      <c r="D71" s="19" t="s">
        <v>3209</v>
      </c>
      <c r="E71" s="19" t="s">
        <v>3623</v>
      </c>
      <c r="F71" s="19" t="s">
        <v>3635</v>
      </c>
      <c r="G71" s="19" t="s">
        <v>3635</v>
      </c>
      <c r="H71" s="19"/>
      <c r="I71" s="160">
        <v>45835</v>
      </c>
      <c r="J71" s="19" t="s">
        <v>3563</v>
      </c>
      <c r="K71" s="19"/>
      <c r="L71" s="19" t="s">
        <v>3564</v>
      </c>
      <c r="M71" s="19" t="s">
        <v>3565</v>
      </c>
    </row>
    <row r="72" spans="1:13" x14ac:dyDescent="0.25">
      <c r="A72" s="19">
        <v>71</v>
      </c>
      <c r="B72" s="19" t="str">
        <f t="shared" si="1"/>
        <v>June</v>
      </c>
      <c r="C72" s="19" t="s">
        <v>3560</v>
      </c>
      <c r="D72" s="19" t="s">
        <v>3209</v>
      </c>
      <c r="E72" s="19" t="s">
        <v>3623</v>
      </c>
      <c r="F72" s="19" t="s">
        <v>3636</v>
      </c>
      <c r="G72" s="19" t="s">
        <v>3636</v>
      </c>
      <c r="H72" s="19"/>
      <c r="I72" s="160">
        <v>45835</v>
      </c>
      <c r="J72" s="19" t="s">
        <v>3563</v>
      </c>
      <c r="K72" s="19"/>
      <c r="L72" s="19" t="s">
        <v>3564</v>
      </c>
      <c r="M72" s="19" t="s">
        <v>3565</v>
      </c>
    </row>
    <row r="73" spans="1:13" x14ac:dyDescent="0.25">
      <c r="A73" s="19">
        <v>72</v>
      </c>
      <c r="B73" s="19" t="str">
        <f t="shared" si="1"/>
        <v>June</v>
      </c>
      <c r="C73" s="19" t="s">
        <v>3560</v>
      </c>
      <c r="D73" s="19" t="s">
        <v>3209</v>
      </c>
      <c r="E73" s="19" t="s">
        <v>3623</v>
      </c>
      <c r="F73" s="19" t="s">
        <v>3637</v>
      </c>
      <c r="G73" s="19" t="s">
        <v>3637</v>
      </c>
      <c r="H73" s="19"/>
      <c r="I73" s="160">
        <v>45835</v>
      </c>
      <c r="J73" s="19" t="s">
        <v>3563</v>
      </c>
      <c r="K73" s="19"/>
      <c r="L73" s="19" t="s">
        <v>3564</v>
      </c>
      <c r="M73" s="19" t="s">
        <v>3565</v>
      </c>
    </row>
    <row r="74" spans="1:13" x14ac:dyDescent="0.25">
      <c r="A74" s="19">
        <v>73</v>
      </c>
      <c r="B74" s="19" t="str">
        <f t="shared" si="1"/>
        <v>July</v>
      </c>
      <c r="C74" s="19" t="s">
        <v>3560</v>
      </c>
      <c r="D74" s="19" t="s">
        <v>3184</v>
      </c>
      <c r="E74" s="19" t="s">
        <v>3638</v>
      </c>
      <c r="F74" s="19" t="s">
        <v>3639</v>
      </c>
      <c r="G74" s="19" t="s">
        <v>3639</v>
      </c>
      <c r="H74" s="19"/>
      <c r="I74" s="160">
        <v>45846</v>
      </c>
      <c r="J74" s="19" t="s">
        <v>3563</v>
      </c>
      <c r="K74" s="19" t="s">
        <v>3640</v>
      </c>
      <c r="L74" s="19" t="s">
        <v>3564</v>
      </c>
      <c r="M74" s="19" t="s">
        <v>3565</v>
      </c>
    </row>
    <row r="75" spans="1:13" x14ac:dyDescent="0.25">
      <c r="A75" s="19">
        <v>74</v>
      </c>
      <c r="B75" s="19" t="str">
        <f t="shared" si="1"/>
        <v>July</v>
      </c>
      <c r="C75" s="19" t="s">
        <v>3560</v>
      </c>
      <c r="D75" s="19" t="s">
        <v>3184</v>
      </c>
      <c r="E75" s="19" t="s">
        <v>3638</v>
      </c>
      <c r="F75" s="19" t="s">
        <v>3641</v>
      </c>
      <c r="G75" s="19" t="s">
        <v>3641</v>
      </c>
      <c r="H75" s="19"/>
      <c r="I75" s="160">
        <v>45846</v>
      </c>
      <c r="J75" s="19" t="s">
        <v>3563</v>
      </c>
      <c r="K75" s="19" t="s">
        <v>3640</v>
      </c>
      <c r="L75" s="19" t="s">
        <v>3564</v>
      </c>
      <c r="M75" s="19" t="s">
        <v>3565</v>
      </c>
    </row>
    <row r="76" spans="1:13" x14ac:dyDescent="0.25">
      <c r="A76" s="19">
        <v>75</v>
      </c>
      <c r="B76" s="19" t="str">
        <f t="shared" si="1"/>
        <v>July</v>
      </c>
      <c r="C76" s="19" t="s">
        <v>3560</v>
      </c>
      <c r="D76" s="19" t="s">
        <v>3184</v>
      </c>
      <c r="E76" s="19" t="s">
        <v>3638</v>
      </c>
      <c r="F76" s="19" t="s">
        <v>3642</v>
      </c>
      <c r="G76" s="19" t="s">
        <v>3642</v>
      </c>
      <c r="H76" s="19"/>
      <c r="I76" s="160">
        <v>45846</v>
      </c>
      <c r="J76" s="19" t="s">
        <v>3563</v>
      </c>
      <c r="K76" s="19" t="s">
        <v>3640</v>
      </c>
      <c r="L76" s="19" t="s">
        <v>3564</v>
      </c>
      <c r="M76" s="19" t="s">
        <v>3565</v>
      </c>
    </row>
    <row r="77" spans="1:13" x14ac:dyDescent="0.25">
      <c r="A77" s="19">
        <v>76</v>
      </c>
      <c r="B77" s="19" t="str">
        <f t="shared" si="1"/>
        <v>July</v>
      </c>
      <c r="C77" s="19" t="s">
        <v>3560</v>
      </c>
      <c r="D77" s="19" t="s">
        <v>3184</v>
      </c>
      <c r="E77" s="19" t="s">
        <v>3638</v>
      </c>
      <c r="F77" s="19" t="s">
        <v>3438</v>
      </c>
      <c r="G77" s="19" t="s">
        <v>3438</v>
      </c>
      <c r="H77" s="19"/>
      <c r="I77" s="160">
        <v>45846</v>
      </c>
      <c r="J77" s="19" t="s">
        <v>3563</v>
      </c>
      <c r="K77" s="19" t="s">
        <v>3640</v>
      </c>
      <c r="L77" s="19" t="s">
        <v>3564</v>
      </c>
      <c r="M77" s="19" t="s">
        <v>3565</v>
      </c>
    </row>
    <row r="78" spans="1:13" x14ac:dyDescent="0.25">
      <c r="A78" s="19">
        <v>77</v>
      </c>
      <c r="B78" s="19" t="str">
        <f t="shared" si="1"/>
        <v>July</v>
      </c>
      <c r="C78" s="19" t="s">
        <v>3560</v>
      </c>
      <c r="D78" s="19" t="s">
        <v>3184</v>
      </c>
      <c r="E78" s="19" t="s">
        <v>3638</v>
      </c>
      <c r="F78" s="19" t="s">
        <v>3643</v>
      </c>
      <c r="G78" s="19" t="s">
        <v>3643</v>
      </c>
      <c r="H78" s="19"/>
      <c r="I78" s="160">
        <v>45846</v>
      </c>
      <c r="J78" s="19" t="s">
        <v>3563</v>
      </c>
      <c r="K78" s="19" t="s">
        <v>3640</v>
      </c>
      <c r="L78" s="19" t="s">
        <v>3564</v>
      </c>
      <c r="M78" s="19" t="s">
        <v>3565</v>
      </c>
    </row>
    <row r="79" spans="1:13" x14ac:dyDescent="0.25">
      <c r="A79" s="19">
        <v>78</v>
      </c>
      <c r="B79" s="19" t="str">
        <f t="shared" si="1"/>
        <v>July</v>
      </c>
      <c r="C79" s="19" t="s">
        <v>3560</v>
      </c>
      <c r="D79" s="19" t="s">
        <v>3184</v>
      </c>
      <c r="E79" s="19" t="s">
        <v>3638</v>
      </c>
      <c r="F79" s="19" t="s">
        <v>3644</v>
      </c>
      <c r="G79" s="19" t="s">
        <v>3644</v>
      </c>
      <c r="H79" s="19"/>
      <c r="I79" s="160">
        <v>45846</v>
      </c>
      <c r="J79" s="19" t="s">
        <v>3563</v>
      </c>
      <c r="K79" s="19" t="s">
        <v>3640</v>
      </c>
      <c r="L79" s="19" t="s">
        <v>3564</v>
      </c>
      <c r="M79" s="19" t="s">
        <v>3565</v>
      </c>
    </row>
    <row r="80" spans="1:13" x14ac:dyDescent="0.25">
      <c r="A80" s="19">
        <v>79</v>
      </c>
      <c r="B80" s="19" t="str">
        <f t="shared" si="1"/>
        <v>July</v>
      </c>
      <c r="C80" s="19" t="s">
        <v>3560</v>
      </c>
      <c r="D80" s="19" t="s">
        <v>3184</v>
      </c>
      <c r="E80" s="19" t="s">
        <v>3638</v>
      </c>
      <c r="F80" s="19" t="s">
        <v>3645</v>
      </c>
      <c r="G80" s="19" t="s">
        <v>3645</v>
      </c>
      <c r="H80" s="19"/>
      <c r="I80" s="160">
        <v>45846</v>
      </c>
      <c r="J80" s="19" t="s">
        <v>3563</v>
      </c>
      <c r="K80" s="19" t="s">
        <v>3640</v>
      </c>
      <c r="L80" s="19" t="s">
        <v>3564</v>
      </c>
      <c r="M80" s="19" t="s">
        <v>3565</v>
      </c>
    </row>
    <row r="81" spans="1:13" x14ac:dyDescent="0.25">
      <c r="A81" s="19">
        <v>80</v>
      </c>
      <c r="B81" s="19" t="str">
        <f t="shared" si="1"/>
        <v>July</v>
      </c>
      <c r="C81" s="19" t="s">
        <v>3560</v>
      </c>
      <c r="D81" s="19" t="s">
        <v>3184</v>
      </c>
      <c r="E81" s="19" t="s">
        <v>3638</v>
      </c>
      <c r="F81" s="19" t="s">
        <v>3646</v>
      </c>
      <c r="G81" s="19" t="s">
        <v>3646</v>
      </c>
      <c r="H81" s="19"/>
      <c r="I81" s="160">
        <v>45846</v>
      </c>
      <c r="J81" s="19" t="s">
        <v>3563</v>
      </c>
      <c r="K81" s="19" t="s">
        <v>3640</v>
      </c>
      <c r="L81" s="19" t="s">
        <v>3564</v>
      </c>
      <c r="M81" s="19" t="s">
        <v>3565</v>
      </c>
    </row>
    <row r="82" spans="1:13" x14ac:dyDescent="0.25">
      <c r="A82" s="19">
        <v>81</v>
      </c>
      <c r="B82" s="19" t="str">
        <f t="shared" si="1"/>
        <v>July</v>
      </c>
      <c r="C82" s="19" t="s">
        <v>3560</v>
      </c>
      <c r="D82" s="19" t="s">
        <v>3184</v>
      </c>
      <c r="E82" s="19" t="s">
        <v>3638</v>
      </c>
      <c r="F82" s="19" t="s">
        <v>3414</v>
      </c>
      <c r="G82" s="19" t="s">
        <v>3414</v>
      </c>
      <c r="H82" s="19"/>
      <c r="I82" s="160">
        <v>45846</v>
      </c>
      <c r="J82" s="19" t="s">
        <v>3563</v>
      </c>
      <c r="K82" s="19" t="s">
        <v>3640</v>
      </c>
      <c r="L82" s="19" t="s">
        <v>3564</v>
      </c>
      <c r="M82" s="19" t="s">
        <v>3565</v>
      </c>
    </row>
    <row r="83" spans="1:13" x14ac:dyDescent="0.25">
      <c r="A83" s="19">
        <v>82</v>
      </c>
      <c r="B83" s="19" t="str">
        <f t="shared" si="1"/>
        <v>July</v>
      </c>
      <c r="C83" s="19" t="s">
        <v>3560</v>
      </c>
      <c r="D83" s="19" t="s">
        <v>3184</v>
      </c>
      <c r="E83" s="19" t="s">
        <v>3638</v>
      </c>
      <c r="F83" s="19" t="s">
        <v>3647</v>
      </c>
      <c r="G83" s="19" t="s">
        <v>3647</v>
      </c>
      <c r="H83" s="19"/>
      <c r="I83" s="160">
        <v>45846</v>
      </c>
      <c r="J83" s="19" t="s">
        <v>3563</v>
      </c>
      <c r="K83" s="19" t="s">
        <v>3640</v>
      </c>
      <c r="L83" s="19" t="s">
        <v>3564</v>
      </c>
      <c r="M83" s="19" t="s">
        <v>3565</v>
      </c>
    </row>
    <row r="84" spans="1:13" x14ac:dyDescent="0.25">
      <c r="A84" s="19">
        <v>83</v>
      </c>
      <c r="B84" s="19" t="str">
        <f t="shared" si="1"/>
        <v>July</v>
      </c>
      <c r="C84" s="19" t="s">
        <v>3560</v>
      </c>
      <c r="D84" s="19" t="s">
        <v>3184</v>
      </c>
      <c r="E84" s="19" t="s">
        <v>3638</v>
      </c>
      <c r="F84" s="19" t="s">
        <v>3648</v>
      </c>
      <c r="G84" s="19" t="s">
        <v>3648</v>
      </c>
      <c r="H84" s="19"/>
      <c r="I84" s="160">
        <v>45846</v>
      </c>
      <c r="J84" s="19" t="s">
        <v>3563</v>
      </c>
      <c r="K84" s="19" t="s">
        <v>3640</v>
      </c>
      <c r="L84" s="19" t="s">
        <v>3564</v>
      </c>
      <c r="M84" s="19" t="s">
        <v>3565</v>
      </c>
    </row>
    <row r="85" spans="1:13" x14ac:dyDescent="0.25">
      <c r="A85" s="19">
        <v>84</v>
      </c>
      <c r="B85" s="19" t="str">
        <f t="shared" si="1"/>
        <v>July</v>
      </c>
      <c r="C85" s="19" t="s">
        <v>3560</v>
      </c>
      <c r="D85" s="19" t="s">
        <v>3184</v>
      </c>
      <c r="E85" s="19" t="s">
        <v>3638</v>
      </c>
      <c r="F85" s="19" t="s">
        <v>3649</v>
      </c>
      <c r="G85" s="19" t="s">
        <v>3649</v>
      </c>
      <c r="H85" s="19"/>
      <c r="I85" s="160">
        <v>45846</v>
      </c>
      <c r="J85" s="19" t="s">
        <v>3563</v>
      </c>
      <c r="K85" s="19" t="s">
        <v>3640</v>
      </c>
      <c r="L85" s="19" t="s">
        <v>3564</v>
      </c>
      <c r="M85" s="19" t="s">
        <v>3565</v>
      </c>
    </row>
    <row r="86" spans="1:13" x14ac:dyDescent="0.25">
      <c r="A86" s="19">
        <v>85</v>
      </c>
      <c r="B86" s="19" t="str">
        <f t="shared" si="1"/>
        <v>July</v>
      </c>
      <c r="C86" s="19" t="s">
        <v>3560</v>
      </c>
      <c r="D86" s="19" t="s">
        <v>3184</v>
      </c>
      <c r="E86" s="19" t="s">
        <v>3638</v>
      </c>
      <c r="F86" s="19" t="s">
        <v>3650</v>
      </c>
      <c r="G86" s="19" t="s">
        <v>3650</v>
      </c>
      <c r="H86" s="19"/>
      <c r="I86" s="160">
        <v>45846</v>
      </c>
      <c r="J86" s="19" t="s">
        <v>3563</v>
      </c>
      <c r="K86" s="19" t="s">
        <v>3640</v>
      </c>
      <c r="L86" s="19" t="s">
        <v>3564</v>
      </c>
      <c r="M86" s="19" t="s">
        <v>3565</v>
      </c>
    </row>
    <row r="87" spans="1:13" x14ac:dyDescent="0.25">
      <c r="A87" s="19">
        <v>86</v>
      </c>
      <c r="B87" s="19" t="str">
        <f t="shared" si="1"/>
        <v>July</v>
      </c>
      <c r="C87" s="19" t="s">
        <v>3560</v>
      </c>
      <c r="D87" s="19" t="s">
        <v>3184</v>
      </c>
      <c r="E87" s="19" t="s">
        <v>3638</v>
      </c>
      <c r="F87" s="19" t="s">
        <v>3651</v>
      </c>
      <c r="G87" s="19" t="s">
        <v>3651</v>
      </c>
      <c r="H87" s="19"/>
      <c r="I87" s="160">
        <v>45846</v>
      </c>
      <c r="J87" s="19" t="s">
        <v>3563</v>
      </c>
      <c r="K87" s="19" t="s">
        <v>3640</v>
      </c>
      <c r="L87" s="19" t="s">
        <v>3564</v>
      </c>
      <c r="M87" s="19" t="s">
        <v>3565</v>
      </c>
    </row>
    <row r="88" spans="1:13" x14ac:dyDescent="0.25">
      <c r="A88" s="19">
        <v>87</v>
      </c>
      <c r="B88" s="19" t="str">
        <f t="shared" si="1"/>
        <v>July</v>
      </c>
      <c r="C88" s="19" t="s">
        <v>3560</v>
      </c>
      <c r="D88" s="19" t="s">
        <v>3184</v>
      </c>
      <c r="E88" s="19" t="s">
        <v>3638</v>
      </c>
      <c r="F88" s="19" t="s">
        <v>3651</v>
      </c>
      <c r="G88" s="19" t="s">
        <v>3651</v>
      </c>
      <c r="H88" s="19"/>
      <c r="I88" s="160">
        <v>45846</v>
      </c>
      <c r="J88" s="19" t="s">
        <v>3563</v>
      </c>
      <c r="K88" s="19" t="s">
        <v>3640</v>
      </c>
      <c r="L88" s="19" t="s">
        <v>3564</v>
      </c>
      <c r="M88" s="19" t="s">
        <v>3565</v>
      </c>
    </row>
    <row r="89" spans="1:13" x14ac:dyDescent="0.25">
      <c r="A89" s="19">
        <v>88</v>
      </c>
      <c r="B89" s="19" t="str">
        <f t="shared" si="1"/>
        <v>July</v>
      </c>
      <c r="C89" s="19" t="s">
        <v>3560</v>
      </c>
      <c r="D89" s="19" t="s">
        <v>3184</v>
      </c>
      <c r="E89" s="19" t="s">
        <v>3638</v>
      </c>
      <c r="F89" s="19" t="s">
        <v>3652</v>
      </c>
      <c r="G89" s="19" t="s">
        <v>3652</v>
      </c>
      <c r="H89" s="19"/>
      <c r="I89" s="160">
        <v>45846</v>
      </c>
      <c r="J89" s="19" t="s">
        <v>3563</v>
      </c>
      <c r="K89" s="19" t="s">
        <v>3640</v>
      </c>
      <c r="L89" s="19" t="s">
        <v>3564</v>
      </c>
      <c r="M89" s="19" t="s">
        <v>3565</v>
      </c>
    </row>
    <row r="90" spans="1:13" x14ac:dyDescent="0.25">
      <c r="A90" s="19">
        <v>89</v>
      </c>
      <c r="B90" s="19" t="str">
        <f t="shared" si="1"/>
        <v>July</v>
      </c>
      <c r="C90" s="19" t="s">
        <v>3560</v>
      </c>
      <c r="D90" s="19" t="s">
        <v>3184</v>
      </c>
      <c r="E90" s="19" t="s">
        <v>3638</v>
      </c>
      <c r="F90" s="19" t="s">
        <v>3652</v>
      </c>
      <c r="G90" s="19" t="s">
        <v>3652</v>
      </c>
      <c r="H90" s="19"/>
      <c r="I90" s="160">
        <v>45846</v>
      </c>
      <c r="J90" s="19" t="s">
        <v>3563</v>
      </c>
      <c r="K90" s="19" t="s">
        <v>3640</v>
      </c>
      <c r="L90" s="19" t="s">
        <v>3564</v>
      </c>
      <c r="M90" s="19" t="s">
        <v>3565</v>
      </c>
    </row>
    <row r="91" spans="1:13" x14ac:dyDescent="0.25">
      <c r="A91" s="19">
        <v>90</v>
      </c>
      <c r="B91" s="19" t="str">
        <f t="shared" si="1"/>
        <v>July</v>
      </c>
      <c r="C91" s="19" t="s">
        <v>3560</v>
      </c>
      <c r="D91" s="19" t="s">
        <v>3184</v>
      </c>
      <c r="E91" s="19" t="s">
        <v>3638</v>
      </c>
      <c r="F91" s="19" t="s">
        <v>3653</v>
      </c>
      <c r="G91" s="19" t="s">
        <v>3653</v>
      </c>
      <c r="H91" s="19"/>
      <c r="I91" s="160">
        <v>45846</v>
      </c>
      <c r="J91" s="19" t="s">
        <v>3563</v>
      </c>
      <c r="K91" s="19" t="s">
        <v>3640</v>
      </c>
      <c r="L91" s="19" t="s">
        <v>3564</v>
      </c>
      <c r="M91" s="19" t="s">
        <v>3565</v>
      </c>
    </row>
    <row r="92" spans="1:13" x14ac:dyDescent="0.25">
      <c r="A92" s="19">
        <v>91</v>
      </c>
      <c r="B92" s="19" t="str">
        <f t="shared" si="1"/>
        <v>July</v>
      </c>
      <c r="C92" s="19" t="s">
        <v>3560</v>
      </c>
      <c r="D92" s="19" t="s">
        <v>3184</v>
      </c>
      <c r="E92" s="19" t="s">
        <v>3638</v>
      </c>
      <c r="F92" s="19" t="s">
        <v>3654</v>
      </c>
      <c r="G92" s="19" t="s">
        <v>3654</v>
      </c>
      <c r="H92" s="19"/>
      <c r="I92" s="160">
        <v>45846</v>
      </c>
      <c r="J92" s="19" t="s">
        <v>3563</v>
      </c>
      <c r="K92" s="19" t="s">
        <v>3640</v>
      </c>
      <c r="L92" s="19" t="s">
        <v>3564</v>
      </c>
      <c r="M92" s="19" t="s">
        <v>3565</v>
      </c>
    </row>
    <row r="93" spans="1:13" x14ac:dyDescent="0.25">
      <c r="A93" s="19">
        <v>92</v>
      </c>
      <c r="B93" s="19" t="str">
        <f t="shared" si="1"/>
        <v>July</v>
      </c>
      <c r="C93" s="19" t="s">
        <v>3560</v>
      </c>
      <c r="D93" s="19" t="s">
        <v>3184</v>
      </c>
      <c r="E93" s="19" t="s">
        <v>3638</v>
      </c>
      <c r="F93" s="19" t="s">
        <v>3655</v>
      </c>
      <c r="G93" s="19" t="s">
        <v>3655</v>
      </c>
      <c r="H93" s="19"/>
      <c r="I93" s="160">
        <v>45846</v>
      </c>
      <c r="J93" s="19" t="s">
        <v>3563</v>
      </c>
      <c r="K93" s="19" t="s">
        <v>3640</v>
      </c>
      <c r="L93" s="19" t="s">
        <v>3564</v>
      </c>
      <c r="M93" s="19" t="s">
        <v>3565</v>
      </c>
    </row>
    <row r="94" spans="1:13" x14ac:dyDescent="0.25">
      <c r="A94" s="19">
        <v>93</v>
      </c>
      <c r="B94" s="19" t="str">
        <f t="shared" si="1"/>
        <v>July</v>
      </c>
      <c r="C94" s="19" t="s">
        <v>3560</v>
      </c>
      <c r="D94" s="19" t="s">
        <v>3184</v>
      </c>
      <c r="E94" s="19" t="s">
        <v>3638</v>
      </c>
      <c r="F94" s="19" t="s">
        <v>3656</v>
      </c>
      <c r="G94" s="19" t="s">
        <v>3656</v>
      </c>
      <c r="H94" s="19"/>
      <c r="I94" s="160">
        <v>45846</v>
      </c>
      <c r="J94" s="19" t="s">
        <v>3563</v>
      </c>
      <c r="K94" s="19" t="s">
        <v>3640</v>
      </c>
      <c r="L94" s="19" t="s">
        <v>3564</v>
      </c>
      <c r="M94" s="19" t="s">
        <v>3565</v>
      </c>
    </row>
    <row r="95" spans="1:13" x14ac:dyDescent="0.25">
      <c r="A95" s="19">
        <v>94</v>
      </c>
      <c r="B95" s="19" t="str">
        <f t="shared" si="1"/>
        <v>July</v>
      </c>
      <c r="C95" s="19" t="s">
        <v>3560</v>
      </c>
      <c r="D95" s="19" t="s">
        <v>3184</v>
      </c>
      <c r="E95" s="19" t="s">
        <v>3638</v>
      </c>
      <c r="F95" s="19" t="s">
        <v>3657</v>
      </c>
      <c r="G95" s="19" t="s">
        <v>3657</v>
      </c>
      <c r="H95" s="19"/>
      <c r="I95" s="160">
        <v>45846</v>
      </c>
      <c r="J95" s="19" t="s">
        <v>3563</v>
      </c>
      <c r="K95" s="19" t="s">
        <v>3640</v>
      </c>
      <c r="L95" s="19" t="s">
        <v>3564</v>
      </c>
      <c r="M95" s="19" t="s">
        <v>3565</v>
      </c>
    </row>
    <row r="96" spans="1:13" x14ac:dyDescent="0.25">
      <c r="A96" s="19">
        <v>95</v>
      </c>
      <c r="B96" s="19" t="str">
        <f t="shared" si="1"/>
        <v>July</v>
      </c>
      <c r="C96" s="19" t="s">
        <v>3560</v>
      </c>
      <c r="D96" s="19" t="s">
        <v>3184</v>
      </c>
      <c r="E96" s="19" t="s">
        <v>3638</v>
      </c>
      <c r="F96" s="19" t="s">
        <v>3658</v>
      </c>
      <c r="G96" s="19" t="s">
        <v>3658</v>
      </c>
      <c r="H96" s="19"/>
      <c r="I96" s="160">
        <v>45846</v>
      </c>
      <c r="J96" s="19" t="s">
        <v>3563</v>
      </c>
      <c r="K96" s="19" t="s">
        <v>3640</v>
      </c>
      <c r="L96" s="19" t="s">
        <v>3564</v>
      </c>
      <c r="M96" s="19" t="s">
        <v>3565</v>
      </c>
    </row>
    <row r="97" spans="1:13" x14ac:dyDescent="0.25">
      <c r="A97" s="19">
        <v>96</v>
      </c>
      <c r="B97" s="19" t="str">
        <f t="shared" si="1"/>
        <v>July</v>
      </c>
      <c r="C97" s="19" t="s">
        <v>3560</v>
      </c>
      <c r="D97" s="19" t="s">
        <v>3184</v>
      </c>
      <c r="E97" s="19" t="s">
        <v>3638</v>
      </c>
      <c r="F97" s="19" t="s">
        <v>3659</v>
      </c>
      <c r="G97" s="19" t="s">
        <v>3659</v>
      </c>
      <c r="H97" s="19"/>
      <c r="I97" s="160">
        <v>45846</v>
      </c>
      <c r="J97" s="19" t="s">
        <v>3563</v>
      </c>
      <c r="K97" s="19" t="s">
        <v>3640</v>
      </c>
      <c r="L97" s="19" t="s">
        <v>3564</v>
      </c>
      <c r="M97" s="19" t="s">
        <v>3565</v>
      </c>
    </row>
    <row r="98" spans="1:13" x14ac:dyDescent="0.25">
      <c r="A98" s="19">
        <v>97</v>
      </c>
      <c r="B98" s="19" t="str">
        <f t="shared" si="1"/>
        <v>July</v>
      </c>
      <c r="C98" s="19" t="s">
        <v>3560</v>
      </c>
      <c r="D98" s="19" t="s">
        <v>3184</v>
      </c>
      <c r="E98" s="19" t="s">
        <v>3638</v>
      </c>
      <c r="F98" s="19" t="s">
        <v>3660</v>
      </c>
      <c r="G98" s="19" t="s">
        <v>3660</v>
      </c>
      <c r="H98" s="19"/>
      <c r="I98" s="160">
        <v>45846</v>
      </c>
      <c r="J98" s="19" t="s">
        <v>3563</v>
      </c>
      <c r="K98" s="19" t="s">
        <v>3640</v>
      </c>
      <c r="L98" s="19" t="s">
        <v>3564</v>
      </c>
      <c r="M98" s="19" t="s">
        <v>3565</v>
      </c>
    </row>
    <row r="99" spans="1:13" x14ac:dyDescent="0.25">
      <c r="A99" s="19">
        <v>98</v>
      </c>
      <c r="B99" s="19" t="str">
        <f t="shared" si="1"/>
        <v>July</v>
      </c>
      <c r="C99" s="19" t="s">
        <v>3560</v>
      </c>
      <c r="D99" s="19" t="s">
        <v>3184</v>
      </c>
      <c r="E99" s="19" t="s">
        <v>3638</v>
      </c>
      <c r="F99" s="19" t="s">
        <v>3661</v>
      </c>
      <c r="G99" s="19" t="s">
        <v>3661</v>
      </c>
      <c r="H99" s="19"/>
      <c r="I99" s="160">
        <v>45846</v>
      </c>
      <c r="J99" s="19" t="s">
        <v>3563</v>
      </c>
      <c r="K99" s="19" t="s">
        <v>3640</v>
      </c>
      <c r="L99" s="19" t="s">
        <v>3564</v>
      </c>
      <c r="M99" s="19" t="s">
        <v>3565</v>
      </c>
    </row>
    <row r="100" spans="1:13" x14ac:dyDescent="0.25">
      <c r="A100" s="19">
        <v>99</v>
      </c>
      <c r="B100" s="19" t="str">
        <f t="shared" si="1"/>
        <v>July</v>
      </c>
      <c r="C100" s="19" t="s">
        <v>3560</v>
      </c>
      <c r="D100" s="19" t="s">
        <v>3184</v>
      </c>
      <c r="E100" s="19" t="s">
        <v>3638</v>
      </c>
      <c r="F100" s="19" t="s">
        <v>3662</v>
      </c>
      <c r="G100" s="19" t="s">
        <v>3662</v>
      </c>
      <c r="H100" s="19"/>
      <c r="I100" s="160">
        <v>45846</v>
      </c>
      <c r="J100" s="19" t="s">
        <v>3563</v>
      </c>
      <c r="K100" s="19" t="s">
        <v>3640</v>
      </c>
      <c r="L100" s="19" t="s">
        <v>3564</v>
      </c>
      <c r="M100" s="19" t="s">
        <v>3565</v>
      </c>
    </row>
    <row r="101" spans="1:13" x14ac:dyDescent="0.25">
      <c r="A101" s="19">
        <v>100</v>
      </c>
      <c r="B101" s="19" t="str">
        <f t="shared" si="1"/>
        <v>July</v>
      </c>
      <c r="C101" s="19" t="s">
        <v>3560</v>
      </c>
      <c r="D101" s="19" t="s">
        <v>3184</v>
      </c>
      <c r="E101" s="19" t="s">
        <v>3638</v>
      </c>
      <c r="F101" s="19" t="s">
        <v>3663</v>
      </c>
      <c r="G101" s="19" t="s">
        <v>3663</v>
      </c>
      <c r="H101" s="19"/>
      <c r="I101" s="160">
        <v>45846</v>
      </c>
      <c r="J101" s="19" t="s">
        <v>3563</v>
      </c>
      <c r="K101" s="19" t="s">
        <v>3640</v>
      </c>
      <c r="L101" s="19" t="s">
        <v>3564</v>
      </c>
      <c r="M101" s="19" t="s">
        <v>3565</v>
      </c>
    </row>
    <row r="102" spans="1:13" x14ac:dyDescent="0.25">
      <c r="A102" s="19">
        <v>101</v>
      </c>
      <c r="B102" s="19" t="str">
        <f t="shared" si="1"/>
        <v>July</v>
      </c>
      <c r="C102" s="19" t="s">
        <v>3560</v>
      </c>
      <c r="D102" s="19" t="s">
        <v>3184</v>
      </c>
      <c r="E102" s="19" t="s">
        <v>3638</v>
      </c>
      <c r="F102" s="19" t="s">
        <v>3664</v>
      </c>
      <c r="G102" s="19" t="s">
        <v>3664</v>
      </c>
      <c r="H102" s="19"/>
      <c r="I102" s="160">
        <v>45846</v>
      </c>
      <c r="J102" s="19" t="s">
        <v>3563</v>
      </c>
      <c r="K102" s="19" t="s">
        <v>3640</v>
      </c>
      <c r="L102" s="19" t="s">
        <v>3564</v>
      </c>
      <c r="M102" s="19" t="s">
        <v>3565</v>
      </c>
    </row>
    <row r="103" spans="1:13" x14ac:dyDescent="0.25">
      <c r="A103" s="19">
        <v>102</v>
      </c>
      <c r="B103" s="19" t="str">
        <f t="shared" si="1"/>
        <v>July</v>
      </c>
      <c r="C103" s="19" t="s">
        <v>3560</v>
      </c>
      <c r="D103" s="19" t="s">
        <v>3184</v>
      </c>
      <c r="E103" s="19" t="s">
        <v>3638</v>
      </c>
      <c r="F103" s="19" t="s">
        <v>3665</v>
      </c>
      <c r="G103" s="19" t="s">
        <v>3665</v>
      </c>
      <c r="H103" s="19"/>
      <c r="I103" s="160">
        <v>45846</v>
      </c>
      <c r="J103" s="19" t="s">
        <v>3563</v>
      </c>
      <c r="K103" s="19" t="s">
        <v>3640</v>
      </c>
      <c r="L103" s="19" t="s">
        <v>3564</v>
      </c>
      <c r="M103" s="19" t="s">
        <v>3565</v>
      </c>
    </row>
    <row r="104" spans="1:13" x14ac:dyDescent="0.25">
      <c r="A104" s="19"/>
      <c r="B104" s="19"/>
      <c r="C104" s="19"/>
      <c r="D104" s="19"/>
      <c r="E104" s="19"/>
      <c r="F104" s="19"/>
      <c r="G104" s="19"/>
      <c r="H104" s="19"/>
      <c r="I104" s="19"/>
      <c r="J104" s="19"/>
      <c r="K104" s="19"/>
      <c r="L104" s="19"/>
    </row>
    <row r="105" spans="1:13" x14ac:dyDescent="0.25">
      <c r="A105" s="19"/>
      <c r="B105" s="19"/>
      <c r="C105" s="19"/>
      <c r="D105" s="19"/>
      <c r="E105" s="19"/>
      <c r="F105" s="19"/>
      <c r="G105" s="19"/>
      <c r="H105" s="19"/>
      <c r="I105" s="19"/>
      <c r="J105" s="19"/>
      <c r="K105" s="19"/>
      <c r="L105" s="19"/>
    </row>
    <row r="106" spans="1:13" x14ac:dyDescent="0.25">
      <c r="A106" s="19"/>
      <c r="B106" s="19"/>
      <c r="C106" s="19"/>
      <c r="D106" s="19"/>
      <c r="E106" s="19"/>
      <c r="F106" s="19"/>
      <c r="G106" s="19"/>
      <c r="H106" s="19"/>
      <c r="I106" s="19"/>
      <c r="J106" s="19"/>
      <c r="K106" s="19"/>
      <c r="L106" s="19"/>
    </row>
    <row r="107" spans="1:13" x14ac:dyDescent="0.25">
      <c r="A107" s="19"/>
      <c r="B107" s="19"/>
      <c r="C107" s="19"/>
      <c r="D107" s="19"/>
      <c r="E107" s="19"/>
      <c r="F107" s="19"/>
      <c r="G107" s="19"/>
      <c r="H107" s="19"/>
      <c r="I107" s="19"/>
      <c r="J107" s="19"/>
      <c r="K107" s="19"/>
      <c r="L107" s="19"/>
    </row>
    <row r="108" spans="1:13" x14ac:dyDescent="0.25">
      <c r="A108" s="19"/>
      <c r="B108" s="19"/>
      <c r="C108" s="19"/>
      <c r="D108" s="19"/>
      <c r="E108" s="19"/>
      <c r="F108" s="19"/>
      <c r="G108" s="19"/>
      <c r="H108" s="19"/>
      <c r="I108" s="19"/>
      <c r="J108" s="19"/>
      <c r="K108" s="19"/>
      <c r="L108" s="19"/>
    </row>
    <row r="109" spans="1:13" x14ac:dyDescent="0.25">
      <c r="A109" s="19"/>
      <c r="B109" s="19"/>
      <c r="C109" s="19"/>
      <c r="D109" s="19"/>
      <c r="E109" s="19"/>
      <c r="F109" s="19"/>
      <c r="G109" s="19"/>
      <c r="H109" s="19"/>
      <c r="I109" s="19"/>
      <c r="J109" s="19"/>
      <c r="K109" s="19"/>
      <c r="L109" s="19"/>
    </row>
    <row r="110" spans="1:13" x14ac:dyDescent="0.25">
      <c r="A110" s="19"/>
      <c r="B110" s="19"/>
      <c r="C110" s="19"/>
      <c r="D110" s="19"/>
      <c r="E110" s="19"/>
      <c r="F110" s="19"/>
      <c r="G110" s="19"/>
      <c r="H110" s="19"/>
      <c r="I110" s="19"/>
      <c r="J110" s="19"/>
      <c r="K110" s="19"/>
      <c r="L110" s="19"/>
    </row>
    <row r="111" spans="1:13" x14ac:dyDescent="0.25">
      <c r="A111" s="19"/>
      <c r="B111" s="19"/>
      <c r="C111" s="19"/>
      <c r="D111" s="19"/>
      <c r="E111" s="19"/>
      <c r="F111" s="19"/>
      <c r="G111" s="19"/>
      <c r="H111" s="19"/>
      <c r="I111" s="19"/>
      <c r="J111" s="19"/>
      <c r="K111" s="19"/>
      <c r="L111" s="19"/>
    </row>
    <row r="112" spans="1:13" x14ac:dyDescent="0.25">
      <c r="A112" s="19"/>
      <c r="B112" s="19"/>
      <c r="C112" s="19"/>
      <c r="D112" s="19"/>
      <c r="E112" s="19"/>
      <c r="F112" s="19"/>
      <c r="G112" s="19"/>
      <c r="H112" s="19"/>
      <c r="I112" s="19"/>
      <c r="J112" s="19"/>
      <c r="K112" s="19"/>
      <c r="L112" s="19"/>
    </row>
    <row r="113" spans="1:12" x14ac:dyDescent="0.25">
      <c r="A113" s="19"/>
      <c r="B113" s="19"/>
      <c r="C113" s="19"/>
      <c r="D113" s="19"/>
      <c r="E113" s="19"/>
      <c r="F113" s="19"/>
      <c r="G113" s="19"/>
      <c r="H113" s="19"/>
      <c r="I113" s="19"/>
      <c r="J113" s="19"/>
      <c r="K113" s="19"/>
      <c r="L113" s="19"/>
    </row>
    <row r="114" spans="1:12" x14ac:dyDescent="0.25">
      <c r="A114" s="19"/>
      <c r="B114" s="19"/>
      <c r="C114" s="19"/>
      <c r="D114" s="19"/>
      <c r="E114" s="19"/>
      <c r="F114" s="19"/>
      <c r="G114" s="19"/>
      <c r="H114" s="19"/>
      <c r="I114" s="19"/>
      <c r="J114" s="19"/>
      <c r="K114" s="19"/>
      <c r="L114" s="19"/>
    </row>
    <row r="115" spans="1:12" x14ac:dyDescent="0.25">
      <c r="A115" s="19"/>
      <c r="B115" s="19"/>
      <c r="C115" s="19"/>
      <c r="D115" s="19"/>
      <c r="E115" s="19"/>
      <c r="F115" s="19"/>
      <c r="G115" s="19"/>
      <c r="H115" s="19"/>
      <c r="I115" s="19"/>
      <c r="J115" s="19"/>
      <c r="K115" s="19"/>
      <c r="L115" s="19"/>
    </row>
    <row r="116" spans="1:12" x14ac:dyDescent="0.25">
      <c r="A116" s="19"/>
      <c r="B116" s="19"/>
      <c r="C116" s="19"/>
      <c r="D116" s="19"/>
      <c r="E116" s="19"/>
      <c r="F116" s="19"/>
      <c r="G116" s="19"/>
      <c r="H116" s="19"/>
      <c r="I116" s="19"/>
      <c r="J116" s="19"/>
      <c r="K116" s="19"/>
      <c r="L116" s="19"/>
    </row>
    <row r="117" spans="1:12" x14ac:dyDescent="0.25">
      <c r="A117" s="19"/>
      <c r="B117" s="19"/>
      <c r="C117" s="19"/>
      <c r="D117" s="19"/>
      <c r="E117" s="19"/>
      <c r="F117" s="19"/>
      <c r="G117" s="19"/>
      <c r="H117" s="19"/>
      <c r="I117" s="19"/>
      <c r="J117" s="19"/>
      <c r="K117" s="19"/>
      <c r="L117" s="19"/>
    </row>
    <row r="118" spans="1:12" x14ac:dyDescent="0.25">
      <c r="A118" s="19"/>
      <c r="B118" s="19"/>
      <c r="C118" s="19"/>
      <c r="D118" s="19"/>
      <c r="E118" s="19"/>
      <c r="F118" s="19"/>
      <c r="G118" s="19"/>
      <c r="H118" s="19"/>
      <c r="I118" s="19"/>
      <c r="J118" s="19"/>
      <c r="K118" s="19"/>
      <c r="L118" s="19"/>
    </row>
    <row r="119" spans="1:12" x14ac:dyDescent="0.25">
      <c r="A119" s="19"/>
      <c r="B119" s="19"/>
      <c r="C119" s="19"/>
      <c r="D119" s="19"/>
      <c r="E119" s="19"/>
      <c r="F119" s="19"/>
      <c r="G119" s="19"/>
      <c r="H119" s="19"/>
      <c r="I119" s="19"/>
      <c r="J119" s="19"/>
      <c r="K119" s="19"/>
      <c r="L119" s="19"/>
    </row>
    <row r="120" spans="1:12" x14ac:dyDescent="0.25">
      <c r="A120" s="19"/>
      <c r="B120" s="19"/>
      <c r="C120" s="19"/>
      <c r="D120" s="19"/>
      <c r="E120" s="19"/>
      <c r="F120" s="19"/>
      <c r="G120" s="19"/>
      <c r="H120" s="19"/>
      <c r="I120" s="19"/>
      <c r="J120" s="19"/>
      <c r="K120" s="19"/>
      <c r="L120" s="19"/>
    </row>
    <row r="121" spans="1:12" x14ac:dyDescent="0.25">
      <c r="A121" s="19"/>
      <c r="B121" s="19"/>
      <c r="C121" s="19"/>
      <c r="D121" s="19"/>
      <c r="E121" s="19"/>
      <c r="F121" s="19"/>
      <c r="G121" s="19"/>
      <c r="H121" s="19"/>
      <c r="I121" s="19"/>
      <c r="J121" s="19"/>
      <c r="K121" s="19"/>
      <c r="L121" s="19"/>
    </row>
    <row r="122" spans="1:12" x14ac:dyDescent="0.25">
      <c r="A122" s="19"/>
      <c r="B122" s="19"/>
      <c r="C122" s="19"/>
      <c r="D122" s="19"/>
      <c r="E122" s="19"/>
      <c r="F122" s="19"/>
      <c r="G122" s="19"/>
      <c r="H122" s="19"/>
      <c r="I122" s="19"/>
      <c r="J122" s="19"/>
      <c r="K122" s="19"/>
      <c r="L122" s="19"/>
    </row>
    <row r="123" spans="1:12" x14ac:dyDescent="0.25">
      <c r="A123" s="19"/>
      <c r="B123" s="19"/>
      <c r="C123" s="19"/>
      <c r="D123" s="19"/>
      <c r="E123" s="19"/>
      <c r="F123" s="19"/>
      <c r="G123" s="19"/>
      <c r="H123" s="19"/>
      <c r="I123" s="19"/>
      <c r="J123" s="19"/>
      <c r="K123" s="19"/>
      <c r="L123" s="19"/>
    </row>
    <row r="124" spans="1:12" x14ac:dyDescent="0.25">
      <c r="A124" s="19"/>
      <c r="B124" s="19"/>
      <c r="C124" s="19"/>
      <c r="D124" s="19"/>
      <c r="E124" s="19"/>
      <c r="F124" s="19"/>
      <c r="G124" s="19"/>
      <c r="H124" s="19"/>
      <c r="I124" s="19"/>
      <c r="J124" s="19"/>
      <c r="K124" s="19"/>
      <c r="L124" s="19"/>
    </row>
    <row r="125" spans="1:12" x14ac:dyDescent="0.25">
      <c r="A125" s="19"/>
      <c r="B125" s="19"/>
      <c r="C125" s="19"/>
      <c r="D125" s="19"/>
      <c r="E125" s="19"/>
      <c r="F125" s="19"/>
      <c r="G125" s="19"/>
      <c r="H125" s="19"/>
      <c r="I125" s="19"/>
      <c r="J125" s="19"/>
      <c r="K125" s="19"/>
      <c r="L125" s="19"/>
    </row>
    <row r="126" spans="1:12" x14ac:dyDescent="0.25">
      <c r="A126" s="19"/>
      <c r="B126" s="19"/>
      <c r="C126" s="19"/>
      <c r="D126" s="19"/>
      <c r="E126" s="19"/>
      <c r="F126" s="19"/>
      <c r="G126" s="19"/>
      <c r="H126" s="19"/>
      <c r="I126" s="19"/>
      <c r="J126" s="19"/>
      <c r="K126" s="19"/>
      <c r="L126" s="19"/>
    </row>
    <row r="127" spans="1:12" x14ac:dyDescent="0.25">
      <c r="A127" s="19"/>
      <c r="B127" s="19"/>
      <c r="C127" s="19"/>
      <c r="D127" s="19"/>
      <c r="E127" s="19"/>
      <c r="F127" s="19"/>
      <c r="G127" s="19"/>
      <c r="H127" s="19"/>
      <c r="I127" s="19"/>
      <c r="J127" s="19"/>
      <c r="K127" s="19"/>
      <c r="L127" s="19"/>
    </row>
    <row r="128" spans="1:12" x14ac:dyDescent="0.25">
      <c r="A128" s="19"/>
      <c r="B128" s="19"/>
      <c r="C128" s="19"/>
      <c r="D128" s="19"/>
      <c r="E128" s="19"/>
      <c r="F128" s="19"/>
      <c r="G128" s="19"/>
      <c r="H128" s="19"/>
      <c r="I128" s="19"/>
      <c r="J128" s="19"/>
      <c r="K128" s="19"/>
      <c r="L128" s="19"/>
    </row>
    <row r="129" spans="1:12" x14ac:dyDescent="0.25">
      <c r="A129" s="19"/>
      <c r="B129" s="19"/>
      <c r="C129" s="19"/>
      <c r="D129" s="19"/>
      <c r="E129" s="19"/>
      <c r="F129" s="19"/>
      <c r="G129" s="19"/>
      <c r="H129" s="19"/>
      <c r="I129" s="19"/>
      <c r="J129" s="19"/>
      <c r="K129" s="19"/>
      <c r="L129" s="19"/>
    </row>
    <row r="130" spans="1:12" x14ac:dyDescent="0.25">
      <c r="A130" s="19"/>
      <c r="B130" s="19"/>
      <c r="C130" s="19"/>
      <c r="D130" s="19"/>
      <c r="E130" s="19"/>
      <c r="F130" s="19"/>
      <c r="G130" s="19"/>
      <c r="H130" s="19"/>
      <c r="I130" s="19"/>
      <c r="J130" s="19"/>
      <c r="K130" s="19"/>
      <c r="L130" s="19"/>
    </row>
    <row r="131" spans="1:12" x14ac:dyDescent="0.25">
      <c r="A131" s="19"/>
      <c r="B131" s="19"/>
      <c r="C131" s="19"/>
      <c r="D131" s="19"/>
      <c r="E131" s="19"/>
      <c r="F131" s="19"/>
      <c r="G131" s="19"/>
      <c r="H131" s="19"/>
      <c r="I131" s="19"/>
      <c r="J131" s="19"/>
      <c r="K131" s="19"/>
      <c r="L131" s="19"/>
    </row>
    <row r="132" spans="1:12" x14ac:dyDescent="0.25">
      <c r="A132" s="19"/>
      <c r="B132" s="19"/>
      <c r="C132" s="19"/>
      <c r="D132" s="19"/>
      <c r="E132" s="19"/>
      <c r="F132" s="19"/>
      <c r="G132" s="19"/>
      <c r="H132" s="19"/>
      <c r="I132" s="19"/>
      <c r="J132" s="19"/>
      <c r="K132" s="19"/>
      <c r="L132" s="19"/>
    </row>
    <row r="133" spans="1:12" x14ac:dyDescent="0.25">
      <c r="A133" s="19"/>
      <c r="B133" s="19"/>
      <c r="C133" s="19"/>
      <c r="D133" s="19"/>
      <c r="E133" s="19"/>
      <c r="F133" s="19"/>
      <c r="G133" s="19"/>
      <c r="H133" s="19"/>
      <c r="I133" s="19"/>
      <c r="J133" s="19"/>
      <c r="K133" s="19"/>
      <c r="L133" s="19"/>
    </row>
    <row r="134" spans="1:12" x14ac:dyDescent="0.25">
      <c r="A134" s="19"/>
      <c r="B134" s="19"/>
      <c r="C134" s="19"/>
      <c r="D134" s="19"/>
      <c r="E134" s="19"/>
      <c r="F134" s="19"/>
      <c r="G134" s="19"/>
      <c r="H134" s="19"/>
      <c r="I134" s="19"/>
      <c r="J134" s="19"/>
      <c r="K134" s="19"/>
      <c r="L134" s="19"/>
    </row>
    <row r="135" spans="1:12" x14ac:dyDescent="0.25">
      <c r="A135" s="19"/>
      <c r="B135" s="19"/>
      <c r="C135" s="19"/>
      <c r="D135" s="19"/>
      <c r="E135" s="19"/>
      <c r="F135" s="19"/>
      <c r="G135" s="19"/>
      <c r="H135" s="19"/>
      <c r="I135" s="19"/>
      <c r="J135" s="19"/>
      <c r="K135" s="19"/>
      <c r="L135" s="19"/>
    </row>
    <row r="136" spans="1:12" x14ac:dyDescent="0.25">
      <c r="A136" s="19"/>
      <c r="B136" s="19"/>
      <c r="C136" s="19"/>
      <c r="D136" s="19"/>
      <c r="E136" s="19"/>
      <c r="F136" s="19"/>
      <c r="G136" s="19"/>
      <c r="H136" s="19"/>
      <c r="I136" s="19"/>
      <c r="J136" s="19"/>
      <c r="K136" s="19"/>
      <c r="L136" s="19"/>
    </row>
    <row r="137" spans="1:12" x14ac:dyDescent="0.25">
      <c r="A137" s="19"/>
      <c r="B137" s="19"/>
      <c r="C137" s="19"/>
      <c r="D137" s="19"/>
      <c r="E137" s="19"/>
      <c r="F137" s="19"/>
      <c r="G137" s="19"/>
      <c r="H137" s="19"/>
      <c r="I137" s="19"/>
      <c r="J137" s="19"/>
      <c r="K137" s="19"/>
      <c r="L137" s="19"/>
    </row>
    <row r="138" spans="1:12" x14ac:dyDescent="0.25">
      <c r="A138" s="19"/>
      <c r="B138" s="19"/>
      <c r="C138" s="19"/>
      <c r="D138" s="19"/>
      <c r="E138" s="19"/>
      <c r="F138" s="19"/>
      <c r="G138" s="19"/>
      <c r="H138" s="19"/>
      <c r="I138" s="19"/>
      <c r="J138" s="19"/>
      <c r="K138" s="19"/>
      <c r="L138" s="19"/>
    </row>
    <row r="139" spans="1:12" x14ac:dyDescent="0.25">
      <c r="A139" s="19"/>
      <c r="B139" s="19"/>
      <c r="C139" s="19"/>
      <c r="D139" s="19"/>
      <c r="E139" s="19"/>
      <c r="F139" s="19"/>
      <c r="G139" s="19"/>
      <c r="H139" s="19"/>
      <c r="I139" s="19"/>
      <c r="J139" s="19"/>
      <c r="K139" s="19"/>
      <c r="L139" s="19"/>
    </row>
    <row r="140" spans="1:12" x14ac:dyDescent="0.25">
      <c r="A140" s="19"/>
      <c r="B140" s="19"/>
      <c r="C140" s="19"/>
      <c r="D140" s="19"/>
      <c r="E140" s="19"/>
      <c r="F140" s="19"/>
      <c r="G140" s="19"/>
      <c r="H140" s="19"/>
      <c r="I140" s="19"/>
      <c r="J140" s="19"/>
      <c r="K140" s="19"/>
      <c r="L140" s="19"/>
    </row>
    <row r="141" spans="1:12" x14ac:dyDescent="0.25">
      <c r="A141" s="19"/>
      <c r="B141" s="19"/>
      <c r="C141" s="19"/>
      <c r="D141" s="19"/>
      <c r="E141" s="19"/>
      <c r="F141" s="19"/>
      <c r="G141" s="19"/>
      <c r="H141" s="19"/>
      <c r="I141" s="19"/>
      <c r="J141" s="19"/>
      <c r="K141" s="19"/>
      <c r="L141"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3FCA15D-8DF7-40DB-BACD-EEDDC97800BF}">
          <x14:formula1>
            <xm:f>Legend!$I$2:$I$11</xm:f>
          </x14:formula1>
          <xm:sqref>D2:D141</xm:sqref>
        </x14:dataValidation>
        <x14:dataValidation type="list" allowBlank="1" showInputMessage="1" showErrorMessage="1" xr:uid="{842218B3-18D4-4FEA-9789-21FA6BEFC1C8}">
          <x14:formula1>
            <xm:f>Legend!$K$2:$K$3</xm:f>
          </x14:formula1>
          <xm:sqref>C2:C103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D23E-21CE-4A5E-932E-6577507884F4}">
  <dimension ref="A1:I30"/>
  <sheetViews>
    <sheetView workbookViewId="0">
      <selection activeCell="G27" sqref="G27:G28"/>
    </sheetView>
  </sheetViews>
  <sheetFormatPr defaultRowHeight="15" x14ac:dyDescent="0.25"/>
  <cols>
    <col min="1" max="1" width="7.7109375" bestFit="1" customWidth="1"/>
    <col min="2" max="2" width="10.28515625" bestFit="1" customWidth="1"/>
    <col min="3" max="3" width="66.85546875" customWidth="1"/>
    <col min="4" max="4" width="8.42578125" bestFit="1" customWidth="1"/>
    <col min="5" max="5" width="21.85546875" customWidth="1"/>
    <col min="6" max="6" width="12.5703125" bestFit="1" customWidth="1"/>
    <col min="7" max="7" width="15.5703125" bestFit="1" customWidth="1"/>
    <col min="8" max="8" width="12.85546875" bestFit="1" customWidth="1"/>
    <col min="9" max="9" width="50.42578125" bestFit="1" customWidth="1"/>
  </cols>
  <sheetData>
    <row r="1" spans="1:9" x14ac:dyDescent="0.25">
      <c r="A1" s="2" t="s">
        <v>3285</v>
      </c>
      <c r="B1" s="2" t="s">
        <v>1</v>
      </c>
      <c r="C1" s="2" t="s">
        <v>2</v>
      </c>
      <c r="D1" s="2" t="s">
        <v>3</v>
      </c>
      <c r="E1" s="2" t="s">
        <v>4</v>
      </c>
      <c r="F1" s="2" t="s">
        <v>5</v>
      </c>
      <c r="G1" s="2" t="s">
        <v>3666</v>
      </c>
      <c r="H1" s="2" t="s">
        <v>3667</v>
      </c>
      <c r="I1" s="2" t="s">
        <v>3181</v>
      </c>
    </row>
    <row r="2" spans="1:9" x14ac:dyDescent="0.25">
      <c r="A2" s="2" t="s">
        <v>1408</v>
      </c>
      <c r="B2" s="2" t="s">
        <v>10</v>
      </c>
      <c r="C2" s="2" t="s">
        <v>1409</v>
      </c>
      <c r="D2" s="2" t="s">
        <v>12</v>
      </c>
      <c r="E2" s="2" t="s">
        <v>123</v>
      </c>
      <c r="F2" s="2" t="s">
        <v>923</v>
      </c>
      <c r="G2" s="2">
        <v>20</v>
      </c>
      <c r="H2" s="2"/>
      <c r="I2" s="2"/>
    </row>
    <row r="3" spans="1:9" x14ac:dyDescent="0.25">
      <c r="A3" s="2" t="s">
        <v>2529</v>
      </c>
      <c r="B3" s="2" t="s">
        <v>10</v>
      </c>
      <c r="C3" s="2" t="s">
        <v>2530</v>
      </c>
      <c r="D3" s="2" t="s">
        <v>12</v>
      </c>
      <c r="E3" s="2" t="s">
        <v>33</v>
      </c>
      <c r="F3" s="2">
        <v>0</v>
      </c>
      <c r="G3" s="2">
        <v>12</v>
      </c>
      <c r="H3" s="2"/>
      <c r="I3" s="2"/>
    </row>
    <row r="4" spans="1:9" x14ac:dyDescent="0.25">
      <c r="A4" s="2" t="s">
        <v>1175</v>
      </c>
      <c r="B4" s="2" t="s">
        <v>10</v>
      </c>
      <c r="C4" s="2" t="s">
        <v>3668</v>
      </c>
      <c r="D4" s="2" t="s">
        <v>12</v>
      </c>
      <c r="E4" s="2" t="s">
        <v>269</v>
      </c>
      <c r="F4" s="2">
        <v>0</v>
      </c>
      <c r="G4" s="2">
        <v>16</v>
      </c>
      <c r="H4" s="2"/>
      <c r="I4" s="2"/>
    </row>
    <row r="5" spans="1:9" x14ac:dyDescent="0.25">
      <c r="A5" s="2" t="s">
        <v>3669</v>
      </c>
      <c r="B5" s="2" t="s">
        <v>54</v>
      </c>
      <c r="C5" s="2" t="s">
        <v>3670</v>
      </c>
      <c r="D5" s="2" t="s">
        <v>12</v>
      </c>
      <c r="E5" s="2" t="s">
        <v>123</v>
      </c>
      <c r="F5" s="2" t="s">
        <v>923</v>
      </c>
      <c r="G5" s="2">
        <v>12</v>
      </c>
      <c r="H5" s="2"/>
      <c r="I5" s="2"/>
    </row>
    <row r="6" spans="1:9" x14ac:dyDescent="0.25">
      <c r="A6" s="2" t="s">
        <v>1134</v>
      </c>
      <c r="B6" s="2" t="s">
        <v>54</v>
      </c>
      <c r="C6" s="2" t="s">
        <v>1135</v>
      </c>
      <c r="D6" s="2" t="s">
        <v>12</v>
      </c>
      <c r="E6" s="2" t="s">
        <v>33</v>
      </c>
      <c r="F6" s="2" t="s">
        <v>923</v>
      </c>
      <c r="G6" s="2">
        <v>12</v>
      </c>
      <c r="H6" s="2"/>
      <c r="I6" s="2"/>
    </row>
    <row r="7" spans="1:9" x14ac:dyDescent="0.25">
      <c r="A7" s="2" t="s">
        <v>3671</v>
      </c>
      <c r="B7" s="2" t="s">
        <v>54</v>
      </c>
      <c r="C7" s="2" t="s">
        <v>3672</v>
      </c>
      <c r="D7" s="2" t="s">
        <v>12</v>
      </c>
      <c r="E7" s="2" t="s">
        <v>269</v>
      </c>
      <c r="F7" s="2" t="s">
        <v>923</v>
      </c>
      <c r="G7" s="2">
        <v>6</v>
      </c>
      <c r="H7" s="2"/>
      <c r="I7" s="2"/>
    </row>
    <row r="8" spans="1:9" x14ac:dyDescent="0.25">
      <c r="A8" s="2" t="s">
        <v>1976</v>
      </c>
      <c r="B8" s="2" t="s">
        <v>10</v>
      </c>
      <c r="C8" s="2" t="s">
        <v>1977</v>
      </c>
      <c r="D8" s="2" t="s">
        <v>12</v>
      </c>
      <c r="E8" s="2" t="s">
        <v>33</v>
      </c>
      <c r="F8" s="2" t="s">
        <v>923</v>
      </c>
      <c r="G8" s="2">
        <v>18</v>
      </c>
      <c r="H8" s="2"/>
      <c r="I8" s="2"/>
    </row>
    <row r="9" spans="1:9" x14ac:dyDescent="0.25">
      <c r="A9" s="2" t="s">
        <v>3673</v>
      </c>
      <c r="B9" s="2" t="s">
        <v>10</v>
      </c>
      <c r="C9" s="2" t="s">
        <v>3674</v>
      </c>
      <c r="D9" s="2" t="s">
        <v>12</v>
      </c>
      <c r="E9" s="2" t="s">
        <v>123</v>
      </c>
      <c r="F9" s="2" t="s">
        <v>923</v>
      </c>
      <c r="G9" s="2">
        <v>12</v>
      </c>
      <c r="H9" s="2"/>
      <c r="I9" s="2"/>
    </row>
    <row r="10" spans="1:9" x14ac:dyDescent="0.25">
      <c r="A10" s="2" t="s">
        <v>1044</v>
      </c>
      <c r="B10" s="2" t="s">
        <v>54</v>
      </c>
      <c r="C10" s="2" t="s">
        <v>1045</v>
      </c>
      <c r="D10" s="2" t="s">
        <v>12</v>
      </c>
      <c r="E10" s="2" t="s">
        <v>33</v>
      </c>
      <c r="F10" s="2" t="s">
        <v>923</v>
      </c>
      <c r="G10" s="2">
        <v>12</v>
      </c>
      <c r="H10" s="2"/>
      <c r="I10" s="2"/>
    </row>
    <row r="11" spans="1:9" x14ac:dyDescent="0.25">
      <c r="A11" s="2" t="s">
        <v>972</v>
      </c>
      <c r="B11" s="2" t="s">
        <v>10</v>
      </c>
      <c r="C11" s="2" t="s">
        <v>973</v>
      </c>
      <c r="D11" s="2" t="s">
        <v>12</v>
      </c>
      <c r="E11" s="2" t="s">
        <v>38</v>
      </c>
      <c r="F11" s="2"/>
      <c r="G11" s="2">
        <v>10</v>
      </c>
      <c r="H11" s="2"/>
      <c r="I11" s="2"/>
    </row>
    <row r="12" spans="1:9" x14ac:dyDescent="0.25">
      <c r="A12" s="2" t="s">
        <v>975</v>
      </c>
      <c r="B12" s="2" t="s">
        <v>10</v>
      </c>
      <c r="C12" s="2" t="s">
        <v>976</v>
      </c>
      <c r="D12" s="2" t="s">
        <v>12</v>
      </c>
      <c r="E12" s="2" t="s">
        <v>38</v>
      </c>
      <c r="F12" s="2"/>
      <c r="G12" s="2">
        <v>10</v>
      </c>
      <c r="H12" s="2"/>
      <c r="I12" s="2"/>
    </row>
    <row r="13" spans="1:9" x14ac:dyDescent="0.25">
      <c r="A13" s="2" t="s">
        <v>981</v>
      </c>
      <c r="B13" s="2" t="s">
        <v>10</v>
      </c>
      <c r="C13" s="2" t="s">
        <v>982</v>
      </c>
      <c r="D13" s="2" t="s">
        <v>12</v>
      </c>
      <c r="E13" s="2" t="s">
        <v>13</v>
      </c>
      <c r="F13" s="2"/>
      <c r="G13" s="2">
        <v>4</v>
      </c>
      <c r="H13" s="2"/>
      <c r="I13" s="2"/>
    </row>
    <row r="14" spans="1:9" x14ac:dyDescent="0.25">
      <c r="A14" s="2" t="s">
        <v>984</v>
      </c>
      <c r="B14" s="2" t="s">
        <v>10</v>
      </c>
      <c r="C14" s="2" t="s">
        <v>985</v>
      </c>
      <c r="D14" s="2" t="s">
        <v>12</v>
      </c>
      <c r="E14" s="2" t="s">
        <v>13</v>
      </c>
      <c r="F14" s="2"/>
      <c r="G14" s="2">
        <v>4</v>
      </c>
      <c r="H14" s="2"/>
      <c r="I14" s="2"/>
    </row>
    <row r="15" spans="1:9" x14ac:dyDescent="0.25">
      <c r="A15" s="2" t="s">
        <v>987</v>
      </c>
      <c r="B15" s="2" t="s">
        <v>10</v>
      </c>
      <c r="C15" s="2" t="s">
        <v>988</v>
      </c>
      <c r="D15" s="2" t="s">
        <v>12</v>
      </c>
      <c r="E15" s="2" t="s">
        <v>13</v>
      </c>
      <c r="F15" s="2"/>
      <c r="G15" s="2">
        <v>4</v>
      </c>
      <c r="H15" s="2"/>
      <c r="I15" s="2"/>
    </row>
    <row r="16" spans="1:9" x14ac:dyDescent="0.25">
      <c r="A16" s="2" t="s">
        <v>996</v>
      </c>
      <c r="B16" s="2" t="s">
        <v>10</v>
      </c>
      <c r="C16" s="2" t="s">
        <v>3675</v>
      </c>
      <c r="D16" s="2" t="s">
        <v>12</v>
      </c>
      <c r="E16" s="2" t="s">
        <v>38</v>
      </c>
      <c r="F16" s="2"/>
      <c r="G16" s="2">
        <v>4</v>
      </c>
      <c r="H16" s="2"/>
      <c r="I16" s="2"/>
    </row>
    <row r="17" spans="1:9" x14ac:dyDescent="0.25">
      <c r="A17" s="2" t="s">
        <v>999</v>
      </c>
      <c r="B17" s="2" t="s">
        <v>10</v>
      </c>
      <c r="C17" s="2" t="s">
        <v>3676</v>
      </c>
      <c r="D17" s="2" t="s">
        <v>12</v>
      </c>
      <c r="E17" s="2" t="s">
        <v>38</v>
      </c>
      <c r="F17" s="2"/>
      <c r="G17" s="2">
        <v>4</v>
      </c>
      <c r="H17" s="2"/>
      <c r="I17" s="2"/>
    </row>
    <row r="18" spans="1:9" x14ac:dyDescent="0.25">
      <c r="A18" s="2" t="s">
        <v>1009</v>
      </c>
      <c r="B18" s="2" t="s">
        <v>54</v>
      </c>
      <c r="C18" s="2" t="s">
        <v>1010</v>
      </c>
      <c r="D18" s="2" t="s">
        <v>12</v>
      </c>
      <c r="E18" s="2" t="s">
        <v>123</v>
      </c>
      <c r="F18" s="2"/>
      <c r="G18" s="2">
        <v>8</v>
      </c>
      <c r="H18" s="2"/>
      <c r="I18" s="2"/>
    </row>
    <row r="19" spans="1:9" x14ac:dyDescent="0.25">
      <c r="A19" s="2" t="s">
        <v>1020</v>
      </c>
      <c r="B19" s="2" t="s">
        <v>54</v>
      </c>
      <c r="C19" s="2" t="s">
        <v>3677</v>
      </c>
      <c r="D19" s="2" t="s">
        <v>12</v>
      </c>
      <c r="E19" s="2" t="s">
        <v>123</v>
      </c>
      <c r="F19" s="2"/>
      <c r="G19" s="2">
        <v>8</v>
      </c>
      <c r="H19" s="2"/>
      <c r="I19" s="2"/>
    </row>
    <row r="20" spans="1:9" x14ac:dyDescent="0.25">
      <c r="A20" s="2" t="s">
        <v>1026</v>
      </c>
      <c r="B20" s="2" t="s">
        <v>10</v>
      </c>
      <c r="C20" s="2" t="s">
        <v>1027</v>
      </c>
      <c r="D20" s="2" t="s">
        <v>12</v>
      </c>
      <c r="E20" s="2" t="s">
        <v>33</v>
      </c>
      <c r="F20" s="2"/>
      <c r="G20" s="2">
        <v>8</v>
      </c>
      <c r="H20" s="2"/>
      <c r="I20" s="2"/>
    </row>
    <row r="21" spans="1:9" x14ac:dyDescent="0.25">
      <c r="A21" s="2" t="s">
        <v>1029</v>
      </c>
      <c r="B21" s="2" t="s">
        <v>54</v>
      </c>
      <c r="C21" s="2" t="s">
        <v>1030</v>
      </c>
      <c r="D21" s="2" t="s">
        <v>12</v>
      </c>
      <c r="E21" s="2" t="s">
        <v>38</v>
      </c>
      <c r="F21" s="2"/>
      <c r="G21" s="2">
        <v>8</v>
      </c>
      <c r="H21" s="2"/>
      <c r="I21" s="2"/>
    </row>
    <row r="22" spans="1:9" x14ac:dyDescent="0.25">
      <c r="A22" s="2" t="s">
        <v>1032</v>
      </c>
      <c r="B22" s="2" t="s">
        <v>54</v>
      </c>
      <c r="C22" s="2" t="s">
        <v>1033</v>
      </c>
      <c r="D22" s="2" t="s">
        <v>12</v>
      </c>
      <c r="E22" s="2" t="s">
        <v>38</v>
      </c>
      <c r="F22" s="2"/>
      <c r="G22" s="2">
        <v>6</v>
      </c>
      <c r="H22" s="2"/>
      <c r="I22" s="2"/>
    </row>
    <row r="23" spans="1:9" x14ac:dyDescent="0.25">
      <c r="A23" s="2" t="s">
        <v>1095</v>
      </c>
      <c r="B23" s="2" t="s">
        <v>10</v>
      </c>
      <c r="C23" s="2" t="s">
        <v>1096</v>
      </c>
      <c r="D23" s="2" t="s">
        <v>12</v>
      </c>
      <c r="E23" s="2" t="s">
        <v>33</v>
      </c>
      <c r="F23" s="2" t="s">
        <v>946</v>
      </c>
      <c r="G23" s="2">
        <v>6</v>
      </c>
      <c r="H23" s="2"/>
      <c r="I23" s="2"/>
    </row>
    <row r="24" spans="1:9" x14ac:dyDescent="0.25">
      <c r="A24" s="2" t="s">
        <v>1038</v>
      </c>
      <c r="B24" s="2" t="s">
        <v>54</v>
      </c>
      <c r="C24" s="2" t="s">
        <v>1039</v>
      </c>
      <c r="D24" s="2" t="s">
        <v>12</v>
      </c>
      <c r="E24" s="2" t="s">
        <v>123</v>
      </c>
      <c r="F24" s="2"/>
      <c r="G24" s="2">
        <v>6</v>
      </c>
      <c r="H24" s="2"/>
      <c r="I24" s="2"/>
    </row>
    <row r="25" spans="1:9" x14ac:dyDescent="0.25">
      <c r="A25" s="2" t="s">
        <v>1041</v>
      </c>
      <c r="B25" s="2" t="s">
        <v>54</v>
      </c>
      <c r="C25" s="2" t="s">
        <v>1042</v>
      </c>
      <c r="D25" s="2" t="s">
        <v>12</v>
      </c>
      <c r="E25" s="2" t="s">
        <v>123</v>
      </c>
      <c r="F25" s="2"/>
      <c r="G25" s="2">
        <v>6</v>
      </c>
      <c r="H25" s="2"/>
      <c r="I25" s="2"/>
    </row>
    <row r="26" spans="1:9" x14ac:dyDescent="0.25">
      <c r="A26" s="2" t="s">
        <v>1520</v>
      </c>
      <c r="B26" s="2" t="s">
        <v>54</v>
      </c>
      <c r="C26" s="2" t="s">
        <v>1521</v>
      </c>
      <c r="D26" s="2" t="s">
        <v>12</v>
      </c>
      <c r="E26" s="2" t="s">
        <v>33</v>
      </c>
      <c r="F26" s="2" t="s">
        <v>946</v>
      </c>
      <c r="G26" s="2">
        <v>6</v>
      </c>
      <c r="H26" s="2"/>
      <c r="I26" s="2"/>
    </row>
    <row r="27" spans="1:9" x14ac:dyDescent="0.25">
      <c r="A27" s="2"/>
      <c r="B27" s="2" t="s">
        <v>10</v>
      </c>
      <c r="C27" s="2" t="s">
        <v>1006</v>
      </c>
      <c r="D27" s="2" t="s">
        <v>12</v>
      </c>
      <c r="E27" s="2" t="s">
        <v>269</v>
      </c>
      <c r="F27" s="2">
        <v>0</v>
      </c>
      <c r="G27" s="2">
        <v>53</v>
      </c>
      <c r="H27" s="2"/>
      <c r="I27" s="2"/>
    </row>
    <row r="28" spans="1:9" x14ac:dyDescent="0.25">
      <c r="A28" s="2"/>
      <c r="B28" s="2" t="s">
        <v>10</v>
      </c>
      <c r="C28" s="2" t="s">
        <v>953</v>
      </c>
      <c r="D28" s="2" t="s">
        <v>12</v>
      </c>
      <c r="E28" s="2" t="s">
        <v>269</v>
      </c>
      <c r="F28" s="2">
        <v>0</v>
      </c>
      <c r="G28" s="2">
        <v>120</v>
      </c>
      <c r="H28" s="2"/>
      <c r="I28" s="2"/>
    </row>
    <row r="29" spans="1:9" x14ac:dyDescent="0.25">
      <c r="A29" s="2" t="s">
        <v>3240</v>
      </c>
      <c r="B29" s="2" t="s">
        <v>3240</v>
      </c>
      <c r="C29" s="2" t="s">
        <v>3261</v>
      </c>
      <c r="D29" s="2" t="s">
        <v>12</v>
      </c>
      <c r="E29" s="2" t="s">
        <v>33</v>
      </c>
      <c r="F29" s="2">
        <v>0</v>
      </c>
      <c r="G29" s="2">
        <v>85</v>
      </c>
      <c r="H29" s="2"/>
      <c r="I29" s="2"/>
    </row>
    <row r="30" spans="1:9" x14ac:dyDescent="0.25">
      <c r="A30" s="176" t="s">
        <v>3315</v>
      </c>
      <c r="B30" s="176"/>
      <c r="C30" s="176"/>
      <c r="D30" s="176"/>
      <c r="E30" s="176"/>
      <c r="F30" s="176"/>
      <c r="G30" s="113">
        <f>SUM(G2:G29)</f>
        <v>480</v>
      </c>
      <c r="H30" s="2"/>
      <c r="I30" s="2"/>
    </row>
  </sheetData>
  <autoFilter ref="A1:I10" xr:uid="{A040D23E-21CE-4A5E-932E-6577507884F4}"/>
  <mergeCells count="1">
    <mergeCell ref="A30:F30"/>
  </mergeCells>
  <conditionalFormatting sqref="A1:A1048576">
    <cfRule type="duplicateValues" dxfId="0"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C8BE-8F70-4C7F-9497-5D9A5B699517}">
  <sheetPr codeName="Sheet6"/>
  <dimension ref="A1:K13"/>
  <sheetViews>
    <sheetView workbookViewId="0">
      <selection activeCell="A5" sqref="A5"/>
    </sheetView>
  </sheetViews>
  <sheetFormatPr defaultRowHeight="15" x14ac:dyDescent="0.25"/>
  <cols>
    <col min="1" max="1" width="29.85546875" bestFit="1" customWidth="1"/>
    <col min="2" max="2" width="27.85546875" customWidth="1"/>
    <col min="3" max="3" width="25.28515625" customWidth="1"/>
    <col min="4" max="4" width="17.85546875" customWidth="1"/>
    <col min="5" max="5" width="12.42578125" bestFit="1" customWidth="1"/>
    <col min="6" max="6" width="26" bestFit="1" customWidth="1"/>
    <col min="7" max="7" width="13.140625" bestFit="1" customWidth="1"/>
    <col min="8" max="8" width="10.7109375" bestFit="1" customWidth="1"/>
    <col min="9" max="9" width="21.7109375" bestFit="1" customWidth="1"/>
    <col min="10" max="10" width="11.5703125" bestFit="1" customWidth="1"/>
    <col min="11" max="11" width="18" bestFit="1" customWidth="1"/>
  </cols>
  <sheetData>
    <row r="1" spans="1:11" x14ac:dyDescent="0.25">
      <c r="A1" s="1" t="s">
        <v>3253</v>
      </c>
      <c r="B1" s="1" t="s">
        <v>3255</v>
      </c>
      <c r="C1" s="1" t="s">
        <v>3174</v>
      </c>
      <c r="D1" s="1" t="s">
        <v>3170</v>
      </c>
      <c r="E1" s="29" t="s">
        <v>3460</v>
      </c>
      <c r="F1" s="29" t="s">
        <v>3172</v>
      </c>
      <c r="G1" s="29" t="s">
        <v>3173</v>
      </c>
      <c r="H1" s="29" t="s">
        <v>3174</v>
      </c>
      <c r="I1" s="29" t="s">
        <v>3211</v>
      </c>
      <c r="J1" s="29" t="s">
        <v>4</v>
      </c>
      <c r="K1" s="29" t="s">
        <v>3549</v>
      </c>
    </row>
    <row r="2" spans="1:11" x14ac:dyDescent="0.25">
      <c r="A2" t="s">
        <v>73</v>
      </c>
      <c r="B2" t="s">
        <v>3274</v>
      </c>
      <c r="C2" t="s">
        <v>3259</v>
      </c>
      <c r="D2" s="30" t="s">
        <v>3678</v>
      </c>
      <c r="E2" s="30" t="s">
        <v>3679</v>
      </c>
      <c r="F2" s="30" t="s">
        <v>3184</v>
      </c>
      <c r="G2" s="30" t="s">
        <v>3243</v>
      </c>
      <c r="H2" s="30" t="s">
        <v>3186</v>
      </c>
      <c r="I2" t="s">
        <v>3244</v>
      </c>
      <c r="J2" t="s">
        <v>33</v>
      </c>
      <c r="K2" s="30" t="s">
        <v>3680</v>
      </c>
    </row>
    <row r="3" spans="1:11" x14ac:dyDescent="0.25">
      <c r="A3" t="s">
        <v>148</v>
      </c>
      <c r="B3" t="s">
        <v>3268</v>
      </c>
      <c r="C3" t="s">
        <v>3186</v>
      </c>
      <c r="D3" s="30" t="s">
        <v>3401</v>
      </c>
      <c r="E3" s="30" t="s">
        <v>3183</v>
      </c>
      <c r="F3" s="30" t="s">
        <v>3247</v>
      </c>
      <c r="G3" s="30" t="s">
        <v>3185</v>
      </c>
      <c r="H3" s="30" t="s">
        <v>3191</v>
      </c>
      <c r="I3" t="s">
        <v>3209</v>
      </c>
      <c r="J3" t="s">
        <v>3340</v>
      </c>
      <c r="K3" s="30" t="s">
        <v>3560</v>
      </c>
    </row>
    <row r="4" spans="1:11" x14ac:dyDescent="0.25">
      <c r="A4" t="s">
        <v>3195</v>
      </c>
      <c r="B4" t="s">
        <v>2180</v>
      </c>
      <c r="C4" t="s">
        <v>3191</v>
      </c>
      <c r="D4" s="30" t="s">
        <v>3681</v>
      </c>
      <c r="E4" s="30" t="s">
        <v>3189</v>
      </c>
      <c r="F4" s="30" t="s">
        <v>3248</v>
      </c>
      <c r="G4" s="30" t="s">
        <v>3249</v>
      </c>
      <c r="I4" t="s">
        <v>3342</v>
      </c>
      <c r="J4" t="s">
        <v>3371</v>
      </c>
    </row>
    <row r="5" spans="1:11" x14ac:dyDescent="0.25">
      <c r="A5" t="s">
        <v>3295</v>
      </c>
      <c r="B5" t="s">
        <v>3266</v>
      </c>
      <c r="C5" t="s">
        <v>3549</v>
      </c>
      <c r="D5" s="30" t="s">
        <v>3250</v>
      </c>
      <c r="F5" s="30" t="s">
        <v>3242</v>
      </c>
      <c r="I5" t="s">
        <v>3242</v>
      </c>
      <c r="J5" t="s">
        <v>3366</v>
      </c>
    </row>
    <row r="6" spans="1:11" x14ac:dyDescent="0.25">
      <c r="B6" t="s">
        <v>3257</v>
      </c>
      <c r="C6" t="s">
        <v>3275</v>
      </c>
      <c r="D6" s="30" t="s">
        <v>3427</v>
      </c>
      <c r="F6" s="30" t="s">
        <v>3251</v>
      </c>
      <c r="I6" t="s">
        <v>3245</v>
      </c>
    </row>
    <row r="7" spans="1:11" x14ac:dyDescent="0.25">
      <c r="B7" t="s">
        <v>3682</v>
      </c>
      <c r="C7" t="s">
        <v>3263</v>
      </c>
      <c r="D7" s="30" t="s">
        <v>3197</v>
      </c>
      <c r="F7" s="30" t="s">
        <v>3252</v>
      </c>
      <c r="I7" t="s">
        <v>3210</v>
      </c>
    </row>
    <row r="8" spans="1:11" x14ac:dyDescent="0.25">
      <c r="B8" t="s">
        <v>3683</v>
      </c>
      <c r="D8" s="30" t="s">
        <v>3684</v>
      </c>
      <c r="F8" s="30" t="s">
        <v>3244</v>
      </c>
      <c r="I8" t="s">
        <v>3353</v>
      </c>
    </row>
    <row r="9" spans="1:11" x14ac:dyDescent="0.25">
      <c r="B9" t="s">
        <v>3261</v>
      </c>
      <c r="D9" s="30" t="s">
        <v>3182</v>
      </c>
      <c r="F9" s="30" t="s">
        <v>3245</v>
      </c>
      <c r="I9" t="s">
        <v>3355</v>
      </c>
    </row>
    <row r="10" spans="1:11" x14ac:dyDescent="0.25">
      <c r="D10" s="30" t="s">
        <v>3196</v>
      </c>
      <c r="F10" s="30" t="s">
        <v>3209</v>
      </c>
      <c r="I10" t="s">
        <v>3184</v>
      </c>
    </row>
    <row r="11" spans="1:11" x14ac:dyDescent="0.25">
      <c r="D11" s="30" t="s">
        <v>3685</v>
      </c>
      <c r="F11" s="30" t="s">
        <v>3246</v>
      </c>
      <c r="I11" t="s">
        <v>3406</v>
      </c>
    </row>
    <row r="12" spans="1:11" x14ac:dyDescent="0.25">
      <c r="D12" s="30" t="s">
        <v>3686</v>
      </c>
      <c r="F12" s="30" t="s">
        <v>3190</v>
      </c>
    </row>
    <row r="13" spans="1:11" x14ac:dyDescent="0.25">
      <c r="D13" s="30" t="s">
        <v>3687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fba577a-d4a3-4f2a-bf48-17cf679c1077" xsi:nil="true"/>
    <lcf76f155ced4ddcb4097134ff3c332f xmlns="a6172514-4672-489b-afe3-1e494849ab6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05440FC918994499FDCBA42F962B04" ma:contentTypeVersion="11" ma:contentTypeDescription="Create a new document." ma:contentTypeScope="" ma:versionID="7c0ea5de10a9287f8af174c6cab54d42">
  <xsd:schema xmlns:xsd="http://www.w3.org/2001/XMLSchema" xmlns:xs="http://www.w3.org/2001/XMLSchema" xmlns:p="http://schemas.microsoft.com/office/2006/metadata/properties" xmlns:ns2="a6172514-4672-489b-afe3-1e494849ab68" xmlns:ns3="1fba577a-d4a3-4f2a-bf48-17cf679c1077" targetNamespace="http://schemas.microsoft.com/office/2006/metadata/properties" ma:root="true" ma:fieldsID="c2c336d1a68d07026c1c937a822b10f9" ns2:_="" ns3:_="">
    <xsd:import namespace="a6172514-4672-489b-afe3-1e494849ab68"/>
    <xsd:import namespace="1fba577a-d4a3-4f2a-bf48-17cf679c107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172514-4672-489b-afe3-1e494849a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6f088ed-6189-44e0-a7b5-8762ea2060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ba577a-d4a3-4f2a-bf48-17cf679c107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3f61d9a-c9de-4092-816e-c83b5403ae3f}" ma:internalName="TaxCatchAll" ma:showField="CatchAllData" ma:web="1fba577a-d4a3-4f2a-bf48-17cf679c10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B1DFC59-5FC2-4D07-912E-A6EC31B2D0AC}">
  <ds:schemaRefs>
    <ds:schemaRef ds:uri="http://schemas.microsoft.com/sharepoint/v3/contenttype/forms"/>
  </ds:schemaRefs>
</ds:datastoreItem>
</file>

<file path=customXml/itemProps2.xml><?xml version="1.0" encoding="utf-8"?>
<ds:datastoreItem xmlns:ds="http://schemas.openxmlformats.org/officeDocument/2006/customXml" ds:itemID="{1B7A8516-8FC3-4232-9EFE-614D7E8C3473}">
  <ds:schemaRefs>
    <ds:schemaRef ds:uri="http://schemas.microsoft.com/office/2006/metadata/properties"/>
    <ds:schemaRef ds:uri="http://schemas.microsoft.com/office/infopath/2007/PartnerControls"/>
    <ds:schemaRef ds:uri="1fba577a-d4a3-4f2a-bf48-17cf679c1077"/>
    <ds:schemaRef ds:uri="a6172514-4672-489b-afe3-1e494849ab68"/>
  </ds:schemaRefs>
</ds:datastoreItem>
</file>

<file path=customXml/itemProps3.xml><?xml version="1.0" encoding="utf-8"?>
<ds:datastoreItem xmlns:ds="http://schemas.openxmlformats.org/officeDocument/2006/customXml" ds:itemID="{F2A0C2F3-D182-4E5A-A8C9-83F7F687F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172514-4672-489b-afe3-1e494849ab68"/>
    <ds:schemaRef ds:uri="1fba577a-d4a3-4f2a-bf48-17cf679c1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848789-027D-4B24-A84F-067D960774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search_jql=filter=11824</vt:lpstr>
      <vt:lpstr>Detail1</vt:lpstr>
      <vt:lpstr>Summary</vt:lpstr>
      <vt:lpstr>Activities</vt:lpstr>
      <vt:lpstr>Automation Execution</vt:lpstr>
      <vt:lpstr>Actual Effort</vt:lpstr>
      <vt:lpstr>QA Estimates</vt:lpstr>
      <vt:lpstr>search_jql=filter=11958&amp;maxResu</vt:lpstr>
      <vt:lpstr>Holidays</vt:lpstr>
      <vt:lpstr>Capacity Planning</vt:lpstr>
      <vt:lpstr>Automation Maintenance</vt:lpstr>
      <vt:lpstr>Overall Open Defects</vt:lpstr>
      <vt:lpstr>Current Month Defects</vt:lpstr>
      <vt:lpstr>Automation Tracebility</vt:lpstr>
      <vt:lpstr>NextMonth</vt:lpstr>
      <vt:lpstr>Legend</vt:lpstr>
      <vt:lpstr>BaseUrl</vt:lpstr>
      <vt:lpstr>DefectUrl</vt:lpstr>
      <vt:lpstr>'search_jql=filter=11958&amp;maxResu'!ExternalData_1</vt:lpstr>
      <vt:lpstr>OverallDefects</vt:lpstr>
    </vt:vector>
  </TitlesOfParts>
  <Manager/>
  <Company>WSIB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Kiran Kangula</dc:creator>
  <cp:keywords/>
  <dc:description/>
  <cp:lastModifiedBy>Kiran Kangula</cp:lastModifiedBy>
  <cp:revision/>
  <dcterms:created xsi:type="dcterms:W3CDTF">2024-10-31T16:28:15Z</dcterms:created>
  <dcterms:modified xsi:type="dcterms:W3CDTF">2025-09-15T20:57:25Z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0x010100DC05440FC918994499FDCBA42F962B04</vt:lpwstr>
  </property>
  <property fmtid="{D5CDD505-2E9C-101B-9397-08002B2CF9AE}" pid="3" name="MediaServiceImageTags">
    <vt:lpwstr/>
  </property>
</Properties>
</file>