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8" activeTab="31"/>
  </bookViews>
  <sheets>
    <sheet name="1" sheetId="32" r:id="rId1"/>
    <sheet name="2" sheetId="31" r:id="rId2"/>
    <sheet name="3" sheetId="30" r:id="rId3"/>
    <sheet name="4" sheetId="29" r:id="rId4"/>
    <sheet name="5" sheetId="28" r:id="rId5"/>
    <sheet name="6" sheetId="27" r:id="rId6"/>
    <sheet name="7" sheetId="26" r:id="rId7"/>
    <sheet name="8" sheetId="25" r:id="rId8"/>
    <sheet name="9" sheetId="24" r:id="rId9"/>
    <sheet name="10" sheetId="23" r:id="rId10"/>
    <sheet name="11" sheetId="22" r:id="rId11"/>
    <sheet name="12" sheetId="21" r:id="rId12"/>
    <sheet name="13" sheetId="20" r:id="rId13"/>
    <sheet name="14" sheetId="19" r:id="rId14"/>
    <sheet name="15" sheetId="17" r:id="rId15"/>
    <sheet name="16" sheetId="16" r:id="rId16"/>
    <sheet name="17" sheetId="15" r:id="rId17"/>
    <sheet name="18" sheetId="14" r:id="rId18"/>
    <sheet name="19" sheetId="12" r:id="rId19"/>
    <sheet name="20" sheetId="13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3" r:id="rId29"/>
    <sheet name="30" sheetId="2" r:id="rId30"/>
    <sheet name="31" sheetId="35" r:id="rId31"/>
    <sheet name="Total" sheetId="34" r:id="rId32"/>
    <sheet name="Sheet1" sheetId="37" r:id="rId33"/>
  </sheets>
  <calcPr calcId="162913"/>
</workbook>
</file>

<file path=xl/calcChain.xml><?xml version="1.0" encoding="utf-8"?>
<calcChain xmlns="http://schemas.openxmlformats.org/spreadsheetml/2006/main">
  <c r="C7" i="17" l="1"/>
  <c r="H5" i="34" l="1"/>
  <c r="C15" i="9" l="1"/>
  <c r="C15" i="11"/>
  <c r="C14" i="14"/>
  <c r="C15" i="19"/>
  <c r="C15" i="25"/>
  <c r="F6" i="34" l="1"/>
  <c r="E8" i="34"/>
  <c r="E6" i="34"/>
  <c r="E28" i="5"/>
  <c r="E28" i="25"/>
  <c r="F28" i="29"/>
  <c r="C18" i="19"/>
  <c r="C10" i="2"/>
  <c r="C10" i="3"/>
  <c r="C10" i="8"/>
  <c r="C10" i="9"/>
  <c r="C10" i="10"/>
  <c r="C10" i="11"/>
  <c r="C10" i="14"/>
  <c r="C10" i="15"/>
  <c r="C10" i="17"/>
  <c r="C9" i="35"/>
  <c r="C9" i="2"/>
  <c r="C9" i="3"/>
  <c r="C9" i="4"/>
  <c r="C9" i="5"/>
  <c r="C9" i="11"/>
  <c r="C9" i="13"/>
  <c r="C9" i="16"/>
  <c r="C8" i="3"/>
  <c r="C8" i="12"/>
  <c r="D7" i="2"/>
  <c r="D7" i="17"/>
  <c r="C7" i="2"/>
  <c r="C7" i="4"/>
  <c r="C7" i="31"/>
  <c r="C6" i="35"/>
  <c r="C6" i="2"/>
  <c r="C6" i="3"/>
  <c r="C6" i="4"/>
  <c r="C6" i="6"/>
  <c r="C17" i="7"/>
  <c r="C6" i="7"/>
  <c r="D6" i="9"/>
  <c r="C6" i="9"/>
  <c r="C17" i="10"/>
  <c r="C6" i="10"/>
  <c r="M12" i="11"/>
  <c r="C6" i="13"/>
  <c r="C17" i="14"/>
  <c r="C6" i="14"/>
  <c r="C17" i="15"/>
  <c r="C6" i="16"/>
  <c r="C6" i="17"/>
  <c r="C11" i="19"/>
  <c r="C17" i="21"/>
  <c r="C6" i="21"/>
  <c r="C6" i="22"/>
  <c r="C17" i="24"/>
  <c r="C6" i="24"/>
  <c r="C6" i="25"/>
  <c r="C17" i="25"/>
  <c r="C6" i="26"/>
  <c r="C6" i="29"/>
  <c r="C5" i="35"/>
  <c r="C5" i="2"/>
  <c r="C5" i="3"/>
  <c r="C5" i="4"/>
  <c r="C5" i="5"/>
  <c r="C5" i="6"/>
  <c r="C5" i="7"/>
  <c r="C5" i="8"/>
  <c r="C5" i="9"/>
  <c r="C5" i="10"/>
  <c r="C5" i="11"/>
  <c r="C5" i="12"/>
  <c r="C5" i="14"/>
  <c r="C5" i="15"/>
  <c r="C5" i="16"/>
  <c r="C8" i="22" l="1"/>
  <c r="C10" i="19"/>
  <c r="C10" i="21"/>
  <c r="C10" i="23"/>
  <c r="C10" i="24"/>
  <c r="C10" i="30"/>
  <c r="C10" i="31"/>
  <c r="C9" i="21"/>
  <c r="C9" i="22"/>
  <c r="C9" i="30"/>
  <c r="C7" i="22"/>
  <c r="C7" i="28"/>
  <c r="C5" i="17" l="1"/>
  <c r="C5" i="19"/>
  <c r="C5" i="21"/>
  <c r="C5" i="22"/>
  <c r="C5" i="23"/>
  <c r="C5" i="24"/>
  <c r="C5" i="25"/>
  <c r="C5" i="26"/>
  <c r="C5" i="27"/>
  <c r="C5" i="28"/>
  <c r="C5" i="29"/>
  <c r="C5" i="31"/>
  <c r="C5" i="34" l="1"/>
  <c r="G6" i="29" l="1"/>
  <c r="G6" i="31" l="1"/>
  <c r="G6" i="32"/>
  <c r="D6" i="34" l="1"/>
  <c r="G6" i="7"/>
  <c r="G5" i="30" l="1"/>
  <c r="G10" i="2" l="1"/>
  <c r="M7" i="5" l="1"/>
  <c r="M15" i="22" l="1"/>
  <c r="H27" i="34" l="1"/>
  <c r="I27" i="34"/>
  <c r="J27" i="34"/>
  <c r="M27" i="34" s="1"/>
  <c r="N27" i="34" s="1"/>
  <c r="K27" i="34"/>
  <c r="L27" i="34"/>
  <c r="C27" i="34"/>
  <c r="D27" i="34"/>
  <c r="E27" i="34"/>
  <c r="F27" i="34"/>
  <c r="G27" i="34"/>
  <c r="M27" i="35"/>
  <c r="N27" i="35"/>
  <c r="O27" i="35"/>
  <c r="L28" i="35"/>
  <c r="K28" i="35"/>
  <c r="J28" i="35"/>
  <c r="I28" i="35"/>
  <c r="H28" i="35"/>
  <c r="G27" i="35"/>
  <c r="F28" i="35"/>
  <c r="E28" i="35"/>
  <c r="D28" i="35"/>
  <c r="C28" i="35"/>
  <c r="L28" i="2"/>
  <c r="K28" i="2"/>
  <c r="J28" i="2"/>
  <c r="I28" i="2"/>
  <c r="H28" i="2"/>
  <c r="F28" i="2"/>
  <c r="E28" i="2"/>
  <c r="D28" i="2"/>
  <c r="C28" i="2"/>
  <c r="M27" i="2"/>
  <c r="N27" i="2"/>
  <c r="O27" i="2"/>
  <c r="G27" i="2"/>
  <c r="M27" i="3"/>
  <c r="N27" i="3"/>
  <c r="O27" i="3"/>
  <c r="L28" i="3"/>
  <c r="K28" i="3"/>
  <c r="J28" i="3"/>
  <c r="I28" i="3"/>
  <c r="H28" i="3"/>
  <c r="G27" i="3"/>
  <c r="F28" i="3"/>
  <c r="E28" i="3"/>
  <c r="D28" i="3"/>
  <c r="C28" i="3"/>
  <c r="M27" i="4"/>
  <c r="N27" i="4"/>
  <c r="O27" i="4"/>
  <c r="L28" i="4"/>
  <c r="K28" i="4"/>
  <c r="J28" i="4"/>
  <c r="I28" i="4"/>
  <c r="H28" i="4"/>
  <c r="G27" i="4"/>
  <c r="F28" i="4"/>
  <c r="E28" i="4"/>
  <c r="D28" i="4"/>
  <c r="C28" i="4"/>
  <c r="M27" i="5"/>
  <c r="N27" i="5"/>
  <c r="O27" i="5"/>
  <c r="L28" i="5"/>
  <c r="K28" i="5"/>
  <c r="J28" i="5"/>
  <c r="I28" i="5"/>
  <c r="H28" i="5"/>
  <c r="G27" i="5"/>
  <c r="F28" i="5"/>
  <c r="D28" i="5"/>
  <c r="C28" i="5"/>
  <c r="M27" i="6"/>
  <c r="N27" i="6"/>
  <c r="O27" i="6"/>
  <c r="L28" i="6"/>
  <c r="K28" i="6"/>
  <c r="J28" i="6"/>
  <c r="I28" i="6"/>
  <c r="H28" i="6"/>
  <c r="G27" i="6"/>
  <c r="F28" i="6"/>
  <c r="E28" i="6"/>
  <c r="D28" i="6"/>
  <c r="C28" i="6"/>
  <c r="M27" i="7"/>
  <c r="N27" i="7" s="1"/>
  <c r="O27" i="7"/>
  <c r="L28" i="7"/>
  <c r="K28" i="7"/>
  <c r="J28" i="7"/>
  <c r="I28" i="7"/>
  <c r="H28" i="7"/>
  <c r="G27" i="7"/>
  <c r="F28" i="7"/>
  <c r="E28" i="7"/>
  <c r="D28" i="7"/>
  <c r="C28" i="7"/>
  <c r="G28" i="7" s="1"/>
  <c r="M27" i="8"/>
  <c r="N27" i="8"/>
  <c r="O27" i="8"/>
  <c r="L28" i="8"/>
  <c r="K28" i="8"/>
  <c r="J28" i="8"/>
  <c r="I28" i="8"/>
  <c r="H28" i="8"/>
  <c r="G27" i="8"/>
  <c r="F28" i="8"/>
  <c r="E28" i="8"/>
  <c r="D28" i="8"/>
  <c r="C28" i="8"/>
  <c r="M27" i="9"/>
  <c r="N27" i="9"/>
  <c r="O27" i="9"/>
  <c r="L28" i="9"/>
  <c r="K28" i="9"/>
  <c r="J28" i="9"/>
  <c r="I28" i="9"/>
  <c r="H28" i="9"/>
  <c r="G27" i="9"/>
  <c r="F28" i="9"/>
  <c r="E28" i="9"/>
  <c r="D28" i="9"/>
  <c r="C28" i="9"/>
  <c r="M27" i="10"/>
  <c r="N27" i="10"/>
  <c r="O27" i="10"/>
  <c r="L28" i="10"/>
  <c r="K28" i="10"/>
  <c r="J28" i="10"/>
  <c r="I28" i="10"/>
  <c r="H28" i="10"/>
  <c r="G27" i="10"/>
  <c r="F28" i="10"/>
  <c r="E28" i="10"/>
  <c r="D28" i="10"/>
  <c r="C28" i="10"/>
  <c r="M27" i="11"/>
  <c r="N27" i="11"/>
  <c r="O27" i="11"/>
  <c r="L28" i="11"/>
  <c r="K28" i="11"/>
  <c r="J28" i="11"/>
  <c r="I28" i="11"/>
  <c r="H28" i="11"/>
  <c r="G27" i="11"/>
  <c r="F28" i="11"/>
  <c r="E28" i="11"/>
  <c r="D28" i="11"/>
  <c r="C28" i="11"/>
  <c r="M27" i="13"/>
  <c r="N27" i="13"/>
  <c r="O27" i="13"/>
  <c r="L28" i="13"/>
  <c r="K28" i="13"/>
  <c r="J28" i="13"/>
  <c r="I28" i="13"/>
  <c r="H28" i="13"/>
  <c r="G27" i="13"/>
  <c r="F28" i="13"/>
  <c r="E28" i="13"/>
  <c r="D28" i="13"/>
  <c r="C28" i="13"/>
  <c r="M27" i="12"/>
  <c r="N27" i="12"/>
  <c r="O27" i="12"/>
  <c r="G27" i="12"/>
  <c r="F28" i="12"/>
  <c r="E28" i="12"/>
  <c r="D28" i="12"/>
  <c r="C28" i="12"/>
  <c r="M27" i="14"/>
  <c r="N27" i="14"/>
  <c r="O27" i="14"/>
  <c r="L28" i="14"/>
  <c r="K28" i="14"/>
  <c r="J28" i="14"/>
  <c r="I28" i="14"/>
  <c r="H28" i="14"/>
  <c r="G27" i="14"/>
  <c r="F28" i="14"/>
  <c r="E28" i="14"/>
  <c r="D28" i="14"/>
  <c r="C28" i="14"/>
  <c r="L28" i="15"/>
  <c r="K28" i="15"/>
  <c r="J28" i="15"/>
  <c r="I28" i="15"/>
  <c r="H28" i="15"/>
  <c r="F28" i="15"/>
  <c r="E28" i="15"/>
  <c r="D28" i="15"/>
  <c r="C28" i="15"/>
  <c r="J28" i="16"/>
  <c r="I28" i="16"/>
  <c r="H28" i="16"/>
  <c r="F28" i="16"/>
  <c r="E28" i="16"/>
  <c r="D28" i="16"/>
  <c r="C28" i="16"/>
  <c r="L28" i="17"/>
  <c r="K28" i="17"/>
  <c r="J28" i="17"/>
  <c r="I28" i="17"/>
  <c r="H28" i="17"/>
  <c r="F28" i="17"/>
  <c r="E28" i="17"/>
  <c r="D28" i="17"/>
  <c r="C28" i="17"/>
  <c r="F28" i="19"/>
  <c r="E28" i="19"/>
  <c r="D28" i="19"/>
  <c r="C28" i="19"/>
  <c r="M27" i="20"/>
  <c r="N27" i="20"/>
  <c r="O27" i="20"/>
  <c r="L28" i="20"/>
  <c r="K28" i="20"/>
  <c r="J28" i="20"/>
  <c r="I28" i="20"/>
  <c r="H28" i="20"/>
  <c r="G27" i="20"/>
  <c r="F28" i="20"/>
  <c r="E28" i="20"/>
  <c r="D28" i="20"/>
  <c r="C28" i="20"/>
  <c r="O27" i="21"/>
  <c r="F28" i="21"/>
  <c r="E28" i="21"/>
  <c r="D28" i="21"/>
  <c r="C28" i="21"/>
  <c r="M27" i="15"/>
  <c r="N27" i="15"/>
  <c r="O27" i="15"/>
  <c r="G27" i="15"/>
  <c r="M27" i="16"/>
  <c r="N27" i="16" s="1"/>
  <c r="O27" i="16"/>
  <c r="L28" i="16"/>
  <c r="K28" i="16"/>
  <c r="G27" i="16"/>
  <c r="M27" i="17"/>
  <c r="N27" i="17"/>
  <c r="O27" i="17"/>
  <c r="G27" i="17"/>
  <c r="M27" i="19"/>
  <c r="N27" i="19"/>
  <c r="O27" i="19"/>
  <c r="L28" i="19"/>
  <c r="K28" i="19"/>
  <c r="J28" i="19"/>
  <c r="I28" i="19"/>
  <c r="H28" i="19"/>
  <c r="G27" i="19"/>
  <c r="M27" i="21"/>
  <c r="N27" i="21"/>
  <c r="G27" i="21"/>
  <c r="L28" i="22"/>
  <c r="K28" i="22"/>
  <c r="J28" i="22"/>
  <c r="I28" i="22"/>
  <c r="H28" i="22"/>
  <c r="F28" i="22"/>
  <c r="E28" i="22"/>
  <c r="D28" i="22"/>
  <c r="C28" i="22"/>
  <c r="D28" i="23"/>
  <c r="C28" i="23"/>
  <c r="M27" i="22"/>
  <c r="N27" i="22"/>
  <c r="O27" i="22"/>
  <c r="G27" i="22"/>
  <c r="M27" i="23"/>
  <c r="N27" i="23"/>
  <c r="O27" i="23"/>
  <c r="G27" i="23"/>
  <c r="E28" i="23"/>
  <c r="C28" i="24"/>
  <c r="C28" i="25"/>
  <c r="C28" i="26"/>
  <c r="C28" i="27"/>
  <c r="C28" i="28"/>
  <c r="C28" i="29"/>
  <c r="C28" i="30"/>
  <c r="L28" i="27"/>
  <c r="K28" i="27"/>
  <c r="J28" i="27"/>
  <c r="I28" i="27"/>
  <c r="H28" i="27"/>
  <c r="F28" i="27"/>
  <c r="E28" i="27"/>
  <c r="D28" i="27"/>
  <c r="M26" i="28"/>
  <c r="N26" i="28" s="1"/>
  <c r="O26" i="28"/>
  <c r="M27" i="28"/>
  <c r="N27" i="28" s="1"/>
  <c r="O27" i="28"/>
  <c r="G27" i="28"/>
  <c r="F28" i="28"/>
  <c r="E28" i="28"/>
  <c r="D28" i="28"/>
  <c r="M27" i="29"/>
  <c r="N27" i="29" s="1"/>
  <c r="O27" i="29"/>
  <c r="G27" i="29"/>
  <c r="H28" i="29"/>
  <c r="E28" i="29"/>
  <c r="D28" i="29"/>
  <c r="M27" i="30"/>
  <c r="N27" i="30"/>
  <c r="O27" i="30"/>
  <c r="L28" i="30"/>
  <c r="K28" i="30"/>
  <c r="J28" i="30"/>
  <c r="I28" i="30"/>
  <c r="H28" i="30"/>
  <c r="G27" i="30"/>
  <c r="F28" i="30"/>
  <c r="E28" i="30"/>
  <c r="D28" i="30"/>
  <c r="L28" i="31"/>
  <c r="K28" i="31"/>
  <c r="J28" i="31"/>
  <c r="I28" i="31"/>
  <c r="H28" i="31"/>
  <c r="F28" i="31"/>
  <c r="E28" i="31"/>
  <c r="D28" i="31"/>
  <c r="C28" i="31"/>
  <c r="G27" i="27"/>
  <c r="M27" i="27"/>
  <c r="N27" i="27" s="1"/>
  <c r="O27" i="27"/>
  <c r="G27" i="31"/>
  <c r="M27" i="31"/>
  <c r="N27" i="31"/>
  <c r="O27" i="31"/>
  <c r="G27" i="32"/>
  <c r="M27" i="32"/>
  <c r="N27" i="32" s="1"/>
  <c r="O27" i="32"/>
  <c r="O27" i="34" l="1"/>
  <c r="M28" i="13"/>
  <c r="M28" i="30"/>
  <c r="G28" i="30"/>
  <c r="H21" i="34"/>
  <c r="I21" i="34"/>
  <c r="J21" i="34"/>
  <c r="M21" i="34" s="1"/>
  <c r="N21" i="34" s="1"/>
  <c r="K21" i="34"/>
  <c r="L21" i="34"/>
  <c r="H22" i="34"/>
  <c r="I22" i="34"/>
  <c r="J22" i="34"/>
  <c r="M22" i="34" s="1"/>
  <c r="N22" i="34" s="1"/>
  <c r="K22" i="34"/>
  <c r="L22" i="34"/>
  <c r="H23" i="34"/>
  <c r="I23" i="34"/>
  <c r="J23" i="34"/>
  <c r="M23" i="34" s="1"/>
  <c r="N23" i="34" s="1"/>
  <c r="K23" i="34"/>
  <c r="L23" i="34"/>
  <c r="H24" i="34"/>
  <c r="I24" i="34"/>
  <c r="J24" i="34"/>
  <c r="M24" i="34" s="1"/>
  <c r="N24" i="34" s="1"/>
  <c r="K24" i="34"/>
  <c r="L24" i="34"/>
  <c r="H25" i="34"/>
  <c r="I25" i="34"/>
  <c r="J25" i="34"/>
  <c r="K25" i="34"/>
  <c r="L25" i="34"/>
  <c r="H26" i="34"/>
  <c r="I26" i="34"/>
  <c r="J26" i="34"/>
  <c r="M26" i="34" s="1"/>
  <c r="N26" i="34" s="1"/>
  <c r="K26" i="34"/>
  <c r="L26" i="34"/>
  <c r="C23" i="34"/>
  <c r="D23" i="34"/>
  <c r="E23" i="34"/>
  <c r="F23" i="34"/>
  <c r="C24" i="34"/>
  <c r="D24" i="34"/>
  <c r="E24" i="34"/>
  <c r="F24" i="34"/>
  <c r="C25" i="34"/>
  <c r="D25" i="34"/>
  <c r="E25" i="34"/>
  <c r="F25" i="34"/>
  <c r="C26" i="34"/>
  <c r="D26" i="34"/>
  <c r="E26" i="34"/>
  <c r="F26" i="34"/>
  <c r="M25" i="34" l="1"/>
  <c r="N25" i="34" s="1"/>
  <c r="O26" i="34"/>
  <c r="O25" i="34"/>
  <c r="O24" i="34"/>
  <c r="O23" i="34"/>
  <c r="G25" i="34"/>
  <c r="G23" i="34"/>
  <c r="G26" i="34"/>
  <c r="G24" i="34"/>
  <c r="O26" i="35" l="1"/>
  <c r="N26" i="35"/>
  <c r="M26" i="35"/>
  <c r="G26" i="35"/>
  <c r="O26" i="2"/>
  <c r="N26" i="2"/>
  <c r="M26" i="2"/>
  <c r="G26" i="2"/>
  <c r="O26" i="3"/>
  <c r="N26" i="3"/>
  <c r="M26" i="3"/>
  <c r="G26" i="3"/>
  <c r="M28" i="4"/>
  <c r="O26" i="4"/>
  <c r="N26" i="4"/>
  <c r="M26" i="4"/>
  <c r="G26" i="4"/>
  <c r="O26" i="5"/>
  <c r="M26" i="5"/>
  <c r="N26" i="5" s="1"/>
  <c r="G26" i="5"/>
  <c r="O26" i="7"/>
  <c r="M26" i="7"/>
  <c r="N26" i="7" s="1"/>
  <c r="G26" i="7"/>
  <c r="O26" i="6"/>
  <c r="N26" i="6"/>
  <c r="M26" i="6"/>
  <c r="G26" i="6"/>
  <c r="O26" i="8"/>
  <c r="N26" i="8"/>
  <c r="M26" i="8"/>
  <c r="G26" i="8"/>
  <c r="O26" i="9"/>
  <c r="N26" i="9"/>
  <c r="M26" i="9"/>
  <c r="G26" i="9"/>
  <c r="M28" i="11"/>
  <c r="O26" i="10"/>
  <c r="M26" i="10"/>
  <c r="N26" i="10" s="1"/>
  <c r="G26" i="10"/>
  <c r="O26" i="11"/>
  <c r="M26" i="11"/>
  <c r="N26" i="11" s="1"/>
  <c r="G26" i="11"/>
  <c r="O26" i="13"/>
  <c r="N26" i="13"/>
  <c r="M26" i="13"/>
  <c r="G26" i="13"/>
  <c r="L28" i="12"/>
  <c r="K28" i="12"/>
  <c r="J28" i="12"/>
  <c r="I28" i="12"/>
  <c r="H28" i="12"/>
  <c r="O26" i="12"/>
  <c r="N26" i="12"/>
  <c r="M26" i="12"/>
  <c r="G26" i="12"/>
  <c r="O26" i="14"/>
  <c r="N26" i="14"/>
  <c r="M26" i="14"/>
  <c r="G26" i="14"/>
  <c r="M28" i="15"/>
  <c r="N28" i="15" s="1"/>
  <c r="G28" i="15"/>
  <c r="O26" i="15"/>
  <c r="N26" i="15"/>
  <c r="M26" i="15"/>
  <c r="G26" i="15"/>
  <c r="M25" i="16"/>
  <c r="M26" i="16"/>
  <c r="M28" i="16"/>
  <c r="G28" i="16"/>
  <c r="M28" i="17"/>
  <c r="N28" i="17" s="1"/>
  <c r="O26" i="16"/>
  <c r="N26" i="16"/>
  <c r="G26" i="16"/>
  <c r="O26" i="17"/>
  <c r="M26" i="17"/>
  <c r="N26" i="17" s="1"/>
  <c r="G26" i="17"/>
  <c r="O26" i="19"/>
  <c r="N26" i="19"/>
  <c r="M26" i="19"/>
  <c r="G26" i="19"/>
  <c r="O26" i="20"/>
  <c r="M26" i="20"/>
  <c r="N26" i="20" s="1"/>
  <c r="G26" i="20"/>
  <c r="O26" i="21"/>
  <c r="N26" i="21"/>
  <c r="M26" i="21"/>
  <c r="G26" i="21"/>
  <c r="M26" i="22"/>
  <c r="N26" i="22" s="1"/>
  <c r="O26" i="22"/>
  <c r="G26" i="22"/>
  <c r="M26" i="23"/>
  <c r="N26" i="23"/>
  <c r="O26" i="23"/>
  <c r="G26" i="23"/>
  <c r="M26" i="24"/>
  <c r="N26" i="24" s="1"/>
  <c r="O26" i="24"/>
  <c r="G26" i="24"/>
  <c r="M26" i="25"/>
  <c r="N26" i="25"/>
  <c r="O26" i="25"/>
  <c r="G26" i="25"/>
  <c r="O26" i="26"/>
  <c r="N26" i="26"/>
  <c r="M26" i="26"/>
  <c r="L28" i="26"/>
  <c r="K28" i="26"/>
  <c r="J28" i="26"/>
  <c r="I28" i="26"/>
  <c r="H28" i="26"/>
  <c r="G26" i="26"/>
  <c r="F28" i="26"/>
  <c r="E28" i="26"/>
  <c r="D28" i="26"/>
  <c r="O26" i="27"/>
  <c r="N26" i="27"/>
  <c r="M26" i="27"/>
  <c r="G26" i="27"/>
  <c r="G28" i="27"/>
  <c r="L28" i="28"/>
  <c r="K28" i="28"/>
  <c r="J28" i="28"/>
  <c r="I28" i="28"/>
  <c r="H28" i="28"/>
  <c r="M28" i="28" s="1"/>
  <c r="N28" i="28" s="1"/>
  <c r="G26" i="28"/>
  <c r="G28" i="28"/>
  <c r="M26" i="29"/>
  <c r="N26" i="29"/>
  <c r="O26" i="29"/>
  <c r="L28" i="29"/>
  <c r="K28" i="29"/>
  <c r="J28" i="29"/>
  <c r="I28" i="29"/>
  <c r="M28" i="29"/>
  <c r="N28" i="29" s="1"/>
  <c r="G26" i="29"/>
  <c r="G28" i="29"/>
  <c r="N28" i="30"/>
  <c r="G28" i="31"/>
  <c r="O26" i="30"/>
  <c r="M26" i="30"/>
  <c r="N26" i="30" s="1"/>
  <c r="G26" i="30"/>
  <c r="O25" i="30"/>
  <c r="M25" i="30"/>
  <c r="N25" i="30" s="1"/>
  <c r="G25" i="30"/>
  <c r="L28" i="32"/>
  <c r="K28" i="32"/>
  <c r="J28" i="32"/>
  <c r="I28" i="32"/>
  <c r="H28" i="32"/>
  <c r="F28" i="32"/>
  <c r="E28" i="32"/>
  <c r="D28" i="32"/>
  <c r="C28" i="32"/>
  <c r="G28" i="32" s="1"/>
  <c r="G26" i="31"/>
  <c r="M26" i="31"/>
  <c r="N26" i="31" s="1"/>
  <c r="O26" i="31"/>
  <c r="G26" i="32"/>
  <c r="M26" i="32"/>
  <c r="N26" i="32" s="1"/>
  <c r="O26" i="32"/>
  <c r="M28" i="32" l="1"/>
  <c r="N28" i="32" s="1"/>
  <c r="M28" i="7"/>
  <c r="M28" i="14"/>
  <c r="G28" i="14"/>
  <c r="G28" i="17"/>
  <c r="M28" i="26"/>
  <c r="M28" i="31"/>
  <c r="N28" i="31" s="1"/>
  <c r="G15" i="17"/>
  <c r="O25" i="20"/>
  <c r="N25" i="20"/>
  <c r="M25" i="20"/>
  <c r="G25" i="20"/>
  <c r="O25" i="21"/>
  <c r="M25" i="21"/>
  <c r="N25" i="21" s="1"/>
  <c r="G25" i="21"/>
  <c r="M24" i="23"/>
  <c r="N24" i="23" s="1"/>
  <c r="O24" i="23"/>
  <c r="G24" i="23"/>
  <c r="O25" i="22"/>
  <c r="M25" i="22"/>
  <c r="N25" i="22" s="1"/>
  <c r="G25" i="22"/>
  <c r="O25" i="24"/>
  <c r="M25" i="24"/>
  <c r="N25" i="24" s="1"/>
  <c r="G25" i="24"/>
  <c r="O25" i="26"/>
  <c r="M25" i="26"/>
  <c r="N25" i="26" s="1"/>
  <c r="G25" i="26"/>
  <c r="O25" i="25"/>
  <c r="M25" i="25"/>
  <c r="N25" i="25" s="1"/>
  <c r="G25" i="25"/>
  <c r="O25" i="27"/>
  <c r="N25" i="27"/>
  <c r="M25" i="27"/>
  <c r="G25" i="27"/>
  <c r="O25" i="29"/>
  <c r="N25" i="29"/>
  <c r="M25" i="29"/>
  <c r="G25" i="29"/>
  <c r="D16" i="34" l="1"/>
  <c r="O16" i="7" l="1"/>
  <c r="M24" i="15" l="1"/>
  <c r="N24" i="15"/>
  <c r="O24" i="15"/>
  <c r="G24" i="15"/>
  <c r="C15" i="34" l="1"/>
  <c r="G24" i="35" l="1"/>
  <c r="M24" i="35"/>
  <c r="N24" i="35" s="1"/>
  <c r="O24" i="35"/>
  <c r="G25" i="35"/>
  <c r="M25" i="35"/>
  <c r="N25" i="35" s="1"/>
  <c r="O25" i="35"/>
  <c r="G24" i="2"/>
  <c r="M24" i="2"/>
  <c r="N24" i="2" s="1"/>
  <c r="O24" i="2"/>
  <c r="G25" i="2"/>
  <c r="M25" i="2"/>
  <c r="N25" i="2" s="1"/>
  <c r="O25" i="2"/>
  <c r="G24" i="3"/>
  <c r="M24" i="3"/>
  <c r="N24" i="3" s="1"/>
  <c r="O24" i="3"/>
  <c r="G25" i="3"/>
  <c r="M25" i="3"/>
  <c r="N25" i="3" s="1"/>
  <c r="O25" i="3"/>
  <c r="G24" i="4"/>
  <c r="M24" i="4"/>
  <c r="N24" i="4" s="1"/>
  <c r="O24" i="4"/>
  <c r="G25" i="4"/>
  <c r="M25" i="4"/>
  <c r="N25" i="4" s="1"/>
  <c r="O25" i="4"/>
  <c r="G24" i="5"/>
  <c r="M24" i="5"/>
  <c r="N24" i="5" s="1"/>
  <c r="O24" i="5"/>
  <c r="G25" i="5"/>
  <c r="M25" i="5"/>
  <c r="N25" i="5" s="1"/>
  <c r="O25" i="5"/>
  <c r="G24" i="6"/>
  <c r="M24" i="6"/>
  <c r="N24" i="6" s="1"/>
  <c r="O24" i="6"/>
  <c r="G25" i="6"/>
  <c r="M25" i="6"/>
  <c r="N25" i="6" s="1"/>
  <c r="O25" i="6"/>
  <c r="G24" i="7"/>
  <c r="M24" i="7"/>
  <c r="N24" i="7" s="1"/>
  <c r="O24" i="7"/>
  <c r="G25" i="7"/>
  <c r="M25" i="7"/>
  <c r="N25" i="7" s="1"/>
  <c r="O25" i="7"/>
  <c r="G25" i="8"/>
  <c r="M25" i="8"/>
  <c r="N25" i="8" s="1"/>
  <c r="O25" i="8"/>
  <c r="G24" i="8"/>
  <c r="M24" i="8"/>
  <c r="N24" i="8" s="1"/>
  <c r="O24" i="8"/>
  <c r="G24" i="9"/>
  <c r="M24" i="9"/>
  <c r="N24" i="9" s="1"/>
  <c r="O24" i="9"/>
  <c r="G25" i="9"/>
  <c r="M25" i="9"/>
  <c r="N25" i="9" s="1"/>
  <c r="O25" i="9"/>
  <c r="G24" i="10"/>
  <c r="M24" i="10"/>
  <c r="N24" i="10" s="1"/>
  <c r="O24" i="10"/>
  <c r="G25" i="10"/>
  <c r="M25" i="10"/>
  <c r="N25" i="10" s="1"/>
  <c r="O25" i="10"/>
  <c r="G24" i="11"/>
  <c r="M24" i="11"/>
  <c r="N24" i="11" s="1"/>
  <c r="O24" i="11"/>
  <c r="G25" i="11"/>
  <c r="M25" i="11"/>
  <c r="N25" i="11" s="1"/>
  <c r="O25" i="11"/>
  <c r="G24" i="13"/>
  <c r="M24" i="13"/>
  <c r="N24" i="13" s="1"/>
  <c r="O24" i="13"/>
  <c r="G25" i="13"/>
  <c r="M25" i="13"/>
  <c r="N25" i="13" s="1"/>
  <c r="O25" i="13"/>
  <c r="G24" i="12"/>
  <c r="M24" i="12"/>
  <c r="N24" i="12" s="1"/>
  <c r="O24" i="12"/>
  <c r="G25" i="12"/>
  <c r="M25" i="12"/>
  <c r="N25" i="12" s="1"/>
  <c r="O25" i="12"/>
  <c r="G24" i="14"/>
  <c r="M24" i="14"/>
  <c r="N24" i="14" s="1"/>
  <c r="O24" i="14"/>
  <c r="G25" i="14"/>
  <c r="M25" i="14"/>
  <c r="N25" i="14" s="1"/>
  <c r="O25" i="14"/>
  <c r="G24" i="16"/>
  <c r="M24" i="16"/>
  <c r="N24" i="16" s="1"/>
  <c r="O24" i="16"/>
  <c r="G25" i="16"/>
  <c r="N25" i="16"/>
  <c r="O25" i="16"/>
  <c r="G24" i="17"/>
  <c r="M24" i="17"/>
  <c r="N24" i="17" s="1"/>
  <c r="O24" i="17"/>
  <c r="G25" i="17"/>
  <c r="M25" i="17"/>
  <c r="N25" i="17" s="1"/>
  <c r="O25" i="17"/>
  <c r="G24" i="19"/>
  <c r="M24" i="19"/>
  <c r="N24" i="19" s="1"/>
  <c r="O24" i="19"/>
  <c r="G25" i="19"/>
  <c r="M25" i="19"/>
  <c r="N25" i="19" s="1"/>
  <c r="O25" i="19"/>
  <c r="G24" i="20"/>
  <c r="M24" i="20"/>
  <c r="N24" i="20" s="1"/>
  <c r="O24" i="20"/>
  <c r="G24" i="21"/>
  <c r="M24" i="21"/>
  <c r="N24" i="21" s="1"/>
  <c r="O24" i="21"/>
  <c r="G24" i="22"/>
  <c r="M24" i="22"/>
  <c r="N24" i="22" s="1"/>
  <c r="O24" i="22"/>
  <c r="G24" i="24"/>
  <c r="M24" i="24"/>
  <c r="N24" i="24" s="1"/>
  <c r="O24" i="24"/>
  <c r="G24" i="25"/>
  <c r="M24" i="25"/>
  <c r="N24" i="25" s="1"/>
  <c r="O24" i="25"/>
  <c r="G24" i="26"/>
  <c r="M24" i="26"/>
  <c r="N24" i="26" s="1"/>
  <c r="O24" i="26"/>
  <c r="G24" i="27"/>
  <c r="M24" i="27"/>
  <c r="N24" i="27" s="1"/>
  <c r="O24" i="27"/>
  <c r="G24" i="28"/>
  <c r="M24" i="28"/>
  <c r="N24" i="28" s="1"/>
  <c r="O24" i="28"/>
  <c r="G25" i="28"/>
  <c r="M25" i="28"/>
  <c r="N25" i="28" s="1"/>
  <c r="O25" i="28"/>
  <c r="G24" i="29"/>
  <c r="M24" i="29"/>
  <c r="N24" i="29" s="1"/>
  <c r="O24" i="29"/>
  <c r="G24" i="30"/>
  <c r="M24" i="30"/>
  <c r="N24" i="30" s="1"/>
  <c r="O24" i="30"/>
  <c r="G23" i="31"/>
  <c r="M23" i="31"/>
  <c r="N23" i="31" s="1"/>
  <c r="O23" i="31"/>
  <c r="G24" i="31"/>
  <c r="M24" i="31"/>
  <c r="N24" i="31" s="1"/>
  <c r="O24" i="31"/>
  <c r="G25" i="31"/>
  <c r="M25" i="31"/>
  <c r="N25" i="31" s="1"/>
  <c r="O25" i="31"/>
  <c r="G23" i="32"/>
  <c r="M23" i="32"/>
  <c r="N23" i="32" s="1"/>
  <c r="O23" i="32"/>
  <c r="G24" i="32"/>
  <c r="M24" i="32"/>
  <c r="N24" i="32" s="1"/>
  <c r="O24" i="32"/>
  <c r="G25" i="32"/>
  <c r="M25" i="32"/>
  <c r="N25" i="32" s="1"/>
  <c r="O25" i="32"/>
  <c r="G10" i="13" l="1"/>
  <c r="C18" i="34" l="1"/>
  <c r="D18" i="34"/>
  <c r="E18" i="34"/>
  <c r="F18" i="34"/>
  <c r="H18" i="34"/>
  <c r="I18" i="34"/>
  <c r="J18" i="34"/>
  <c r="M18" i="34" s="1"/>
  <c r="N18" i="34" s="1"/>
  <c r="K18" i="34"/>
  <c r="L18" i="34"/>
  <c r="C19" i="34"/>
  <c r="D19" i="34"/>
  <c r="E19" i="34"/>
  <c r="F19" i="34"/>
  <c r="H19" i="34"/>
  <c r="I19" i="34"/>
  <c r="J19" i="34"/>
  <c r="M19" i="34" s="1"/>
  <c r="N19" i="34" s="1"/>
  <c r="K19" i="34"/>
  <c r="L19" i="34"/>
  <c r="C20" i="34"/>
  <c r="D20" i="34"/>
  <c r="E20" i="34"/>
  <c r="F20" i="34"/>
  <c r="H20" i="34"/>
  <c r="I20" i="34"/>
  <c r="J20" i="34"/>
  <c r="K20" i="34"/>
  <c r="L20" i="34"/>
  <c r="C21" i="34"/>
  <c r="D21" i="34"/>
  <c r="E21" i="34"/>
  <c r="F21" i="34"/>
  <c r="C22" i="34"/>
  <c r="D22" i="34"/>
  <c r="E22" i="34"/>
  <c r="F22" i="34"/>
  <c r="M20" i="34" l="1"/>
  <c r="N20" i="34" s="1"/>
  <c r="O22" i="34"/>
  <c r="G22" i="34"/>
  <c r="O21" i="34"/>
  <c r="G21" i="34"/>
  <c r="G20" i="34"/>
  <c r="G19" i="34"/>
  <c r="G18" i="34"/>
  <c r="O20" i="34"/>
  <c r="O18" i="34"/>
  <c r="O19" i="34"/>
  <c r="O17" i="12"/>
  <c r="M17" i="12"/>
  <c r="N17" i="12" s="1"/>
  <c r="G17" i="12"/>
  <c r="O6" i="12"/>
  <c r="M6" i="12"/>
  <c r="N6" i="12" s="1"/>
  <c r="G6" i="12"/>
  <c r="O10" i="14"/>
  <c r="M10" i="14"/>
  <c r="N10" i="14" s="1"/>
  <c r="G10" i="14"/>
  <c r="O9" i="14"/>
  <c r="M9" i="14"/>
  <c r="N9" i="14" s="1"/>
  <c r="G9" i="14"/>
  <c r="O8" i="14"/>
  <c r="M8" i="14"/>
  <c r="N8" i="14" s="1"/>
  <c r="G8" i="14"/>
  <c r="O7" i="14"/>
  <c r="M7" i="14"/>
  <c r="N7" i="14" s="1"/>
  <c r="G7" i="14"/>
  <c r="M6" i="14"/>
  <c r="N6" i="14" s="1"/>
  <c r="O6" i="14"/>
  <c r="G6" i="14"/>
  <c r="O5" i="14"/>
  <c r="M5" i="14"/>
  <c r="N5" i="14" s="1"/>
  <c r="G5" i="14"/>
  <c r="O9" i="15"/>
  <c r="M9" i="15"/>
  <c r="N9" i="15" s="1"/>
  <c r="G9" i="15"/>
  <c r="O6" i="15"/>
  <c r="M6" i="15"/>
  <c r="N6" i="15" s="1"/>
  <c r="O5" i="15"/>
  <c r="M5" i="15"/>
  <c r="N5" i="15" s="1"/>
  <c r="G5" i="15"/>
  <c r="O10" i="16"/>
  <c r="M10" i="16"/>
  <c r="N10" i="16" s="1"/>
  <c r="G10" i="16"/>
  <c r="O9" i="16"/>
  <c r="M9" i="16"/>
  <c r="N9" i="16" s="1"/>
  <c r="G9" i="16"/>
  <c r="O7" i="16"/>
  <c r="M7" i="16"/>
  <c r="N7" i="16" s="1"/>
  <c r="G7" i="16"/>
  <c r="O6" i="16"/>
  <c r="M6" i="16"/>
  <c r="N6" i="16" s="1"/>
  <c r="G6" i="16"/>
  <c r="O6" i="20"/>
  <c r="M6" i="20"/>
  <c r="N6" i="20" s="1"/>
  <c r="G6" i="20"/>
  <c r="O17" i="21"/>
  <c r="M17" i="21"/>
  <c r="N17" i="21" s="1"/>
  <c r="G17" i="21"/>
  <c r="O10" i="21"/>
  <c r="N10" i="21"/>
  <c r="G10" i="21"/>
  <c r="M9" i="21"/>
  <c r="N9" i="21" s="1"/>
  <c r="O9" i="21"/>
  <c r="G9" i="21"/>
  <c r="O7" i="21"/>
  <c r="M7" i="21"/>
  <c r="N7" i="21" s="1"/>
  <c r="G7" i="21"/>
  <c r="O6" i="21"/>
  <c r="M6" i="21"/>
  <c r="N6" i="21" s="1"/>
  <c r="O5" i="21"/>
  <c r="M5" i="21"/>
  <c r="N5" i="21" s="1"/>
  <c r="G5" i="21"/>
  <c r="O9" i="22"/>
  <c r="M9" i="22"/>
  <c r="N9" i="22" s="1"/>
  <c r="G9" i="22"/>
  <c r="O6" i="22"/>
  <c r="M6" i="22"/>
  <c r="N6" i="22" s="1"/>
  <c r="O5" i="22"/>
  <c r="M5" i="22"/>
  <c r="N5" i="22" s="1"/>
  <c r="G5" i="22"/>
  <c r="O9" i="23"/>
  <c r="M9" i="23"/>
  <c r="N9" i="23" s="1"/>
  <c r="G9" i="23"/>
  <c r="O7" i="23"/>
  <c r="M7" i="23"/>
  <c r="N7" i="23" s="1"/>
  <c r="G7" i="23"/>
  <c r="O6" i="23"/>
  <c r="M6" i="23"/>
  <c r="N6" i="23" s="1"/>
  <c r="G6" i="23"/>
  <c r="M5" i="23"/>
  <c r="N5" i="23" s="1"/>
  <c r="O5" i="23"/>
  <c r="G5" i="23"/>
  <c r="O10" i="24"/>
  <c r="M10" i="24"/>
  <c r="N10" i="24" s="1"/>
  <c r="G10" i="24"/>
  <c r="O7" i="24"/>
  <c r="M7" i="24"/>
  <c r="N7" i="24" s="1"/>
  <c r="G7" i="24"/>
  <c r="M5" i="24"/>
  <c r="N5" i="24" s="1"/>
  <c r="O5" i="24"/>
  <c r="G5" i="24"/>
  <c r="O10" i="25"/>
  <c r="M10" i="25"/>
  <c r="N10" i="25" s="1"/>
  <c r="G10" i="25"/>
  <c r="O6" i="25"/>
  <c r="M6" i="25"/>
  <c r="N6" i="25" s="1"/>
  <c r="G6" i="25"/>
  <c r="O5" i="25"/>
  <c r="M5" i="25"/>
  <c r="N5" i="25" s="1"/>
  <c r="G5" i="25"/>
  <c r="O10" i="26"/>
  <c r="N10" i="26"/>
  <c r="G10" i="26"/>
  <c r="O9" i="26"/>
  <c r="M9" i="26"/>
  <c r="N9" i="26" s="1"/>
  <c r="G9" i="26"/>
  <c r="O7" i="26"/>
  <c r="M7" i="26"/>
  <c r="N7" i="26" s="1"/>
  <c r="G7" i="26"/>
  <c r="O6" i="26"/>
  <c r="N6" i="26"/>
  <c r="G6" i="26"/>
  <c r="O5" i="26"/>
  <c r="M5" i="26"/>
  <c r="N5" i="26" s="1"/>
  <c r="G5" i="26"/>
  <c r="O10" i="28"/>
  <c r="M10" i="28"/>
  <c r="N10" i="28" s="1"/>
  <c r="G10" i="28"/>
  <c r="O7" i="28"/>
  <c r="M7" i="28"/>
  <c r="N7" i="28" s="1"/>
  <c r="O5" i="28"/>
  <c r="M5" i="28"/>
  <c r="N5" i="28" s="1"/>
  <c r="G5" i="28"/>
  <c r="O6" i="29"/>
  <c r="M6" i="29"/>
  <c r="N6" i="29" s="1"/>
  <c r="O5" i="29"/>
  <c r="M5" i="29"/>
  <c r="N5" i="29" s="1"/>
  <c r="G5" i="29"/>
  <c r="O7" i="30"/>
  <c r="M7" i="30"/>
  <c r="N7" i="30" s="1"/>
  <c r="O5" i="30"/>
  <c r="M5" i="30"/>
  <c r="N5" i="30" s="1"/>
  <c r="O10" i="31"/>
  <c r="M10" i="31"/>
  <c r="N10" i="31" s="1"/>
  <c r="G10" i="31"/>
  <c r="O7" i="31"/>
  <c r="M7" i="31"/>
  <c r="N7" i="31" s="1"/>
  <c r="G7" i="31"/>
  <c r="O6" i="31"/>
  <c r="M6" i="31"/>
  <c r="N6" i="31" s="1"/>
  <c r="O5" i="31"/>
  <c r="M5" i="31"/>
  <c r="N5" i="31" s="1"/>
  <c r="G5" i="31"/>
  <c r="G17" i="32"/>
  <c r="O5" i="32"/>
  <c r="M5" i="32"/>
  <c r="N5" i="32" s="1"/>
  <c r="G5" i="32"/>
  <c r="C6" i="34" l="1"/>
  <c r="H6" i="34"/>
  <c r="I6" i="34"/>
  <c r="J6" i="34"/>
  <c r="K6" i="34"/>
  <c r="L6" i="34"/>
  <c r="C7" i="34"/>
  <c r="D7" i="34"/>
  <c r="E7" i="34"/>
  <c r="F7" i="34"/>
  <c r="H7" i="34"/>
  <c r="I7" i="34"/>
  <c r="J7" i="34"/>
  <c r="K7" i="34"/>
  <c r="L7" i="34"/>
  <c r="C8" i="34"/>
  <c r="D8" i="34"/>
  <c r="F8" i="34"/>
  <c r="H8" i="34"/>
  <c r="I8" i="34"/>
  <c r="J8" i="34"/>
  <c r="K8" i="34"/>
  <c r="L8" i="34"/>
  <c r="C9" i="34"/>
  <c r="D9" i="34"/>
  <c r="E9" i="34"/>
  <c r="F9" i="34"/>
  <c r="H9" i="34"/>
  <c r="I9" i="34"/>
  <c r="J9" i="34"/>
  <c r="K9" i="34"/>
  <c r="L9" i="34"/>
  <c r="C10" i="34"/>
  <c r="D10" i="34"/>
  <c r="E10" i="34"/>
  <c r="F10" i="34"/>
  <c r="H10" i="34"/>
  <c r="I10" i="34"/>
  <c r="J10" i="34"/>
  <c r="K10" i="34"/>
  <c r="L10" i="34"/>
  <c r="C11" i="34"/>
  <c r="D11" i="34"/>
  <c r="E11" i="34"/>
  <c r="F11" i="34"/>
  <c r="H11" i="34"/>
  <c r="I11" i="34"/>
  <c r="J11" i="34"/>
  <c r="K11" i="34"/>
  <c r="L11" i="34"/>
  <c r="C12" i="34"/>
  <c r="D12" i="34"/>
  <c r="E12" i="34"/>
  <c r="F12" i="34"/>
  <c r="H12" i="34"/>
  <c r="I12" i="34"/>
  <c r="J12" i="34"/>
  <c r="K12" i="34"/>
  <c r="L12" i="34"/>
  <c r="C13" i="34"/>
  <c r="D13" i="34"/>
  <c r="E13" i="34"/>
  <c r="F13" i="34"/>
  <c r="H13" i="34"/>
  <c r="I13" i="34"/>
  <c r="J13" i="34"/>
  <c r="K13" i="34"/>
  <c r="L13" i="34"/>
  <c r="C14" i="34"/>
  <c r="D14" i="34"/>
  <c r="E14" i="34"/>
  <c r="F14" i="34"/>
  <c r="H14" i="34"/>
  <c r="I14" i="34"/>
  <c r="J14" i="34"/>
  <c r="K14" i="34"/>
  <c r="L14" i="34"/>
  <c r="D15" i="34"/>
  <c r="E15" i="34"/>
  <c r="G15" i="34" s="1"/>
  <c r="F15" i="34"/>
  <c r="H15" i="34"/>
  <c r="I15" i="34"/>
  <c r="J15" i="34"/>
  <c r="K15" i="34"/>
  <c r="L15" i="34"/>
  <c r="C16" i="34"/>
  <c r="E16" i="34"/>
  <c r="F16" i="34"/>
  <c r="H16" i="34"/>
  <c r="I16" i="34"/>
  <c r="J16" i="34"/>
  <c r="K16" i="34"/>
  <c r="L16" i="34"/>
  <c r="C17" i="34"/>
  <c r="D17" i="34"/>
  <c r="E17" i="34"/>
  <c r="F17" i="34"/>
  <c r="H17" i="34"/>
  <c r="I17" i="34"/>
  <c r="J17" i="34"/>
  <c r="K17" i="34"/>
  <c r="L17" i="34"/>
  <c r="G15" i="2"/>
  <c r="G15" i="35"/>
  <c r="M15" i="35"/>
  <c r="N15" i="35" s="1"/>
  <c r="O15" i="35"/>
  <c r="G16" i="35"/>
  <c r="M16" i="35"/>
  <c r="N16" i="35" s="1"/>
  <c r="O16" i="35"/>
  <c r="G17" i="35"/>
  <c r="M17" i="35"/>
  <c r="N17" i="35" s="1"/>
  <c r="O17" i="35"/>
  <c r="G18" i="35"/>
  <c r="M18" i="35"/>
  <c r="N18" i="35" s="1"/>
  <c r="O18" i="35"/>
  <c r="G19" i="35"/>
  <c r="M19" i="35"/>
  <c r="N19" i="35" s="1"/>
  <c r="O19" i="35"/>
  <c r="G20" i="35"/>
  <c r="M20" i="35"/>
  <c r="N20" i="35" s="1"/>
  <c r="O20" i="35"/>
  <c r="G21" i="35"/>
  <c r="M21" i="35"/>
  <c r="N21" i="35" s="1"/>
  <c r="O21" i="35"/>
  <c r="G22" i="35"/>
  <c r="M22" i="35"/>
  <c r="N22" i="35" s="1"/>
  <c r="O22" i="35"/>
  <c r="G23" i="35"/>
  <c r="M23" i="35"/>
  <c r="N23" i="35" s="1"/>
  <c r="O23" i="35"/>
  <c r="M15" i="2"/>
  <c r="N15" i="2" s="1"/>
  <c r="O15" i="2"/>
  <c r="G16" i="2"/>
  <c r="M16" i="2"/>
  <c r="N16" i="2" s="1"/>
  <c r="O16" i="2"/>
  <c r="G17" i="2"/>
  <c r="M17" i="2"/>
  <c r="N17" i="2" s="1"/>
  <c r="O17" i="2"/>
  <c r="G18" i="2"/>
  <c r="M18" i="2"/>
  <c r="N18" i="2" s="1"/>
  <c r="O18" i="2"/>
  <c r="G19" i="2"/>
  <c r="M19" i="2"/>
  <c r="N19" i="2" s="1"/>
  <c r="O19" i="2"/>
  <c r="G20" i="2"/>
  <c r="M20" i="2"/>
  <c r="N20" i="2" s="1"/>
  <c r="O20" i="2"/>
  <c r="G21" i="2"/>
  <c r="M21" i="2"/>
  <c r="N21" i="2" s="1"/>
  <c r="O21" i="2"/>
  <c r="G22" i="2"/>
  <c r="M22" i="2"/>
  <c r="N22" i="2" s="1"/>
  <c r="O22" i="2"/>
  <c r="G23" i="2"/>
  <c r="M23" i="2"/>
  <c r="N23" i="2" s="1"/>
  <c r="O23" i="2"/>
  <c r="G15" i="3"/>
  <c r="M15" i="3"/>
  <c r="N15" i="3" s="1"/>
  <c r="O15" i="3"/>
  <c r="G16" i="3"/>
  <c r="M16" i="3"/>
  <c r="N16" i="3" s="1"/>
  <c r="O16" i="3"/>
  <c r="G17" i="3"/>
  <c r="M17" i="3"/>
  <c r="N17" i="3" s="1"/>
  <c r="O17" i="3"/>
  <c r="G18" i="3"/>
  <c r="M18" i="3"/>
  <c r="N18" i="3" s="1"/>
  <c r="O18" i="3"/>
  <c r="G19" i="3"/>
  <c r="M19" i="3"/>
  <c r="N19" i="3" s="1"/>
  <c r="O19" i="3"/>
  <c r="G20" i="3"/>
  <c r="M20" i="3"/>
  <c r="N20" i="3" s="1"/>
  <c r="O20" i="3"/>
  <c r="G21" i="3"/>
  <c r="M21" i="3"/>
  <c r="N21" i="3" s="1"/>
  <c r="O21" i="3"/>
  <c r="G22" i="3"/>
  <c r="M22" i="3"/>
  <c r="N22" i="3" s="1"/>
  <c r="O22" i="3"/>
  <c r="G23" i="3"/>
  <c r="M23" i="3"/>
  <c r="N23" i="3" s="1"/>
  <c r="O23" i="3"/>
  <c r="G15" i="4"/>
  <c r="M15" i="4"/>
  <c r="N15" i="4" s="1"/>
  <c r="O15" i="4"/>
  <c r="G16" i="4"/>
  <c r="M16" i="4"/>
  <c r="N16" i="4" s="1"/>
  <c r="O16" i="4"/>
  <c r="G17" i="4"/>
  <c r="M17" i="4"/>
  <c r="N17" i="4" s="1"/>
  <c r="O17" i="4"/>
  <c r="G18" i="4"/>
  <c r="M18" i="4"/>
  <c r="N18" i="4" s="1"/>
  <c r="O18" i="4"/>
  <c r="G19" i="4"/>
  <c r="M19" i="4"/>
  <c r="N19" i="4" s="1"/>
  <c r="O19" i="4"/>
  <c r="G20" i="4"/>
  <c r="M20" i="4"/>
  <c r="N20" i="4" s="1"/>
  <c r="O20" i="4"/>
  <c r="G21" i="4"/>
  <c r="M21" i="4"/>
  <c r="N21" i="4" s="1"/>
  <c r="O21" i="4"/>
  <c r="G22" i="4"/>
  <c r="M22" i="4"/>
  <c r="N22" i="4" s="1"/>
  <c r="O22" i="4"/>
  <c r="G23" i="4"/>
  <c r="M23" i="4"/>
  <c r="N23" i="4" s="1"/>
  <c r="O23" i="4"/>
  <c r="G15" i="5"/>
  <c r="M15" i="5"/>
  <c r="N15" i="5" s="1"/>
  <c r="O15" i="5"/>
  <c r="G16" i="5"/>
  <c r="M16" i="5"/>
  <c r="N16" i="5" s="1"/>
  <c r="O16" i="5"/>
  <c r="G17" i="5"/>
  <c r="M17" i="5"/>
  <c r="N17" i="5" s="1"/>
  <c r="O17" i="5"/>
  <c r="G18" i="5"/>
  <c r="M18" i="5"/>
  <c r="N18" i="5" s="1"/>
  <c r="O18" i="5"/>
  <c r="G19" i="5"/>
  <c r="M19" i="5"/>
  <c r="N19" i="5" s="1"/>
  <c r="O19" i="5"/>
  <c r="G20" i="5"/>
  <c r="M20" i="5"/>
  <c r="N20" i="5" s="1"/>
  <c r="O20" i="5"/>
  <c r="G21" i="5"/>
  <c r="M21" i="5"/>
  <c r="N21" i="5" s="1"/>
  <c r="O21" i="5"/>
  <c r="G22" i="5"/>
  <c r="M22" i="5"/>
  <c r="N22" i="5" s="1"/>
  <c r="O22" i="5"/>
  <c r="G23" i="5"/>
  <c r="M23" i="5"/>
  <c r="N23" i="5" s="1"/>
  <c r="O23" i="5"/>
  <c r="G15" i="6"/>
  <c r="M15" i="6"/>
  <c r="N15" i="6" s="1"/>
  <c r="O15" i="6"/>
  <c r="G16" i="6"/>
  <c r="M16" i="6"/>
  <c r="N16" i="6" s="1"/>
  <c r="O16" i="6"/>
  <c r="G17" i="6"/>
  <c r="M17" i="6"/>
  <c r="N17" i="6" s="1"/>
  <c r="O17" i="6"/>
  <c r="G18" i="6"/>
  <c r="M18" i="6"/>
  <c r="N18" i="6" s="1"/>
  <c r="O18" i="6"/>
  <c r="G19" i="6"/>
  <c r="M19" i="6"/>
  <c r="N19" i="6" s="1"/>
  <c r="O19" i="6"/>
  <c r="G20" i="6"/>
  <c r="M20" i="6"/>
  <c r="N20" i="6" s="1"/>
  <c r="O20" i="6"/>
  <c r="G21" i="6"/>
  <c r="M21" i="6"/>
  <c r="N21" i="6" s="1"/>
  <c r="O21" i="6"/>
  <c r="G22" i="6"/>
  <c r="M22" i="6"/>
  <c r="N22" i="6" s="1"/>
  <c r="O22" i="6"/>
  <c r="G23" i="6"/>
  <c r="M23" i="6"/>
  <c r="N23" i="6" s="1"/>
  <c r="O23" i="6"/>
  <c r="G15" i="7"/>
  <c r="M15" i="7"/>
  <c r="N15" i="7" s="1"/>
  <c r="O15" i="7"/>
  <c r="G16" i="7"/>
  <c r="M16" i="7"/>
  <c r="N16" i="7" s="1"/>
  <c r="G17" i="7"/>
  <c r="M17" i="7"/>
  <c r="N17" i="7" s="1"/>
  <c r="O17" i="7"/>
  <c r="G18" i="7"/>
  <c r="M18" i="7"/>
  <c r="N18" i="7" s="1"/>
  <c r="O18" i="7"/>
  <c r="G19" i="7"/>
  <c r="M19" i="7"/>
  <c r="N19" i="7" s="1"/>
  <c r="O19" i="7"/>
  <c r="G20" i="7"/>
  <c r="M20" i="7"/>
  <c r="N20" i="7" s="1"/>
  <c r="O20" i="7"/>
  <c r="G21" i="7"/>
  <c r="M21" i="7"/>
  <c r="N21" i="7" s="1"/>
  <c r="O21" i="7"/>
  <c r="G22" i="7"/>
  <c r="M22" i="7"/>
  <c r="N22" i="7" s="1"/>
  <c r="O22" i="7"/>
  <c r="G23" i="7"/>
  <c r="M23" i="7"/>
  <c r="N23" i="7" s="1"/>
  <c r="O23" i="7"/>
  <c r="G15" i="8"/>
  <c r="M15" i="8"/>
  <c r="N15" i="8" s="1"/>
  <c r="O15" i="8"/>
  <c r="G16" i="8"/>
  <c r="M16" i="8"/>
  <c r="N16" i="8" s="1"/>
  <c r="O16" i="8"/>
  <c r="G17" i="8"/>
  <c r="M17" i="8"/>
  <c r="N17" i="8" s="1"/>
  <c r="O17" i="8"/>
  <c r="G18" i="8"/>
  <c r="M18" i="8"/>
  <c r="N18" i="8" s="1"/>
  <c r="O18" i="8"/>
  <c r="G19" i="8"/>
  <c r="M19" i="8"/>
  <c r="N19" i="8" s="1"/>
  <c r="O19" i="8"/>
  <c r="G20" i="8"/>
  <c r="M20" i="8"/>
  <c r="N20" i="8" s="1"/>
  <c r="O20" i="8"/>
  <c r="G21" i="8"/>
  <c r="M21" i="8"/>
  <c r="N21" i="8" s="1"/>
  <c r="O21" i="8"/>
  <c r="G22" i="8"/>
  <c r="M22" i="8"/>
  <c r="N22" i="8" s="1"/>
  <c r="O22" i="8"/>
  <c r="G23" i="8"/>
  <c r="M23" i="8"/>
  <c r="N23" i="8" s="1"/>
  <c r="O23" i="8"/>
  <c r="G15" i="9"/>
  <c r="M15" i="9"/>
  <c r="N15" i="9" s="1"/>
  <c r="O15" i="9"/>
  <c r="G16" i="9"/>
  <c r="M16" i="9"/>
  <c r="N16" i="9" s="1"/>
  <c r="O16" i="9"/>
  <c r="G17" i="9"/>
  <c r="M17" i="9"/>
  <c r="N17" i="9" s="1"/>
  <c r="O17" i="9"/>
  <c r="G18" i="9"/>
  <c r="M18" i="9"/>
  <c r="N18" i="9" s="1"/>
  <c r="O18" i="9"/>
  <c r="G19" i="9"/>
  <c r="M19" i="9"/>
  <c r="N19" i="9" s="1"/>
  <c r="O19" i="9"/>
  <c r="G20" i="9"/>
  <c r="M20" i="9"/>
  <c r="N20" i="9" s="1"/>
  <c r="O20" i="9"/>
  <c r="G21" i="9"/>
  <c r="M21" i="9"/>
  <c r="N21" i="9" s="1"/>
  <c r="O21" i="9"/>
  <c r="G22" i="9"/>
  <c r="M22" i="9"/>
  <c r="N22" i="9" s="1"/>
  <c r="O22" i="9"/>
  <c r="G23" i="9"/>
  <c r="M23" i="9"/>
  <c r="N23" i="9" s="1"/>
  <c r="O23" i="9"/>
  <c r="G15" i="10"/>
  <c r="M15" i="10"/>
  <c r="N15" i="10" s="1"/>
  <c r="O15" i="10"/>
  <c r="G16" i="10"/>
  <c r="M16" i="10"/>
  <c r="N16" i="10" s="1"/>
  <c r="O16" i="10"/>
  <c r="G17" i="10"/>
  <c r="M17" i="10"/>
  <c r="N17" i="10" s="1"/>
  <c r="O17" i="10"/>
  <c r="G18" i="10"/>
  <c r="M18" i="10"/>
  <c r="N18" i="10" s="1"/>
  <c r="O18" i="10"/>
  <c r="G19" i="10"/>
  <c r="M19" i="10"/>
  <c r="N19" i="10" s="1"/>
  <c r="O19" i="10"/>
  <c r="G20" i="10"/>
  <c r="M20" i="10"/>
  <c r="N20" i="10" s="1"/>
  <c r="O20" i="10"/>
  <c r="G21" i="10"/>
  <c r="M21" i="10"/>
  <c r="N21" i="10" s="1"/>
  <c r="O21" i="10"/>
  <c r="G22" i="10"/>
  <c r="M22" i="10"/>
  <c r="N22" i="10" s="1"/>
  <c r="O22" i="10"/>
  <c r="G23" i="10"/>
  <c r="M23" i="10"/>
  <c r="N23" i="10" s="1"/>
  <c r="O23" i="10"/>
  <c r="G15" i="11"/>
  <c r="M15" i="11"/>
  <c r="N15" i="11" s="1"/>
  <c r="O15" i="11"/>
  <c r="G16" i="11"/>
  <c r="M16" i="11"/>
  <c r="N16" i="11" s="1"/>
  <c r="O16" i="11"/>
  <c r="G17" i="11"/>
  <c r="M17" i="11"/>
  <c r="N17" i="11" s="1"/>
  <c r="O17" i="11"/>
  <c r="G18" i="11"/>
  <c r="M18" i="11"/>
  <c r="N18" i="11" s="1"/>
  <c r="O18" i="11"/>
  <c r="G19" i="11"/>
  <c r="M19" i="11"/>
  <c r="N19" i="11" s="1"/>
  <c r="O19" i="11"/>
  <c r="G20" i="11"/>
  <c r="M20" i="11"/>
  <c r="N20" i="11" s="1"/>
  <c r="O20" i="11"/>
  <c r="G21" i="11"/>
  <c r="M21" i="11"/>
  <c r="N21" i="11" s="1"/>
  <c r="O21" i="11"/>
  <c r="G22" i="11"/>
  <c r="M22" i="11"/>
  <c r="N22" i="11" s="1"/>
  <c r="O22" i="11"/>
  <c r="G23" i="11"/>
  <c r="M23" i="11"/>
  <c r="N23" i="11" s="1"/>
  <c r="O23" i="11"/>
  <c r="G15" i="13"/>
  <c r="M15" i="13"/>
  <c r="N15" i="13" s="1"/>
  <c r="O15" i="13"/>
  <c r="G16" i="13"/>
  <c r="M16" i="13"/>
  <c r="N16" i="13" s="1"/>
  <c r="O16" i="13"/>
  <c r="G17" i="13"/>
  <c r="M17" i="13"/>
  <c r="N17" i="13" s="1"/>
  <c r="O17" i="13"/>
  <c r="G18" i="13"/>
  <c r="M18" i="13"/>
  <c r="N18" i="13" s="1"/>
  <c r="O18" i="13"/>
  <c r="G19" i="13"/>
  <c r="M19" i="13"/>
  <c r="N19" i="13" s="1"/>
  <c r="O19" i="13"/>
  <c r="G20" i="13"/>
  <c r="M20" i="13"/>
  <c r="N20" i="13" s="1"/>
  <c r="O20" i="13"/>
  <c r="G21" i="13"/>
  <c r="M21" i="13"/>
  <c r="N21" i="13" s="1"/>
  <c r="O21" i="13"/>
  <c r="G22" i="13"/>
  <c r="M22" i="13"/>
  <c r="N22" i="13" s="1"/>
  <c r="O22" i="13"/>
  <c r="G23" i="13"/>
  <c r="M23" i="13"/>
  <c r="N23" i="13" s="1"/>
  <c r="O23" i="13"/>
  <c r="G15" i="12"/>
  <c r="M15" i="12"/>
  <c r="N15" i="12" s="1"/>
  <c r="O15" i="12"/>
  <c r="G16" i="12"/>
  <c r="M16" i="12"/>
  <c r="N16" i="12" s="1"/>
  <c r="O16" i="12"/>
  <c r="G18" i="12"/>
  <c r="M18" i="12"/>
  <c r="N18" i="12" s="1"/>
  <c r="O18" i="12"/>
  <c r="G19" i="12"/>
  <c r="M19" i="12"/>
  <c r="N19" i="12" s="1"/>
  <c r="O19" i="12"/>
  <c r="G20" i="12"/>
  <c r="M20" i="12"/>
  <c r="N20" i="12" s="1"/>
  <c r="O20" i="12"/>
  <c r="G21" i="12"/>
  <c r="M21" i="12"/>
  <c r="N21" i="12" s="1"/>
  <c r="O21" i="12"/>
  <c r="G22" i="12"/>
  <c r="M22" i="12"/>
  <c r="N22" i="12" s="1"/>
  <c r="O22" i="12"/>
  <c r="G23" i="12"/>
  <c r="M23" i="12"/>
  <c r="N23" i="12" s="1"/>
  <c r="O23" i="12"/>
  <c r="G15" i="14"/>
  <c r="M15" i="14"/>
  <c r="N15" i="14" s="1"/>
  <c r="O15" i="14"/>
  <c r="G16" i="14"/>
  <c r="M16" i="14"/>
  <c r="N16" i="14" s="1"/>
  <c r="O16" i="14"/>
  <c r="G17" i="14"/>
  <c r="M17" i="14"/>
  <c r="N17" i="14" s="1"/>
  <c r="O17" i="14"/>
  <c r="G18" i="14"/>
  <c r="M18" i="14"/>
  <c r="N18" i="14" s="1"/>
  <c r="O18" i="14"/>
  <c r="G19" i="14"/>
  <c r="M19" i="14"/>
  <c r="N19" i="14" s="1"/>
  <c r="O19" i="14"/>
  <c r="G20" i="14"/>
  <c r="M20" i="14"/>
  <c r="N20" i="14" s="1"/>
  <c r="O20" i="14"/>
  <c r="G21" i="14"/>
  <c r="M21" i="14"/>
  <c r="N21" i="14" s="1"/>
  <c r="O21" i="14"/>
  <c r="G22" i="14"/>
  <c r="M22" i="14"/>
  <c r="N22" i="14" s="1"/>
  <c r="O22" i="14"/>
  <c r="G23" i="14"/>
  <c r="M23" i="14"/>
  <c r="N23" i="14" s="1"/>
  <c r="O23" i="14"/>
  <c r="G15" i="15"/>
  <c r="M15" i="15"/>
  <c r="N15" i="15" s="1"/>
  <c r="O15" i="15"/>
  <c r="G16" i="15"/>
  <c r="M16" i="15"/>
  <c r="N16" i="15" s="1"/>
  <c r="O16" i="15"/>
  <c r="G17" i="15"/>
  <c r="M17" i="15"/>
  <c r="N17" i="15" s="1"/>
  <c r="O17" i="15"/>
  <c r="G18" i="15"/>
  <c r="M18" i="15"/>
  <c r="N18" i="15" s="1"/>
  <c r="O18" i="15"/>
  <c r="G19" i="15"/>
  <c r="M19" i="15"/>
  <c r="N19" i="15" s="1"/>
  <c r="O19" i="15"/>
  <c r="G20" i="15"/>
  <c r="M20" i="15"/>
  <c r="N20" i="15" s="1"/>
  <c r="O20" i="15"/>
  <c r="G21" i="15"/>
  <c r="M21" i="15"/>
  <c r="N21" i="15" s="1"/>
  <c r="O21" i="15"/>
  <c r="G22" i="15"/>
  <c r="M22" i="15"/>
  <c r="N22" i="15" s="1"/>
  <c r="O22" i="15"/>
  <c r="G23" i="15"/>
  <c r="M23" i="15"/>
  <c r="N23" i="15" s="1"/>
  <c r="O23" i="15"/>
  <c r="G25" i="15"/>
  <c r="M25" i="15"/>
  <c r="N25" i="15" s="1"/>
  <c r="O25" i="15"/>
  <c r="G15" i="16"/>
  <c r="M15" i="16"/>
  <c r="N15" i="16" s="1"/>
  <c r="O15" i="16"/>
  <c r="G16" i="16"/>
  <c r="M16" i="16"/>
  <c r="N16" i="16" s="1"/>
  <c r="O16" i="16"/>
  <c r="G17" i="16"/>
  <c r="M17" i="16"/>
  <c r="N17" i="16" s="1"/>
  <c r="O17" i="16"/>
  <c r="G18" i="16"/>
  <c r="M18" i="16"/>
  <c r="N18" i="16" s="1"/>
  <c r="O18" i="16"/>
  <c r="G19" i="16"/>
  <c r="M19" i="16"/>
  <c r="N19" i="16" s="1"/>
  <c r="O19" i="16"/>
  <c r="G20" i="16"/>
  <c r="M20" i="16"/>
  <c r="N20" i="16" s="1"/>
  <c r="O20" i="16"/>
  <c r="G21" i="16"/>
  <c r="M21" i="16"/>
  <c r="N21" i="16" s="1"/>
  <c r="O21" i="16"/>
  <c r="G22" i="16"/>
  <c r="M22" i="16"/>
  <c r="N22" i="16" s="1"/>
  <c r="O22" i="16"/>
  <c r="G23" i="16"/>
  <c r="M23" i="16"/>
  <c r="N23" i="16" s="1"/>
  <c r="O23" i="16"/>
  <c r="M15" i="17"/>
  <c r="N15" i="17" s="1"/>
  <c r="O15" i="17"/>
  <c r="G16" i="17"/>
  <c r="M16" i="17"/>
  <c r="N16" i="17" s="1"/>
  <c r="O16" i="17"/>
  <c r="G17" i="17"/>
  <c r="M17" i="17"/>
  <c r="N17" i="17" s="1"/>
  <c r="O17" i="17"/>
  <c r="G18" i="17"/>
  <c r="M18" i="17"/>
  <c r="N18" i="17" s="1"/>
  <c r="O18" i="17"/>
  <c r="G19" i="17"/>
  <c r="M19" i="17"/>
  <c r="N19" i="17" s="1"/>
  <c r="O19" i="17"/>
  <c r="G20" i="17"/>
  <c r="M20" i="17"/>
  <c r="N20" i="17" s="1"/>
  <c r="O20" i="17"/>
  <c r="G21" i="17"/>
  <c r="M21" i="17"/>
  <c r="N21" i="17" s="1"/>
  <c r="O21" i="17"/>
  <c r="G22" i="17"/>
  <c r="M22" i="17"/>
  <c r="N22" i="17" s="1"/>
  <c r="O22" i="17"/>
  <c r="G23" i="17"/>
  <c r="M23" i="17"/>
  <c r="N23" i="17" s="1"/>
  <c r="O23" i="17"/>
  <c r="G15" i="19"/>
  <c r="M15" i="19"/>
  <c r="N15" i="19" s="1"/>
  <c r="O15" i="19"/>
  <c r="N16" i="19"/>
  <c r="O16" i="19"/>
  <c r="G17" i="19"/>
  <c r="M17" i="19"/>
  <c r="N17" i="19" s="1"/>
  <c r="O17" i="19"/>
  <c r="G18" i="19"/>
  <c r="M18" i="19"/>
  <c r="N18" i="19" s="1"/>
  <c r="O18" i="19"/>
  <c r="G19" i="19"/>
  <c r="M19" i="19"/>
  <c r="N19" i="19" s="1"/>
  <c r="O19" i="19"/>
  <c r="G20" i="19"/>
  <c r="M20" i="19"/>
  <c r="N20" i="19" s="1"/>
  <c r="O20" i="19"/>
  <c r="G21" i="19"/>
  <c r="M21" i="19"/>
  <c r="N21" i="19" s="1"/>
  <c r="O21" i="19"/>
  <c r="G22" i="19"/>
  <c r="M22" i="19"/>
  <c r="N22" i="19" s="1"/>
  <c r="O22" i="19"/>
  <c r="G23" i="19"/>
  <c r="M23" i="19"/>
  <c r="N23" i="19" s="1"/>
  <c r="O23" i="19"/>
  <c r="G15" i="20"/>
  <c r="M15" i="20"/>
  <c r="N15" i="20" s="1"/>
  <c r="O15" i="20"/>
  <c r="G16" i="20"/>
  <c r="M16" i="20"/>
  <c r="N16" i="20" s="1"/>
  <c r="O16" i="20"/>
  <c r="G17" i="20"/>
  <c r="M17" i="20"/>
  <c r="N17" i="20" s="1"/>
  <c r="O17" i="20"/>
  <c r="G18" i="20"/>
  <c r="M18" i="20"/>
  <c r="N18" i="20" s="1"/>
  <c r="O18" i="20"/>
  <c r="G19" i="20"/>
  <c r="M19" i="20"/>
  <c r="N19" i="20" s="1"/>
  <c r="O19" i="20"/>
  <c r="G20" i="20"/>
  <c r="M20" i="20"/>
  <c r="N20" i="20" s="1"/>
  <c r="O20" i="20"/>
  <c r="G21" i="20"/>
  <c r="M21" i="20"/>
  <c r="N21" i="20" s="1"/>
  <c r="O21" i="20"/>
  <c r="G22" i="20"/>
  <c r="M22" i="20"/>
  <c r="N22" i="20" s="1"/>
  <c r="O22" i="20"/>
  <c r="G23" i="20"/>
  <c r="M23" i="20"/>
  <c r="N23" i="20" s="1"/>
  <c r="O23" i="20"/>
  <c r="G15" i="21"/>
  <c r="M15" i="21"/>
  <c r="N15" i="21" s="1"/>
  <c r="O15" i="21"/>
  <c r="G16" i="21"/>
  <c r="M16" i="21"/>
  <c r="N16" i="21" s="1"/>
  <c r="O16" i="21"/>
  <c r="G18" i="21"/>
  <c r="M18" i="21"/>
  <c r="N18" i="21" s="1"/>
  <c r="O18" i="21"/>
  <c r="G19" i="21"/>
  <c r="M19" i="21"/>
  <c r="N19" i="21" s="1"/>
  <c r="O19" i="21"/>
  <c r="G20" i="21"/>
  <c r="M20" i="21"/>
  <c r="N20" i="21" s="1"/>
  <c r="O20" i="21"/>
  <c r="G21" i="21"/>
  <c r="M21" i="21"/>
  <c r="N21" i="21" s="1"/>
  <c r="O21" i="21"/>
  <c r="G22" i="21"/>
  <c r="M22" i="21"/>
  <c r="N22" i="21" s="1"/>
  <c r="O22" i="21"/>
  <c r="G23" i="21"/>
  <c r="M23" i="21"/>
  <c r="N23" i="21" s="1"/>
  <c r="O23" i="21"/>
  <c r="G15" i="22"/>
  <c r="N15" i="22"/>
  <c r="O15" i="22"/>
  <c r="G16" i="22"/>
  <c r="M16" i="22"/>
  <c r="N16" i="22" s="1"/>
  <c r="O16" i="22"/>
  <c r="G17" i="22"/>
  <c r="M17" i="22"/>
  <c r="N17" i="22" s="1"/>
  <c r="O17" i="22"/>
  <c r="G18" i="22"/>
  <c r="M18" i="22"/>
  <c r="N18" i="22" s="1"/>
  <c r="O18" i="22"/>
  <c r="G19" i="22"/>
  <c r="M19" i="22"/>
  <c r="N19" i="22" s="1"/>
  <c r="O19" i="22"/>
  <c r="G20" i="22"/>
  <c r="M20" i="22"/>
  <c r="N20" i="22" s="1"/>
  <c r="O20" i="22"/>
  <c r="G21" i="22"/>
  <c r="M21" i="22"/>
  <c r="N21" i="22" s="1"/>
  <c r="O21" i="22"/>
  <c r="G22" i="22"/>
  <c r="M22" i="22"/>
  <c r="N22" i="22" s="1"/>
  <c r="O22" i="22"/>
  <c r="G23" i="22"/>
  <c r="M23" i="22"/>
  <c r="N23" i="22" s="1"/>
  <c r="O23" i="22"/>
  <c r="G15" i="23"/>
  <c r="M15" i="23"/>
  <c r="N15" i="23" s="1"/>
  <c r="O15" i="23"/>
  <c r="G16" i="23"/>
  <c r="M16" i="23"/>
  <c r="N16" i="23" s="1"/>
  <c r="O16" i="23"/>
  <c r="G17" i="23"/>
  <c r="M17" i="23"/>
  <c r="N17" i="23" s="1"/>
  <c r="O17" i="23"/>
  <c r="G18" i="23"/>
  <c r="M18" i="23"/>
  <c r="N18" i="23" s="1"/>
  <c r="O18" i="23"/>
  <c r="G19" i="23"/>
  <c r="M19" i="23"/>
  <c r="N19" i="23" s="1"/>
  <c r="O19" i="23"/>
  <c r="G20" i="23"/>
  <c r="M20" i="23"/>
  <c r="N20" i="23" s="1"/>
  <c r="O20" i="23"/>
  <c r="G21" i="23"/>
  <c r="M21" i="23"/>
  <c r="N21" i="23" s="1"/>
  <c r="O21" i="23"/>
  <c r="G22" i="23"/>
  <c r="M22" i="23"/>
  <c r="N22" i="23" s="1"/>
  <c r="O22" i="23"/>
  <c r="G23" i="23"/>
  <c r="M23" i="23"/>
  <c r="N23" i="23" s="1"/>
  <c r="O23" i="23"/>
  <c r="G25" i="23"/>
  <c r="M25" i="23"/>
  <c r="N25" i="23" s="1"/>
  <c r="O25" i="23"/>
  <c r="G15" i="24"/>
  <c r="M15" i="24"/>
  <c r="N15" i="24" s="1"/>
  <c r="O15" i="24"/>
  <c r="G16" i="24"/>
  <c r="M16" i="24"/>
  <c r="N16" i="24" s="1"/>
  <c r="O16" i="24"/>
  <c r="G17" i="24"/>
  <c r="M17" i="24"/>
  <c r="N17" i="24" s="1"/>
  <c r="O17" i="24"/>
  <c r="G18" i="24"/>
  <c r="M18" i="24"/>
  <c r="N18" i="24" s="1"/>
  <c r="O18" i="24"/>
  <c r="G19" i="24"/>
  <c r="M19" i="24"/>
  <c r="N19" i="24" s="1"/>
  <c r="O19" i="24"/>
  <c r="G20" i="24"/>
  <c r="M20" i="24"/>
  <c r="N20" i="24" s="1"/>
  <c r="O20" i="24"/>
  <c r="G21" i="24"/>
  <c r="M21" i="24"/>
  <c r="N21" i="24" s="1"/>
  <c r="O21" i="24"/>
  <c r="G22" i="24"/>
  <c r="M22" i="24"/>
  <c r="N22" i="24" s="1"/>
  <c r="O22" i="24"/>
  <c r="G23" i="24"/>
  <c r="M23" i="24"/>
  <c r="N23" i="24" s="1"/>
  <c r="O23" i="24"/>
  <c r="G15" i="25"/>
  <c r="M15" i="25"/>
  <c r="N15" i="25" s="1"/>
  <c r="O15" i="25"/>
  <c r="G16" i="25"/>
  <c r="M16" i="25"/>
  <c r="N16" i="25" s="1"/>
  <c r="O16" i="25"/>
  <c r="G17" i="25"/>
  <c r="M17" i="25"/>
  <c r="N17" i="25" s="1"/>
  <c r="O17" i="25"/>
  <c r="G18" i="25"/>
  <c r="M18" i="25"/>
  <c r="N18" i="25" s="1"/>
  <c r="O18" i="25"/>
  <c r="G19" i="25"/>
  <c r="M19" i="25"/>
  <c r="N19" i="25" s="1"/>
  <c r="O19" i="25"/>
  <c r="G20" i="25"/>
  <c r="M20" i="25"/>
  <c r="N20" i="25" s="1"/>
  <c r="O20" i="25"/>
  <c r="G21" i="25"/>
  <c r="M21" i="25"/>
  <c r="N21" i="25" s="1"/>
  <c r="O21" i="25"/>
  <c r="G22" i="25"/>
  <c r="M22" i="25"/>
  <c r="N22" i="25" s="1"/>
  <c r="O22" i="25"/>
  <c r="G23" i="25"/>
  <c r="M23" i="25"/>
  <c r="N23" i="25" s="1"/>
  <c r="O23" i="25"/>
  <c r="G15" i="26"/>
  <c r="M15" i="26"/>
  <c r="N15" i="26" s="1"/>
  <c r="O15" i="26"/>
  <c r="G16" i="26"/>
  <c r="M16" i="26"/>
  <c r="N16" i="26" s="1"/>
  <c r="O16" i="26"/>
  <c r="G17" i="26"/>
  <c r="M17" i="26"/>
  <c r="N17" i="26" s="1"/>
  <c r="O17" i="26"/>
  <c r="G18" i="26"/>
  <c r="M18" i="26"/>
  <c r="N18" i="26" s="1"/>
  <c r="O18" i="26"/>
  <c r="G19" i="26"/>
  <c r="M19" i="26"/>
  <c r="N19" i="26" s="1"/>
  <c r="O19" i="26"/>
  <c r="G20" i="26"/>
  <c r="M20" i="26"/>
  <c r="N20" i="26" s="1"/>
  <c r="O20" i="26"/>
  <c r="G21" i="26"/>
  <c r="M21" i="26"/>
  <c r="N21" i="26" s="1"/>
  <c r="O21" i="26"/>
  <c r="G22" i="26"/>
  <c r="M22" i="26"/>
  <c r="N22" i="26" s="1"/>
  <c r="O22" i="26"/>
  <c r="G23" i="26"/>
  <c r="M23" i="26"/>
  <c r="N23" i="26" s="1"/>
  <c r="O23" i="26"/>
  <c r="G15" i="27"/>
  <c r="M15" i="27"/>
  <c r="N15" i="27" s="1"/>
  <c r="O15" i="27"/>
  <c r="G16" i="27"/>
  <c r="M16" i="27"/>
  <c r="N16" i="27" s="1"/>
  <c r="O16" i="27"/>
  <c r="G17" i="27"/>
  <c r="M17" i="27"/>
  <c r="N17" i="27" s="1"/>
  <c r="O17" i="27"/>
  <c r="G18" i="27"/>
  <c r="M18" i="27"/>
  <c r="N18" i="27" s="1"/>
  <c r="O18" i="27"/>
  <c r="G19" i="27"/>
  <c r="M19" i="27"/>
  <c r="N19" i="27" s="1"/>
  <c r="O19" i="27"/>
  <c r="G20" i="27"/>
  <c r="M20" i="27"/>
  <c r="N20" i="27" s="1"/>
  <c r="O20" i="27"/>
  <c r="G21" i="27"/>
  <c r="M21" i="27"/>
  <c r="N21" i="27" s="1"/>
  <c r="O21" i="27"/>
  <c r="G22" i="27"/>
  <c r="M22" i="27"/>
  <c r="N22" i="27" s="1"/>
  <c r="O22" i="27"/>
  <c r="G23" i="27"/>
  <c r="M23" i="27"/>
  <c r="N23" i="27" s="1"/>
  <c r="O23" i="27"/>
  <c r="G15" i="28"/>
  <c r="M15" i="28"/>
  <c r="N15" i="28" s="1"/>
  <c r="O15" i="28"/>
  <c r="G16" i="28"/>
  <c r="M16" i="28"/>
  <c r="N16" i="28" s="1"/>
  <c r="O16" i="28"/>
  <c r="G17" i="28"/>
  <c r="M17" i="28"/>
  <c r="N17" i="28" s="1"/>
  <c r="O17" i="28"/>
  <c r="G18" i="28"/>
  <c r="M18" i="28"/>
  <c r="N18" i="28" s="1"/>
  <c r="O18" i="28"/>
  <c r="G19" i="28"/>
  <c r="M19" i="28"/>
  <c r="N19" i="28" s="1"/>
  <c r="O19" i="28"/>
  <c r="G20" i="28"/>
  <c r="M20" i="28"/>
  <c r="N20" i="28" s="1"/>
  <c r="O20" i="28"/>
  <c r="G21" i="28"/>
  <c r="M21" i="28"/>
  <c r="N21" i="28" s="1"/>
  <c r="O21" i="28"/>
  <c r="G22" i="28"/>
  <c r="M22" i="28"/>
  <c r="N22" i="28" s="1"/>
  <c r="O22" i="28"/>
  <c r="G23" i="28"/>
  <c r="M23" i="28"/>
  <c r="N23" i="28" s="1"/>
  <c r="O23" i="28"/>
  <c r="G15" i="29"/>
  <c r="M15" i="29"/>
  <c r="N15" i="29" s="1"/>
  <c r="O15" i="29"/>
  <c r="G16" i="29"/>
  <c r="M16" i="29"/>
  <c r="N16" i="29" s="1"/>
  <c r="O16" i="29"/>
  <c r="G17" i="29"/>
  <c r="M17" i="29"/>
  <c r="N17" i="29" s="1"/>
  <c r="O17" i="29"/>
  <c r="G18" i="29"/>
  <c r="M18" i="29"/>
  <c r="N18" i="29" s="1"/>
  <c r="O18" i="29"/>
  <c r="G19" i="29"/>
  <c r="M19" i="29"/>
  <c r="N19" i="29" s="1"/>
  <c r="O19" i="29"/>
  <c r="G20" i="29"/>
  <c r="M20" i="29"/>
  <c r="N20" i="29" s="1"/>
  <c r="O20" i="29"/>
  <c r="G21" i="29"/>
  <c r="M21" i="29"/>
  <c r="N21" i="29" s="1"/>
  <c r="O21" i="29"/>
  <c r="G22" i="29"/>
  <c r="M22" i="29"/>
  <c r="N22" i="29" s="1"/>
  <c r="O22" i="29"/>
  <c r="G23" i="29"/>
  <c r="M23" i="29"/>
  <c r="N23" i="29" s="1"/>
  <c r="O23" i="29"/>
  <c r="G15" i="30"/>
  <c r="M15" i="30"/>
  <c r="N15" i="30" s="1"/>
  <c r="O15" i="30"/>
  <c r="G16" i="30"/>
  <c r="M16" i="30"/>
  <c r="N16" i="30" s="1"/>
  <c r="O16" i="30"/>
  <c r="G17" i="30"/>
  <c r="M17" i="30"/>
  <c r="N17" i="30" s="1"/>
  <c r="O17" i="30"/>
  <c r="G18" i="30"/>
  <c r="M18" i="30"/>
  <c r="N18" i="30" s="1"/>
  <c r="O18" i="30"/>
  <c r="G19" i="30"/>
  <c r="M19" i="30"/>
  <c r="N19" i="30" s="1"/>
  <c r="O19" i="30"/>
  <c r="G20" i="30"/>
  <c r="M20" i="30"/>
  <c r="N20" i="30" s="1"/>
  <c r="O20" i="30"/>
  <c r="G21" i="30"/>
  <c r="M21" i="30"/>
  <c r="N21" i="30" s="1"/>
  <c r="O21" i="30"/>
  <c r="G22" i="30"/>
  <c r="M22" i="30"/>
  <c r="N22" i="30" s="1"/>
  <c r="O22" i="30"/>
  <c r="G23" i="30"/>
  <c r="M23" i="30"/>
  <c r="N23" i="30" s="1"/>
  <c r="O23" i="30"/>
  <c r="G15" i="31"/>
  <c r="M15" i="31"/>
  <c r="N15" i="31" s="1"/>
  <c r="O15" i="31"/>
  <c r="G16" i="31"/>
  <c r="M16" i="31"/>
  <c r="N16" i="31" s="1"/>
  <c r="O16" i="31"/>
  <c r="G17" i="31"/>
  <c r="M17" i="31"/>
  <c r="N17" i="31" s="1"/>
  <c r="O17" i="31"/>
  <c r="G18" i="31"/>
  <c r="M18" i="31"/>
  <c r="N18" i="31" s="1"/>
  <c r="O18" i="31"/>
  <c r="G19" i="31"/>
  <c r="M19" i="31"/>
  <c r="N19" i="31" s="1"/>
  <c r="O19" i="31"/>
  <c r="G20" i="31"/>
  <c r="M20" i="31"/>
  <c r="N20" i="31" s="1"/>
  <c r="O20" i="31"/>
  <c r="G21" i="31"/>
  <c r="M21" i="31"/>
  <c r="N21" i="31" s="1"/>
  <c r="O21" i="31"/>
  <c r="G22" i="31"/>
  <c r="M22" i="31"/>
  <c r="N22" i="31" s="1"/>
  <c r="O22" i="31"/>
  <c r="M6" i="32"/>
  <c r="N6" i="32" s="1"/>
  <c r="O6" i="32"/>
  <c r="G15" i="32"/>
  <c r="M15" i="32"/>
  <c r="N15" i="32" s="1"/>
  <c r="O15" i="32"/>
  <c r="G16" i="32"/>
  <c r="M16" i="32"/>
  <c r="N16" i="32" s="1"/>
  <c r="O16" i="32"/>
  <c r="M17" i="32"/>
  <c r="N17" i="32" s="1"/>
  <c r="O17" i="32"/>
  <c r="G18" i="32"/>
  <c r="M18" i="32"/>
  <c r="N18" i="32" s="1"/>
  <c r="O18" i="32"/>
  <c r="G19" i="32"/>
  <c r="M19" i="32"/>
  <c r="N19" i="32" s="1"/>
  <c r="O19" i="32"/>
  <c r="G20" i="32"/>
  <c r="M20" i="32"/>
  <c r="N20" i="32" s="1"/>
  <c r="O20" i="32"/>
  <c r="G21" i="32"/>
  <c r="M21" i="32"/>
  <c r="N21" i="32" s="1"/>
  <c r="O21" i="32"/>
  <c r="G22" i="32"/>
  <c r="M22" i="32"/>
  <c r="N22" i="32" s="1"/>
  <c r="O22" i="32"/>
  <c r="G7" i="32"/>
  <c r="M7" i="32"/>
  <c r="N7" i="32" s="1"/>
  <c r="O7" i="32"/>
  <c r="G8" i="32"/>
  <c r="M8" i="32"/>
  <c r="N8" i="32" s="1"/>
  <c r="O8" i="32"/>
  <c r="G9" i="32"/>
  <c r="M9" i="32"/>
  <c r="N9" i="32" s="1"/>
  <c r="O9" i="32"/>
  <c r="G10" i="32"/>
  <c r="M10" i="32"/>
  <c r="N10" i="32" s="1"/>
  <c r="O10" i="32"/>
  <c r="G11" i="32"/>
  <c r="M11" i="32"/>
  <c r="N11" i="32" s="1"/>
  <c r="O11" i="32"/>
  <c r="G12" i="32"/>
  <c r="M12" i="32"/>
  <c r="N12" i="32" s="1"/>
  <c r="O12" i="32"/>
  <c r="G13" i="32"/>
  <c r="M13" i="32"/>
  <c r="N13" i="32" s="1"/>
  <c r="O13" i="32"/>
  <c r="G14" i="32"/>
  <c r="M14" i="32"/>
  <c r="N14" i="32" s="1"/>
  <c r="O14" i="32"/>
  <c r="O8" i="34" l="1"/>
  <c r="O7" i="34"/>
  <c r="G9" i="34"/>
  <c r="G6" i="34"/>
  <c r="G13" i="34"/>
  <c r="G11" i="34"/>
  <c r="G8" i="34"/>
  <c r="G12" i="34"/>
  <c r="G17" i="34"/>
  <c r="G16" i="34"/>
  <c r="O16" i="34"/>
  <c r="M16" i="34"/>
  <c r="N16" i="34" s="1"/>
  <c r="G7" i="34"/>
  <c r="G14" i="34"/>
  <c r="G10" i="34"/>
  <c r="M7" i="34"/>
  <c r="N7" i="34" s="1"/>
  <c r="M10" i="34"/>
  <c r="N10" i="34" s="1"/>
  <c r="M8" i="34"/>
  <c r="N8" i="34" s="1"/>
  <c r="M15" i="34"/>
  <c r="N15" i="34" s="1"/>
  <c r="M14" i="34"/>
  <c r="N14" i="34" s="1"/>
  <c r="M12" i="34"/>
  <c r="N12" i="34" s="1"/>
  <c r="M9" i="34"/>
  <c r="N9" i="34" s="1"/>
  <c r="M6" i="34"/>
  <c r="N6" i="34" s="1"/>
  <c r="M17" i="34"/>
  <c r="N17" i="34" s="1"/>
  <c r="O9" i="34"/>
  <c r="O6" i="34"/>
  <c r="O13" i="34"/>
  <c r="O11" i="34"/>
  <c r="O10" i="34"/>
  <c r="O17" i="34"/>
  <c r="O15" i="34"/>
  <c r="O14" i="34"/>
  <c r="M13" i="34"/>
  <c r="N13" i="34" s="1"/>
  <c r="M11" i="34"/>
  <c r="N11" i="34" s="1"/>
  <c r="O12" i="34"/>
  <c r="G11" i="24"/>
  <c r="G7" i="22"/>
  <c r="O6" i="11" l="1"/>
  <c r="L5" i="34" l="1"/>
  <c r="L28" i="34" s="1"/>
  <c r="K5" i="34"/>
  <c r="K28" i="34" s="1"/>
  <c r="J5" i="34"/>
  <c r="J28" i="34" s="1"/>
  <c r="I5" i="34"/>
  <c r="I28" i="34" s="1"/>
  <c r="F5" i="34"/>
  <c r="F28" i="34" s="1"/>
  <c r="E5" i="34"/>
  <c r="E28" i="34" s="1"/>
  <c r="D5" i="34"/>
  <c r="D28" i="34" s="1"/>
  <c r="C28" i="34"/>
  <c r="I28" i="23"/>
  <c r="J28" i="23"/>
  <c r="K28" i="23"/>
  <c r="L28" i="23"/>
  <c r="H28" i="23"/>
  <c r="M14" i="2"/>
  <c r="N14" i="2" s="1"/>
  <c r="G6" i="35"/>
  <c r="G7" i="35"/>
  <c r="G8" i="35"/>
  <c r="G9" i="35"/>
  <c r="G10" i="35"/>
  <c r="G11" i="35"/>
  <c r="G12" i="35"/>
  <c r="G13" i="35"/>
  <c r="G14" i="35"/>
  <c r="O14" i="35"/>
  <c r="M14" i="35"/>
  <c r="N14" i="35" s="1"/>
  <c r="O13" i="35"/>
  <c r="M13" i="35"/>
  <c r="N13" i="35" s="1"/>
  <c r="O14" i="2"/>
  <c r="G14" i="2"/>
  <c r="O13" i="2"/>
  <c r="M13" i="2"/>
  <c r="N13" i="2" s="1"/>
  <c r="G13" i="2"/>
  <c r="O6" i="3"/>
  <c r="O7" i="3"/>
  <c r="O8" i="3"/>
  <c r="O9" i="3"/>
  <c r="O10" i="3"/>
  <c r="O11" i="3"/>
  <c r="O12" i="3"/>
  <c r="O13" i="3"/>
  <c r="O14" i="3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N14" i="3" s="1"/>
  <c r="G14" i="3"/>
  <c r="G13" i="3"/>
  <c r="O6" i="4"/>
  <c r="O7" i="4"/>
  <c r="O8" i="4"/>
  <c r="O9" i="4"/>
  <c r="O10" i="4"/>
  <c r="O11" i="4"/>
  <c r="O12" i="4"/>
  <c r="O13" i="4"/>
  <c r="O14" i="4"/>
  <c r="M6" i="4"/>
  <c r="N6" i="4" s="1"/>
  <c r="M7" i="4"/>
  <c r="N7" i="4" s="1"/>
  <c r="M8" i="4"/>
  <c r="N8" i="4" s="1"/>
  <c r="M9" i="4"/>
  <c r="N9" i="4" s="1"/>
  <c r="N10" i="4"/>
  <c r="M11" i="4"/>
  <c r="N11" i="4" s="1"/>
  <c r="M12" i="4"/>
  <c r="N12" i="4" s="1"/>
  <c r="M13" i="4"/>
  <c r="N13" i="4" s="1"/>
  <c r="M14" i="4"/>
  <c r="N14" i="4" s="1"/>
  <c r="G14" i="4"/>
  <c r="G13" i="4"/>
  <c r="O6" i="5"/>
  <c r="O7" i="5"/>
  <c r="O8" i="5"/>
  <c r="O9" i="5"/>
  <c r="O10" i="5"/>
  <c r="O11" i="5"/>
  <c r="O12" i="5"/>
  <c r="O13" i="5"/>
  <c r="O14" i="5"/>
  <c r="M6" i="5"/>
  <c r="N6" i="5" s="1"/>
  <c r="N7" i="5"/>
  <c r="M8" i="5"/>
  <c r="N8" i="5" s="1"/>
  <c r="M9" i="5"/>
  <c r="N9" i="5" s="1"/>
  <c r="M10" i="5"/>
  <c r="N10" i="5" s="1"/>
  <c r="M11" i="5"/>
  <c r="N11" i="5" s="1"/>
  <c r="M12" i="5"/>
  <c r="N12" i="5" s="1"/>
  <c r="M13" i="5"/>
  <c r="N13" i="5" s="1"/>
  <c r="M14" i="5"/>
  <c r="N14" i="5" s="1"/>
  <c r="M5" i="5"/>
  <c r="G14" i="5"/>
  <c r="G13" i="5"/>
  <c r="O6" i="6"/>
  <c r="O7" i="6"/>
  <c r="O8" i="6"/>
  <c r="O9" i="6"/>
  <c r="O10" i="6"/>
  <c r="O11" i="6"/>
  <c r="O12" i="6"/>
  <c r="O13" i="6"/>
  <c r="O14" i="6"/>
  <c r="N6" i="6"/>
  <c r="M7" i="6"/>
  <c r="N7" i="6" s="1"/>
  <c r="M8" i="6"/>
  <c r="N8" i="6" s="1"/>
  <c r="M9" i="6"/>
  <c r="N9" i="6" s="1"/>
  <c r="M10" i="6"/>
  <c r="N10" i="6" s="1"/>
  <c r="M11" i="6"/>
  <c r="N11" i="6" s="1"/>
  <c r="M12" i="6"/>
  <c r="N12" i="6" s="1"/>
  <c r="M13" i="6"/>
  <c r="N13" i="6" s="1"/>
  <c r="M14" i="6"/>
  <c r="N14" i="6" s="1"/>
  <c r="G14" i="6"/>
  <c r="G13" i="6"/>
  <c r="O6" i="7"/>
  <c r="O7" i="7"/>
  <c r="O8" i="7"/>
  <c r="O9" i="7"/>
  <c r="O10" i="7"/>
  <c r="O11" i="7"/>
  <c r="O12" i="7"/>
  <c r="O13" i="7"/>
  <c r="O14" i="7"/>
  <c r="M6" i="7"/>
  <c r="N6" i="7" s="1"/>
  <c r="M7" i="7"/>
  <c r="N7" i="7" s="1"/>
  <c r="M8" i="7"/>
  <c r="N8" i="7" s="1"/>
  <c r="M9" i="7"/>
  <c r="N9" i="7" s="1"/>
  <c r="M10" i="7"/>
  <c r="N10" i="7" s="1"/>
  <c r="M11" i="7"/>
  <c r="N11" i="7" s="1"/>
  <c r="M12" i="7"/>
  <c r="N12" i="7" s="1"/>
  <c r="M13" i="7"/>
  <c r="N13" i="7" s="1"/>
  <c r="M14" i="7"/>
  <c r="N14" i="7" s="1"/>
  <c r="G14" i="7"/>
  <c r="G13" i="7"/>
  <c r="O6" i="8"/>
  <c r="O7" i="8"/>
  <c r="O8" i="8"/>
  <c r="O9" i="8"/>
  <c r="O10" i="8"/>
  <c r="O11" i="8"/>
  <c r="O12" i="8"/>
  <c r="O13" i="8"/>
  <c r="O14" i="8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G14" i="8"/>
  <c r="G13" i="8"/>
  <c r="O6" i="9"/>
  <c r="O7" i="9"/>
  <c r="O8" i="9"/>
  <c r="O9" i="9"/>
  <c r="O10" i="9"/>
  <c r="O11" i="9"/>
  <c r="O12" i="9"/>
  <c r="O13" i="9"/>
  <c r="O14" i="9"/>
  <c r="M6" i="9"/>
  <c r="N6" i="9" s="1"/>
  <c r="M7" i="9"/>
  <c r="N7" i="9" s="1"/>
  <c r="M8" i="9"/>
  <c r="N8" i="9" s="1"/>
  <c r="M9" i="9"/>
  <c r="N9" i="9" s="1"/>
  <c r="M10" i="9"/>
  <c r="N10" i="9" s="1"/>
  <c r="M11" i="9"/>
  <c r="N11" i="9" s="1"/>
  <c r="M12" i="9"/>
  <c r="N12" i="9" s="1"/>
  <c r="M13" i="9"/>
  <c r="N13" i="9" s="1"/>
  <c r="M14" i="9"/>
  <c r="N14" i="9" s="1"/>
  <c r="G14" i="9"/>
  <c r="G13" i="9"/>
  <c r="O6" i="10"/>
  <c r="O7" i="10"/>
  <c r="O8" i="10"/>
  <c r="O9" i="10"/>
  <c r="O10" i="10"/>
  <c r="O11" i="10"/>
  <c r="O12" i="10"/>
  <c r="O13" i="10"/>
  <c r="O14" i="10"/>
  <c r="M6" i="10"/>
  <c r="N6" i="10" s="1"/>
  <c r="M7" i="10"/>
  <c r="N7" i="10" s="1"/>
  <c r="M8" i="10"/>
  <c r="N8" i="10" s="1"/>
  <c r="M9" i="10"/>
  <c r="N9" i="10" s="1"/>
  <c r="M10" i="10"/>
  <c r="N10" i="10" s="1"/>
  <c r="M11" i="10"/>
  <c r="N11" i="10" s="1"/>
  <c r="M12" i="10"/>
  <c r="N12" i="10" s="1"/>
  <c r="M13" i="10"/>
  <c r="N13" i="10" s="1"/>
  <c r="M14" i="10"/>
  <c r="N14" i="10" s="1"/>
  <c r="G14" i="10"/>
  <c r="G13" i="10"/>
  <c r="O14" i="11"/>
  <c r="M14" i="11"/>
  <c r="N14" i="11" s="1"/>
  <c r="G14" i="11"/>
  <c r="O13" i="11"/>
  <c r="M13" i="11"/>
  <c r="N13" i="11" s="1"/>
  <c r="G13" i="11"/>
  <c r="M7" i="12"/>
  <c r="M8" i="12"/>
  <c r="M9" i="12"/>
  <c r="M10" i="12"/>
  <c r="M11" i="12"/>
  <c r="M12" i="12"/>
  <c r="M13" i="12"/>
  <c r="N13" i="12" s="1"/>
  <c r="M14" i="12"/>
  <c r="N14" i="12" s="1"/>
  <c r="G7" i="12"/>
  <c r="G8" i="12"/>
  <c r="G9" i="12"/>
  <c r="G10" i="12"/>
  <c r="G11" i="12"/>
  <c r="G12" i="12"/>
  <c r="G13" i="12"/>
  <c r="G14" i="12"/>
  <c r="O14" i="12"/>
  <c r="O13" i="12"/>
  <c r="O6" i="13"/>
  <c r="O7" i="13"/>
  <c r="O8" i="13"/>
  <c r="O9" i="13"/>
  <c r="O10" i="13"/>
  <c r="O11" i="13"/>
  <c r="O12" i="13"/>
  <c r="O13" i="13"/>
  <c r="O14" i="13"/>
  <c r="M6" i="13"/>
  <c r="N6" i="13" s="1"/>
  <c r="M7" i="13"/>
  <c r="N7" i="13" s="1"/>
  <c r="M8" i="13"/>
  <c r="N8" i="13" s="1"/>
  <c r="M9" i="13"/>
  <c r="N9" i="13" s="1"/>
  <c r="M10" i="13"/>
  <c r="N10" i="13" s="1"/>
  <c r="M11" i="13"/>
  <c r="N11" i="13" s="1"/>
  <c r="M12" i="13"/>
  <c r="N12" i="13" s="1"/>
  <c r="M13" i="13"/>
  <c r="N13" i="13" s="1"/>
  <c r="M14" i="13"/>
  <c r="N14" i="13" s="1"/>
  <c r="G14" i="13"/>
  <c r="G13" i="13"/>
  <c r="M11" i="14"/>
  <c r="N11" i="14" s="1"/>
  <c r="M12" i="14"/>
  <c r="N12" i="14" s="1"/>
  <c r="M13" i="14"/>
  <c r="N13" i="14" s="1"/>
  <c r="M14" i="14"/>
  <c r="N14" i="14" s="1"/>
  <c r="O14" i="14"/>
  <c r="G14" i="14"/>
  <c r="O13" i="14"/>
  <c r="G13" i="14"/>
  <c r="O14" i="15"/>
  <c r="M14" i="15"/>
  <c r="N14" i="15" s="1"/>
  <c r="G14" i="15"/>
  <c r="O13" i="15"/>
  <c r="M13" i="15"/>
  <c r="N13" i="15" s="1"/>
  <c r="G13" i="15"/>
  <c r="M8" i="16"/>
  <c r="N8" i="16" s="1"/>
  <c r="M11" i="16"/>
  <c r="N11" i="16" s="1"/>
  <c r="M12" i="16"/>
  <c r="N12" i="16" s="1"/>
  <c r="M13" i="16"/>
  <c r="N13" i="16" s="1"/>
  <c r="M14" i="16"/>
  <c r="N14" i="16" s="1"/>
  <c r="O14" i="16"/>
  <c r="G14" i="16"/>
  <c r="O13" i="16"/>
  <c r="G13" i="16"/>
  <c r="O6" i="17"/>
  <c r="O7" i="17"/>
  <c r="O8" i="17"/>
  <c r="O9" i="17"/>
  <c r="O10" i="17"/>
  <c r="O11" i="17"/>
  <c r="O12" i="17"/>
  <c r="O13" i="17"/>
  <c r="O14" i="17"/>
  <c r="M6" i="17"/>
  <c r="N6" i="17" s="1"/>
  <c r="M7" i="17"/>
  <c r="N7" i="17" s="1"/>
  <c r="M8" i="17"/>
  <c r="N8" i="17" s="1"/>
  <c r="M9" i="17"/>
  <c r="N9" i="17" s="1"/>
  <c r="N10" i="17"/>
  <c r="M11" i="17"/>
  <c r="N11" i="17" s="1"/>
  <c r="M12" i="17"/>
  <c r="N12" i="17" s="1"/>
  <c r="M13" i="17"/>
  <c r="N13" i="17" s="1"/>
  <c r="M14" i="17"/>
  <c r="N14" i="17" s="1"/>
  <c r="G14" i="17"/>
  <c r="G13" i="17"/>
  <c r="O6" i="19"/>
  <c r="O7" i="19"/>
  <c r="O8" i="19"/>
  <c r="O9" i="19"/>
  <c r="O10" i="19"/>
  <c r="O11" i="19"/>
  <c r="O12" i="19"/>
  <c r="O13" i="19"/>
  <c r="O14" i="19"/>
  <c r="O5" i="19"/>
  <c r="M6" i="19"/>
  <c r="N6" i="19" s="1"/>
  <c r="M7" i="19"/>
  <c r="N7" i="19" s="1"/>
  <c r="M8" i="19"/>
  <c r="N8" i="19" s="1"/>
  <c r="M9" i="19"/>
  <c r="N9" i="19" s="1"/>
  <c r="M10" i="19"/>
  <c r="N10" i="19" s="1"/>
  <c r="M11" i="19"/>
  <c r="N11" i="19" s="1"/>
  <c r="M12" i="19"/>
  <c r="N12" i="19" s="1"/>
  <c r="M13" i="19"/>
  <c r="N13" i="19" s="1"/>
  <c r="M14" i="19"/>
  <c r="N14" i="19" s="1"/>
  <c r="G14" i="19"/>
  <c r="G13" i="19"/>
  <c r="O7" i="20"/>
  <c r="O8" i="20"/>
  <c r="O9" i="20"/>
  <c r="O10" i="20"/>
  <c r="O11" i="20"/>
  <c r="O12" i="20"/>
  <c r="O13" i="20"/>
  <c r="O14" i="20"/>
  <c r="M7" i="20"/>
  <c r="N7" i="20" s="1"/>
  <c r="M8" i="20"/>
  <c r="N8" i="20" s="1"/>
  <c r="M9" i="20"/>
  <c r="N9" i="20" s="1"/>
  <c r="M10" i="20"/>
  <c r="N10" i="20" s="1"/>
  <c r="M11" i="20"/>
  <c r="N11" i="20" s="1"/>
  <c r="M12" i="20"/>
  <c r="N12" i="20" s="1"/>
  <c r="M13" i="20"/>
  <c r="N13" i="20" s="1"/>
  <c r="M14" i="20"/>
  <c r="N14" i="20" s="1"/>
  <c r="M5" i="20"/>
  <c r="M28" i="20"/>
  <c r="G8" i="21"/>
  <c r="G11" i="21"/>
  <c r="G12" i="21"/>
  <c r="G13" i="21"/>
  <c r="G14" i="21"/>
  <c r="G5" i="20"/>
  <c r="G14" i="20"/>
  <c r="G13" i="20"/>
  <c r="M6" i="24"/>
  <c r="N6" i="24" s="1"/>
  <c r="M8" i="24"/>
  <c r="N8" i="24" s="1"/>
  <c r="M9" i="24"/>
  <c r="N9" i="24" s="1"/>
  <c r="M11" i="24"/>
  <c r="N11" i="24" s="1"/>
  <c r="M12" i="24"/>
  <c r="M13" i="24"/>
  <c r="N13" i="24" s="1"/>
  <c r="M14" i="24"/>
  <c r="N14" i="24" s="1"/>
  <c r="M8" i="23"/>
  <c r="M10" i="23"/>
  <c r="M11" i="23"/>
  <c r="M12" i="23"/>
  <c r="M13" i="23"/>
  <c r="N13" i="23" s="1"/>
  <c r="M14" i="23"/>
  <c r="M8" i="21"/>
  <c r="N8" i="21" s="1"/>
  <c r="M11" i="21"/>
  <c r="N11" i="21" s="1"/>
  <c r="M12" i="21"/>
  <c r="M13" i="21"/>
  <c r="N13" i="21" s="1"/>
  <c r="M14" i="21"/>
  <c r="N14" i="21" s="1"/>
  <c r="O8" i="21"/>
  <c r="O11" i="21"/>
  <c r="O12" i="21"/>
  <c r="O13" i="21"/>
  <c r="O14" i="21"/>
  <c r="N12" i="21"/>
  <c r="L28" i="21"/>
  <c r="K28" i="21"/>
  <c r="J28" i="21"/>
  <c r="I28" i="21"/>
  <c r="H28" i="21"/>
  <c r="O7" i="22"/>
  <c r="O8" i="22"/>
  <c r="O10" i="22"/>
  <c r="O11" i="22"/>
  <c r="O12" i="22"/>
  <c r="O13" i="22"/>
  <c r="O14" i="22"/>
  <c r="M7" i="22"/>
  <c r="N7" i="22" s="1"/>
  <c r="M8" i="22"/>
  <c r="N8" i="22" s="1"/>
  <c r="M10" i="22"/>
  <c r="N10" i="22" s="1"/>
  <c r="M11" i="22"/>
  <c r="N11" i="22" s="1"/>
  <c r="M12" i="22"/>
  <c r="N12" i="22" s="1"/>
  <c r="M13" i="22"/>
  <c r="N13" i="22" s="1"/>
  <c r="M14" i="22"/>
  <c r="N14" i="22" s="1"/>
  <c r="G8" i="22"/>
  <c r="G10" i="22"/>
  <c r="G11" i="22"/>
  <c r="G12" i="22"/>
  <c r="G13" i="22"/>
  <c r="G14" i="22"/>
  <c r="O6" i="24"/>
  <c r="O8" i="24"/>
  <c r="O9" i="24"/>
  <c r="O11" i="24"/>
  <c r="O12" i="24"/>
  <c r="O13" i="24"/>
  <c r="O14" i="24"/>
  <c r="N12" i="24"/>
  <c r="L28" i="24"/>
  <c r="K28" i="24"/>
  <c r="J28" i="24"/>
  <c r="I28" i="24"/>
  <c r="H28" i="24"/>
  <c r="G6" i="24"/>
  <c r="G8" i="24"/>
  <c r="G9" i="24"/>
  <c r="G12" i="24"/>
  <c r="G13" i="24"/>
  <c r="G14" i="24"/>
  <c r="O14" i="23"/>
  <c r="N14" i="23"/>
  <c r="G14" i="23"/>
  <c r="O13" i="23"/>
  <c r="G13" i="23"/>
  <c r="O7" i="25"/>
  <c r="O8" i="25"/>
  <c r="O9" i="25"/>
  <c r="O11" i="25"/>
  <c r="O12" i="25"/>
  <c r="O13" i="25"/>
  <c r="O14" i="25"/>
  <c r="M7" i="25"/>
  <c r="N7" i="25" s="1"/>
  <c r="M8" i="25"/>
  <c r="N8" i="25" s="1"/>
  <c r="M9" i="25"/>
  <c r="N9" i="25" s="1"/>
  <c r="M11" i="25"/>
  <c r="N11" i="25" s="1"/>
  <c r="M12" i="25"/>
  <c r="N12" i="25" s="1"/>
  <c r="M13" i="25"/>
  <c r="N13" i="25" s="1"/>
  <c r="M14" i="25"/>
  <c r="N14" i="25" s="1"/>
  <c r="L28" i="25"/>
  <c r="K28" i="25"/>
  <c r="J28" i="25"/>
  <c r="I28" i="25"/>
  <c r="H28" i="25"/>
  <c r="G7" i="25"/>
  <c r="G8" i="25"/>
  <c r="G9" i="25"/>
  <c r="G11" i="25"/>
  <c r="G12" i="25"/>
  <c r="G13" i="25"/>
  <c r="G14" i="25"/>
  <c r="O8" i="26"/>
  <c r="O11" i="26"/>
  <c r="O12" i="26"/>
  <c r="O13" i="26"/>
  <c r="O14" i="26"/>
  <c r="M8" i="26"/>
  <c r="N8" i="26" s="1"/>
  <c r="M11" i="26"/>
  <c r="N11" i="26" s="1"/>
  <c r="M12" i="26"/>
  <c r="N12" i="26" s="1"/>
  <c r="M13" i="26"/>
  <c r="N13" i="26" s="1"/>
  <c r="M14" i="26"/>
  <c r="N14" i="26" s="1"/>
  <c r="H28" i="34" l="1"/>
  <c r="M28" i="34" s="1"/>
  <c r="N28" i="34" s="1"/>
  <c r="M5" i="34"/>
  <c r="M28" i="21"/>
  <c r="G28" i="34"/>
  <c r="O5" i="34"/>
  <c r="O28" i="34" s="1"/>
  <c r="G8" i="26"/>
  <c r="G11" i="26"/>
  <c r="G12" i="26"/>
  <c r="G13" i="26"/>
  <c r="G14" i="26"/>
  <c r="O6" i="27"/>
  <c r="O7" i="27"/>
  <c r="O8" i="27"/>
  <c r="O9" i="27"/>
  <c r="O10" i="27"/>
  <c r="O11" i="27"/>
  <c r="O12" i="27"/>
  <c r="O13" i="27"/>
  <c r="O14" i="27"/>
  <c r="M6" i="27"/>
  <c r="N6" i="27" s="1"/>
  <c r="M7" i="27"/>
  <c r="N7" i="27" s="1"/>
  <c r="M8" i="27"/>
  <c r="N8" i="27" s="1"/>
  <c r="M9" i="27"/>
  <c r="N9" i="27" s="1"/>
  <c r="M10" i="27"/>
  <c r="N10" i="27" s="1"/>
  <c r="M11" i="27"/>
  <c r="N11" i="27" s="1"/>
  <c r="M12" i="27"/>
  <c r="N12" i="27" s="1"/>
  <c r="M13" i="27"/>
  <c r="N13" i="27" s="1"/>
  <c r="M14" i="27"/>
  <c r="N14" i="27" s="1"/>
  <c r="G6" i="27"/>
  <c r="G7" i="27"/>
  <c r="G8" i="27"/>
  <c r="G10" i="27"/>
  <c r="G11" i="27"/>
  <c r="G12" i="27"/>
  <c r="G13" i="27"/>
  <c r="G14" i="27"/>
  <c r="O6" i="28"/>
  <c r="O8" i="28"/>
  <c r="O9" i="28"/>
  <c r="O11" i="28"/>
  <c r="O12" i="28"/>
  <c r="O13" i="28"/>
  <c r="O14" i="28"/>
  <c r="M6" i="28"/>
  <c r="N6" i="28" s="1"/>
  <c r="M8" i="28"/>
  <c r="N8" i="28" s="1"/>
  <c r="M9" i="28"/>
  <c r="N9" i="28" s="1"/>
  <c r="M11" i="28"/>
  <c r="N11" i="28" s="1"/>
  <c r="M12" i="28"/>
  <c r="N12" i="28" s="1"/>
  <c r="M13" i="28"/>
  <c r="N13" i="28" s="1"/>
  <c r="M14" i="28"/>
  <c r="N14" i="28" s="1"/>
  <c r="G6" i="28"/>
  <c r="G8" i="28"/>
  <c r="G9" i="28"/>
  <c r="G11" i="28"/>
  <c r="G12" i="28"/>
  <c r="G13" i="28"/>
  <c r="G14" i="28"/>
  <c r="O7" i="29"/>
  <c r="O8" i="29"/>
  <c r="O9" i="29"/>
  <c r="O10" i="29"/>
  <c r="O11" i="29"/>
  <c r="O12" i="29"/>
  <c r="O13" i="29"/>
  <c r="O14" i="29"/>
  <c r="M7" i="29"/>
  <c r="N7" i="29" s="1"/>
  <c r="M8" i="29"/>
  <c r="N8" i="29" s="1"/>
  <c r="M9" i="29"/>
  <c r="N9" i="29" s="1"/>
  <c r="M10" i="29"/>
  <c r="N10" i="29" s="1"/>
  <c r="M11" i="29"/>
  <c r="N11" i="29" s="1"/>
  <c r="M12" i="29"/>
  <c r="N12" i="29" s="1"/>
  <c r="M13" i="29"/>
  <c r="N13" i="29" s="1"/>
  <c r="M14" i="29"/>
  <c r="N14" i="29" s="1"/>
  <c r="O6" i="30"/>
  <c r="O8" i="30"/>
  <c r="O9" i="30"/>
  <c r="O10" i="30"/>
  <c r="O11" i="30"/>
  <c r="O12" i="30"/>
  <c r="O13" i="30"/>
  <c r="O14" i="30"/>
  <c r="M6" i="30"/>
  <c r="N6" i="30" s="1"/>
  <c r="M8" i="30"/>
  <c r="N8" i="30" s="1"/>
  <c r="M9" i="30"/>
  <c r="N9" i="30" s="1"/>
  <c r="M10" i="30"/>
  <c r="N10" i="30" s="1"/>
  <c r="M11" i="30"/>
  <c r="N11" i="30" s="1"/>
  <c r="M12" i="30"/>
  <c r="N12" i="30" s="1"/>
  <c r="M13" i="30"/>
  <c r="N13" i="30" s="1"/>
  <c r="M14" i="30"/>
  <c r="N14" i="30" s="1"/>
  <c r="G14" i="29"/>
  <c r="G13" i="29"/>
  <c r="G14" i="30"/>
  <c r="G13" i="30"/>
  <c r="O8" i="31"/>
  <c r="O9" i="31"/>
  <c r="O11" i="31"/>
  <c r="O12" i="31"/>
  <c r="O13" i="31"/>
  <c r="O14" i="31"/>
  <c r="M8" i="31"/>
  <c r="N8" i="31" s="1"/>
  <c r="M9" i="31"/>
  <c r="N9" i="31" s="1"/>
  <c r="M11" i="31"/>
  <c r="N11" i="31" s="1"/>
  <c r="M12" i="31"/>
  <c r="N12" i="31" s="1"/>
  <c r="M13" i="31"/>
  <c r="N13" i="31" s="1"/>
  <c r="M14" i="31"/>
  <c r="N14" i="31" s="1"/>
  <c r="G8" i="31"/>
  <c r="G9" i="31"/>
  <c r="G11" i="31"/>
  <c r="G12" i="31"/>
  <c r="G13" i="31"/>
  <c r="G14" i="31"/>
  <c r="G7" i="15" l="1"/>
  <c r="G8" i="15"/>
  <c r="G11" i="15"/>
  <c r="G12" i="15"/>
  <c r="O5" i="3" l="1"/>
  <c r="G6" i="4" l="1"/>
  <c r="G7" i="4"/>
  <c r="G8" i="4"/>
  <c r="G9" i="4"/>
  <c r="G10" i="4"/>
  <c r="G11" i="4"/>
  <c r="G12" i="4"/>
  <c r="G8" i="23"/>
  <c r="G10" i="23"/>
  <c r="G11" i="23"/>
  <c r="G12" i="23"/>
  <c r="G7" i="29"/>
  <c r="G8" i="29"/>
  <c r="G9" i="29"/>
  <c r="G10" i="29"/>
  <c r="G11" i="29"/>
  <c r="G12" i="29"/>
  <c r="G10" i="8" l="1"/>
  <c r="O12" i="35" l="1"/>
  <c r="O11" i="35"/>
  <c r="O10" i="35"/>
  <c r="O9" i="35"/>
  <c r="O8" i="35"/>
  <c r="O7" i="35"/>
  <c r="O6" i="35"/>
  <c r="O5" i="35"/>
  <c r="O12" i="2"/>
  <c r="O11" i="2"/>
  <c r="O10" i="2"/>
  <c r="O9" i="2"/>
  <c r="O8" i="2"/>
  <c r="O7" i="2"/>
  <c r="O6" i="2"/>
  <c r="O5" i="2"/>
  <c r="O5" i="4"/>
  <c r="O5" i="5"/>
  <c r="O5" i="6"/>
  <c r="O5" i="7"/>
  <c r="O5" i="8"/>
  <c r="O5" i="9"/>
  <c r="O5" i="10"/>
  <c r="O12" i="11"/>
  <c r="O11" i="11"/>
  <c r="O10" i="11"/>
  <c r="O9" i="11"/>
  <c r="O8" i="11"/>
  <c r="O7" i="11"/>
  <c r="O5" i="11"/>
  <c r="O12" i="12"/>
  <c r="O11" i="12"/>
  <c r="O10" i="12"/>
  <c r="O9" i="12"/>
  <c r="O8" i="12"/>
  <c r="O7" i="12"/>
  <c r="O5" i="12"/>
  <c r="O5" i="13"/>
  <c r="O12" i="14"/>
  <c r="O11" i="14"/>
  <c r="O12" i="15"/>
  <c r="O11" i="15"/>
  <c r="O10" i="15"/>
  <c r="O8" i="15"/>
  <c r="O7" i="15"/>
  <c r="O12" i="16"/>
  <c r="O11" i="16"/>
  <c r="O8" i="16"/>
  <c r="O5" i="16"/>
  <c r="O5" i="17"/>
  <c r="O5" i="20"/>
  <c r="O12" i="23"/>
  <c r="O11" i="23"/>
  <c r="O10" i="23"/>
  <c r="O8" i="23"/>
  <c r="O5" i="27"/>
  <c r="G5" i="35" l="1"/>
  <c r="G5" i="2"/>
  <c r="G9" i="8"/>
  <c r="G6" i="9"/>
  <c r="G6" i="10"/>
  <c r="G8" i="10"/>
  <c r="G9" i="10"/>
  <c r="G10" i="10"/>
  <c r="G11" i="10"/>
  <c r="G12" i="10"/>
  <c r="G10" i="11"/>
  <c r="G5" i="17"/>
  <c r="G6" i="17"/>
  <c r="G7" i="17"/>
  <c r="G8" i="17"/>
  <c r="G9" i="17"/>
  <c r="G10" i="17"/>
  <c r="G11" i="17"/>
  <c r="G12" i="17"/>
  <c r="G8" i="19"/>
  <c r="G6" i="6" l="1"/>
  <c r="G5" i="6"/>
  <c r="G6" i="3" l="1"/>
  <c r="G7" i="3"/>
  <c r="G8" i="3"/>
  <c r="G9" i="3"/>
  <c r="G10" i="3"/>
  <c r="G11" i="3"/>
  <c r="G12" i="3"/>
  <c r="G7" i="6"/>
  <c r="G8" i="6"/>
  <c r="G9" i="6"/>
  <c r="G10" i="6"/>
  <c r="G11" i="6"/>
  <c r="G12" i="6"/>
  <c r="G7" i="7"/>
  <c r="G8" i="7"/>
  <c r="G9" i="7"/>
  <c r="G10" i="7"/>
  <c r="G11" i="7"/>
  <c r="G12" i="7"/>
  <c r="G5" i="7"/>
  <c r="G6" i="8"/>
  <c r="G7" i="8"/>
  <c r="G8" i="8"/>
  <c r="G11" i="8"/>
  <c r="G12" i="8"/>
  <c r="G5" i="8"/>
  <c r="G7" i="9"/>
  <c r="G8" i="9"/>
  <c r="G9" i="9"/>
  <c r="G10" i="9"/>
  <c r="G11" i="9"/>
  <c r="G12" i="9"/>
  <c r="G5" i="10"/>
  <c r="G6" i="11"/>
  <c r="G7" i="11"/>
  <c r="G8" i="11"/>
  <c r="G9" i="11"/>
  <c r="G11" i="11"/>
  <c r="G12" i="11"/>
  <c r="G6" i="13"/>
  <c r="G7" i="13"/>
  <c r="G8" i="13"/>
  <c r="G11" i="13"/>
  <c r="G12" i="13"/>
  <c r="G5" i="13"/>
  <c r="G8" i="16"/>
  <c r="G11" i="16"/>
  <c r="G12" i="16"/>
  <c r="G6" i="19"/>
  <c r="G7" i="19"/>
  <c r="G9" i="19"/>
  <c r="G10" i="19"/>
  <c r="G11" i="19"/>
  <c r="G12" i="19"/>
  <c r="G5" i="19"/>
  <c r="G7" i="20"/>
  <c r="G8" i="20"/>
  <c r="G9" i="20"/>
  <c r="G10" i="20"/>
  <c r="G11" i="20"/>
  <c r="G12" i="20"/>
  <c r="G5" i="27"/>
  <c r="G6" i="30"/>
  <c r="G8" i="30"/>
  <c r="G9" i="30"/>
  <c r="G10" i="30"/>
  <c r="G11" i="30"/>
  <c r="G12" i="30"/>
  <c r="G8" i="2" l="1"/>
  <c r="G9" i="2"/>
  <c r="G11" i="2"/>
  <c r="G5" i="9"/>
  <c r="G5" i="12"/>
  <c r="G6" i="5" l="1"/>
  <c r="G5" i="5"/>
  <c r="G11" i="14" l="1"/>
  <c r="G12" i="14"/>
  <c r="G5" i="16"/>
  <c r="G5" i="34" l="1"/>
  <c r="M28" i="35" l="1"/>
  <c r="N28" i="35" s="1"/>
  <c r="M12" i="35"/>
  <c r="N12" i="35" s="1"/>
  <c r="M11" i="35"/>
  <c r="N11" i="35" s="1"/>
  <c r="M10" i="35"/>
  <c r="N10" i="35" s="1"/>
  <c r="M9" i="35"/>
  <c r="N9" i="35" s="1"/>
  <c r="M8" i="35"/>
  <c r="N8" i="35" s="1"/>
  <c r="M7" i="35"/>
  <c r="N7" i="35" s="1"/>
  <c r="M6" i="35"/>
  <c r="N6" i="35" s="1"/>
  <c r="M5" i="35"/>
  <c r="N5" i="35" s="1"/>
  <c r="M28" i="2"/>
  <c r="N28" i="2" s="1"/>
  <c r="M12" i="2"/>
  <c r="N12" i="2" s="1"/>
  <c r="G12" i="2"/>
  <c r="M11" i="2"/>
  <c r="N11" i="2" s="1"/>
  <c r="M10" i="2"/>
  <c r="N10" i="2" s="1"/>
  <c r="M9" i="2"/>
  <c r="N9" i="2" s="1"/>
  <c r="M8" i="2"/>
  <c r="N8" i="2" s="1"/>
  <c r="M7" i="2"/>
  <c r="N7" i="2" s="1"/>
  <c r="G7" i="2"/>
  <c r="M6" i="2"/>
  <c r="N6" i="2" s="1"/>
  <c r="G6" i="2"/>
  <c r="M5" i="2"/>
  <c r="N5" i="2" s="1"/>
  <c r="M5" i="3"/>
  <c r="N5" i="3" s="1"/>
  <c r="G5" i="3"/>
  <c r="M5" i="4"/>
  <c r="N5" i="4" s="1"/>
  <c r="G12" i="5"/>
  <c r="G11" i="5"/>
  <c r="G9" i="5"/>
  <c r="G8" i="5"/>
  <c r="G7" i="5"/>
  <c r="N5" i="5"/>
  <c r="M28" i="6"/>
  <c r="N28" i="6" s="1"/>
  <c r="M5" i="6"/>
  <c r="N5" i="6" s="1"/>
  <c r="M5" i="7"/>
  <c r="N5" i="7" s="1"/>
  <c r="M5" i="8"/>
  <c r="N5" i="8" s="1"/>
  <c r="M5" i="9"/>
  <c r="N5" i="9" s="1"/>
  <c r="M5" i="10"/>
  <c r="N5" i="10" s="1"/>
  <c r="N28" i="11"/>
  <c r="N12" i="11"/>
  <c r="M11" i="11"/>
  <c r="N11" i="11" s="1"/>
  <c r="M10" i="11"/>
  <c r="N10" i="11" s="1"/>
  <c r="M9" i="11"/>
  <c r="N9" i="11" s="1"/>
  <c r="M8" i="11"/>
  <c r="N8" i="11" s="1"/>
  <c r="M7" i="11"/>
  <c r="N7" i="11" s="1"/>
  <c r="M6" i="11"/>
  <c r="N6" i="11" s="1"/>
  <c r="M5" i="11"/>
  <c r="N5" i="11" s="1"/>
  <c r="G5" i="11"/>
  <c r="M28" i="12"/>
  <c r="N28" i="12" s="1"/>
  <c r="N12" i="12"/>
  <c r="N11" i="12"/>
  <c r="N10" i="12"/>
  <c r="N9" i="12"/>
  <c r="N8" i="12"/>
  <c r="N7" i="12"/>
  <c r="M5" i="12"/>
  <c r="N5" i="12" s="1"/>
  <c r="N28" i="13"/>
  <c r="M5" i="13"/>
  <c r="N5" i="13" s="1"/>
  <c r="M12" i="15"/>
  <c r="N12" i="15" s="1"/>
  <c r="M11" i="15"/>
  <c r="N11" i="15" s="1"/>
  <c r="M10" i="15"/>
  <c r="N10" i="15" s="1"/>
  <c r="M8" i="15"/>
  <c r="N8" i="15" s="1"/>
  <c r="M7" i="15"/>
  <c r="N7" i="15" s="1"/>
  <c r="N28" i="16"/>
  <c r="N5" i="16"/>
  <c r="M5" i="19"/>
  <c r="N5" i="19" s="1"/>
  <c r="N28" i="20"/>
  <c r="N5" i="20"/>
  <c r="N28" i="21"/>
  <c r="M28" i="22"/>
  <c r="N28" i="22" s="1"/>
  <c r="M28" i="23"/>
  <c r="N28" i="23" s="1"/>
  <c r="F28" i="23"/>
  <c r="N12" i="23"/>
  <c r="N11" i="23"/>
  <c r="N10" i="23"/>
  <c r="N8" i="23"/>
  <c r="M28" i="24"/>
  <c r="N28" i="24" s="1"/>
  <c r="F28" i="24"/>
  <c r="E28" i="24"/>
  <c r="D28" i="24"/>
  <c r="M5" i="27"/>
  <c r="N5" i="27" s="1"/>
  <c r="M28" i="27" l="1"/>
  <c r="N28" i="27" s="1"/>
  <c r="N28" i="14"/>
  <c r="M28" i="19"/>
  <c r="N28" i="19" s="1"/>
  <c r="M28" i="8"/>
  <c r="N28" i="8" s="1"/>
  <c r="M28" i="3"/>
  <c r="N28" i="3" s="1"/>
  <c r="G28" i="3"/>
  <c r="G28" i="35"/>
  <c r="G28" i="2"/>
  <c r="G28" i="6"/>
  <c r="N28" i="4"/>
  <c r="G28" i="4"/>
  <c r="M28" i="5"/>
  <c r="N28" i="5" s="1"/>
  <c r="G28" i="5"/>
  <c r="N28" i="7"/>
  <c r="G28" i="8"/>
  <c r="M28" i="9"/>
  <c r="N28" i="9" s="1"/>
  <c r="G28" i="9"/>
  <c r="M28" i="10"/>
  <c r="N28" i="10" s="1"/>
  <c r="G28" i="10"/>
  <c r="G28" i="11"/>
  <c r="G28" i="12"/>
  <c r="G28" i="13"/>
  <c r="G28" i="19"/>
  <c r="G28" i="20"/>
  <c r="G28" i="21"/>
  <c r="G28" i="22"/>
  <c r="G28" i="23"/>
  <c r="G28" i="24"/>
  <c r="N28" i="26"/>
  <c r="G28" i="26"/>
  <c r="M5" i="17" l="1"/>
  <c r="N5" i="17" s="1"/>
  <c r="F28" i="25"/>
  <c r="D28" i="25"/>
  <c r="G28" i="25" l="1"/>
  <c r="M28" i="25"/>
  <c r="N28" i="25" s="1"/>
  <c r="N5" i="34" l="1"/>
</calcChain>
</file>

<file path=xl/comments1.xml><?xml version="1.0" encoding="utf-8"?>
<comments xmlns="http://schemas.openxmlformats.org/spreadsheetml/2006/main">
  <authors>
    <author>Author</author>
  </authors>
  <commentList>
    <comment ref="E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Protection Cap 50k received Vidhi poly
Rejection -200 Nos
defect -Hole Block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 xml:space="preserve">Author:
Haier Outlet -800 received 
Reject -103 nos 
Defect - Flaring Crack </t>
        </r>
      </text>
    </comment>
  </commentList>
</comments>
</file>

<file path=xl/sharedStrings.xml><?xml version="1.0" encoding="utf-8"?>
<sst xmlns="http://schemas.openxmlformats.org/spreadsheetml/2006/main" count="1389" uniqueCount="68">
  <si>
    <t>CLAD METAL (I) PVT LTD</t>
  </si>
  <si>
    <t>DAILY VENDOR QUALITY  ISSUE</t>
  </si>
  <si>
    <t>Sr.No</t>
  </si>
  <si>
    <t>Vendor Name</t>
  </si>
  <si>
    <t>Total  Received Qty</t>
  </si>
  <si>
    <t>Total  Accepted Qty</t>
  </si>
  <si>
    <t>Total Rejected Qty</t>
  </si>
  <si>
    <t>Sales return Qty</t>
  </si>
  <si>
    <t>Rej %</t>
  </si>
  <si>
    <t xml:space="preserve">Total  Lot Received </t>
  </si>
  <si>
    <t xml:space="preserve">Total Lot  Accepted </t>
  </si>
  <si>
    <t>Total Lot Rejected</t>
  </si>
  <si>
    <t>Deviation</t>
  </si>
  <si>
    <t xml:space="preserve">Segregation </t>
  </si>
  <si>
    <t>LRR</t>
  </si>
  <si>
    <t xml:space="preserve">LAR </t>
  </si>
  <si>
    <t>Vidhi Polymer</t>
  </si>
  <si>
    <t>Total</t>
  </si>
  <si>
    <t>Remark :</t>
  </si>
  <si>
    <t xml:space="preserve">Vijay rubber </t>
  </si>
  <si>
    <t>PPM</t>
  </si>
  <si>
    <t>LRN</t>
  </si>
  <si>
    <t>Joint section (CMIPL)</t>
  </si>
  <si>
    <t>GRADING LEVEL</t>
  </si>
  <si>
    <t>GRADING LEVEL DEFINED ACCORDING TO PPM.</t>
  </si>
  <si>
    <t xml:space="preserve">GRADE </t>
  </si>
  <si>
    <t>'POINTS</t>
  </si>
  <si>
    <t>COMMENTS</t>
  </si>
  <si>
    <t>PPM LEVEL</t>
  </si>
  <si>
    <t>(A)</t>
  </si>
  <si>
    <t>90 AND ABOVE</t>
  </si>
  <si>
    <t>EXCELLENT</t>
  </si>
  <si>
    <t xml:space="preserve">&lt;1000 </t>
  </si>
  <si>
    <t>(B)</t>
  </si>
  <si>
    <t xml:space="preserve">70  TO  89   </t>
  </si>
  <si>
    <t>GOOD</t>
  </si>
  <si>
    <t xml:space="preserve">1000 ~ 20000 </t>
  </si>
  <si>
    <t>(C)</t>
  </si>
  <si>
    <t>50   TO  69</t>
  </si>
  <si>
    <t>MUST IMPROVE</t>
  </si>
  <si>
    <t>20000 ~ 50000</t>
  </si>
  <si>
    <t>(D)</t>
  </si>
  <si>
    <t>&lt; 49</t>
  </si>
  <si>
    <t>POOR (DELIST)</t>
  </si>
  <si>
    <t>50000 &gt;</t>
  </si>
  <si>
    <t>Shree Samarth Industries</t>
  </si>
  <si>
    <t>Smit Industries</t>
  </si>
  <si>
    <t>Trimurti Enginnering</t>
  </si>
  <si>
    <t xml:space="preserve">Mythri Enginnering </t>
  </si>
  <si>
    <t>Varad Enterprises</t>
  </si>
  <si>
    <t>Abhiraj Shrinkpack's</t>
  </si>
  <si>
    <t>Abhyuthut Enterprises.</t>
  </si>
  <si>
    <t>Shivansh Engineering Work</t>
  </si>
  <si>
    <t>Nilkaml Pvt ltd</t>
  </si>
  <si>
    <t>SaiRaj Enterprises</t>
  </si>
  <si>
    <t>Subhsudha Industries</t>
  </si>
  <si>
    <t>Ranjit Enterprises</t>
  </si>
  <si>
    <t>Aiswary Enterprises</t>
  </si>
  <si>
    <t>Safe Refrigeration (P) Ltd</t>
  </si>
  <si>
    <t>Elegant coatings Pvt.ltd (H-32)</t>
  </si>
  <si>
    <t>Anksha plast-N-Print pvt Ltd.</t>
  </si>
  <si>
    <t>Multipack Industries</t>
  </si>
  <si>
    <t>Shree Balaji Springs</t>
  </si>
  <si>
    <t>PS Glowtech pvt.ltd</t>
  </si>
  <si>
    <t>UKB Electronics Pvt Ltd</t>
  </si>
  <si>
    <t xml:space="preserve"> --</t>
  </si>
  <si>
    <t xml:space="preserve">    --</t>
  </si>
  <si>
    <t xml:space="preserve"> 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</si>
</sst>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28"/>
      <color theme="1"/>
      <name val="Arial"/>
      <family val="2"/>
    </font>
    <font>
      <b/>
      <sz val="15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Arial Black"/>
      <family val="2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sz val="10"/>
      <color theme="1"/>
      <name val="Book Antiqua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0">
    <xf numFmtId="0" fontId="0" fillId="0" borderId="0" xfId="0"/>
    <xf numFmtId="0" fontId="3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164" fontId="3" fillId="6" borderId="8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left" vertical="center"/>
    </xf>
    <xf numFmtId="0" fontId="3" fillId="7" borderId="1" xfId="0" applyFont="1" applyFill="1" applyBorder="1"/>
    <xf numFmtId="0" fontId="3" fillId="7" borderId="4" xfId="0" applyFont="1" applyFill="1" applyBorder="1"/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2" fontId="3" fillId="7" borderId="4" xfId="0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2" fontId="3" fillId="7" borderId="8" xfId="0" applyNumberFormat="1" applyFont="1" applyFill="1" applyBorder="1" applyAlignment="1">
      <alignment horizontal="center" vertical="center"/>
    </xf>
    <xf numFmtId="0" fontId="4" fillId="8" borderId="0" xfId="0" applyFont="1" applyFill="1" applyBorder="1" applyAlignment="1"/>
    <xf numFmtId="0" fontId="5" fillId="8" borderId="0" xfId="0" applyFont="1" applyFill="1" applyBorder="1" applyAlignment="1">
      <alignment horizontal="center"/>
    </xf>
    <xf numFmtId="0" fontId="3" fillId="8" borderId="0" xfId="0" applyFont="1" applyFill="1" applyBorder="1" applyAlignment="1"/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/>
    </xf>
    <xf numFmtId="164" fontId="0" fillId="0" borderId="0" xfId="0" applyNumberFormat="1"/>
    <xf numFmtId="2" fontId="3" fillId="7" borderId="19" xfId="0" applyNumberFormat="1" applyFont="1" applyFill="1" applyBorder="1" applyAlignment="1">
      <alignment horizontal="center" vertical="center"/>
    </xf>
    <xf numFmtId="0" fontId="0" fillId="0" borderId="18" xfId="0" applyBorder="1"/>
    <xf numFmtId="14" fontId="3" fillId="5" borderId="15" xfId="0" applyNumberFormat="1" applyFont="1" applyFill="1" applyBorder="1" applyAlignment="1">
      <alignment horizontal="center" vertical="center" wrapText="1"/>
    </xf>
    <xf numFmtId="2" fontId="3" fillId="6" borderId="20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0" borderId="18" xfId="1" quotePrefix="1" applyFont="1" applyFill="1" applyBorder="1" applyAlignment="1">
      <alignment horizontal="center" vertical="center"/>
    </xf>
    <xf numFmtId="0" fontId="10" fillId="9" borderId="18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horizontal="center"/>
    </xf>
    <xf numFmtId="0" fontId="9" fillId="2" borderId="22" xfId="1" applyFont="1" applyFill="1" applyBorder="1" applyAlignment="1"/>
    <xf numFmtId="0" fontId="0" fillId="0" borderId="18" xfId="0" applyFill="1" applyBorder="1"/>
    <xf numFmtId="0" fontId="9" fillId="0" borderId="18" xfId="1" applyFont="1" applyFill="1" applyBorder="1" applyAlignment="1">
      <alignment horizontal="center"/>
    </xf>
    <xf numFmtId="0" fontId="9" fillId="7" borderId="18" xfId="1" applyFont="1" applyFill="1" applyBorder="1" applyAlignment="1"/>
    <xf numFmtId="0" fontId="9" fillId="10" borderId="18" xfId="1" applyFont="1" applyFill="1" applyBorder="1" applyAlignment="1"/>
    <xf numFmtId="0" fontId="11" fillId="11" borderId="18" xfId="1" applyFont="1" applyFill="1" applyBorder="1" applyAlignment="1"/>
    <xf numFmtId="2" fontId="0" fillId="0" borderId="0" xfId="0" applyNumberFormat="1"/>
    <xf numFmtId="0" fontId="3" fillId="5" borderId="23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left" vertical="center"/>
    </xf>
    <xf numFmtId="2" fontId="3" fillId="6" borderId="7" xfId="0" applyNumberFormat="1" applyFont="1" applyFill="1" applyBorder="1" applyAlignment="1">
      <alignment horizontal="center" vertical="center"/>
    </xf>
    <xf numFmtId="0" fontId="3" fillId="7" borderId="15" xfId="0" applyFont="1" applyFill="1" applyBorder="1"/>
    <xf numFmtId="2" fontId="3" fillId="6" borderId="18" xfId="0" applyNumberFormat="1" applyFont="1" applyFill="1" applyBorder="1" applyAlignment="1">
      <alignment horizontal="center" vertical="center"/>
    </xf>
    <xf numFmtId="2" fontId="3" fillId="7" borderId="22" xfId="0" applyNumberFormat="1" applyFont="1" applyFill="1" applyBorder="1" applyAlignment="1">
      <alignment horizontal="center" vertical="center"/>
    </xf>
    <xf numFmtId="0" fontId="0" fillId="7" borderId="22" xfId="0" applyFill="1" applyBorder="1"/>
    <xf numFmtId="0" fontId="3" fillId="7" borderId="26" xfId="0" applyFont="1" applyFill="1" applyBorder="1" applyAlignment="1">
      <alignment vertical="center"/>
    </xf>
    <xf numFmtId="0" fontId="3" fillId="7" borderId="12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2" fontId="3" fillId="7" borderId="12" xfId="0" applyNumberFormat="1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6" borderId="3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2" fontId="3" fillId="6" borderId="12" xfId="0" applyNumberFormat="1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164" fontId="3" fillId="6" borderId="18" xfId="0" applyNumberFormat="1" applyFont="1" applyFill="1" applyBorder="1" applyAlignment="1">
      <alignment horizontal="center" vertical="center"/>
    </xf>
    <xf numFmtId="0" fontId="0" fillId="0" borderId="21" xfId="0" applyBorder="1"/>
    <xf numFmtId="0" fontId="3" fillId="6" borderId="31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0" fillId="0" borderId="32" xfId="0" applyBorder="1"/>
    <xf numFmtId="164" fontId="3" fillId="6" borderId="30" xfId="0" applyNumberFormat="1" applyFont="1" applyFill="1" applyBorder="1" applyAlignment="1">
      <alignment horizontal="center" vertical="center"/>
    </xf>
    <xf numFmtId="2" fontId="3" fillId="6" borderId="30" xfId="0" applyNumberFormat="1" applyFont="1" applyFill="1" applyBorder="1" applyAlignment="1">
      <alignment horizontal="center" vertical="center"/>
    </xf>
    <xf numFmtId="0" fontId="3" fillId="7" borderId="14" xfId="0" applyFont="1" applyFill="1" applyBorder="1"/>
    <xf numFmtId="0" fontId="3" fillId="7" borderId="16" xfId="0" applyFont="1" applyFill="1" applyBorder="1" applyAlignment="1">
      <alignment horizontal="center"/>
    </xf>
    <xf numFmtId="2" fontId="3" fillId="7" borderId="15" xfId="0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2" fontId="3" fillId="7" borderId="33" xfId="0" applyNumberFormat="1" applyFont="1" applyFill="1" applyBorder="1" applyAlignment="1">
      <alignment horizontal="center" vertical="center"/>
    </xf>
    <xf numFmtId="0" fontId="0" fillId="0" borderId="22" xfId="0" applyBorder="1"/>
    <xf numFmtId="0" fontId="3" fillId="6" borderId="31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9" fillId="6" borderId="18" xfId="1" applyFont="1" applyFill="1" applyBorder="1" applyAlignment="1">
      <alignment horizontal="center" vertical="center"/>
    </xf>
    <xf numFmtId="165" fontId="3" fillId="6" borderId="34" xfId="0" applyNumberFormat="1" applyFont="1" applyFill="1" applyBorder="1" applyAlignment="1">
      <alignment horizontal="center" vertical="center"/>
    </xf>
    <xf numFmtId="1" fontId="3" fillId="6" borderId="34" xfId="0" applyNumberFormat="1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center"/>
    </xf>
    <xf numFmtId="2" fontId="3" fillId="6" borderId="34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/>
    </xf>
    <xf numFmtId="17" fontId="3" fillId="4" borderId="18" xfId="0" applyNumberFormat="1" applyFont="1" applyFill="1" applyBorder="1" applyAlignment="1">
      <alignment horizontal="center"/>
    </xf>
    <xf numFmtId="0" fontId="3" fillId="4" borderId="18" xfId="0" applyNumberFormat="1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7" fillId="2" borderId="18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left" vertical="center"/>
    </xf>
    <xf numFmtId="0" fontId="3" fillId="8" borderId="27" xfId="0" applyFont="1" applyFill="1" applyBorder="1" applyAlignment="1">
      <alignment horizontal="left" vertical="center"/>
    </xf>
    <xf numFmtId="0" fontId="3" fillId="8" borderId="29" xfId="0" applyFont="1" applyFill="1" applyBorder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22" workbookViewId="0">
      <selection activeCell="C5" sqref="C5"/>
    </sheetView>
  </sheetViews>
  <sheetFormatPr defaultRowHeight="15" x14ac:dyDescent="0.25"/>
  <cols>
    <col min="2" max="2" width="31.42578125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/>
      <c r="D5" s="3"/>
      <c r="E5" s="3"/>
      <c r="F5" s="4"/>
      <c r="G5" s="5" t="e">
        <f>E5/C5*100</f>
        <v>#DIV/0!</v>
      </c>
      <c r="H5" s="6"/>
      <c r="I5" s="6"/>
      <c r="J5" s="6"/>
      <c r="K5" s="4"/>
      <c r="L5" s="7"/>
      <c r="M5" s="8" t="e">
        <f>J5/H5*100</f>
        <v>#DIV/0!</v>
      </c>
      <c r="N5" s="9" t="e">
        <f>100-M5</f>
        <v>#DIV/0!</v>
      </c>
      <c r="O5" s="7" t="e">
        <f>E5/D5*1000000</f>
        <v>#DIV/0!</v>
      </c>
    </row>
    <row r="6" spans="1:15" ht="21.95" customHeight="1" x14ac:dyDescent="0.25">
      <c r="A6" s="10">
        <v>2</v>
      </c>
      <c r="B6" s="11" t="s">
        <v>59</v>
      </c>
      <c r="C6" s="7"/>
      <c r="D6" s="7"/>
      <c r="E6" s="7"/>
      <c r="F6" s="4"/>
      <c r="G6" s="5" t="e">
        <f>E6/C6*100</f>
        <v>#DIV/0!</v>
      </c>
      <c r="H6" s="7"/>
      <c r="I6" s="6"/>
      <c r="J6" s="7"/>
      <c r="K6" s="4"/>
      <c r="L6" s="7"/>
      <c r="M6" s="8" t="e">
        <f t="shared" ref="M6:M14" si="0">J6/H6*100</f>
        <v>#DIV/0!</v>
      </c>
      <c r="N6" s="9" t="e">
        <f t="shared" ref="N6:N14" si="1">100-M6</f>
        <v>#DIV/0!</v>
      </c>
      <c r="O6" s="7" t="e">
        <f t="shared" ref="O6:O14" si="2">E6/D6*1000000</f>
        <v>#DIV/0!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ref="G7:G14" si="3">E7/C7*100</f>
        <v>#DIV/0!</v>
      </c>
      <c r="H7" s="7"/>
      <c r="I7" s="6"/>
      <c r="J7" s="7"/>
      <c r="K7" s="4"/>
      <c r="L7" s="7"/>
      <c r="M7" s="8" t="e">
        <f t="shared" si="0"/>
        <v>#DIV/0!</v>
      </c>
      <c r="N7" s="9" t="e">
        <f t="shared" si="1"/>
        <v>#DIV/0!</v>
      </c>
      <c r="O7" s="7" t="e">
        <f t="shared" si="2"/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si="3"/>
        <v>#DIV/0!</v>
      </c>
      <c r="H8" s="7"/>
      <c r="I8" s="6"/>
      <c r="J8" s="7"/>
      <c r="K8" s="4"/>
      <c r="L8" s="7"/>
      <c r="M8" s="8" t="e">
        <f t="shared" si="0"/>
        <v>#DIV/0!</v>
      </c>
      <c r="N8" s="9" t="e">
        <f t="shared" si="1"/>
        <v>#DIV/0!</v>
      </c>
      <c r="O8" s="7" t="e">
        <f t="shared" si="2"/>
        <v>#DIV/0!</v>
      </c>
    </row>
    <row r="9" spans="1:15" ht="21.95" customHeight="1" x14ac:dyDescent="0.25">
      <c r="A9" s="10">
        <v>5</v>
      </c>
      <c r="B9" s="11" t="s">
        <v>60</v>
      </c>
      <c r="C9" s="7"/>
      <c r="D9" s="7"/>
      <c r="E9" s="7"/>
      <c r="F9" s="4"/>
      <c r="G9" s="5" t="e">
        <f t="shared" si="3"/>
        <v>#DIV/0!</v>
      </c>
      <c r="H9" s="7"/>
      <c r="I9" s="6"/>
      <c r="J9" s="7"/>
      <c r="K9" s="4"/>
      <c r="L9" s="7"/>
      <c r="M9" s="8" t="e">
        <f t="shared" si="0"/>
        <v>#DIV/0!</v>
      </c>
      <c r="N9" s="9" t="e">
        <f t="shared" si="1"/>
        <v>#DIV/0!</v>
      </c>
      <c r="O9" s="7" t="e">
        <f t="shared" si="2"/>
        <v>#DIV/0!</v>
      </c>
    </row>
    <row r="10" spans="1:15" ht="21.95" customHeight="1" x14ac:dyDescent="0.25">
      <c r="A10" s="10">
        <v>6</v>
      </c>
      <c r="B10" s="11" t="s">
        <v>61</v>
      </c>
      <c r="C10" s="7"/>
      <c r="D10" s="7"/>
      <c r="E10" s="7"/>
      <c r="F10" s="4"/>
      <c r="G10" s="5" t="e">
        <f t="shared" si="3"/>
        <v>#DIV/0!</v>
      </c>
      <c r="H10" s="7"/>
      <c r="I10" s="6"/>
      <c r="J10" s="7"/>
      <c r="K10" s="4"/>
      <c r="L10" s="7"/>
      <c r="M10" s="8" t="e">
        <f t="shared" si="0"/>
        <v>#DIV/0!</v>
      </c>
      <c r="N10" s="9" t="e">
        <f t="shared" si="1"/>
        <v>#DIV/0!</v>
      </c>
      <c r="O10" s="7" t="e">
        <f t="shared" si="2"/>
        <v>#DIV/0!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3"/>
        <v>#DIV/0!</v>
      </c>
      <c r="H11" s="7"/>
      <c r="I11" s="6"/>
      <c r="J11" s="7"/>
      <c r="K11" s="4"/>
      <c r="L11" s="7"/>
      <c r="M11" s="8" t="e">
        <f t="shared" si="0"/>
        <v>#DIV/0!</v>
      </c>
      <c r="N11" s="9" t="e">
        <f t="shared" si="1"/>
        <v>#DIV/0!</v>
      </c>
      <c r="O11" s="7" t="e">
        <f t="shared" si="2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3"/>
        <v>#DIV/0!</v>
      </c>
      <c r="H12" s="6"/>
      <c r="I12" s="6"/>
      <c r="J12" s="6"/>
      <c r="K12" s="4"/>
      <c r="L12" s="7"/>
      <c r="M12" s="8" t="e">
        <f t="shared" si="0"/>
        <v>#DIV/0!</v>
      </c>
      <c r="N12" s="9" t="e">
        <f t="shared" si="1"/>
        <v>#DIV/0!</v>
      </c>
      <c r="O12" s="7" t="e">
        <f t="shared" si="2"/>
        <v>#DIV/0!</v>
      </c>
    </row>
    <row r="13" spans="1:15" ht="21.95" customHeight="1" thickBot="1" x14ac:dyDescent="0.3">
      <c r="A13" s="10">
        <v>9</v>
      </c>
      <c r="B13" s="11" t="s">
        <v>45</v>
      </c>
      <c r="C13" s="22"/>
      <c r="D13" s="22"/>
      <c r="E13" s="22"/>
      <c r="F13" s="4"/>
      <c r="G13" s="5" t="e">
        <f t="shared" si="3"/>
        <v>#DIV/0!</v>
      </c>
      <c r="H13" s="7"/>
      <c r="I13" s="6"/>
      <c r="J13" s="7"/>
      <c r="K13" s="4"/>
      <c r="L13" s="7"/>
      <c r="M13" s="8" t="e">
        <f t="shared" si="0"/>
        <v>#DIV/0!</v>
      </c>
      <c r="N13" s="9" t="e">
        <f t="shared" si="1"/>
        <v>#DIV/0!</v>
      </c>
      <c r="O13" s="7" t="e">
        <f t="shared" si="2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3"/>
        <v>#DIV/0!</v>
      </c>
      <c r="H14" s="7"/>
      <c r="I14" s="6"/>
      <c r="J14" s="7"/>
      <c r="K14" s="4"/>
      <c r="L14" s="7"/>
      <c r="M14" s="8" t="e">
        <f t="shared" si="0"/>
        <v>#DIV/0!</v>
      </c>
      <c r="N14" s="9" t="e">
        <f t="shared" si="1"/>
        <v>#DIV/0!</v>
      </c>
      <c r="O14" s="7" t="e">
        <f t="shared" si="2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ref="G15:G22" si="4">E15/C15*100</f>
        <v>#DIV/0!</v>
      </c>
      <c r="H15" s="7"/>
      <c r="I15" s="6"/>
      <c r="J15" s="7"/>
      <c r="K15" s="4"/>
      <c r="L15" s="7"/>
      <c r="M15" s="8" t="e">
        <f t="shared" ref="M15:M22" si="5">J15/H15*100</f>
        <v>#DIV/0!</v>
      </c>
      <c r="N15" s="9" t="e">
        <f t="shared" ref="N15:N22" si="6">100-M15</f>
        <v>#DIV/0!</v>
      </c>
      <c r="O15" s="7" t="e">
        <f t="shared" ref="O15:O22" si="7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4"/>
        <v>#DIV/0!</v>
      </c>
      <c r="H16" s="7"/>
      <c r="I16" s="6"/>
      <c r="J16" s="7"/>
      <c r="K16" s="4"/>
      <c r="L16" s="7"/>
      <c r="M16" s="8" t="e">
        <f t="shared" si="5"/>
        <v>#DIV/0!</v>
      </c>
      <c r="N16" s="9" t="e">
        <f t="shared" si="6"/>
        <v>#DIV/0!</v>
      </c>
      <c r="O16" s="7" t="e">
        <f t="shared" si="7"/>
        <v>#DIV/0!</v>
      </c>
    </row>
    <row r="17" spans="1:15" ht="21.95" customHeight="1" thickBot="1" x14ac:dyDescent="0.3">
      <c r="A17" s="1">
        <v>13</v>
      </c>
      <c r="B17" s="52" t="s">
        <v>52</v>
      </c>
      <c r="C17" s="22"/>
      <c r="D17" s="22"/>
      <c r="E17" s="22"/>
      <c r="F17" s="4"/>
      <c r="G17" s="5" t="e">
        <f t="shared" si="4"/>
        <v>#DIV/0!</v>
      </c>
      <c r="H17" s="38"/>
      <c r="I17" s="38"/>
      <c r="J17" s="38"/>
      <c r="K17" s="38"/>
      <c r="L17" s="38"/>
      <c r="M17" s="8" t="e">
        <f t="shared" si="5"/>
        <v>#DIV/0!</v>
      </c>
      <c r="N17" s="9" t="e">
        <f t="shared" si="6"/>
        <v>#DIV/0!</v>
      </c>
      <c r="O17" s="7" t="e">
        <f t="shared" si="7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4"/>
        <v>#DIV/0!</v>
      </c>
      <c r="H18" s="6"/>
      <c r="I18" s="6"/>
      <c r="J18" s="6"/>
      <c r="K18" s="4"/>
      <c r="L18" s="7"/>
      <c r="M18" s="8" t="e">
        <f t="shared" si="5"/>
        <v>#DIV/0!</v>
      </c>
      <c r="N18" s="9" t="e">
        <f t="shared" si="6"/>
        <v>#DIV/0!</v>
      </c>
      <c r="O18" s="7" t="e">
        <f t="shared" si="7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4"/>
        <v>#DIV/0!</v>
      </c>
      <c r="H19" s="7"/>
      <c r="I19" s="6"/>
      <c r="J19" s="7"/>
      <c r="K19" s="4"/>
      <c r="L19" s="7"/>
      <c r="M19" s="8" t="e">
        <f t="shared" si="5"/>
        <v>#DIV/0!</v>
      </c>
      <c r="N19" s="9" t="e">
        <f t="shared" si="6"/>
        <v>#DIV/0!</v>
      </c>
      <c r="O19" s="7" t="e">
        <f t="shared" si="7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4"/>
        <v>#DIV/0!</v>
      </c>
      <c r="H20" s="7"/>
      <c r="I20" s="6"/>
      <c r="J20" s="7"/>
      <c r="K20" s="4"/>
      <c r="L20" s="7"/>
      <c r="M20" s="8" t="e">
        <f t="shared" si="5"/>
        <v>#DIV/0!</v>
      </c>
      <c r="N20" s="9" t="e">
        <f t="shared" si="6"/>
        <v>#DIV/0!</v>
      </c>
      <c r="O20" s="7" t="e">
        <f t="shared" si="7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4"/>
        <v>#DIV/0!</v>
      </c>
      <c r="H21" s="7"/>
      <c r="I21" s="6"/>
      <c r="J21" s="7"/>
      <c r="K21" s="4"/>
      <c r="L21" s="7"/>
      <c r="M21" s="8" t="e">
        <f t="shared" si="5"/>
        <v>#DIV/0!</v>
      </c>
      <c r="N21" s="9" t="e">
        <f t="shared" si="6"/>
        <v>#DIV/0!</v>
      </c>
      <c r="O21" s="7" t="e">
        <f t="shared" si="7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4"/>
        <v>#DIV/0!</v>
      </c>
      <c r="H22" s="7"/>
      <c r="I22" s="6"/>
      <c r="J22" s="7"/>
      <c r="K22" s="4"/>
      <c r="L22" s="7"/>
      <c r="M22" s="8" t="e">
        <f t="shared" si="5"/>
        <v>#DIV/0!</v>
      </c>
      <c r="N22" s="9" t="e">
        <f t="shared" si="6"/>
        <v>#DIV/0!</v>
      </c>
      <c r="O22" s="7" t="e">
        <f t="shared" si="7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10"/>
      <c r="F23" s="52"/>
      <c r="G23" s="23" t="e">
        <f t="shared" ref="G23:G25" si="8">E23/C23*100</f>
        <v>#DIV/0!</v>
      </c>
      <c r="H23" s="23"/>
      <c r="I23" s="23"/>
      <c r="J23" s="4"/>
      <c r="K23" s="5"/>
      <c r="L23" s="7"/>
      <c r="M23" s="6" t="e">
        <f t="shared" ref="M23:M25" si="9">J23/H23*100</f>
        <v>#DIV/0!</v>
      </c>
      <c r="N23" s="7" t="e">
        <f t="shared" ref="N23:N25" si="10">100-M23</f>
        <v>#DIV/0!</v>
      </c>
      <c r="O23" s="4" t="e">
        <f t="shared" ref="O23:O25" si="11">E23/D23*1000000</f>
        <v>#DIV/0!</v>
      </c>
    </row>
    <row r="24" spans="1:15" ht="21.95" customHeight="1" x14ac:dyDescent="0.25">
      <c r="A24" s="1">
        <v>20</v>
      </c>
      <c r="B24" s="52" t="s">
        <v>56</v>
      </c>
      <c r="C24" s="23"/>
      <c r="D24" s="23"/>
      <c r="E24" s="23"/>
      <c r="F24" s="4"/>
      <c r="G24" s="5" t="e">
        <f t="shared" si="8"/>
        <v>#DIV/0!</v>
      </c>
      <c r="H24" s="7"/>
      <c r="I24" s="6"/>
      <c r="J24" s="7"/>
      <c r="K24" s="4"/>
      <c r="L24" s="7"/>
      <c r="M24" s="8" t="e">
        <f t="shared" si="9"/>
        <v>#DIV/0!</v>
      </c>
      <c r="N24" s="9" t="e">
        <f t="shared" si="10"/>
        <v>#DIV/0!</v>
      </c>
      <c r="O24" s="7" t="e">
        <f t="shared" si="11"/>
        <v>#DIV/0!</v>
      </c>
    </row>
    <row r="25" spans="1:15" ht="21.95" customHeight="1" x14ac:dyDescent="0.25">
      <c r="A25" s="10">
        <v>21</v>
      </c>
      <c r="B25" s="52" t="s">
        <v>57</v>
      </c>
      <c r="C25" s="23"/>
      <c r="D25" s="23"/>
      <c r="E25" s="23"/>
      <c r="F25" s="4"/>
      <c r="G25" s="5" t="e">
        <f t="shared" si="8"/>
        <v>#DIV/0!</v>
      </c>
      <c r="H25" s="7"/>
      <c r="I25" s="6"/>
      <c r="J25" s="7"/>
      <c r="K25" s="4"/>
      <c r="L25" s="7"/>
      <c r="M25" s="8" t="e">
        <f t="shared" si="9"/>
        <v>#DIV/0!</v>
      </c>
      <c r="N25" s="9" t="e">
        <f t="shared" si="10"/>
        <v>#DIV/0!</v>
      </c>
      <c r="O25" s="7" t="e">
        <f t="shared" si="11"/>
        <v>#DIV/0!</v>
      </c>
    </row>
    <row r="26" spans="1:15" ht="21.95" customHeight="1" x14ac:dyDescent="0.25">
      <c r="A26" s="10">
        <v>22</v>
      </c>
      <c r="B26" s="52" t="s">
        <v>58</v>
      </c>
      <c r="C26" s="23"/>
      <c r="D26" s="23"/>
      <c r="E26" s="23"/>
      <c r="F26" s="4"/>
      <c r="G26" s="5" t="e">
        <f t="shared" ref="G26" si="12">E26/C26*100</f>
        <v>#DIV/0!</v>
      </c>
      <c r="H26" s="7"/>
      <c r="I26" s="6"/>
      <c r="J26" s="7"/>
      <c r="K26" s="4"/>
      <c r="L26" s="7"/>
      <c r="M26" s="8" t="e">
        <f t="shared" ref="M26" si="13">J26/H26*100</f>
        <v>#DIV/0!</v>
      </c>
      <c r="N26" s="9" t="e">
        <f t="shared" ref="N26" si="14">100-M26</f>
        <v>#DIV/0!</v>
      </c>
      <c r="O26" s="7" t="e">
        <f t="shared" ref="O26" si="15">E26/D26*1000000</f>
        <v>#DIV/0!</v>
      </c>
    </row>
    <row r="27" spans="1:15" ht="21.95" customHeight="1" thickBot="1" x14ac:dyDescent="0.3">
      <c r="A27" s="10">
        <v>23</v>
      </c>
      <c r="B27" s="52" t="s">
        <v>64</v>
      </c>
      <c r="C27" s="23"/>
      <c r="D27" s="23"/>
      <c r="E27" s="23"/>
      <c r="F27" s="4"/>
      <c r="G27" s="5" t="e">
        <f t="shared" ref="G27" si="16">E27/C27*100</f>
        <v>#DIV/0!</v>
      </c>
      <c r="H27" s="7"/>
      <c r="I27" s="6"/>
      <c r="J27" s="7"/>
      <c r="K27" s="4"/>
      <c r="L27" s="7"/>
      <c r="M27" s="8" t="e">
        <f t="shared" ref="M27" si="17">J27/H27*100</f>
        <v>#DIV/0!</v>
      </c>
      <c r="N27" s="9" t="e">
        <f t="shared" ref="N27" si="18">100-M27</f>
        <v>#DIV/0!</v>
      </c>
      <c r="O27" s="7" t="e">
        <f t="shared" ref="O27" si="19">E27/D27*1000000</f>
        <v>#DIV/0!</v>
      </c>
    </row>
    <row r="28" spans="1:15" ht="15.75" thickBot="1" x14ac:dyDescent="0.3">
      <c r="A28" s="12"/>
      <c r="B28" s="54" t="s">
        <v>17</v>
      </c>
      <c r="C28" s="14">
        <f>SUM(C5:C26)</f>
        <v>0</v>
      </c>
      <c r="D28" s="15">
        <f>SUM(D5:D26)</f>
        <v>0</v>
      </c>
      <c r="E28" s="15">
        <f>SUM(E5:E26)</f>
        <v>0</v>
      </c>
      <c r="F28" s="15">
        <f>SUM(F5:F26)</f>
        <v>0</v>
      </c>
      <c r="G28" s="16" t="e">
        <f>E28/C28*100</f>
        <v>#DIV/0!</v>
      </c>
      <c r="H28" s="37">
        <f>SUM(H5:H26)</f>
        <v>0</v>
      </c>
      <c r="I28" s="37">
        <f>SUM(I5:I26)</f>
        <v>0</v>
      </c>
      <c r="J28" s="37">
        <f>SUM(J5:J26)</f>
        <v>0</v>
      </c>
      <c r="K28" s="37">
        <f>SUM(K5:K26)</f>
        <v>0</v>
      </c>
      <c r="L28" s="37">
        <f>SUM(L5:L26)</f>
        <v>0</v>
      </c>
      <c r="M28" s="17" t="e">
        <f>J28/H28*100</f>
        <v>#DIV/0!</v>
      </c>
      <c r="N28" s="33" t="e">
        <f>100-M28</f>
        <v>#DIV/0!</v>
      </c>
      <c r="O28" s="34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K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16" zoomScale="93" zoomScaleNormal="93" workbookViewId="0">
      <selection activeCell="K7" sqref="K7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4.5703125" customWidth="1"/>
    <col min="12" max="12" width="18.1406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2000+3700+700+2000+800+3000+800+3500+2400+500</f>
        <v>19400</v>
      </c>
      <c r="D5" s="3">
        <v>19400</v>
      </c>
      <c r="E5" s="3">
        <v>0</v>
      </c>
      <c r="F5" s="4">
        <v>0</v>
      </c>
      <c r="G5" s="5">
        <f>E5/C5*100</f>
        <v>0</v>
      </c>
      <c r="H5" s="6">
        <v>12</v>
      </c>
      <c r="I5" s="6">
        <v>12</v>
      </c>
      <c r="J5" s="6">
        <v>0</v>
      </c>
      <c r="K5" s="4">
        <v>0</v>
      </c>
      <c r="L5" s="7">
        <v>0</v>
      </c>
      <c r="M5" s="8">
        <f t="shared" ref="M5:M7" si="0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v>650</v>
      </c>
      <c r="D6" s="7">
        <v>650</v>
      </c>
      <c r="E6" s="7">
        <v>0</v>
      </c>
      <c r="F6" s="4">
        <v>0</v>
      </c>
      <c r="G6" s="5">
        <f t="shared" ref="G6:G7" si="1">E6/C6*100</f>
        <v>0</v>
      </c>
      <c r="H6" s="7">
        <v>1</v>
      </c>
      <c r="I6" s="6">
        <v>1</v>
      </c>
      <c r="J6" s="7">
        <v>0</v>
      </c>
      <c r="K6" s="4">
        <v>0</v>
      </c>
      <c r="L6" s="7">
        <v>0</v>
      </c>
      <c r="M6" s="8">
        <f t="shared" si="0"/>
        <v>0</v>
      </c>
      <c r="N6" s="9">
        <f t="shared" ref="N6:N7" si="2">100-M6</f>
        <v>100</v>
      </c>
      <c r="O6" s="7">
        <f t="shared" ref="O6:O7" si="3">E6/D6*1000000</f>
        <v>0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si="1"/>
        <v>#DIV/0!</v>
      </c>
      <c r="H7" s="7"/>
      <c r="I7" s="6"/>
      <c r="J7" s="7"/>
      <c r="K7" s="4"/>
      <c r="L7" s="7"/>
      <c r="M7" s="8" t="e">
        <f t="shared" si="0"/>
        <v>#DIV/0!</v>
      </c>
      <c r="N7" s="9" t="e">
        <f t="shared" si="2"/>
        <v>#DIV/0!</v>
      </c>
      <c r="O7" s="7" t="e">
        <f t="shared" si="3"/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ref="G8:G14" si="4">E8/C8*100</f>
        <v>#DIV/0!</v>
      </c>
      <c r="H8" s="7"/>
      <c r="I8" s="6"/>
      <c r="J8" s="7"/>
      <c r="K8" s="4"/>
      <c r="L8" s="7"/>
      <c r="M8" s="8" t="e">
        <f t="shared" ref="M8:M14" si="5">J8/H8*100</f>
        <v>#DIV/0!</v>
      </c>
      <c r="N8" s="9" t="e">
        <f t="shared" ref="N8:N14" si="6">100-M8</f>
        <v>#DIV/0!</v>
      </c>
      <c r="O8" s="7" t="e">
        <f t="shared" ref="O8:O14" si="7">E8/D8*1000000</f>
        <v>#DIV/0!</v>
      </c>
    </row>
    <row r="9" spans="1:15" ht="21.95" customHeight="1" x14ac:dyDescent="0.25">
      <c r="A9" s="10">
        <v>5</v>
      </c>
      <c r="B9" s="11" t="s">
        <v>60</v>
      </c>
      <c r="C9" s="7"/>
      <c r="D9" s="7"/>
      <c r="E9" s="7"/>
      <c r="F9" s="4"/>
      <c r="G9" s="5" t="e">
        <f t="shared" si="4"/>
        <v>#DIV/0!</v>
      </c>
      <c r="H9" s="7"/>
      <c r="I9" s="6"/>
      <c r="J9" s="7"/>
      <c r="K9" s="4"/>
      <c r="L9" s="7"/>
      <c r="M9" s="8" t="e">
        <f t="shared" si="5"/>
        <v>#DIV/0!</v>
      </c>
      <c r="N9" s="9" t="e">
        <f t="shared" si="6"/>
        <v>#DIV/0!</v>
      </c>
      <c r="O9" s="7" t="e">
        <f t="shared" si="7"/>
        <v>#DIV/0!</v>
      </c>
    </row>
    <row r="10" spans="1:15" ht="21.95" customHeight="1" x14ac:dyDescent="0.25">
      <c r="A10" s="10">
        <v>6</v>
      </c>
      <c r="B10" s="11" t="s">
        <v>61</v>
      </c>
      <c r="C10" s="7">
        <f>5200+158+5900</f>
        <v>11258</v>
      </c>
      <c r="D10" s="7">
        <v>11258</v>
      </c>
      <c r="E10" s="7">
        <v>0</v>
      </c>
      <c r="F10" s="4">
        <v>0</v>
      </c>
      <c r="G10" s="5">
        <f t="shared" si="4"/>
        <v>0</v>
      </c>
      <c r="H10" s="7">
        <v>2</v>
      </c>
      <c r="I10" s="6">
        <v>2</v>
      </c>
      <c r="J10" s="7">
        <v>0</v>
      </c>
      <c r="K10" s="4">
        <v>0</v>
      </c>
      <c r="L10" s="7">
        <v>0</v>
      </c>
      <c r="M10" s="8">
        <f t="shared" si="5"/>
        <v>0</v>
      </c>
      <c r="N10" s="9">
        <f t="shared" si="6"/>
        <v>100</v>
      </c>
      <c r="O10" s="7">
        <f t="shared" si="7"/>
        <v>0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4"/>
        <v>#DIV/0!</v>
      </c>
      <c r="H11" s="7"/>
      <c r="I11" s="6"/>
      <c r="J11" s="7"/>
      <c r="K11" s="4"/>
      <c r="L11" s="7"/>
      <c r="M11" s="8" t="e">
        <f t="shared" si="5"/>
        <v>#DIV/0!</v>
      </c>
      <c r="N11" s="9" t="e">
        <f t="shared" si="6"/>
        <v>#DIV/0!</v>
      </c>
      <c r="O11" s="7" t="e">
        <f t="shared" si="7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4"/>
        <v>#DIV/0!</v>
      </c>
      <c r="H12" s="7"/>
      <c r="I12" s="6"/>
      <c r="J12" s="7"/>
      <c r="K12" s="4"/>
      <c r="L12" s="7"/>
      <c r="M12" s="8" t="e">
        <f t="shared" si="5"/>
        <v>#DIV/0!</v>
      </c>
      <c r="N12" s="9" t="e">
        <f t="shared" si="6"/>
        <v>#DIV/0!</v>
      </c>
      <c r="O12" s="7" t="e">
        <f t="shared" si="7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36" t="e">
        <f t="shared" si="4"/>
        <v>#DIV/0!</v>
      </c>
      <c r="H13" s="38"/>
      <c r="I13" s="38"/>
      <c r="J13" s="34"/>
      <c r="K13" s="38"/>
      <c r="L13" s="38"/>
      <c r="M13" s="8" t="e">
        <f t="shared" si="5"/>
        <v>#DIV/0!</v>
      </c>
      <c r="N13" s="9" t="e">
        <f t="shared" si="6"/>
        <v>#DIV/0!</v>
      </c>
      <c r="O13" s="7" t="e">
        <f t="shared" si="7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36" t="e">
        <f t="shared" si="4"/>
        <v>#DIV/0!</v>
      </c>
      <c r="H14" s="38"/>
      <c r="I14" s="38"/>
      <c r="J14" s="34"/>
      <c r="K14" s="38"/>
      <c r="L14" s="38"/>
      <c r="M14" s="8" t="e">
        <f t="shared" si="5"/>
        <v>#DIV/0!</v>
      </c>
      <c r="N14" s="9" t="e">
        <f t="shared" si="6"/>
        <v>#DIV/0!</v>
      </c>
      <c r="O14" s="7" t="e">
        <f t="shared" si="7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36" t="e">
        <f t="shared" ref="G15:G24" si="8">E15/C15*100</f>
        <v>#DIV/0!</v>
      </c>
      <c r="H15" s="38"/>
      <c r="I15" s="38"/>
      <c r="J15" s="34"/>
      <c r="K15" s="38"/>
      <c r="L15" s="38"/>
      <c r="M15" s="8" t="e">
        <f t="shared" ref="M15:M23" si="9">J15/H15*100</f>
        <v>#DIV/0!</v>
      </c>
      <c r="N15" s="9" t="e">
        <f t="shared" ref="N15:N23" si="10">100-M15</f>
        <v>#DIV/0!</v>
      </c>
      <c r="O15" s="7" t="e">
        <f t="shared" ref="O15:O23" si="11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36" t="e">
        <f t="shared" si="8"/>
        <v>#DIV/0!</v>
      </c>
      <c r="H16" s="38"/>
      <c r="I16" s="38"/>
      <c r="J16" s="34"/>
      <c r="K16" s="38"/>
      <c r="L16" s="38"/>
      <c r="M16" s="8" t="e">
        <f t="shared" si="9"/>
        <v>#DIV/0!</v>
      </c>
      <c r="N16" s="9" t="e">
        <f t="shared" si="10"/>
        <v>#DIV/0!</v>
      </c>
      <c r="O16" s="7" t="e">
        <f t="shared" si="11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36" t="e">
        <f t="shared" si="8"/>
        <v>#DIV/0!</v>
      </c>
      <c r="H17" s="38"/>
      <c r="I17" s="38"/>
      <c r="J17" s="34"/>
      <c r="K17" s="38"/>
      <c r="L17" s="38"/>
      <c r="M17" s="8" t="e">
        <f t="shared" si="9"/>
        <v>#DIV/0!</v>
      </c>
      <c r="N17" s="9" t="e">
        <f t="shared" si="10"/>
        <v>#DIV/0!</v>
      </c>
      <c r="O17" s="7" t="e">
        <f t="shared" si="11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36" t="e">
        <f t="shared" si="8"/>
        <v>#DIV/0!</v>
      </c>
      <c r="H18" s="38"/>
      <c r="I18" s="38"/>
      <c r="J18" s="38"/>
      <c r="K18" s="38"/>
      <c r="L18" s="38"/>
      <c r="M18" s="8" t="e">
        <f t="shared" si="9"/>
        <v>#DIV/0!</v>
      </c>
      <c r="N18" s="9" t="e">
        <f t="shared" si="10"/>
        <v>#DIV/0!</v>
      </c>
      <c r="O18" s="7" t="e">
        <f t="shared" si="11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36" t="e">
        <f t="shared" si="8"/>
        <v>#DIV/0!</v>
      </c>
      <c r="H19" s="38"/>
      <c r="I19" s="38"/>
      <c r="J19" s="38"/>
      <c r="K19" s="38"/>
      <c r="L19" s="38"/>
      <c r="M19" s="8" t="e">
        <f t="shared" si="9"/>
        <v>#DIV/0!</v>
      </c>
      <c r="N19" s="9" t="e">
        <f t="shared" si="10"/>
        <v>#DIV/0!</v>
      </c>
      <c r="O19" s="7" t="e">
        <f t="shared" si="11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36" t="e">
        <f t="shared" si="8"/>
        <v>#DIV/0!</v>
      </c>
      <c r="H20" s="38"/>
      <c r="I20" s="38"/>
      <c r="J20" s="34"/>
      <c r="K20" s="38"/>
      <c r="L20" s="38"/>
      <c r="M20" s="8" t="e">
        <f t="shared" si="9"/>
        <v>#DIV/0!</v>
      </c>
      <c r="N20" s="9" t="e">
        <f t="shared" si="10"/>
        <v>#DIV/0!</v>
      </c>
      <c r="O20" s="7" t="e">
        <f t="shared" si="11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36" t="e">
        <f t="shared" si="8"/>
        <v>#DIV/0!</v>
      </c>
      <c r="H21" s="38"/>
      <c r="I21" s="38"/>
      <c r="J21" s="34"/>
      <c r="K21" s="38"/>
      <c r="L21" s="38"/>
      <c r="M21" s="8" t="e">
        <f t="shared" si="9"/>
        <v>#DIV/0!</v>
      </c>
      <c r="N21" s="9" t="e">
        <f t="shared" si="10"/>
        <v>#DIV/0!</v>
      </c>
      <c r="O21" s="7" t="e">
        <f t="shared" si="11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36" t="e">
        <f t="shared" si="8"/>
        <v>#DIV/0!</v>
      </c>
      <c r="H22" s="38"/>
      <c r="I22" s="38"/>
      <c r="J22" s="34"/>
      <c r="K22" s="38"/>
      <c r="L22" s="38"/>
      <c r="M22" s="8" t="e">
        <f t="shared" si="9"/>
        <v>#DIV/0!</v>
      </c>
      <c r="N22" s="9" t="e">
        <f t="shared" si="10"/>
        <v>#DIV/0!</v>
      </c>
      <c r="O22" s="7" t="e">
        <f t="shared" si="11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36" t="e">
        <f t="shared" si="8"/>
        <v>#DIV/0!</v>
      </c>
      <c r="H23" s="38"/>
      <c r="I23" s="38"/>
      <c r="J23" s="34"/>
      <c r="K23" s="38"/>
      <c r="L23" s="38"/>
      <c r="M23" s="8" t="e">
        <f t="shared" si="9"/>
        <v>#DIV/0!</v>
      </c>
      <c r="N23" s="9" t="e">
        <f t="shared" si="10"/>
        <v>#DIV/0!</v>
      </c>
      <c r="O23" s="7" t="e">
        <f t="shared" si="11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36" t="e">
        <f t="shared" si="8"/>
        <v>#DIV/0!</v>
      </c>
      <c r="H24" s="38"/>
      <c r="I24" s="38"/>
      <c r="J24" s="34"/>
      <c r="K24" s="38"/>
      <c r="L24" s="38"/>
      <c r="M24" s="8" t="e">
        <f>J24/H24*100</f>
        <v>#DIV/0!</v>
      </c>
      <c r="N24" s="9" t="e">
        <f>100-M24</f>
        <v>#DIV/0!</v>
      </c>
      <c r="O24" s="7" t="e">
        <f>E24/D24*1000000</f>
        <v>#DIV/0!</v>
      </c>
    </row>
    <row r="25" spans="1:15" ht="21.95" customHeight="1" x14ac:dyDescent="0.25">
      <c r="A25" s="1">
        <v>21</v>
      </c>
      <c r="B25" s="52" t="s">
        <v>57</v>
      </c>
      <c r="C25" s="23"/>
      <c r="D25" s="23"/>
      <c r="E25" s="23"/>
      <c r="F25" s="4"/>
      <c r="G25" s="36" t="e">
        <f>E25/C25*100</f>
        <v>#DIV/0!</v>
      </c>
      <c r="H25" s="38"/>
      <c r="I25" s="38"/>
      <c r="J25" s="34"/>
      <c r="K25" s="38"/>
      <c r="L25" s="38"/>
      <c r="M25" s="8" t="e">
        <f>J25/H25*100</f>
        <v>#DIV/0!</v>
      </c>
      <c r="N25" s="9" t="e">
        <f>100-M25</f>
        <v>#DIV/0!</v>
      </c>
      <c r="O25" s="7" t="e">
        <f>E25/D25*1000000</f>
        <v>#DIV/0!</v>
      </c>
    </row>
    <row r="26" spans="1:15" ht="21.95" customHeight="1" x14ac:dyDescent="0.25">
      <c r="A26" s="10">
        <v>22</v>
      </c>
      <c r="B26" s="52" t="s">
        <v>58</v>
      </c>
      <c r="C26" s="23"/>
      <c r="D26" s="23"/>
      <c r="E26" s="23"/>
      <c r="F26" s="4"/>
      <c r="G26" s="36" t="e">
        <f>E26/C26*100</f>
        <v>#DIV/0!</v>
      </c>
      <c r="H26" s="38"/>
      <c r="I26" s="38"/>
      <c r="J26" s="34"/>
      <c r="K26" s="38"/>
      <c r="L26" s="38"/>
      <c r="M26" s="8" t="e">
        <f>J26/H26*100</f>
        <v>#DIV/0!</v>
      </c>
      <c r="N26" s="9" t="e">
        <f>100-M26</f>
        <v>#DIV/0!</v>
      </c>
      <c r="O26" s="7" t="e">
        <f>E26/D26*1000000</f>
        <v>#DIV/0!</v>
      </c>
    </row>
    <row r="27" spans="1:15" ht="21.95" customHeight="1" thickBot="1" x14ac:dyDescent="0.3">
      <c r="A27" s="1">
        <v>23</v>
      </c>
      <c r="B27" s="52" t="s">
        <v>64</v>
      </c>
      <c r="C27" s="23"/>
      <c r="D27" s="23"/>
      <c r="E27" s="23"/>
      <c r="F27" s="4"/>
      <c r="G27" s="36" t="e">
        <f>E27/C27*100</f>
        <v>#DIV/0!</v>
      </c>
      <c r="H27" s="38"/>
      <c r="I27" s="38"/>
      <c r="J27" s="34"/>
      <c r="K27" s="38"/>
      <c r="L27" s="38"/>
      <c r="M27" s="8" t="e">
        <f>J27/H27*100</f>
        <v>#DIV/0!</v>
      </c>
      <c r="N27" s="9" t="e">
        <f>100-M27</f>
        <v>#DIV/0!</v>
      </c>
      <c r="O27" s="7" t="e">
        <f>E27/D27*1000000</f>
        <v>#DIV/0!</v>
      </c>
    </row>
    <row r="28" spans="1:15" ht="15.75" thickBot="1" x14ac:dyDescent="0.3">
      <c r="A28" s="12"/>
      <c r="B28" s="13" t="s">
        <v>17</v>
      </c>
      <c r="C28" s="14">
        <f>SUM(C5:C27)</f>
        <v>31308</v>
      </c>
      <c r="D28" s="15">
        <f>SUM(D5:D27)</f>
        <v>31308</v>
      </c>
      <c r="E28" s="15">
        <f>SUM(E5:E27)</f>
        <v>0</v>
      </c>
      <c r="F28" s="15">
        <f>SUM(F5:F26)</f>
        <v>0</v>
      </c>
      <c r="G28" s="16">
        <f>E28/C28*100</f>
        <v>0</v>
      </c>
      <c r="H28" s="37">
        <f>SUM(H5:H26)</f>
        <v>15</v>
      </c>
      <c r="I28" s="37">
        <f>SUM(I5:I26)</f>
        <v>15</v>
      </c>
      <c r="J28" s="37">
        <f>SUM(J5:J26)</f>
        <v>0</v>
      </c>
      <c r="K28" s="37">
        <f>SUM(K5:K26)</f>
        <v>0</v>
      </c>
      <c r="L28" s="37">
        <f>SUM(L5:L26)</f>
        <v>0</v>
      </c>
      <c r="M28" s="17">
        <f>J28/H28*100</f>
        <v>0</v>
      </c>
      <c r="N28" s="18">
        <f>100-M28</f>
        <v>100</v>
      </c>
      <c r="O28" s="34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10" zoomScale="80" zoomScaleNormal="80" workbookViewId="0">
      <selection activeCell="J17" sqref="J17"/>
    </sheetView>
  </sheetViews>
  <sheetFormatPr defaultRowHeight="15" x14ac:dyDescent="0.25"/>
  <cols>
    <col min="2" max="2" width="32.140625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1800+1200+400+1200</f>
        <v>4600</v>
      </c>
      <c r="D5" s="3">
        <v>4600</v>
      </c>
      <c r="E5" s="3">
        <v>0</v>
      </c>
      <c r="F5" s="4">
        <v>0</v>
      </c>
      <c r="G5" s="5">
        <f t="shared" ref="G5" si="0">E5/C5*100</f>
        <v>0</v>
      </c>
      <c r="H5" s="6">
        <v>4</v>
      </c>
      <c r="I5" s="6">
        <v>4</v>
      </c>
      <c r="J5" s="6">
        <v>0</v>
      </c>
      <c r="K5" s="4">
        <v>0</v>
      </c>
      <c r="L5" s="7">
        <v>0</v>
      </c>
      <c r="M5" s="8">
        <f t="shared" ref="M5:M6" si="1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1380+500+500+1250</f>
        <v>3630</v>
      </c>
      <c r="D6" s="7">
        <v>3630</v>
      </c>
      <c r="E6" s="7">
        <v>0</v>
      </c>
      <c r="F6" s="4">
        <v>0</v>
      </c>
      <c r="G6" s="5">
        <v>0</v>
      </c>
      <c r="H6" s="7">
        <v>4</v>
      </c>
      <c r="I6" s="6">
        <v>4</v>
      </c>
      <c r="J6" s="7">
        <v>0</v>
      </c>
      <c r="K6" s="4">
        <v>0</v>
      </c>
      <c r="L6" s="7">
        <v>0</v>
      </c>
      <c r="M6" s="8">
        <f t="shared" si="1"/>
        <v>0</v>
      </c>
      <c r="N6" s="9">
        <f t="shared" ref="N6" si="2">100-M6</f>
        <v>100</v>
      </c>
      <c r="O6" s="7">
        <f t="shared" ref="O6" si="3">E6/D6*1000000</f>
        <v>0</v>
      </c>
    </row>
    <row r="7" spans="1:15" ht="21.95" customHeight="1" x14ac:dyDescent="0.25">
      <c r="A7" s="10">
        <v>3</v>
      </c>
      <c r="B7" s="11" t="s">
        <v>16</v>
      </c>
      <c r="C7" s="7">
        <f>30000+10000+48000+30000+25000</f>
        <v>143000</v>
      </c>
      <c r="D7" s="7">
        <v>143000</v>
      </c>
      <c r="E7" s="7">
        <v>0</v>
      </c>
      <c r="F7" s="4">
        <v>0</v>
      </c>
      <c r="G7" s="5">
        <f>E7/C7*100</f>
        <v>0</v>
      </c>
      <c r="H7" s="7">
        <v>5</v>
      </c>
      <c r="I7" s="6">
        <v>5</v>
      </c>
      <c r="J7" s="7">
        <v>0</v>
      </c>
      <c r="K7" s="4">
        <v>0</v>
      </c>
      <c r="L7" s="7">
        <v>0</v>
      </c>
      <c r="M7" s="8">
        <f t="shared" ref="M7:M14" si="4">J7/H7*100</f>
        <v>0</v>
      </c>
      <c r="N7" s="9">
        <f t="shared" ref="N7:N14" si="5">100-M7</f>
        <v>100</v>
      </c>
      <c r="O7" s="7">
        <f t="shared" ref="O7:O14" si="6">E7/D7*1000000</f>
        <v>0</v>
      </c>
    </row>
    <row r="8" spans="1:15" ht="21.95" customHeight="1" x14ac:dyDescent="0.25">
      <c r="A8" s="10">
        <v>4</v>
      </c>
      <c r="B8" s="11" t="s">
        <v>19</v>
      </c>
      <c r="C8" s="7">
        <f>52000+3000+19000</f>
        <v>74000</v>
      </c>
      <c r="D8" s="7">
        <v>74000</v>
      </c>
      <c r="E8" s="7">
        <v>0</v>
      </c>
      <c r="F8" s="4">
        <v>0</v>
      </c>
      <c r="G8" s="5">
        <f t="shared" ref="G8:G14" si="7">E8/C8*100</f>
        <v>0</v>
      </c>
      <c r="H8" s="7">
        <v>3</v>
      </c>
      <c r="I8" s="6">
        <v>3</v>
      </c>
      <c r="J8" s="7">
        <v>0</v>
      </c>
      <c r="K8" s="4">
        <v>0</v>
      </c>
      <c r="L8" s="7">
        <v>0</v>
      </c>
      <c r="M8" s="8">
        <f t="shared" si="4"/>
        <v>0</v>
      </c>
      <c r="N8" s="9">
        <f t="shared" si="5"/>
        <v>100</v>
      </c>
      <c r="O8" s="7">
        <f t="shared" si="6"/>
        <v>0</v>
      </c>
    </row>
    <row r="9" spans="1:15" ht="21.95" customHeight="1" x14ac:dyDescent="0.25">
      <c r="A9" s="10">
        <v>5</v>
      </c>
      <c r="B9" s="11" t="s">
        <v>60</v>
      </c>
      <c r="C9" s="7">
        <f>54+275+600+385</f>
        <v>1314</v>
      </c>
      <c r="D9" s="7">
        <v>1314</v>
      </c>
      <c r="E9" s="7">
        <v>0</v>
      </c>
      <c r="F9" s="4">
        <v>0</v>
      </c>
      <c r="G9" s="5">
        <f t="shared" si="7"/>
        <v>0</v>
      </c>
      <c r="H9" s="7">
        <v>4</v>
      </c>
      <c r="I9" s="6">
        <v>4</v>
      </c>
      <c r="J9" s="7">
        <v>0</v>
      </c>
      <c r="K9" s="4">
        <v>0</v>
      </c>
      <c r="L9" s="7">
        <v>0</v>
      </c>
      <c r="M9" s="8">
        <f t="shared" si="4"/>
        <v>0</v>
      </c>
      <c r="N9" s="9">
        <f t="shared" si="5"/>
        <v>100</v>
      </c>
      <c r="O9" s="7">
        <f t="shared" si="6"/>
        <v>0</v>
      </c>
    </row>
    <row r="10" spans="1:15" ht="21.95" customHeight="1" x14ac:dyDescent="0.25">
      <c r="A10" s="1">
        <v>6</v>
      </c>
      <c r="B10" s="11" t="s">
        <v>61</v>
      </c>
      <c r="C10" s="7"/>
      <c r="D10" s="7"/>
      <c r="E10" s="7"/>
      <c r="F10" s="4"/>
      <c r="G10" s="5" t="e">
        <f t="shared" si="7"/>
        <v>#DIV/0!</v>
      </c>
      <c r="H10" s="7"/>
      <c r="I10" s="6"/>
      <c r="J10" s="7"/>
      <c r="K10" s="4"/>
      <c r="L10" s="7"/>
      <c r="M10" s="8" t="e">
        <f t="shared" si="4"/>
        <v>#DIV/0!</v>
      </c>
      <c r="N10" s="9" t="e">
        <f t="shared" si="5"/>
        <v>#DIV/0!</v>
      </c>
      <c r="O10" s="7" t="e">
        <f t="shared" si="6"/>
        <v>#DIV/0!</v>
      </c>
    </row>
    <row r="11" spans="1:15" ht="21.95" customHeight="1" x14ac:dyDescent="0.25">
      <c r="A11" s="10">
        <v>7</v>
      </c>
      <c r="B11" s="11" t="s">
        <v>62</v>
      </c>
      <c r="C11" s="7"/>
      <c r="D11" s="7"/>
      <c r="E11" s="7"/>
      <c r="F11" s="4"/>
      <c r="G11" s="5" t="e">
        <f t="shared" si="7"/>
        <v>#DIV/0!</v>
      </c>
      <c r="H11" s="7"/>
      <c r="I11" s="6"/>
      <c r="J11" s="7"/>
      <c r="K11" s="4"/>
      <c r="L11" s="7"/>
      <c r="M11" s="8" t="e">
        <f t="shared" si="4"/>
        <v>#DIV/0!</v>
      </c>
      <c r="N11" s="9" t="e">
        <f t="shared" si="5"/>
        <v>#DIV/0!</v>
      </c>
      <c r="O11" s="7" t="e">
        <f t="shared" si="6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7"/>
        <v>#DIV/0!</v>
      </c>
      <c r="H12" s="7"/>
      <c r="I12" s="6"/>
      <c r="J12" s="7"/>
      <c r="K12" s="4"/>
      <c r="L12" s="7"/>
      <c r="M12" s="8" t="e">
        <f t="shared" si="4"/>
        <v>#DIV/0!</v>
      </c>
      <c r="N12" s="9" t="e">
        <f t="shared" si="5"/>
        <v>#DIV/0!</v>
      </c>
      <c r="O12" s="7" t="e">
        <f t="shared" si="6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7"/>
        <v>#DIV/0!</v>
      </c>
      <c r="H13" s="38"/>
      <c r="I13" s="38"/>
      <c r="J13" s="34"/>
      <c r="K13" s="38"/>
      <c r="L13" s="38"/>
      <c r="M13" s="8" t="e">
        <f t="shared" si="4"/>
        <v>#DIV/0!</v>
      </c>
      <c r="N13" s="9" t="e">
        <f t="shared" si="5"/>
        <v>#DIV/0!</v>
      </c>
      <c r="O13" s="7" t="e">
        <f t="shared" si="6"/>
        <v>#DIV/0!</v>
      </c>
    </row>
    <row r="14" spans="1:15" ht="21.95" customHeight="1" x14ac:dyDescent="0.25">
      <c r="A14" s="10">
        <v>10</v>
      </c>
      <c r="B14" s="11" t="s">
        <v>46</v>
      </c>
      <c r="C14" s="23">
        <v>25000</v>
      </c>
      <c r="D14" s="23">
        <v>25000</v>
      </c>
      <c r="E14" s="23">
        <v>0</v>
      </c>
      <c r="F14" s="4">
        <v>0</v>
      </c>
      <c r="G14" s="5">
        <f t="shared" si="7"/>
        <v>0</v>
      </c>
      <c r="H14" s="38">
        <v>1</v>
      </c>
      <c r="I14" s="38">
        <v>1</v>
      </c>
      <c r="J14" s="38">
        <v>0</v>
      </c>
      <c r="K14" s="38">
        <v>0</v>
      </c>
      <c r="L14" s="38">
        <v>0</v>
      </c>
      <c r="M14" s="8">
        <f t="shared" si="4"/>
        <v>0</v>
      </c>
      <c r="N14" s="9">
        <f t="shared" si="5"/>
        <v>100</v>
      </c>
      <c r="O14" s="7">
        <f t="shared" si="6"/>
        <v>0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ref="G15:G23" si="8">E15/C15*100</f>
        <v>#DIV/0!</v>
      </c>
      <c r="H15" s="38"/>
      <c r="I15" s="38"/>
      <c r="J15" s="38"/>
      <c r="K15" s="38"/>
      <c r="L15" s="38"/>
      <c r="M15" s="8" t="e">
        <f t="shared" ref="M15:M23" si="9">J15/H15*100</f>
        <v>#DIV/0!</v>
      </c>
      <c r="N15" s="9" t="e">
        <f t="shared" ref="N15:N23" si="10">100-M15</f>
        <v>#DIV/0!</v>
      </c>
      <c r="O15" s="7" t="e">
        <f t="shared" ref="O15:O23" si="11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8"/>
        <v>#DIV/0!</v>
      </c>
      <c r="H16" s="38"/>
      <c r="I16" s="38"/>
      <c r="J16" s="38"/>
      <c r="K16" s="38"/>
      <c r="L16" s="38"/>
      <c r="M16" s="8" t="e">
        <f t="shared" si="9"/>
        <v>#DIV/0!</v>
      </c>
      <c r="N16" s="9" t="e">
        <f t="shared" si="10"/>
        <v>#DIV/0!</v>
      </c>
      <c r="O16" s="7" t="e">
        <f t="shared" si="11"/>
        <v>#DIV/0!</v>
      </c>
    </row>
    <row r="17" spans="1:15" ht="21.95" customHeight="1" x14ac:dyDescent="0.25">
      <c r="A17" s="10">
        <v>13</v>
      </c>
      <c r="B17" s="52" t="s">
        <v>52</v>
      </c>
      <c r="C17" s="23"/>
      <c r="D17" s="23"/>
      <c r="E17" s="23"/>
      <c r="F17" s="4"/>
      <c r="G17" s="5" t="e">
        <f t="shared" si="8"/>
        <v>#DIV/0!</v>
      </c>
      <c r="H17" s="38"/>
      <c r="I17" s="38"/>
      <c r="J17" s="38"/>
      <c r="K17" s="38"/>
      <c r="L17" s="38"/>
      <c r="M17" s="8" t="e">
        <f t="shared" si="9"/>
        <v>#DIV/0!</v>
      </c>
      <c r="N17" s="9" t="e">
        <f t="shared" si="10"/>
        <v>#DIV/0!</v>
      </c>
      <c r="O17" s="7" t="e">
        <f t="shared" si="11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8"/>
        <v>#DIV/0!</v>
      </c>
      <c r="H18" s="38"/>
      <c r="I18" s="38"/>
      <c r="J18" s="38"/>
      <c r="K18" s="38"/>
      <c r="L18" s="38"/>
      <c r="M18" s="8" t="e">
        <f t="shared" si="9"/>
        <v>#DIV/0!</v>
      </c>
      <c r="N18" s="9" t="e">
        <f t="shared" si="10"/>
        <v>#DIV/0!</v>
      </c>
      <c r="O18" s="7" t="e">
        <f t="shared" si="11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8"/>
        <v>#DIV/0!</v>
      </c>
      <c r="H19" s="38"/>
      <c r="I19" s="38"/>
      <c r="J19" s="34"/>
      <c r="K19" s="38"/>
      <c r="L19" s="38"/>
      <c r="M19" s="8" t="e">
        <f t="shared" si="9"/>
        <v>#DIV/0!</v>
      </c>
      <c r="N19" s="9" t="e">
        <f t="shared" si="10"/>
        <v>#DIV/0!</v>
      </c>
      <c r="O19" s="7" t="e">
        <f t="shared" si="11"/>
        <v>#DIV/0!</v>
      </c>
    </row>
    <row r="20" spans="1:15" ht="21.95" customHeight="1" x14ac:dyDescent="0.25">
      <c r="A20" s="10">
        <v>16</v>
      </c>
      <c r="B20" s="52" t="s">
        <v>55</v>
      </c>
      <c r="C20" s="23"/>
      <c r="D20" s="23"/>
      <c r="E20" s="23"/>
      <c r="F20" s="4"/>
      <c r="G20" s="5" t="e">
        <f t="shared" si="8"/>
        <v>#DIV/0!</v>
      </c>
      <c r="H20" s="38"/>
      <c r="I20" s="38"/>
      <c r="J20" s="38"/>
      <c r="K20" s="38"/>
      <c r="L20" s="38"/>
      <c r="M20" s="8" t="e">
        <f t="shared" si="9"/>
        <v>#DIV/0!</v>
      </c>
      <c r="N20" s="9" t="e">
        <f t="shared" si="10"/>
        <v>#DIV/0!</v>
      </c>
      <c r="O20" s="7" t="e">
        <f t="shared" si="11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8"/>
        <v>#DIV/0!</v>
      </c>
      <c r="H21" s="38"/>
      <c r="I21" s="38"/>
      <c r="J21" s="34"/>
      <c r="K21" s="38"/>
      <c r="L21" s="38"/>
      <c r="M21" s="8" t="e">
        <f t="shared" si="9"/>
        <v>#DIV/0!</v>
      </c>
      <c r="N21" s="9" t="e">
        <f t="shared" si="10"/>
        <v>#DIV/0!</v>
      </c>
      <c r="O21" s="7" t="e">
        <f t="shared" si="11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8"/>
        <v>#DIV/0!</v>
      </c>
      <c r="H22" s="38"/>
      <c r="I22" s="38"/>
      <c r="J22" s="34"/>
      <c r="K22" s="38"/>
      <c r="L22" s="38"/>
      <c r="M22" s="8" t="e">
        <f t="shared" si="9"/>
        <v>#DIV/0!</v>
      </c>
      <c r="N22" s="9" t="e">
        <f t="shared" si="10"/>
        <v>#DIV/0!</v>
      </c>
      <c r="O22" s="7" t="e">
        <f t="shared" si="11"/>
        <v>#DIV/0!</v>
      </c>
    </row>
    <row r="23" spans="1:15" ht="21.95" customHeight="1" x14ac:dyDescent="0.25">
      <c r="A23" s="10">
        <v>19</v>
      </c>
      <c r="B23" s="52" t="s">
        <v>53</v>
      </c>
      <c r="C23" s="23"/>
      <c r="D23" s="23"/>
      <c r="E23" s="23"/>
      <c r="F23" s="4"/>
      <c r="G23" s="5" t="e">
        <f t="shared" si="8"/>
        <v>#DIV/0!</v>
      </c>
      <c r="H23" s="38"/>
      <c r="I23" s="38"/>
      <c r="J23" s="34"/>
      <c r="K23" s="38"/>
      <c r="L23" s="38"/>
      <c r="M23" s="8" t="e">
        <f t="shared" si="9"/>
        <v>#DIV/0!</v>
      </c>
      <c r="N23" s="9" t="e">
        <f t="shared" si="10"/>
        <v>#DIV/0!</v>
      </c>
      <c r="O23" s="7" t="e">
        <f t="shared" si="11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" si="12">E24/C24*100</f>
        <v>#DIV/0!</v>
      </c>
      <c r="H24" s="38"/>
      <c r="I24" s="38"/>
      <c r="J24" s="34"/>
      <c r="K24" s="38"/>
      <c r="L24" s="38"/>
      <c r="M24" s="8" t="e">
        <f t="shared" ref="M24" si="13">J24/H24*100</f>
        <v>#DIV/0!</v>
      </c>
      <c r="N24" s="9" t="e">
        <f t="shared" ref="N24" si="14">100-M24</f>
        <v>#DIV/0!</v>
      </c>
      <c r="O24" s="7" t="e">
        <f t="shared" ref="O24" si="15">E24/D24*1000000</f>
        <v>#DIV/0!</v>
      </c>
    </row>
    <row r="25" spans="1:15" ht="21.95" customHeight="1" x14ac:dyDescent="0.25">
      <c r="A25" s="10">
        <v>21</v>
      </c>
      <c r="B25" s="52" t="s">
        <v>57</v>
      </c>
      <c r="C25" s="23">
        <v>124</v>
      </c>
      <c r="D25" s="23">
        <v>124</v>
      </c>
      <c r="E25" s="23">
        <v>0</v>
      </c>
      <c r="F25" s="4">
        <v>0</v>
      </c>
      <c r="G25" s="5">
        <f t="shared" ref="G25:G27" si="16">E25/C25*100</f>
        <v>0</v>
      </c>
      <c r="H25" s="38">
        <v>1</v>
      </c>
      <c r="I25" s="38">
        <v>1</v>
      </c>
      <c r="J25" s="38">
        <v>0</v>
      </c>
      <c r="K25" s="38">
        <v>0</v>
      </c>
      <c r="L25" s="38">
        <v>0</v>
      </c>
      <c r="M25" s="8">
        <f t="shared" ref="M25" si="17">J25/H25*100</f>
        <v>0</v>
      </c>
      <c r="N25" s="9">
        <f t="shared" ref="N25" si="18">100-M25</f>
        <v>100</v>
      </c>
      <c r="O25" s="7">
        <f t="shared" ref="O25" si="19">E25/D25*1000000</f>
        <v>0</v>
      </c>
    </row>
    <row r="26" spans="1:15" ht="21.95" customHeight="1" x14ac:dyDescent="0.25">
      <c r="A26" s="10">
        <v>22</v>
      </c>
      <c r="B26" s="52" t="s">
        <v>58</v>
      </c>
      <c r="C26" s="23"/>
      <c r="D26" s="23"/>
      <c r="E26" s="23"/>
      <c r="F26" s="4"/>
      <c r="G26" s="5" t="e">
        <f t="shared" si="16"/>
        <v>#DIV/0!</v>
      </c>
      <c r="H26" s="38"/>
      <c r="I26" s="38"/>
      <c r="J26" s="34"/>
      <c r="K26" s="38"/>
      <c r="L26" s="38"/>
      <c r="M26" s="8" t="e">
        <f t="shared" ref="M26" si="20">J26/H26*100</f>
        <v>#DIV/0!</v>
      </c>
      <c r="N26" s="9" t="e">
        <f t="shared" ref="N26" si="21">100-M26</f>
        <v>#DIV/0!</v>
      </c>
      <c r="O26" s="7" t="e">
        <f t="shared" ref="O26" si="22">E26/D26*1000000</f>
        <v>#DIV/0!</v>
      </c>
    </row>
    <row r="27" spans="1:15" ht="21.95" customHeight="1" thickBot="1" x14ac:dyDescent="0.3">
      <c r="A27" s="10">
        <v>23</v>
      </c>
      <c r="B27" s="52" t="s">
        <v>64</v>
      </c>
      <c r="C27" s="23"/>
      <c r="D27" s="23"/>
      <c r="E27" s="23"/>
      <c r="F27" s="4"/>
      <c r="G27" s="5" t="e">
        <f t="shared" si="16"/>
        <v>#DIV/0!</v>
      </c>
      <c r="H27" s="38"/>
      <c r="I27" s="38"/>
      <c r="J27" s="34"/>
      <c r="K27" s="38"/>
      <c r="L27" s="38"/>
      <c r="M27" s="8" t="e">
        <f t="shared" ref="M27" si="23">J27/H27*100</f>
        <v>#DIV/0!</v>
      </c>
      <c r="N27" s="9" t="e">
        <f t="shared" ref="N27" si="24">100-M27</f>
        <v>#DIV/0!</v>
      </c>
      <c r="O27" s="7" t="e">
        <f t="shared" ref="O27" si="25">E27/D27*1000000</f>
        <v>#DIV/0!</v>
      </c>
    </row>
    <row r="28" spans="1:15" ht="15.75" thickBot="1" x14ac:dyDescent="0.3">
      <c r="A28" s="12"/>
      <c r="B28" s="13" t="s">
        <v>17</v>
      </c>
      <c r="C28" s="14">
        <f>SUM(C5:C27)</f>
        <v>251668</v>
      </c>
      <c r="D28" s="15">
        <f>SUM(D5:D27)</f>
        <v>251668</v>
      </c>
      <c r="E28" s="15">
        <f>SUM(E5:E27)</f>
        <v>0</v>
      </c>
      <c r="F28" s="15">
        <f>SUM(F5:F27)</f>
        <v>0</v>
      </c>
      <c r="G28" s="16">
        <f>E28/C28*100</f>
        <v>0</v>
      </c>
      <c r="H28" s="15">
        <f>SUM(H5:H27)</f>
        <v>22</v>
      </c>
      <c r="I28" s="15">
        <f>SUM(I5:I27)</f>
        <v>22</v>
      </c>
      <c r="J28" s="15">
        <f>SUM(J5:J27)</f>
        <v>0</v>
      </c>
      <c r="K28" s="15">
        <f>SUM(K5:K27)</f>
        <v>0</v>
      </c>
      <c r="L28" s="15">
        <f>SUM(L5:L27)</f>
        <v>0</v>
      </c>
      <c r="M28" s="17">
        <f>J28/H28*100</f>
        <v>0</v>
      </c>
      <c r="N28" s="18">
        <f>100-M28</f>
        <v>100</v>
      </c>
      <c r="O28" s="34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K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19" zoomScale="93" zoomScaleNormal="93" workbookViewId="0">
      <selection activeCell="K18" sqref="K18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2" customWidth="1"/>
    <col min="12" max="12" width="15.285156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3300+3100+200+7400+1700+3100+1400+400+900+1000</f>
        <v>22500</v>
      </c>
      <c r="D5" s="3">
        <v>22500</v>
      </c>
      <c r="E5" s="3">
        <v>0</v>
      </c>
      <c r="F5" s="4">
        <v>0</v>
      </c>
      <c r="G5" s="5">
        <f>E5/C5*100</f>
        <v>0</v>
      </c>
      <c r="H5" s="6">
        <v>10</v>
      </c>
      <c r="I5" s="6">
        <v>10</v>
      </c>
      <c r="J5" s="6">
        <v>0</v>
      </c>
      <c r="K5" s="4">
        <v>0</v>
      </c>
      <c r="L5" s="7">
        <v>0</v>
      </c>
      <c r="M5" s="8">
        <f t="shared" ref="M5:M7" si="0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800+1260+1750</f>
        <v>3810</v>
      </c>
      <c r="D6" s="7">
        <v>3810</v>
      </c>
      <c r="E6" s="7">
        <v>0</v>
      </c>
      <c r="F6" s="4">
        <v>0</v>
      </c>
      <c r="G6" s="5">
        <v>0</v>
      </c>
      <c r="H6" s="7">
        <v>3</v>
      </c>
      <c r="I6" s="6">
        <v>3</v>
      </c>
      <c r="J6" s="7">
        <v>0</v>
      </c>
      <c r="K6" s="4">
        <v>0</v>
      </c>
      <c r="L6" s="7">
        <v>0</v>
      </c>
      <c r="M6" s="8">
        <f t="shared" si="0"/>
        <v>0</v>
      </c>
      <c r="N6" s="9">
        <f t="shared" ref="N6:N7" si="1">100-M6</f>
        <v>100</v>
      </c>
      <c r="O6" s="7">
        <f t="shared" ref="O6:O7" si="2">E6/D6*1000000</f>
        <v>0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ref="G7" si="3">E7/C7*100</f>
        <v>#DIV/0!</v>
      </c>
      <c r="H7" s="7"/>
      <c r="I7" s="6"/>
      <c r="J7" s="7"/>
      <c r="K7" s="4"/>
      <c r="L7" s="7"/>
      <c r="M7" s="8" t="e">
        <f t="shared" si="0"/>
        <v>#DIV/0!</v>
      </c>
      <c r="N7" s="9" t="e">
        <f t="shared" si="1"/>
        <v>#DIV/0!</v>
      </c>
      <c r="O7" s="7" t="e">
        <f t="shared" si="2"/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ref="G8:G14" si="4">E8/C8*100</f>
        <v>#DIV/0!</v>
      </c>
      <c r="H8" s="7"/>
      <c r="I8" s="6"/>
      <c r="J8" s="7"/>
      <c r="K8" s="4"/>
      <c r="L8" s="7"/>
      <c r="M8" s="8" t="e">
        <f t="shared" ref="M8:M14" si="5">J8/H8*100</f>
        <v>#DIV/0!</v>
      </c>
      <c r="N8" s="9" t="e">
        <f t="shared" ref="N8:N14" si="6">100-M8</f>
        <v>#DIV/0!</v>
      </c>
      <c r="O8" s="7" t="e">
        <f t="shared" ref="O8:O14" si="7">E8/D8*1000000</f>
        <v>#DIV/0!</v>
      </c>
    </row>
    <row r="9" spans="1:15" ht="21.95" customHeight="1" x14ac:dyDescent="0.25">
      <c r="A9" s="10">
        <v>5</v>
      </c>
      <c r="B9" s="11" t="s">
        <v>60</v>
      </c>
      <c r="C9" s="7">
        <f>107+1000+294+5000+209</f>
        <v>6610</v>
      </c>
      <c r="D9" s="7">
        <v>6610</v>
      </c>
      <c r="E9" s="7">
        <v>0</v>
      </c>
      <c r="F9" s="4">
        <v>0</v>
      </c>
      <c r="G9" s="5">
        <f t="shared" si="4"/>
        <v>0</v>
      </c>
      <c r="H9" s="7">
        <v>5</v>
      </c>
      <c r="I9" s="6">
        <v>5</v>
      </c>
      <c r="J9" s="7">
        <v>0</v>
      </c>
      <c r="K9" s="4">
        <v>0</v>
      </c>
      <c r="L9" s="7">
        <v>0</v>
      </c>
      <c r="M9" s="8">
        <f t="shared" si="5"/>
        <v>0</v>
      </c>
      <c r="N9" s="9">
        <f t="shared" si="6"/>
        <v>100</v>
      </c>
      <c r="O9" s="7">
        <f t="shared" si="7"/>
        <v>0</v>
      </c>
    </row>
    <row r="10" spans="1:15" ht="21.95" customHeight="1" x14ac:dyDescent="0.25">
      <c r="A10" s="10">
        <v>6</v>
      </c>
      <c r="B10" s="11" t="s">
        <v>61</v>
      </c>
      <c r="C10" s="7">
        <f>87+200+5300</f>
        <v>5587</v>
      </c>
      <c r="D10" s="7">
        <v>5587</v>
      </c>
      <c r="E10" s="7">
        <v>0</v>
      </c>
      <c r="F10" s="4">
        <v>0</v>
      </c>
      <c r="G10" s="5">
        <f t="shared" si="4"/>
        <v>0</v>
      </c>
      <c r="H10" s="7">
        <v>3</v>
      </c>
      <c r="I10" s="6">
        <v>3</v>
      </c>
      <c r="J10" s="7">
        <v>0</v>
      </c>
      <c r="K10" s="4">
        <v>0</v>
      </c>
      <c r="L10" s="7">
        <v>0</v>
      </c>
      <c r="M10" s="8">
        <v>0</v>
      </c>
      <c r="N10" s="9">
        <f t="shared" si="6"/>
        <v>100</v>
      </c>
      <c r="O10" s="7">
        <f t="shared" si="7"/>
        <v>0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4"/>
        <v>#DIV/0!</v>
      </c>
      <c r="H11" s="7"/>
      <c r="I11" s="6"/>
      <c r="J11" s="7"/>
      <c r="K11" s="4"/>
      <c r="L11" s="7"/>
      <c r="M11" s="8" t="e">
        <f t="shared" si="5"/>
        <v>#DIV/0!</v>
      </c>
      <c r="N11" s="9" t="e">
        <f t="shared" si="6"/>
        <v>#DIV/0!</v>
      </c>
      <c r="O11" s="7" t="e">
        <f t="shared" si="7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4"/>
        <v>#DIV/0!</v>
      </c>
      <c r="H12" s="7"/>
      <c r="I12" s="6"/>
      <c r="J12" s="7"/>
      <c r="K12" s="4"/>
      <c r="L12" s="7"/>
      <c r="M12" s="8" t="e">
        <f t="shared" si="5"/>
        <v>#DIV/0!</v>
      </c>
      <c r="N12" s="9" t="e">
        <f t="shared" si="6"/>
        <v>#DIV/0!</v>
      </c>
      <c r="O12" s="7" t="e">
        <f t="shared" si="7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4"/>
        <v>#DIV/0!</v>
      </c>
      <c r="H13" s="38"/>
      <c r="I13" s="38"/>
      <c r="J13" s="4"/>
      <c r="K13" s="4"/>
      <c r="L13" s="38"/>
      <c r="M13" s="8" t="e">
        <f t="shared" si="5"/>
        <v>#DIV/0!</v>
      </c>
      <c r="N13" s="9" t="e">
        <f t="shared" si="6"/>
        <v>#DIV/0!</v>
      </c>
      <c r="O13" s="7" t="e">
        <f t="shared" si="7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4"/>
        <v>#DIV/0!</v>
      </c>
      <c r="H14" s="38"/>
      <c r="I14" s="38"/>
      <c r="J14" s="34"/>
      <c r="K14" s="38"/>
      <c r="L14" s="38"/>
      <c r="M14" s="8" t="e">
        <f t="shared" si="5"/>
        <v>#DIV/0!</v>
      </c>
      <c r="N14" s="9" t="e">
        <f t="shared" si="6"/>
        <v>#DIV/0!</v>
      </c>
      <c r="O14" s="7" t="e">
        <f t="shared" si="7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ref="G15:G23" si="8">E15/C15*100</f>
        <v>#DIV/0!</v>
      </c>
      <c r="H15" s="38"/>
      <c r="I15" s="38"/>
      <c r="J15" s="38"/>
      <c r="K15" s="38"/>
      <c r="L15" s="38"/>
      <c r="M15" s="8" t="e">
        <f t="shared" ref="M15:M23" si="9">J15/H15*100</f>
        <v>#DIV/0!</v>
      </c>
      <c r="N15" s="9" t="e">
        <f t="shared" ref="N15:N23" si="10">100-M15</f>
        <v>#DIV/0!</v>
      </c>
      <c r="O15" s="7" t="e">
        <f t="shared" ref="O15:O23" si="11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8"/>
        <v>#DIV/0!</v>
      </c>
      <c r="H16" s="38"/>
      <c r="I16" s="38"/>
      <c r="J16" s="38"/>
      <c r="K16" s="38"/>
      <c r="L16" s="38"/>
      <c r="M16" s="8" t="e">
        <f t="shared" si="9"/>
        <v>#DIV/0!</v>
      </c>
      <c r="N16" s="9" t="e">
        <f t="shared" si="10"/>
        <v>#DIV/0!</v>
      </c>
      <c r="O16" s="7" t="e">
        <f t="shared" si="11"/>
        <v>#DIV/0!</v>
      </c>
    </row>
    <row r="17" spans="1:15" ht="21.95" customHeight="1" x14ac:dyDescent="0.25">
      <c r="A17" s="1">
        <v>13</v>
      </c>
      <c r="B17" s="52" t="s">
        <v>52</v>
      </c>
      <c r="C17" s="23">
        <f>1200</f>
        <v>1200</v>
      </c>
      <c r="D17" s="23">
        <v>1200</v>
      </c>
      <c r="E17" s="23">
        <v>0</v>
      </c>
      <c r="F17" s="4">
        <v>0</v>
      </c>
      <c r="G17" s="5">
        <f t="shared" si="8"/>
        <v>0</v>
      </c>
      <c r="H17" s="38">
        <v>1</v>
      </c>
      <c r="I17" s="38">
        <v>1</v>
      </c>
      <c r="J17" s="4">
        <v>0</v>
      </c>
      <c r="K17" s="4">
        <v>0</v>
      </c>
      <c r="L17" s="38">
        <v>0</v>
      </c>
      <c r="M17" s="8">
        <f t="shared" si="9"/>
        <v>0</v>
      </c>
      <c r="N17" s="9">
        <f t="shared" si="10"/>
        <v>100</v>
      </c>
      <c r="O17" s="7">
        <f t="shared" si="11"/>
        <v>0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8"/>
        <v>#DIV/0!</v>
      </c>
      <c r="H18" s="38"/>
      <c r="I18" s="38"/>
      <c r="J18" s="34"/>
      <c r="K18" s="38"/>
      <c r="L18" s="38"/>
      <c r="M18" s="8" t="e">
        <f t="shared" si="9"/>
        <v>#DIV/0!</v>
      </c>
      <c r="N18" s="9" t="e">
        <f t="shared" si="10"/>
        <v>#DIV/0!</v>
      </c>
      <c r="O18" s="7" t="e">
        <f t="shared" si="11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8"/>
        <v>#DIV/0!</v>
      </c>
      <c r="H19" s="38"/>
      <c r="I19" s="38"/>
      <c r="J19" s="34"/>
      <c r="K19" s="38"/>
      <c r="L19" s="38"/>
      <c r="M19" s="8" t="e">
        <f t="shared" si="9"/>
        <v>#DIV/0!</v>
      </c>
      <c r="N19" s="9" t="e">
        <f t="shared" si="10"/>
        <v>#DIV/0!</v>
      </c>
      <c r="O19" s="7" t="e">
        <f t="shared" si="11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8"/>
        <v>#DIV/0!</v>
      </c>
      <c r="H20" s="38"/>
      <c r="I20" s="38"/>
      <c r="J20" s="38"/>
      <c r="K20" s="38"/>
      <c r="L20" s="38"/>
      <c r="M20" s="8" t="e">
        <f t="shared" si="9"/>
        <v>#DIV/0!</v>
      </c>
      <c r="N20" s="9" t="e">
        <f t="shared" si="10"/>
        <v>#DIV/0!</v>
      </c>
      <c r="O20" s="7" t="e">
        <f t="shared" si="11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8"/>
        <v>#DIV/0!</v>
      </c>
      <c r="H21" s="38"/>
      <c r="I21" s="38"/>
      <c r="J21" s="34"/>
      <c r="K21" s="38"/>
      <c r="L21" s="38"/>
      <c r="M21" s="8" t="e">
        <f t="shared" si="9"/>
        <v>#DIV/0!</v>
      </c>
      <c r="N21" s="9" t="e">
        <f t="shared" si="10"/>
        <v>#DIV/0!</v>
      </c>
      <c r="O21" s="7" t="e">
        <f t="shared" si="11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8"/>
        <v>#DIV/0!</v>
      </c>
      <c r="H22" s="38"/>
      <c r="I22" s="38"/>
      <c r="J22" s="34"/>
      <c r="K22" s="38"/>
      <c r="L22" s="38"/>
      <c r="M22" s="8" t="e">
        <f t="shared" si="9"/>
        <v>#DIV/0!</v>
      </c>
      <c r="N22" s="9" t="e">
        <f t="shared" si="10"/>
        <v>#DIV/0!</v>
      </c>
      <c r="O22" s="7" t="e">
        <f t="shared" si="11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8"/>
        <v>#DIV/0!</v>
      </c>
      <c r="H23" s="38"/>
      <c r="I23" s="38"/>
      <c r="J23" s="34"/>
      <c r="K23" s="38"/>
      <c r="L23" s="38"/>
      <c r="M23" s="8" t="e">
        <f t="shared" si="9"/>
        <v>#DIV/0!</v>
      </c>
      <c r="N23" s="9" t="e">
        <f t="shared" si="10"/>
        <v>#DIV/0!</v>
      </c>
      <c r="O23" s="7" t="e">
        <f t="shared" si="11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" si="12">E24/C24*100</f>
        <v>#DIV/0!</v>
      </c>
      <c r="H24" s="38"/>
      <c r="I24" s="38"/>
      <c r="J24" s="34"/>
      <c r="K24" s="38"/>
      <c r="L24" s="38"/>
      <c r="M24" s="8" t="e">
        <f t="shared" ref="M24" si="13">J24/H24*100</f>
        <v>#DIV/0!</v>
      </c>
      <c r="N24" s="9" t="e">
        <f t="shared" ref="N24" si="14">100-M24</f>
        <v>#DIV/0!</v>
      </c>
      <c r="O24" s="7" t="e">
        <f t="shared" ref="O24" si="15">E24/D24*1000000</f>
        <v>#DIV/0!</v>
      </c>
    </row>
    <row r="25" spans="1:15" ht="21.95" customHeight="1" x14ac:dyDescent="0.25">
      <c r="A25" s="1">
        <v>21</v>
      </c>
      <c r="B25" s="52" t="s">
        <v>57</v>
      </c>
      <c r="C25" s="23"/>
      <c r="D25" s="23"/>
      <c r="E25" s="23"/>
      <c r="F25" s="4"/>
      <c r="G25" s="5" t="e">
        <f t="shared" ref="G25:G27" si="16">E25/C25*100</f>
        <v>#DIV/0!</v>
      </c>
      <c r="H25" s="38"/>
      <c r="I25" s="38"/>
      <c r="J25" s="34"/>
      <c r="K25" s="38"/>
      <c r="L25" s="38"/>
      <c r="M25" s="8" t="e">
        <f t="shared" ref="M25:M26" si="17">J25/H25*100</f>
        <v>#DIV/0!</v>
      </c>
      <c r="N25" s="9" t="e">
        <f t="shared" ref="N25:N26" si="18">100-M25</f>
        <v>#DIV/0!</v>
      </c>
      <c r="O25" s="7" t="e">
        <f t="shared" ref="O25:O26" si="19">E25/D25*1000000</f>
        <v>#DIV/0!</v>
      </c>
    </row>
    <row r="26" spans="1:15" ht="21.95" customHeight="1" x14ac:dyDescent="0.25">
      <c r="A26" s="10">
        <v>22</v>
      </c>
      <c r="B26" s="52" t="s">
        <v>58</v>
      </c>
      <c r="C26" s="23"/>
      <c r="D26" s="23"/>
      <c r="E26" s="23"/>
      <c r="F26" s="4"/>
      <c r="G26" s="5" t="e">
        <f t="shared" si="16"/>
        <v>#DIV/0!</v>
      </c>
      <c r="H26" s="38"/>
      <c r="I26" s="38"/>
      <c r="J26" s="34"/>
      <c r="K26" s="38"/>
      <c r="L26" s="38"/>
      <c r="M26" s="8" t="e">
        <f t="shared" si="17"/>
        <v>#DIV/0!</v>
      </c>
      <c r="N26" s="9" t="e">
        <f t="shared" si="18"/>
        <v>#DIV/0!</v>
      </c>
      <c r="O26" s="7" t="e">
        <f t="shared" si="19"/>
        <v>#DIV/0!</v>
      </c>
    </row>
    <row r="27" spans="1:15" ht="21.95" customHeight="1" thickBot="1" x14ac:dyDescent="0.3">
      <c r="A27" s="1">
        <v>23</v>
      </c>
      <c r="B27" s="52" t="s">
        <v>64</v>
      </c>
      <c r="C27" s="23"/>
      <c r="D27" s="23"/>
      <c r="E27" s="23"/>
      <c r="F27" s="4"/>
      <c r="G27" s="5" t="e">
        <f t="shared" si="16"/>
        <v>#DIV/0!</v>
      </c>
      <c r="H27" s="38"/>
      <c r="I27" s="38"/>
      <c r="J27" s="34"/>
      <c r="K27" s="38"/>
      <c r="L27" s="38"/>
      <c r="M27" s="8" t="e">
        <f t="shared" ref="M27" si="20">J27/H27*100</f>
        <v>#DIV/0!</v>
      </c>
      <c r="N27" s="9" t="e">
        <f t="shared" ref="N27" si="21">100-M27</f>
        <v>#DIV/0!</v>
      </c>
      <c r="O27" s="7" t="e">
        <f>E27/D27*1000000</f>
        <v>#DIV/0!</v>
      </c>
    </row>
    <row r="28" spans="1:15" ht="15.75" thickBot="1" x14ac:dyDescent="0.3">
      <c r="A28" s="12"/>
      <c r="B28" s="13" t="s">
        <v>17</v>
      </c>
      <c r="C28" s="14">
        <f>SUM(C5:C27)</f>
        <v>39707</v>
      </c>
      <c r="D28" s="15">
        <f>SUM(D5:D27)</f>
        <v>39707</v>
      </c>
      <c r="E28" s="15">
        <f>SUM(E5:E27)</f>
        <v>0</v>
      </c>
      <c r="F28" s="15">
        <f>SUM(F5:F27)</f>
        <v>0</v>
      </c>
      <c r="G28" s="16">
        <f>E28/C28*100</f>
        <v>0</v>
      </c>
      <c r="H28" s="15">
        <f>SUM(H5:H27)</f>
        <v>22</v>
      </c>
      <c r="I28" s="15">
        <f>SUM(I5:I27)</f>
        <v>22</v>
      </c>
      <c r="J28" s="15">
        <f>SUM(J5:J27)</f>
        <v>0</v>
      </c>
      <c r="K28" s="15">
        <f>SUM(K5:K27)</f>
        <v>0</v>
      </c>
      <c r="L28" s="15">
        <f>SUM(L5:L27)</f>
        <v>0</v>
      </c>
      <c r="M28" s="17">
        <f>J28/H28*100</f>
        <v>0</v>
      </c>
      <c r="N28" s="18">
        <f>100-M28</f>
        <v>100</v>
      </c>
      <c r="O28" s="34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13" zoomScale="86" zoomScaleNormal="86" workbookViewId="0">
      <selection activeCell="K11" sqref="K11"/>
    </sheetView>
  </sheetViews>
  <sheetFormatPr defaultRowHeight="15" x14ac:dyDescent="0.25"/>
  <cols>
    <col min="2" max="2" width="31.28515625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/>
      <c r="D5" s="3"/>
      <c r="E5" s="3"/>
      <c r="F5" s="4"/>
      <c r="G5" s="5" t="e">
        <f>E5/C5*100</f>
        <v>#DIV/0!</v>
      </c>
      <c r="H5" s="6"/>
      <c r="I5" s="6"/>
      <c r="J5" s="6"/>
      <c r="K5" s="4"/>
      <c r="L5" s="7"/>
      <c r="M5" s="8" t="e">
        <f>J5/H5*100</f>
        <v>#DIV/0!</v>
      </c>
      <c r="N5" s="9" t="e">
        <f>100-M5</f>
        <v>#DIV/0!</v>
      </c>
      <c r="O5" s="7" t="e">
        <f>E5/D5*1000000</f>
        <v>#DIV/0!</v>
      </c>
    </row>
    <row r="6" spans="1:15" ht="21.95" customHeight="1" x14ac:dyDescent="0.25">
      <c r="A6" s="10">
        <v>2</v>
      </c>
      <c r="B6" s="11" t="s">
        <v>59</v>
      </c>
      <c r="C6" s="7"/>
      <c r="D6" s="7"/>
      <c r="E6" s="7"/>
      <c r="F6" s="4"/>
      <c r="G6" s="5" t="e">
        <f t="shared" ref="G6" si="0">E6/C6*100</f>
        <v>#DIV/0!</v>
      </c>
      <c r="H6" s="7"/>
      <c r="I6" s="6"/>
      <c r="J6" s="7"/>
      <c r="K6" s="4"/>
      <c r="L6" s="7"/>
      <c r="M6" s="8" t="e">
        <f t="shared" ref="M6" si="1">J6/H6*100</f>
        <v>#DIV/0!</v>
      </c>
      <c r="N6" s="9" t="e">
        <f t="shared" ref="N6" si="2">100-M6</f>
        <v>#DIV/0!</v>
      </c>
      <c r="O6" s="7" t="e">
        <f t="shared" ref="O6" si="3">E6/D6*1000000</f>
        <v>#DIV/0!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ref="G7:G14" si="4">E7/C7*100</f>
        <v>#DIV/0!</v>
      </c>
      <c r="H7" s="7"/>
      <c r="I7" s="6"/>
      <c r="J7" s="7"/>
      <c r="K7" s="4"/>
      <c r="L7" s="7"/>
      <c r="M7" s="8" t="e">
        <f t="shared" ref="M7:M14" si="5">J7/H7*100</f>
        <v>#DIV/0!</v>
      </c>
      <c r="N7" s="9" t="e">
        <f t="shared" ref="N7:N14" si="6">100-M7</f>
        <v>#DIV/0!</v>
      </c>
      <c r="O7" s="7" t="e">
        <f t="shared" ref="O7:O14" si="7">E7/D7*1000000</f>
        <v>#DIV/0!</v>
      </c>
    </row>
    <row r="8" spans="1:15" ht="21.95" customHeight="1" x14ac:dyDescent="0.25">
      <c r="A8" s="10">
        <v>4</v>
      </c>
      <c r="B8" s="11" t="s">
        <v>19</v>
      </c>
      <c r="C8" s="7"/>
      <c r="D8" s="7"/>
      <c r="E8" s="7"/>
      <c r="F8" s="4"/>
      <c r="G8" s="5" t="e">
        <f t="shared" si="4"/>
        <v>#DIV/0!</v>
      </c>
      <c r="H8" s="7"/>
      <c r="I8" s="6"/>
      <c r="J8" s="7"/>
      <c r="K8" s="4"/>
      <c r="L8" s="7"/>
      <c r="M8" s="8" t="e">
        <f t="shared" si="5"/>
        <v>#DIV/0!</v>
      </c>
      <c r="N8" s="9" t="e">
        <f t="shared" si="6"/>
        <v>#DIV/0!</v>
      </c>
      <c r="O8" s="7" t="e">
        <f t="shared" si="7"/>
        <v>#DIV/0!</v>
      </c>
    </row>
    <row r="9" spans="1:15" ht="21.95" customHeight="1" x14ac:dyDescent="0.25">
      <c r="A9" s="10">
        <v>5</v>
      </c>
      <c r="B9" s="11" t="s">
        <v>60</v>
      </c>
      <c r="C9" s="7"/>
      <c r="D9" s="7"/>
      <c r="E9" s="7"/>
      <c r="F9" s="4"/>
      <c r="G9" s="5" t="e">
        <f t="shared" si="4"/>
        <v>#DIV/0!</v>
      </c>
      <c r="H9" s="7"/>
      <c r="I9" s="6"/>
      <c r="J9" s="7"/>
      <c r="K9" s="4"/>
      <c r="L9" s="7"/>
      <c r="M9" s="8" t="e">
        <f t="shared" si="5"/>
        <v>#DIV/0!</v>
      </c>
      <c r="N9" s="9" t="e">
        <f t="shared" si="6"/>
        <v>#DIV/0!</v>
      </c>
      <c r="O9" s="7" t="e">
        <f t="shared" si="7"/>
        <v>#DIV/0!</v>
      </c>
    </row>
    <row r="10" spans="1:15" ht="21.95" customHeight="1" x14ac:dyDescent="0.25">
      <c r="A10" s="1">
        <v>6</v>
      </c>
      <c r="B10" s="11" t="s">
        <v>61</v>
      </c>
      <c r="C10" s="7"/>
      <c r="D10" s="7"/>
      <c r="E10" s="7"/>
      <c r="F10" s="4"/>
      <c r="G10" s="5" t="e">
        <f t="shared" si="4"/>
        <v>#DIV/0!</v>
      </c>
      <c r="H10" s="7"/>
      <c r="I10" s="6"/>
      <c r="J10" s="7"/>
      <c r="K10" s="4"/>
      <c r="L10" s="7"/>
      <c r="M10" s="8" t="e">
        <f t="shared" si="5"/>
        <v>#DIV/0!</v>
      </c>
      <c r="N10" s="9" t="e">
        <f t="shared" si="6"/>
        <v>#DIV/0!</v>
      </c>
      <c r="O10" s="7" t="e">
        <f t="shared" si="7"/>
        <v>#DIV/0!</v>
      </c>
    </row>
    <row r="11" spans="1:15" ht="21.95" customHeight="1" x14ac:dyDescent="0.25">
      <c r="A11" s="10">
        <v>7</v>
      </c>
      <c r="B11" s="11" t="s">
        <v>62</v>
      </c>
      <c r="C11" s="7"/>
      <c r="D11" s="7"/>
      <c r="E11" s="7"/>
      <c r="F11" s="4"/>
      <c r="G11" s="5" t="e">
        <f t="shared" si="4"/>
        <v>#DIV/0!</v>
      </c>
      <c r="H11" s="7"/>
      <c r="I11" s="6"/>
      <c r="J11" s="7"/>
      <c r="K11" s="4"/>
      <c r="L11" s="7"/>
      <c r="M11" s="8" t="e">
        <f t="shared" si="5"/>
        <v>#DIV/0!</v>
      </c>
      <c r="N11" s="9" t="e">
        <f t="shared" si="6"/>
        <v>#DIV/0!</v>
      </c>
      <c r="O11" s="7" t="e">
        <f t="shared" si="7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4"/>
        <v>#DIV/0!</v>
      </c>
      <c r="H12" s="7"/>
      <c r="I12" s="6"/>
      <c r="J12" s="7"/>
      <c r="K12" s="4"/>
      <c r="L12" s="7"/>
      <c r="M12" s="8" t="e">
        <f t="shared" si="5"/>
        <v>#DIV/0!</v>
      </c>
      <c r="N12" s="9" t="e">
        <f t="shared" si="6"/>
        <v>#DIV/0!</v>
      </c>
      <c r="O12" s="7" t="e">
        <f t="shared" si="7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4"/>
        <v>#DIV/0!</v>
      </c>
      <c r="H13" s="38"/>
      <c r="I13" s="38"/>
      <c r="J13" s="34"/>
      <c r="K13" s="38"/>
      <c r="L13" s="38"/>
      <c r="M13" s="8" t="e">
        <f t="shared" si="5"/>
        <v>#DIV/0!</v>
      </c>
      <c r="N13" s="9" t="e">
        <f t="shared" si="6"/>
        <v>#DIV/0!</v>
      </c>
      <c r="O13" s="7" t="e">
        <f t="shared" si="7"/>
        <v>#DIV/0!</v>
      </c>
    </row>
    <row r="14" spans="1:15" ht="21.95" customHeight="1" x14ac:dyDescent="0.25">
      <c r="A14" s="10">
        <v>10</v>
      </c>
      <c r="B14" s="11" t="s">
        <v>46</v>
      </c>
      <c r="C14" s="23"/>
      <c r="D14" s="23"/>
      <c r="E14" s="23"/>
      <c r="F14" s="4"/>
      <c r="G14" s="5" t="e">
        <f t="shared" si="4"/>
        <v>#DIV/0!</v>
      </c>
      <c r="H14" s="38"/>
      <c r="I14" s="38"/>
      <c r="J14" s="34"/>
      <c r="K14" s="38"/>
      <c r="L14" s="38"/>
      <c r="M14" s="8" t="e">
        <f t="shared" si="5"/>
        <v>#DIV/0!</v>
      </c>
      <c r="N14" s="9" t="e">
        <f t="shared" si="6"/>
        <v>#DIV/0!</v>
      </c>
      <c r="O14" s="7" t="e">
        <f t="shared" si="7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ref="G15:G23" si="8">E15/C15*100</f>
        <v>#DIV/0!</v>
      </c>
      <c r="H15" s="38"/>
      <c r="I15" s="38"/>
      <c r="J15" s="34"/>
      <c r="K15" s="38"/>
      <c r="L15" s="38"/>
      <c r="M15" s="8" t="e">
        <f t="shared" ref="M15:M23" si="9">J15/H15*100</f>
        <v>#DIV/0!</v>
      </c>
      <c r="N15" s="9" t="e">
        <f t="shared" ref="N15:N23" si="10">100-M15</f>
        <v>#DIV/0!</v>
      </c>
      <c r="O15" s="7" t="e">
        <f t="shared" ref="O15:O23" si="11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8"/>
        <v>#DIV/0!</v>
      </c>
      <c r="H16" s="38"/>
      <c r="I16" s="38"/>
      <c r="J16" s="34"/>
      <c r="K16" s="38"/>
      <c r="L16" s="38"/>
      <c r="M16" s="8" t="e">
        <f t="shared" si="9"/>
        <v>#DIV/0!</v>
      </c>
      <c r="N16" s="9" t="e">
        <f t="shared" si="10"/>
        <v>#DIV/0!</v>
      </c>
      <c r="O16" s="7" t="e">
        <f t="shared" si="11"/>
        <v>#DIV/0!</v>
      </c>
    </row>
    <row r="17" spans="1:15" ht="21.95" customHeight="1" x14ac:dyDescent="0.25">
      <c r="A17" s="10">
        <v>13</v>
      </c>
      <c r="B17" s="52" t="s">
        <v>52</v>
      </c>
      <c r="C17" s="23"/>
      <c r="D17" s="23"/>
      <c r="E17" s="23"/>
      <c r="F17" s="4"/>
      <c r="G17" s="5" t="e">
        <f t="shared" si="8"/>
        <v>#DIV/0!</v>
      </c>
      <c r="H17" s="38"/>
      <c r="I17" s="38"/>
      <c r="J17" s="38"/>
      <c r="K17" s="38"/>
      <c r="L17" s="38"/>
      <c r="M17" s="8" t="e">
        <f t="shared" si="9"/>
        <v>#DIV/0!</v>
      </c>
      <c r="N17" s="9" t="e">
        <f t="shared" si="10"/>
        <v>#DIV/0!</v>
      </c>
      <c r="O17" s="7" t="e">
        <f t="shared" si="11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8"/>
        <v>#DIV/0!</v>
      </c>
      <c r="H18" s="38"/>
      <c r="I18" s="38"/>
      <c r="J18" s="34"/>
      <c r="K18" s="38"/>
      <c r="L18" s="38"/>
      <c r="M18" s="8" t="e">
        <f t="shared" si="9"/>
        <v>#DIV/0!</v>
      </c>
      <c r="N18" s="9" t="e">
        <f t="shared" si="10"/>
        <v>#DIV/0!</v>
      </c>
      <c r="O18" s="7" t="e">
        <f t="shared" si="11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8"/>
        <v>#DIV/0!</v>
      </c>
      <c r="H19" s="38"/>
      <c r="I19" s="38"/>
      <c r="J19" s="34"/>
      <c r="K19" s="38"/>
      <c r="L19" s="38"/>
      <c r="M19" s="8" t="e">
        <f t="shared" si="9"/>
        <v>#DIV/0!</v>
      </c>
      <c r="N19" s="9" t="e">
        <f t="shared" si="10"/>
        <v>#DIV/0!</v>
      </c>
      <c r="O19" s="7" t="e">
        <f t="shared" si="11"/>
        <v>#DIV/0!</v>
      </c>
    </row>
    <row r="20" spans="1:15" ht="21.95" customHeight="1" x14ac:dyDescent="0.25">
      <c r="A20" s="10">
        <v>16</v>
      </c>
      <c r="B20" s="52" t="s">
        <v>55</v>
      </c>
      <c r="C20" s="23"/>
      <c r="D20" s="23"/>
      <c r="E20" s="23"/>
      <c r="F20" s="4"/>
      <c r="G20" s="5" t="e">
        <f t="shared" si="8"/>
        <v>#DIV/0!</v>
      </c>
      <c r="H20" s="38"/>
      <c r="I20" s="38"/>
      <c r="J20" s="34"/>
      <c r="K20" s="38"/>
      <c r="L20" s="38"/>
      <c r="M20" s="8" t="e">
        <f t="shared" si="9"/>
        <v>#DIV/0!</v>
      </c>
      <c r="N20" s="9" t="e">
        <f t="shared" si="10"/>
        <v>#DIV/0!</v>
      </c>
      <c r="O20" s="7" t="e">
        <f t="shared" si="11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8"/>
        <v>#DIV/0!</v>
      </c>
      <c r="H21" s="38"/>
      <c r="I21" s="38"/>
      <c r="J21" s="34"/>
      <c r="K21" s="38"/>
      <c r="L21" s="38"/>
      <c r="M21" s="8" t="e">
        <f t="shared" si="9"/>
        <v>#DIV/0!</v>
      </c>
      <c r="N21" s="9" t="e">
        <f t="shared" si="10"/>
        <v>#DIV/0!</v>
      </c>
      <c r="O21" s="7" t="e">
        <f t="shared" si="11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8"/>
        <v>#DIV/0!</v>
      </c>
      <c r="H22" s="38"/>
      <c r="I22" s="38"/>
      <c r="J22" s="34"/>
      <c r="K22" s="38"/>
      <c r="L22" s="38"/>
      <c r="M22" s="8" t="e">
        <f t="shared" si="9"/>
        <v>#DIV/0!</v>
      </c>
      <c r="N22" s="9" t="e">
        <f t="shared" si="10"/>
        <v>#DIV/0!</v>
      </c>
      <c r="O22" s="7" t="e">
        <f t="shared" si="11"/>
        <v>#DIV/0!</v>
      </c>
    </row>
    <row r="23" spans="1:15" ht="21.95" customHeight="1" x14ac:dyDescent="0.25">
      <c r="A23" s="10">
        <v>19</v>
      </c>
      <c r="B23" s="52" t="s">
        <v>53</v>
      </c>
      <c r="C23" s="23"/>
      <c r="D23" s="23"/>
      <c r="E23" s="23"/>
      <c r="F23" s="4"/>
      <c r="G23" s="5" t="e">
        <f t="shared" si="8"/>
        <v>#DIV/0!</v>
      </c>
      <c r="H23" s="38"/>
      <c r="I23" s="38"/>
      <c r="J23" s="34"/>
      <c r="K23" s="38"/>
      <c r="L23" s="38"/>
      <c r="M23" s="8" t="e">
        <f t="shared" si="9"/>
        <v>#DIV/0!</v>
      </c>
      <c r="N23" s="9" t="e">
        <f t="shared" si="10"/>
        <v>#DIV/0!</v>
      </c>
      <c r="O23" s="7" t="e">
        <f t="shared" si="11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" si="12">E24/C24*100</f>
        <v>#DIV/0!</v>
      </c>
      <c r="H24" s="38"/>
      <c r="I24" s="38"/>
      <c r="J24" s="34"/>
      <c r="K24" s="38"/>
      <c r="L24" s="38"/>
      <c r="M24" s="8" t="e">
        <f t="shared" ref="M24" si="13">J24/H24*100</f>
        <v>#DIV/0!</v>
      </c>
      <c r="N24" s="9" t="e">
        <f t="shared" ref="N24" si="14">100-M24</f>
        <v>#DIV/0!</v>
      </c>
      <c r="O24" s="7" t="e">
        <f t="shared" ref="O24" si="15">E24/D24*1000000</f>
        <v>#DIV/0!</v>
      </c>
    </row>
    <row r="25" spans="1:15" ht="21.95" customHeight="1" x14ac:dyDescent="0.25">
      <c r="A25" s="10">
        <v>21</v>
      </c>
      <c r="B25" s="52" t="s">
        <v>57</v>
      </c>
      <c r="C25" s="23"/>
      <c r="D25" s="23"/>
      <c r="E25" s="23"/>
      <c r="F25" s="4"/>
      <c r="G25" s="5" t="e">
        <f t="shared" ref="G25:G27" si="16">E25/C25*100</f>
        <v>#DIV/0!</v>
      </c>
      <c r="H25" s="38"/>
      <c r="I25" s="38"/>
      <c r="J25" s="34"/>
      <c r="K25" s="38"/>
      <c r="L25" s="38"/>
      <c r="M25" s="8" t="e">
        <f t="shared" ref="M25:M26" si="17">J25/H25*100</f>
        <v>#DIV/0!</v>
      </c>
      <c r="N25" s="9" t="e">
        <f t="shared" ref="N25:N26" si="18">100-M25</f>
        <v>#DIV/0!</v>
      </c>
      <c r="O25" s="7" t="e">
        <f t="shared" ref="O25:O26" si="19">E25/D25*1000000</f>
        <v>#DIV/0!</v>
      </c>
    </row>
    <row r="26" spans="1:15" ht="21.95" customHeight="1" x14ac:dyDescent="0.25">
      <c r="A26" s="10">
        <v>22</v>
      </c>
      <c r="B26" s="52" t="s">
        <v>58</v>
      </c>
      <c r="C26" s="23"/>
      <c r="D26" s="23"/>
      <c r="E26" s="23"/>
      <c r="F26" s="4"/>
      <c r="G26" s="5" t="e">
        <f t="shared" si="16"/>
        <v>#DIV/0!</v>
      </c>
      <c r="H26" s="38"/>
      <c r="I26" s="38"/>
      <c r="J26" s="34"/>
      <c r="K26" s="38"/>
      <c r="L26" s="38"/>
      <c r="M26" s="8" t="e">
        <f t="shared" si="17"/>
        <v>#DIV/0!</v>
      </c>
      <c r="N26" s="9" t="e">
        <f t="shared" si="18"/>
        <v>#DIV/0!</v>
      </c>
      <c r="O26" s="7" t="e">
        <f t="shared" si="19"/>
        <v>#DIV/0!</v>
      </c>
    </row>
    <row r="27" spans="1:15" ht="21.95" customHeight="1" thickBot="1" x14ac:dyDescent="0.3">
      <c r="A27" s="10">
        <v>23</v>
      </c>
      <c r="B27" s="52" t="s">
        <v>64</v>
      </c>
      <c r="C27" s="23"/>
      <c r="D27" s="23"/>
      <c r="E27" s="23"/>
      <c r="F27" s="4"/>
      <c r="G27" s="5" t="e">
        <f t="shared" si="16"/>
        <v>#DIV/0!</v>
      </c>
      <c r="H27" s="38"/>
      <c r="I27" s="38"/>
      <c r="J27" s="34"/>
      <c r="K27" s="38"/>
      <c r="L27" s="38"/>
      <c r="M27" s="8" t="e">
        <f t="shared" ref="M27" si="20">J27/H27*100</f>
        <v>#DIV/0!</v>
      </c>
      <c r="N27" s="9" t="e">
        <f t="shared" ref="N27" si="21">100-M27</f>
        <v>#DIV/0!</v>
      </c>
      <c r="O27" s="7" t="e">
        <f t="shared" ref="O27" si="22">E27/D27*1000000</f>
        <v>#DIV/0!</v>
      </c>
    </row>
    <row r="28" spans="1:15" ht="15.75" thickBot="1" x14ac:dyDescent="0.3">
      <c r="A28" s="12"/>
      <c r="B28" s="13" t="s">
        <v>17</v>
      </c>
      <c r="C28" s="14">
        <f>SUM(C5:C27)</f>
        <v>0</v>
      </c>
      <c r="D28" s="15">
        <f>SUM(D5:D27)</f>
        <v>0</v>
      </c>
      <c r="E28" s="15">
        <f>SUM(E5:E27)</f>
        <v>0</v>
      </c>
      <c r="F28" s="15">
        <f>SUM(F5:F27)</f>
        <v>0</v>
      </c>
      <c r="G28" s="16" t="e">
        <f>E28/C28*100</f>
        <v>#DIV/0!</v>
      </c>
      <c r="H28" s="15">
        <f>SUM(H5:H27)</f>
        <v>0</v>
      </c>
      <c r="I28" s="15">
        <f>SUM(I5:I27)</f>
        <v>0</v>
      </c>
      <c r="J28" s="15">
        <f>SUM(J5:J27)</f>
        <v>0</v>
      </c>
      <c r="K28" s="15">
        <f>SUM(K5:K27)</f>
        <v>0</v>
      </c>
      <c r="L28" s="15">
        <f>SUM(L5:L27)</f>
        <v>0</v>
      </c>
      <c r="M28" s="17" t="e">
        <f>J28/H28*100</f>
        <v>#DIV/0!</v>
      </c>
      <c r="N28" s="18" t="e">
        <f>100-M28</f>
        <v>#DIV/0!</v>
      </c>
      <c r="O28" s="34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30"/>
  <sheetViews>
    <sheetView topLeftCell="A7" zoomScale="93" zoomScaleNormal="93" workbookViewId="0">
      <selection activeCell="K16" sqref="K16"/>
    </sheetView>
  </sheetViews>
  <sheetFormatPr defaultRowHeight="15" x14ac:dyDescent="0.25"/>
  <cols>
    <col min="2" max="2" width="31.140625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22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22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22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22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22" ht="21.95" customHeight="1" x14ac:dyDescent="0.25">
      <c r="A5" s="1">
        <v>1</v>
      </c>
      <c r="B5" s="2" t="s">
        <v>22</v>
      </c>
      <c r="C5" s="3">
        <f>5900+11100+1200+1800+800+1000+1100</f>
        <v>22900</v>
      </c>
      <c r="D5" s="3">
        <v>22900</v>
      </c>
      <c r="E5" s="3">
        <v>0</v>
      </c>
      <c r="F5" s="4">
        <v>0</v>
      </c>
      <c r="G5" s="5">
        <f t="shared" ref="G5:G14" si="0">E5/C5*100</f>
        <v>0</v>
      </c>
      <c r="H5" s="6">
        <v>9</v>
      </c>
      <c r="I5" s="6">
        <v>9</v>
      </c>
      <c r="J5" s="6">
        <v>0</v>
      </c>
      <c r="K5" s="4">
        <v>0</v>
      </c>
      <c r="L5" s="7">
        <v>0</v>
      </c>
      <c r="M5" s="8">
        <f t="shared" ref="M5:M14" si="1">J5/H5*100</f>
        <v>0</v>
      </c>
      <c r="N5" s="9">
        <f>100-M5</f>
        <v>100</v>
      </c>
      <c r="O5" s="7">
        <f>E5/D5*1000000</f>
        <v>0</v>
      </c>
    </row>
    <row r="6" spans="1:22" ht="21.95" customHeight="1" x14ac:dyDescent="0.25">
      <c r="A6" s="10">
        <v>2</v>
      </c>
      <c r="B6" s="11" t="s">
        <v>59</v>
      </c>
      <c r="C6" s="7"/>
      <c r="D6" s="7"/>
      <c r="E6" s="7"/>
      <c r="F6" s="4"/>
      <c r="G6" s="5" t="e">
        <f t="shared" si="0"/>
        <v>#DIV/0!</v>
      </c>
      <c r="H6" s="7"/>
      <c r="I6" s="6"/>
      <c r="J6" s="7"/>
      <c r="K6" s="4"/>
      <c r="L6" s="7"/>
      <c r="M6" s="8" t="e">
        <f t="shared" si="1"/>
        <v>#DIV/0!</v>
      </c>
      <c r="N6" s="9" t="e">
        <f t="shared" ref="N6:N14" si="2">100-M6</f>
        <v>#DIV/0!</v>
      </c>
      <c r="O6" s="7" t="e">
        <f t="shared" ref="O6:O14" si="3">E6/D6*1000000</f>
        <v>#DIV/0!</v>
      </c>
    </row>
    <row r="7" spans="1:22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si="0"/>
        <v>#DIV/0!</v>
      </c>
      <c r="H7" s="7"/>
      <c r="I7" s="6"/>
      <c r="J7" s="7"/>
      <c r="K7" s="4"/>
      <c r="L7" s="7"/>
      <c r="M7" s="8" t="e">
        <f t="shared" si="1"/>
        <v>#DIV/0!</v>
      </c>
      <c r="N7" s="9" t="e">
        <f t="shared" si="2"/>
        <v>#DIV/0!</v>
      </c>
      <c r="O7" s="7" t="e">
        <f t="shared" si="3"/>
        <v>#DIV/0!</v>
      </c>
    </row>
    <row r="8" spans="1:22" ht="21.95" customHeight="1" x14ac:dyDescent="0.25">
      <c r="A8" s="10">
        <v>4</v>
      </c>
      <c r="B8" s="11" t="s">
        <v>19</v>
      </c>
      <c r="C8" s="7"/>
      <c r="D8" s="7"/>
      <c r="E8" s="7"/>
      <c r="F8" s="4"/>
      <c r="G8" s="5" t="e">
        <f t="shared" si="0"/>
        <v>#DIV/0!</v>
      </c>
      <c r="H8" s="7"/>
      <c r="I8" s="6"/>
      <c r="J8" s="7"/>
      <c r="K8" s="4"/>
      <c r="L8" s="7"/>
      <c r="M8" s="8" t="e">
        <f t="shared" si="1"/>
        <v>#DIV/0!</v>
      </c>
      <c r="N8" s="9" t="e">
        <f t="shared" si="2"/>
        <v>#DIV/0!</v>
      </c>
      <c r="O8" s="7" t="e">
        <f t="shared" si="3"/>
        <v>#DIV/0!</v>
      </c>
    </row>
    <row r="9" spans="1:22" ht="21.95" customHeight="1" x14ac:dyDescent="0.25">
      <c r="A9" s="1">
        <v>5</v>
      </c>
      <c r="B9" s="11" t="s">
        <v>60</v>
      </c>
      <c r="C9" s="7">
        <v>9300</v>
      </c>
      <c r="D9" s="7">
        <v>9300</v>
      </c>
      <c r="E9" s="7">
        <v>0</v>
      </c>
      <c r="F9" s="4">
        <v>0</v>
      </c>
      <c r="G9" s="5">
        <f t="shared" si="0"/>
        <v>0</v>
      </c>
      <c r="H9" s="7">
        <v>1</v>
      </c>
      <c r="I9" s="6">
        <v>1</v>
      </c>
      <c r="J9" s="7">
        <v>0</v>
      </c>
      <c r="K9" s="4">
        <v>0</v>
      </c>
      <c r="L9" s="7">
        <v>0</v>
      </c>
      <c r="M9" s="8">
        <f t="shared" si="1"/>
        <v>0</v>
      </c>
      <c r="N9" s="9">
        <f t="shared" si="2"/>
        <v>100</v>
      </c>
      <c r="O9" s="7">
        <f t="shared" si="3"/>
        <v>0</v>
      </c>
    </row>
    <row r="10" spans="1:22" ht="21.95" customHeight="1" x14ac:dyDescent="0.25">
      <c r="A10" s="10">
        <v>6</v>
      </c>
      <c r="B10" s="11" t="s">
        <v>61</v>
      </c>
      <c r="C10" s="7">
        <f>3000+250</f>
        <v>3250</v>
      </c>
      <c r="D10" s="7">
        <v>3250</v>
      </c>
      <c r="E10" s="7">
        <v>0</v>
      </c>
      <c r="F10" s="4">
        <v>0</v>
      </c>
      <c r="G10" s="5">
        <f t="shared" si="0"/>
        <v>0</v>
      </c>
      <c r="H10" s="7">
        <v>2</v>
      </c>
      <c r="I10" s="6">
        <v>2</v>
      </c>
      <c r="J10" s="7">
        <v>0</v>
      </c>
      <c r="K10" s="4">
        <v>0</v>
      </c>
      <c r="L10" s="7">
        <v>0</v>
      </c>
      <c r="M10" s="8">
        <f t="shared" si="1"/>
        <v>0</v>
      </c>
      <c r="N10" s="9">
        <f t="shared" si="2"/>
        <v>100</v>
      </c>
      <c r="O10" s="7">
        <f t="shared" si="3"/>
        <v>0</v>
      </c>
    </row>
    <row r="11" spans="1:22" ht="21.95" customHeight="1" x14ac:dyDescent="0.25">
      <c r="A11" s="10">
        <v>7</v>
      </c>
      <c r="B11" s="11" t="s">
        <v>62</v>
      </c>
      <c r="C11" s="7">
        <f>6000+6000</f>
        <v>12000</v>
      </c>
      <c r="D11" s="7">
        <v>12000</v>
      </c>
      <c r="E11" s="7">
        <v>0</v>
      </c>
      <c r="F11" s="4">
        <v>0</v>
      </c>
      <c r="G11" s="5">
        <f t="shared" si="0"/>
        <v>0</v>
      </c>
      <c r="H11" s="7">
        <v>2</v>
      </c>
      <c r="I11" s="6">
        <v>2</v>
      </c>
      <c r="J11" s="7">
        <v>0</v>
      </c>
      <c r="K11" s="4">
        <v>0</v>
      </c>
      <c r="L11" s="7">
        <v>0</v>
      </c>
      <c r="M11" s="8">
        <f t="shared" si="1"/>
        <v>0</v>
      </c>
      <c r="N11" s="9">
        <f t="shared" si="2"/>
        <v>100</v>
      </c>
      <c r="O11" s="7">
        <f t="shared" si="3"/>
        <v>0</v>
      </c>
    </row>
    <row r="12" spans="1:22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0"/>
        <v>#DIV/0!</v>
      </c>
      <c r="H12" s="7"/>
      <c r="I12" s="6"/>
      <c r="J12" s="7"/>
      <c r="K12" s="4"/>
      <c r="L12" s="7"/>
      <c r="M12" s="8" t="e">
        <f t="shared" si="1"/>
        <v>#DIV/0!</v>
      </c>
      <c r="N12" s="9" t="e">
        <f t="shared" si="2"/>
        <v>#DIV/0!</v>
      </c>
      <c r="O12" s="7" t="e">
        <f t="shared" si="3"/>
        <v>#DIV/0!</v>
      </c>
    </row>
    <row r="13" spans="1:22" ht="21.95" customHeight="1" x14ac:dyDescent="0.25">
      <c r="A13" s="1">
        <v>9</v>
      </c>
      <c r="B13" s="11" t="s">
        <v>45</v>
      </c>
      <c r="C13" s="23"/>
      <c r="D13" s="23"/>
      <c r="E13" s="23"/>
      <c r="F13" s="4"/>
      <c r="G13" s="5" t="e">
        <f t="shared" si="0"/>
        <v>#DIV/0!</v>
      </c>
      <c r="H13" s="38"/>
      <c r="I13" s="38"/>
      <c r="J13" s="34"/>
      <c r="K13" s="38"/>
      <c r="L13" s="38"/>
      <c r="M13" s="8" t="e">
        <f t="shared" si="1"/>
        <v>#DIV/0!</v>
      </c>
      <c r="N13" s="9" t="e">
        <f t="shared" si="2"/>
        <v>#DIV/0!</v>
      </c>
      <c r="O13" s="7" t="e">
        <f t="shared" si="3"/>
        <v>#DIV/0!</v>
      </c>
    </row>
    <row r="14" spans="1:22" ht="21.95" customHeight="1" x14ac:dyDescent="0.25">
      <c r="A14" s="10">
        <v>10</v>
      </c>
      <c r="B14" s="11" t="s">
        <v>46</v>
      </c>
      <c r="C14" s="23"/>
      <c r="D14" s="23"/>
      <c r="E14" s="23"/>
      <c r="F14" s="4"/>
      <c r="G14" s="5" t="e">
        <f t="shared" si="0"/>
        <v>#DIV/0!</v>
      </c>
      <c r="H14" s="38"/>
      <c r="I14" s="38"/>
      <c r="J14" s="34"/>
      <c r="K14" s="38"/>
      <c r="L14" s="38"/>
      <c r="M14" s="8" t="e">
        <f t="shared" si="1"/>
        <v>#DIV/0!</v>
      </c>
      <c r="N14" s="9" t="e">
        <f t="shared" si="2"/>
        <v>#DIV/0!</v>
      </c>
      <c r="O14" s="7" t="e">
        <f t="shared" si="3"/>
        <v>#DIV/0!</v>
      </c>
    </row>
    <row r="15" spans="1:22" ht="21.95" customHeight="1" x14ac:dyDescent="0.25">
      <c r="A15" s="10">
        <v>11</v>
      </c>
      <c r="B15" s="11" t="s">
        <v>47</v>
      </c>
      <c r="C15" s="23">
        <f>52000+4000</f>
        <v>56000</v>
      </c>
      <c r="D15" s="23">
        <v>56000</v>
      </c>
      <c r="E15" s="23">
        <v>0</v>
      </c>
      <c r="F15" s="4">
        <v>0</v>
      </c>
      <c r="G15" s="5">
        <f t="shared" ref="G15:G23" si="4">E15/C15*100</f>
        <v>0</v>
      </c>
      <c r="H15" s="38">
        <v>2</v>
      </c>
      <c r="I15" s="38">
        <v>2</v>
      </c>
      <c r="J15" s="38">
        <v>0</v>
      </c>
      <c r="K15" s="38">
        <v>0</v>
      </c>
      <c r="L15" s="38">
        <v>0</v>
      </c>
      <c r="M15" s="8">
        <f t="shared" ref="M15:M23" si="5">J15/H15*100</f>
        <v>0</v>
      </c>
      <c r="N15" s="9">
        <f t="shared" ref="N15:N23" si="6">100-M15</f>
        <v>100</v>
      </c>
      <c r="O15" s="7">
        <f t="shared" ref="O15:O23" si="7">E15/D15*1000000</f>
        <v>0</v>
      </c>
      <c r="P15" s="38"/>
      <c r="Q15" s="34"/>
      <c r="R15" s="38"/>
      <c r="S15" s="38"/>
      <c r="T15" s="8"/>
      <c r="U15" s="9"/>
      <c r="V15" s="7"/>
    </row>
    <row r="16" spans="1:22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>
        <v>0</v>
      </c>
      <c r="H16" s="38"/>
      <c r="I16" s="38"/>
      <c r="J16" s="34"/>
      <c r="K16" s="38"/>
      <c r="L16" s="38"/>
      <c r="M16" s="8">
        <v>0</v>
      </c>
      <c r="N16" s="9">
        <f t="shared" si="6"/>
        <v>100</v>
      </c>
      <c r="O16" s="7" t="e">
        <f t="shared" si="7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5" t="e">
        <f t="shared" si="4"/>
        <v>#DIV/0!</v>
      </c>
      <c r="H17" s="38"/>
      <c r="I17" s="38"/>
      <c r="J17" s="38"/>
      <c r="K17" s="38"/>
      <c r="L17" s="38"/>
      <c r="M17" s="8" t="e">
        <f t="shared" si="5"/>
        <v>#DIV/0!</v>
      </c>
      <c r="N17" s="9" t="e">
        <f t="shared" si="6"/>
        <v>#DIV/0!</v>
      </c>
      <c r="O17" s="7" t="e">
        <f t="shared" si="7"/>
        <v>#DIV/0!</v>
      </c>
    </row>
    <row r="18" spans="1:15" ht="21.95" customHeight="1" x14ac:dyDescent="0.25">
      <c r="A18" s="10">
        <v>14</v>
      </c>
      <c r="B18" s="52" t="s">
        <v>54</v>
      </c>
      <c r="C18" s="23">
        <f>50000</f>
        <v>50000</v>
      </c>
      <c r="D18" s="23">
        <v>50000</v>
      </c>
      <c r="E18" s="23">
        <v>0</v>
      </c>
      <c r="F18" s="4">
        <v>0</v>
      </c>
      <c r="G18" s="5">
        <f t="shared" si="4"/>
        <v>0</v>
      </c>
      <c r="H18" s="38">
        <v>1</v>
      </c>
      <c r="I18" s="38">
        <v>1</v>
      </c>
      <c r="J18" s="38">
        <v>0</v>
      </c>
      <c r="K18" s="38">
        <v>0</v>
      </c>
      <c r="L18" s="38">
        <v>0</v>
      </c>
      <c r="M18" s="8">
        <f t="shared" si="5"/>
        <v>0</v>
      </c>
      <c r="N18" s="9">
        <f t="shared" si="6"/>
        <v>100</v>
      </c>
      <c r="O18" s="7">
        <f t="shared" si="7"/>
        <v>0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4"/>
        <v>#DIV/0!</v>
      </c>
      <c r="H19" s="38"/>
      <c r="I19" s="38"/>
      <c r="J19" s="34"/>
      <c r="K19" s="38"/>
      <c r="L19" s="38"/>
      <c r="M19" s="8" t="e">
        <f t="shared" si="5"/>
        <v>#DIV/0!</v>
      </c>
      <c r="N19" s="9" t="e">
        <f t="shared" si="6"/>
        <v>#DIV/0!</v>
      </c>
      <c r="O19" s="7" t="e">
        <f t="shared" si="7"/>
        <v>#DIV/0!</v>
      </c>
    </row>
    <row r="20" spans="1:15" ht="21.95" customHeight="1" x14ac:dyDescent="0.25">
      <c r="A20" s="10">
        <v>16</v>
      </c>
      <c r="B20" s="52" t="s">
        <v>55</v>
      </c>
      <c r="C20" s="23"/>
      <c r="D20" s="23"/>
      <c r="E20" s="23"/>
      <c r="F20" s="4"/>
      <c r="G20" s="5" t="e">
        <f t="shared" si="4"/>
        <v>#DIV/0!</v>
      </c>
      <c r="H20" s="38"/>
      <c r="I20" s="38"/>
      <c r="J20" s="38"/>
      <c r="K20" s="38"/>
      <c r="L20" s="38"/>
      <c r="M20" s="8" t="e">
        <f t="shared" si="5"/>
        <v>#DIV/0!</v>
      </c>
      <c r="N20" s="9" t="e">
        <f t="shared" si="6"/>
        <v>#DIV/0!</v>
      </c>
      <c r="O20" s="7" t="e">
        <f t="shared" si="7"/>
        <v>#DIV/0!</v>
      </c>
    </row>
    <row r="21" spans="1:15" ht="21.95" customHeight="1" x14ac:dyDescent="0.25">
      <c r="A21" s="1">
        <v>17</v>
      </c>
      <c r="B21" s="52" t="s">
        <v>50</v>
      </c>
      <c r="C21" s="23"/>
      <c r="D21" s="23"/>
      <c r="E21" s="23"/>
      <c r="F21" s="4"/>
      <c r="G21" s="5" t="e">
        <f t="shared" si="4"/>
        <v>#DIV/0!</v>
      </c>
      <c r="H21" s="38"/>
      <c r="I21" s="38"/>
      <c r="J21" s="34"/>
      <c r="K21" s="38"/>
      <c r="L21" s="38"/>
      <c r="M21" s="8" t="e">
        <f t="shared" si="5"/>
        <v>#DIV/0!</v>
      </c>
      <c r="N21" s="9" t="e">
        <f t="shared" si="6"/>
        <v>#DIV/0!</v>
      </c>
      <c r="O21" s="7" t="e">
        <f t="shared" si="7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4"/>
        <v>#DIV/0!</v>
      </c>
      <c r="H22" s="38"/>
      <c r="I22" s="38"/>
      <c r="J22" s="34"/>
      <c r="K22" s="38"/>
      <c r="L22" s="38"/>
      <c r="M22" s="8" t="e">
        <f t="shared" si="5"/>
        <v>#DIV/0!</v>
      </c>
      <c r="N22" s="9" t="e">
        <f t="shared" si="6"/>
        <v>#DIV/0!</v>
      </c>
      <c r="O22" s="7" t="e">
        <f t="shared" si="7"/>
        <v>#DIV/0!</v>
      </c>
    </row>
    <row r="23" spans="1:15" ht="21.95" customHeight="1" x14ac:dyDescent="0.25">
      <c r="A23" s="10">
        <v>19</v>
      </c>
      <c r="B23" s="52" t="s">
        <v>53</v>
      </c>
      <c r="C23" s="23"/>
      <c r="D23" s="23"/>
      <c r="E23" s="23"/>
      <c r="F23" s="4"/>
      <c r="G23" s="5" t="e">
        <f t="shared" si="4"/>
        <v>#DIV/0!</v>
      </c>
      <c r="H23" s="38"/>
      <c r="I23" s="38"/>
      <c r="J23" s="34"/>
      <c r="K23" s="38"/>
      <c r="L23" s="38"/>
      <c r="M23" s="8" t="e">
        <f t="shared" si="5"/>
        <v>#DIV/0!</v>
      </c>
      <c r="N23" s="9" t="e">
        <f t="shared" si="6"/>
        <v>#DIV/0!</v>
      </c>
      <c r="O23" s="7" t="e">
        <f t="shared" si="7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:G27" si="8">E24/C24*100</f>
        <v>#DIV/0!</v>
      </c>
      <c r="H24" s="38"/>
      <c r="I24" s="38"/>
      <c r="J24" s="34"/>
      <c r="K24" s="38"/>
      <c r="L24" s="38"/>
      <c r="M24" s="8" t="e">
        <f t="shared" ref="M24:M26" si="9">J24/H24*100</f>
        <v>#DIV/0!</v>
      </c>
      <c r="N24" s="9" t="e">
        <f t="shared" ref="N24:N26" si="10">100-M24</f>
        <v>#DIV/0!</v>
      </c>
      <c r="O24" s="7" t="e">
        <f t="shared" ref="O24:O26" si="11">E24/D24*1000000</f>
        <v>#DIV/0!</v>
      </c>
    </row>
    <row r="25" spans="1:15" ht="21.95" customHeight="1" x14ac:dyDescent="0.25">
      <c r="A25" s="10">
        <v>21</v>
      </c>
      <c r="B25" s="52" t="s">
        <v>57</v>
      </c>
      <c r="C25" s="23"/>
      <c r="D25" s="23"/>
      <c r="E25" s="23"/>
      <c r="F25" s="4"/>
      <c r="G25" s="5" t="e">
        <f t="shared" si="8"/>
        <v>#DIV/0!</v>
      </c>
      <c r="H25" s="38"/>
      <c r="I25" s="38"/>
      <c r="J25" s="34"/>
      <c r="K25" s="38"/>
      <c r="L25" s="38"/>
      <c r="M25" s="8" t="e">
        <f t="shared" si="9"/>
        <v>#DIV/0!</v>
      </c>
      <c r="N25" s="9" t="e">
        <f t="shared" si="10"/>
        <v>#DIV/0!</v>
      </c>
      <c r="O25" s="7" t="e">
        <f t="shared" si="11"/>
        <v>#DIV/0!</v>
      </c>
    </row>
    <row r="26" spans="1:15" ht="21.95" customHeight="1" x14ac:dyDescent="0.25">
      <c r="A26" s="10">
        <v>22</v>
      </c>
      <c r="B26" s="52" t="s">
        <v>58</v>
      </c>
      <c r="C26" s="23"/>
      <c r="D26" s="23"/>
      <c r="E26" s="23"/>
      <c r="F26" s="4"/>
      <c r="G26" s="5" t="e">
        <f t="shared" si="8"/>
        <v>#DIV/0!</v>
      </c>
      <c r="H26" s="38"/>
      <c r="I26" s="38"/>
      <c r="J26" s="34"/>
      <c r="K26" s="38"/>
      <c r="L26" s="38"/>
      <c r="M26" s="8" t="e">
        <f t="shared" si="9"/>
        <v>#DIV/0!</v>
      </c>
      <c r="N26" s="9" t="e">
        <f t="shared" si="10"/>
        <v>#DIV/0!</v>
      </c>
      <c r="O26" s="7" t="e">
        <f t="shared" si="11"/>
        <v>#DIV/0!</v>
      </c>
    </row>
    <row r="27" spans="1:15" ht="21.95" customHeight="1" thickBot="1" x14ac:dyDescent="0.3">
      <c r="A27" s="10">
        <v>23</v>
      </c>
      <c r="B27" s="52" t="s">
        <v>64</v>
      </c>
      <c r="C27" s="23"/>
      <c r="D27" s="23"/>
      <c r="E27" s="23"/>
      <c r="F27" s="4"/>
      <c r="G27" s="5" t="e">
        <f t="shared" si="8"/>
        <v>#DIV/0!</v>
      </c>
      <c r="H27" s="38"/>
      <c r="I27" s="38"/>
      <c r="J27" s="34"/>
      <c r="K27" s="38"/>
      <c r="L27" s="38"/>
      <c r="M27" s="8" t="e">
        <f t="shared" ref="M27" si="12">J27/H27*100</f>
        <v>#DIV/0!</v>
      </c>
      <c r="N27" s="9" t="e">
        <f t="shared" ref="N27" si="13">100-M27</f>
        <v>#DIV/0!</v>
      </c>
      <c r="O27" s="7" t="e">
        <f t="shared" ref="O27" si="14">E27/D27*1000000</f>
        <v>#DIV/0!</v>
      </c>
    </row>
    <row r="28" spans="1:15" ht="15.75" thickBot="1" x14ac:dyDescent="0.3">
      <c r="A28" s="12"/>
      <c r="B28" s="13" t="s">
        <v>17</v>
      </c>
      <c r="C28" s="14">
        <f>SUM(C5:C27)</f>
        <v>153450</v>
      </c>
      <c r="D28" s="15">
        <f>SUM(D5:D27)</f>
        <v>153450</v>
      </c>
      <c r="E28" s="15">
        <f>SUM(E5:E27)</f>
        <v>0</v>
      </c>
      <c r="F28" s="15">
        <f>SUM(F5:F27)</f>
        <v>0</v>
      </c>
      <c r="G28" s="16">
        <f>E28/C28*100</f>
        <v>0</v>
      </c>
      <c r="H28" s="15">
        <f>SUM(H5:H27)</f>
        <v>17</v>
      </c>
      <c r="I28" s="15">
        <f>SUM(I5:I27)</f>
        <v>17</v>
      </c>
      <c r="J28" s="15">
        <f>SUM(J5:J27)</f>
        <v>0</v>
      </c>
      <c r="K28" s="15">
        <f>SUM(K5:K27)</f>
        <v>0</v>
      </c>
      <c r="L28" s="15">
        <f>SUM(L5:L27)</f>
        <v>0</v>
      </c>
      <c r="M28" s="17">
        <f>J28/H28*100</f>
        <v>0</v>
      </c>
      <c r="N28" s="18">
        <f>100-M28</f>
        <v>100</v>
      </c>
      <c r="O28" s="34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workbookViewId="0">
      <selection activeCell="E8" sqref="E8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3000+900+2000+800+1100+1967</f>
        <v>9767</v>
      </c>
      <c r="D5" s="3">
        <v>9767</v>
      </c>
      <c r="E5" s="3">
        <v>0</v>
      </c>
      <c r="F5" s="4">
        <v>0</v>
      </c>
      <c r="G5" s="5">
        <f t="shared" ref="G5:G15" si="0">E5/C5*100</f>
        <v>0</v>
      </c>
      <c r="H5" s="6">
        <v>6</v>
      </c>
      <c r="I5" s="6">
        <v>6</v>
      </c>
      <c r="J5" s="6">
        <v>0</v>
      </c>
      <c r="K5" s="4">
        <v>0</v>
      </c>
      <c r="L5" s="7">
        <v>0</v>
      </c>
      <c r="M5" s="8">
        <f t="shared" ref="M5:M14" si="1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700+1180+460</f>
        <v>2340</v>
      </c>
      <c r="D6" s="7">
        <v>2340</v>
      </c>
      <c r="E6" s="7">
        <v>0</v>
      </c>
      <c r="F6" s="4">
        <v>0</v>
      </c>
      <c r="G6" s="5">
        <f t="shared" si="0"/>
        <v>0</v>
      </c>
      <c r="H6" s="7">
        <v>3</v>
      </c>
      <c r="I6" s="6">
        <v>3</v>
      </c>
      <c r="J6" s="7">
        <v>0</v>
      </c>
      <c r="K6" s="4">
        <v>0</v>
      </c>
      <c r="L6" s="7">
        <v>0</v>
      </c>
      <c r="M6" s="8">
        <f t="shared" si="1"/>
        <v>0</v>
      </c>
      <c r="N6" s="9">
        <f t="shared" ref="N6:N14" si="2">100-M6</f>
        <v>100</v>
      </c>
      <c r="O6" s="7">
        <f t="shared" ref="O6:O14" si="3">E6/D6*1000000</f>
        <v>0</v>
      </c>
    </row>
    <row r="7" spans="1:15" ht="21.95" customHeight="1" x14ac:dyDescent="0.25">
      <c r="A7" s="10">
        <v>3</v>
      </c>
      <c r="B7" s="11" t="s">
        <v>16</v>
      </c>
      <c r="C7" s="7">
        <f>22000+48000+14000+50000+12000+4000</f>
        <v>150000</v>
      </c>
      <c r="D7" s="7">
        <f>150000-200</f>
        <v>149800</v>
      </c>
      <c r="E7" s="7">
        <v>200</v>
      </c>
      <c r="F7" s="4">
        <v>0</v>
      </c>
      <c r="G7" s="5">
        <f t="shared" si="0"/>
        <v>0.13333333333333333</v>
      </c>
      <c r="H7" s="7">
        <v>6</v>
      </c>
      <c r="I7" s="6">
        <v>6</v>
      </c>
      <c r="J7" s="7">
        <v>0</v>
      </c>
      <c r="K7" s="4">
        <v>0</v>
      </c>
      <c r="L7" s="7">
        <v>0</v>
      </c>
      <c r="M7" s="8">
        <f t="shared" si="1"/>
        <v>0</v>
      </c>
      <c r="N7" s="9">
        <f t="shared" si="2"/>
        <v>100</v>
      </c>
      <c r="O7" s="7">
        <f t="shared" si="3"/>
        <v>1335.1134846461948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si="0"/>
        <v>#DIV/0!</v>
      </c>
      <c r="H8" s="7"/>
      <c r="I8" s="6"/>
      <c r="J8" s="7"/>
      <c r="K8" s="4"/>
      <c r="L8" s="7"/>
      <c r="M8" s="8" t="e">
        <f t="shared" si="1"/>
        <v>#DIV/0!</v>
      </c>
      <c r="N8" s="9" t="e">
        <f t="shared" si="2"/>
        <v>#DIV/0!</v>
      </c>
      <c r="O8" s="7" t="e">
        <f t="shared" si="3"/>
        <v>#DIV/0!</v>
      </c>
    </row>
    <row r="9" spans="1:15" ht="21.95" customHeight="1" x14ac:dyDescent="0.25">
      <c r="A9" s="10">
        <v>5</v>
      </c>
      <c r="B9" s="11" t="s">
        <v>60</v>
      </c>
      <c r="C9" s="7"/>
      <c r="D9" s="7"/>
      <c r="E9" s="7"/>
      <c r="F9" s="4"/>
      <c r="G9" s="5" t="e">
        <f t="shared" si="0"/>
        <v>#DIV/0!</v>
      </c>
      <c r="H9" s="7"/>
      <c r="I9" s="6"/>
      <c r="J9" s="7"/>
      <c r="K9" s="4"/>
      <c r="L9" s="7"/>
      <c r="M9" s="8" t="e">
        <f t="shared" si="1"/>
        <v>#DIV/0!</v>
      </c>
      <c r="N9" s="9" t="e">
        <f t="shared" si="2"/>
        <v>#DIV/0!</v>
      </c>
      <c r="O9" s="7" t="e">
        <f t="shared" si="3"/>
        <v>#DIV/0!</v>
      </c>
    </row>
    <row r="10" spans="1:15" ht="21.95" customHeight="1" x14ac:dyDescent="0.25">
      <c r="A10" s="10">
        <v>6</v>
      </c>
      <c r="B10" s="11" t="s">
        <v>61</v>
      </c>
      <c r="C10" s="7">
        <f>5400+2200</f>
        <v>7600</v>
      </c>
      <c r="D10" s="7">
        <v>7600</v>
      </c>
      <c r="E10" s="7">
        <v>0</v>
      </c>
      <c r="F10" s="4">
        <v>0</v>
      </c>
      <c r="G10" s="5">
        <f t="shared" si="0"/>
        <v>0</v>
      </c>
      <c r="H10" s="7">
        <v>2</v>
      </c>
      <c r="I10" s="6">
        <v>2</v>
      </c>
      <c r="J10" s="7">
        <v>0</v>
      </c>
      <c r="K10" s="4">
        <v>0</v>
      </c>
      <c r="L10" s="7">
        <v>0</v>
      </c>
      <c r="M10" s="8">
        <v>0</v>
      </c>
      <c r="N10" s="9">
        <f t="shared" si="2"/>
        <v>100</v>
      </c>
      <c r="O10" s="7">
        <f t="shared" si="3"/>
        <v>0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0"/>
        <v>#DIV/0!</v>
      </c>
      <c r="H11" s="7"/>
      <c r="I11" s="6"/>
      <c r="J11" s="7"/>
      <c r="K11" s="4"/>
      <c r="L11" s="7"/>
      <c r="M11" s="8" t="e">
        <f t="shared" si="1"/>
        <v>#DIV/0!</v>
      </c>
      <c r="N11" s="9" t="e">
        <f t="shared" si="2"/>
        <v>#DIV/0!</v>
      </c>
      <c r="O11" s="7" t="e">
        <f t="shared" si="3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0"/>
        <v>#DIV/0!</v>
      </c>
      <c r="H12" s="7"/>
      <c r="I12" s="6"/>
      <c r="J12" s="7"/>
      <c r="K12" s="4"/>
      <c r="L12" s="7"/>
      <c r="M12" s="8" t="e">
        <f t="shared" si="1"/>
        <v>#DIV/0!</v>
      </c>
      <c r="N12" s="9" t="e">
        <f t="shared" si="2"/>
        <v>#DIV/0!</v>
      </c>
      <c r="O12" s="7" t="e">
        <f t="shared" si="3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0"/>
        <v>#DIV/0!</v>
      </c>
      <c r="H13" s="38"/>
      <c r="I13" s="38"/>
      <c r="J13" s="34"/>
      <c r="K13" s="38"/>
      <c r="L13" s="38"/>
      <c r="M13" s="8" t="e">
        <f t="shared" si="1"/>
        <v>#DIV/0!</v>
      </c>
      <c r="N13" s="9" t="e">
        <f t="shared" si="2"/>
        <v>#DIV/0!</v>
      </c>
      <c r="O13" s="7" t="e">
        <f t="shared" si="3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0"/>
        <v>#DIV/0!</v>
      </c>
      <c r="H14" s="38"/>
      <c r="I14" s="38"/>
      <c r="J14" s="34"/>
      <c r="K14" s="38"/>
      <c r="L14" s="38"/>
      <c r="M14" s="8" t="e">
        <f t="shared" si="1"/>
        <v>#DIV/0!</v>
      </c>
      <c r="N14" s="9" t="e">
        <f t="shared" si="2"/>
        <v>#DIV/0!</v>
      </c>
      <c r="O14" s="7" t="e">
        <f t="shared" si="3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si="0"/>
        <v>#DIV/0!</v>
      </c>
      <c r="H15" s="38"/>
      <c r="I15" s="38"/>
      <c r="J15" s="34"/>
      <c r="K15" s="38"/>
      <c r="L15" s="38"/>
      <c r="M15" s="8" t="e">
        <f t="shared" ref="M15:M23" si="4">J15/H15*100</f>
        <v>#DIV/0!</v>
      </c>
      <c r="N15" s="9" t="e">
        <f t="shared" ref="N15:N23" si="5">100-M15</f>
        <v>#DIV/0!</v>
      </c>
      <c r="O15" s="7" t="e">
        <f t="shared" ref="O15:O23" si="6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34"/>
      <c r="D16" s="64"/>
      <c r="E16" s="23"/>
      <c r="F16" s="4"/>
      <c r="G16" s="5" t="e">
        <f>E16/C15*100</f>
        <v>#DIV/0!</v>
      </c>
      <c r="H16" s="38"/>
      <c r="I16" s="38"/>
      <c r="J16" s="34"/>
      <c r="K16" s="38"/>
      <c r="L16" s="38"/>
      <c r="M16" s="8" t="e">
        <f t="shared" si="4"/>
        <v>#DIV/0!</v>
      </c>
      <c r="N16" s="9" t="e">
        <f t="shared" si="5"/>
        <v>#DIV/0!</v>
      </c>
      <c r="O16" s="7" t="e">
        <f t="shared" si="6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5" t="e">
        <f t="shared" ref="G17:G23" si="7">E17/C17*100</f>
        <v>#DIV/0!</v>
      </c>
      <c r="H17" s="38"/>
      <c r="I17" s="38"/>
      <c r="J17" s="38"/>
      <c r="K17" s="38"/>
      <c r="L17" s="38"/>
      <c r="M17" s="8" t="e">
        <f t="shared" si="4"/>
        <v>#DIV/0!</v>
      </c>
      <c r="N17" s="9" t="e">
        <f t="shared" si="5"/>
        <v>#DIV/0!</v>
      </c>
      <c r="O17" s="7" t="e">
        <f t="shared" si="6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7"/>
        <v>#DIV/0!</v>
      </c>
      <c r="H18" s="38"/>
      <c r="I18" s="38"/>
      <c r="J18" s="34"/>
      <c r="K18" s="38"/>
      <c r="L18" s="38"/>
      <c r="M18" s="8" t="e">
        <f t="shared" si="4"/>
        <v>#DIV/0!</v>
      </c>
      <c r="N18" s="9" t="e">
        <f t="shared" si="5"/>
        <v>#DIV/0!</v>
      </c>
      <c r="O18" s="7" t="e">
        <f t="shared" si="6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7"/>
        <v>#DIV/0!</v>
      </c>
      <c r="H19" s="38"/>
      <c r="I19" s="38"/>
      <c r="J19" s="34"/>
      <c r="K19" s="38"/>
      <c r="L19" s="38"/>
      <c r="M19" s="8" t="e">
        <f t="shared" si="4"/>
        <v>#DIV/0!</v>
      </c>
      <c r="N19" s="9" t="e">
        <f t="shared" si="5"/>
        <v>#DIV/0!</v>
      </c>
      <c r="O19" s="7" t="e">
        <f t="shared" si="6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7"/>
        <v>#DIV/0!</v>
      </c>
      <c r="H20" s="38"/>
      <c r="I20" s="38"/>
      <c r="J20" s="34"/>
      <c r="K20" s="38"/>
      <c r="L20" s="38"/>
      <c r="M20" s="8" t="e">
        <f t="shared" si="4"/>
        <v>#DIV/0!</v>
      </c>
      <c r="N20" s="9" t="e">
        <f t="shared" si="5"/>
        <v>#DIV/0!</v>
      </c>
      <c r="O20" s="7" t="e">
        <f t="shared" si="6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7"/>
        <v>#DIV/0!</v>
      </c>
      <c r="H21" s="38"/>
      <c r="I21" s="38"/>
      <c r="J21" s="34"/>
      <c r="K21" s="38"/>
      <c r="L21" s="38"/>
      <c r="M21" s="8" t="e">
        <f t="shared" si="4"/>
        <v>#DIV/0!</v>
      </c>
      <c r="N21" s="9" t="e">
        <f t="shared" si="5"/>
        <v>#DIV/0!</v>
      </c>
      <c r="O21" s="7" t="e">
        <f t="shared" si="6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7"/>
        <v>#DIV/0!</v>
      </c>
      <c r="H22" s="38"/>
      <c r="I22" s="38"/>
      <c r="J22" s="34"/>
      <c r="K22" s="38"/>
      <c r="L22" s="38"/>
      <c r="M22" s="8" t="e">
        <f t="shared" si="4"/>
        <v>#DIV/0!</v>
      </c>
      <c r="N22" s="9" t="e">
        <f t="shared" si="5"/>
        <v>#DIV/0!</v>
      </c>
      <c r="O22" s="7" t="e">
        <f t="shared" si="6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7"/>
        <v>#DIV/0!</v>
      </c>
      <c r="H23" s="38"/>
      <c r="I23" s="38"/>
      <c r="J23" s="34"/>
      <c r="K23" s="38"/>
      <c r="L23" s="38"/>
      <c r="M23" s="8" t="e">
        <f t="shared" si="4"/>
        <v>#DIV/0!</v>
      </c>
      <c r="N23" s="9" t="e">
        <f t="shared" si="5"/>
        <v>#DIV/0!</v>
      </c>
      <c r="O23" s="7" t="e">
        <f t="shared" si="6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:G27" si="8">E24/C24*100</f>
        <v>#DIV/0!</v>
      </c>
      <c r="H24" s="38"/>
      <c r="I24" s="38"/>
      <c r="J24" s="34"/>
      <c r="K24" s="38"/>
      <c r="L24" s="38"/>
      <c r="M24" s="8" t="e">
        <f t="shared" ref="M24:M26" si="9">J24/H24*100</f>
        <v>#DIV/0!</v>
      </c>
      <c r="N24" s="9" t="e">
        <f t="shared" ref="N24:N26" si="10">100-M24</f>
        <v>#DIV/0!</v>
      </c>
      <c r="O24" s="7" t="e">
        <f t="shared" ref="O24:O26" si="11">E24/D24*1000000</f>
        <v>#DIV/0!</v>
      </c>
    </row>
    <row r="25" spans="1:15" ht="21.95" customHeight="1" x14ac:dyDescent="0.25">
      <c r="A25" s="70">
        <v>21</v>
      </c>
      <c r="B25" s="52" t="s">
        <v>57</v>
      </c>
      <c r="C25" s="23"/>
      <c r="D25" s="23"/>
      <c r="E25" s="23"/>
      <c r="F25" s="64"/>
      <c r="G25" s="66" t="e">
        <f t="shared" si="8"/>
        <v>#DIV/0!</v>
      </c>
      <c r="H25" s="71"/>
      <c r="I25" s="71"/>
      <c r="J25" s="72"/>
      <c r="K25" s="71"/>
      <c r="L25" s="71"/>
      <c r="M25" s="73" t="e">
        <f t="shared" si="9"/>
        <v>#DIV/0!</v>
      </c>
      <c r="N25" s="74" t="e">
        <f t="shared" si="10"/>
        <v>#DIV/0!</v>
      </c>
      <c r="O25" s="23" t="e">
        <f t="shared" si="11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8"/>
        <v>#DIV/0!</v>
      </c>
      <c r="H26" s="38"/>
      <c r="I26" s="38"/>
      <c r="J26" s="34"/>
      <c r="K26" s="38"/>
      <c r="L26" s="38"/>
      <c r="M26" s="68" t="e">
        <f t="shared" si="9"/>
        <v>#DIV/0!</v>
      </c>
      <c r="N26" s="55" t="e">
        <f t="shared" si="10"/>
        <v>#DIV/0!</v>
      </c>
      <c r="O26" s="38" t="e">
        <f t="shared" si="11"/>
        <v>#DIV/0!</v>
      </c>
    </row>
    <row r="27" spans="1:15" ht="21.95" customHeight="1" x14ac:dyDescent="0.25">
      <c r="A27" s="38">
        <v>23</v>
      </c>
      <c r="B27" s="52" t="s">
        <v>64</v>
      </c>
      <c r="C27" s="38"/>
      <c r="D27" s="38"/>
      <c r="E27" s="38"/>
      <c r="F27" s="38"/>
      <c r="G27" s="55" t="e">
        <f t="shared" si="8"/>
        <v>#DIV/0!</v>
      </c>
      <c r="H27" s="38"/>
      <c r="I27" s="38"/>
      <c r="J27" s="34"/>
      <c r="K27" s="38"/>
      <c r="L27" s="38"/>
      <c r="M27" s="68" t="e">
        <f t="shared" ref="M27" si="12">J27/H27*100</f>
        <v>#DIV/0!</v>
      </c>
      <c r="N27" s="55" t="e">
        <f t="shared" ref="N27" si="13">100-M27</f>
        <v>#DIV/0!</v>
      </c>
      <c r="O27" s="38" t="e">
        <f t="shared" ref="O27" si="14">E27/D27*1000000</f>
        <v>#DIV/0!</v>
      </c>
    </row>
    <row r="28" spans="1:15" ht="15.75" thickBot="1" x14ac:dyDescent="0.3">
      <c r="A28" s="75"/>
      <c r="B28" s="54" t="s">
        <v>17</v>
      </c>
      <c r="C28" s="76">
        <f>SUM(C5:C27)</f>
        <v>169707</v>
      </c>
      <c r="D28" s="37">
        <f>SUM(D5:D27)</f>
        <v>169507</v>
      </c>
      <c r="E28" s="37">
        <f>SUM(E5:E27)</f>
        <v>200</v>
      </c>
      <c r="F28" s="37">
        <f>SUM(F5:F27)</f>
        <v>0</v>
      </c>
      <c r="G28" s="77">
        <f>E28/C28*100</f>
        <v>0.11785017706989105</v>
      </c>
      <c r="H28" s="37">
        <f>SUM(H5:H27)</f>
        <v>17</v>
      </c>
      <c r="I28" s="37">
        <f>SUM(I5:I27)</f>
        <v>17</v>
      </c>
      <c r="J28" s="37">
        <f>SUM(J5:J27)</f>
        <v>0</v>
      </c>
      <c r="K28" s="37">
        <f>SUM(K5:K27)</f>
        <v>0</v>
      </c>
      <c r="L28" s="37">
        <f>SUM(L5:L27)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  <pageSetup orientation="portrait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19" workbookViewId="0">
      <selection activeCell="F8" sqref="F8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700+2100+6800+1400+1800+400+6300</f>
        <v>19500</v>
      </c>
      <c r="D5" s="3">
        <v>19500</v>
      </c>
      <c r="E5" s="3">
        <v>0</v>
      </c>
      <c r="F5" s="4">
        <v>0</v>
      </c>
      <c r="G5" s="5">
        <f>E5/C5*100</f>
        <v>0</v>
      </c>
      <c r="H5" s="6">
        <v>7</v>
      </c>
      <c r="I5" s="6">
        <v>7</v>
      </c>
      <c r="J5" s="6">
        <v>0</v>
      </c>
      <c r="K5" s="4">
        <v>0</v>
      </c>
      <c r="L5" s="7">
        <v>0</v>
      </c>
      <c r="M5" s="8"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650+1510+960+700+1180</f>
        <v>5000</v>
      </c>
      <c r="D6" s="7">
        <v>5000</v>
      </c>
      <c r="E6" s="7">
        <v>0</v>
      </c>
      <c r="F6" s="4">
        <v>0</v>
      </c>
      <c r="G6" s="5">
        <f t="shared" ref="G6:G7" si="0">E6/C6*100</f>
        <v>0</v>
      </c>
      <c r="H6" s="7">
        <v>5</v>
      </c>
      <c r="I6" s="6">
        <v>5</v>
      </c>
      <c r="J6" s="7">
        <v>0</v>
      </c>
      <c r="K6" s="4">
        <v>0</v>
      </c>
      <c r="L6" s="7">
        <v>0</v>
      </c>
      <c r="M6" s="8">
        <f t="shared" ref="M6:M14" si="1">J6/H6*100</f>
        <v>0</v>
      </c>
      <c r="N6" s="9">
        <f t="shared" ref="N6:N7" si="2">100-M6</f>
        <v>100</v>
      </c>
      <c r="O6" s="7">
        <f t="shared" ref="O6:O7" si="3">E6/D6*1000000</f>
        <v>0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si="0"/>
        <v>#DIV/0!</v>
      </c>
      <c r="H7" s="7"/>
      <c r="I7" s="6"/>
      <c r="J7" s="7"/>
      <c r="K7" s="4"/>
      <c r="L7" s="7"/>
      <c r="M7" s="8" t="e">
        <f t="shared" si="1"/>
        <v>#DIV/0!</v>
      </c>
      <c r="N7" s="9" t="e">
        <f t="shared" si="2"/>
        <v>#DIV/0!</v>
      </c>
      <c r="O7" s="7" t="e">
        <f t="shared" si="3"/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ref="G8:G14" si="4">E8/C8*100</f>
        <v>#DIV/0!</v>
      </c>
      <c r="H8" s="7"/>
      <c r="I8" s="6"/>
      <c r="J8" s="7"/>
      <c r="K8" s="4"/>
      <c r="L8" s="7"/>
      <c r="M8" s="8" t="e">
        <f t="shared" si="1"/>
        <v>#DIV/0!</v>
      </c>
      <c r="N8" s="9" t="e">
        <f t="shared" ref="N8:N14" si="5">100-M8</f>
        <v>#DIV/0!</v>
      </c>
      <c r="O8" s="7" t="e">
        <f t="shared" ref="O8:O14" si="6">E8/D8*1000000</f>
        <v>#DIV/0!</v>
      </c>
    </row>
    <row r="9" spans="1:15" ht="21.95" customHeight="1" x14ac:dyDescent="0.25">
      <c r="A9" s="10">
        <v>5</v>
      </c>
      <c r="B9" s="11" t="s">
        <v>60</v>
      </c>
      <c r="C9" s="7">
        <f>12100</f>
        <v>12100</v>
      </c>
      <c r="D9" s="7">
        <v>12100</v>
      </c>
      <c r="E9" s="7">
        <v>0</v>
      </c>
      <c r="F9" s="4">
        <v>0</v>
      </c>
      <c r="G9" s="5">
        <f t="shared" si="4"/>
        <v>0</v>
      </c>
      <c r="H9" s="7">
        <v>1</v>
      </c>
      <c r="I9" s="6">
        <v>1</v>
      </c>
      <c r="J9" s="7">
        <v>0</v>
      </c>
      <c r="K9" s="4">
        <v>0</v>
      </c>
      <c r="L9" s="7">
        <v>0</v>
      </c>
      <c r="M9" s="8">
        <f t="shared" si="1"/>
        <v>0</v>
      </c>
      <c r="N9" s="9">
        <f t="shared" si="5"/>
        <v>100</v>
      </c>
      <c r="O9" s="7">
        <f t="shared" si="6"/>
        <v>0</v>
      </c>
    </row>
    <row r="10" spans="1:15" ht="21.95" customHeight="1" x14ac:dyDescent="0.25">
      <c r="A10" s="10">
        <v>6</v>
      </c>
      <c r="B10" s="11" t="s">
        <v>61</v>
      </c>
      <c r="C10" s="7">
        <v>320</v>
      </c>
      <c r="D10" s="7">
        <v>320</v>
      </c>
      <c r="E10" s="7">
        <v>0</v>
      </c>
      <c r="F10" s="4">
        <v>0</v>
      </c>
      <c r="G10" s="5">
        <f t="shared" si="4"/>
        <v>0</v>
      </c>
      <c r="H10" s="7">
        <v>1</v>
      </c>
      <c r="I10" s="6">
        <v>1</v>
      </c>
      <c r="J10" s="7">
        <v>0</v>
      </c>
      <c r="K10" s="4">
        <v>0</v>
      </c>
      <c r="L10" s="7">
        <v>0</v>
      </c>
      <c r="M10" s="8">
        <f t="shared" si="1"/>
        <v>0</v>
      </c>
      <c r="N10" s="9">
        <f t="shared" si="5"/>
        <v>100</v>
      </c>
      <c r="O10" s="7">
        <f t="shared" si="6"/>
        <v>0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4"/>
        <v>#DIV/0!</v>
      </c>
      <c r="H11" s="7"/>
      <c r="I11" s="6"/>
      <c r="J11" s="7"/>
      <c r="K11" s="4"/>
      <c r="L11" s="7"/>
      <c r="M11" s="8" t="e">
        <f t="shared" si="1"/>
        <v>#DIV/0!</v>
      </c>
      <c r="N11" s="9" t="e">
        <f t="shared" si="5"/>
        <v>#DIV/0!</v>
      </c>
      <c r="O11" s="7" t="e">
        <f t="shared" si="6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4"/>
        <v>#DIV/0!</v>
      </c>
      <c r="H12" s="7"/>
      <c r="I12" s="6"/>
      <c r="J12" s="7"/>
      <c r="K12" s="4"/>
      <c r="L12" s="7"/>
      <c r="M12" s="8" t="e">
        <f t="shared" si="1"/>
        <v>#DIV/0!</v>
      </c>
      <c r="N12" s="9" t="e">
        <f t="shared" si="5"/>
        <v>#DIV/0!</v>
      </c>
      <c r="O12" s="7" t="e">
        <f t="shared" si="6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4"/>
        <v>#DIV/0!</v>
      </c>
      <c r="H13" s="38"/>
      <c r="I13" s="38"/>
      <c r="J13" s="34"/>
      <c r="K13" s="38"/>
      <c r="L13" s="38"/>
      <c r="M13" s="8" t="e">
        <f t="shared" si="1"/>
        <v>#DIV/0!</v>
      </c>
      <c r="N13" s="9" t="e">
        <f t="shared" si="5"/>
        <v>#DIV/0!</v>
      </c>
      <c r="O13" s="7" t="e">
        <f t="shared" si="6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4"/>
        <v>#DIV/0!</v>
      </c>
      <c r="H14" s="38"/>
      <c r="I14" s="38"/>
      <c r="J14" s="34"/>
      <c r="K14" s="38"/>
      <c r="L14" s="38"/>
      <c r="M14" s="8" t="e">
        <f t="shared" si="1"/>
        <v>#DIV/0!</v>
      </c>
      <c r="N14" s="9" t="e">
        <f t="shared" si="5"/>
        <v>#DIV/0!</v>
      </c>
      <c r="O14" s="7" t="e">
        <f t="shared" si="6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ref="G15:G23" si="7">E15/C15*100</f>
        <v>#DIV/0!</v>
      </c>
      <c r="H15" s="38"/>
      <c r="I15" s="38"/>
      <c r="J15" s="38"/>
      <c r="K15" s="38"/>
      <c r="L15" s="38"/>
      <c r="M15" s="8" t="e">
        <f t="shared" ref="M15:M23" si="8">J15/H15*100</f>
        <v>#DIV/0!</v>
      </c>
      <c r="N15" s="9" t="e">
        <f t="shared" ref="N15:N23" si="9">100-M15</f>
        <v>#DIV/0!</v>
      </c>
      <c r="O15" s="7" t="e">
        <f t="shared" ref="O15:O23" si="10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7"/>
        <v>#DIV/0!</v>
      </c>
      <c r="H16" s="38"/>
      <c r="I16" s="38"/>
      <c r="J16" s="34"/>
      <c r="K16" s="38"/>
      <c r="L16" s="38"/>
      <c r="M16" s="8" t="e">
        <f t="shared" si="8"/>
        <v>#DIV/0!</v>
      </c>
      <c r="N16" s="9" t="e">
        <f t="shared" si="9"/>
        <v>#DIV/0!</v>
      </c>
      <c r="O16" s="7" t="e">
        <f t="shared" si="10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5" t="e">
        <f t="shared" si="7"/>
        <v>#DIV/0!</v>
      </c>
      <c r="H17" s="38"/>
      <c r="I17" s="38"/>
      <c r="J17" s="34"/>
      <c r="K17" s="38"/>
      <c r="L17" s="38"/>
      <c r="M17" s="8" t="e">
        <f t="shared" si="8"/>
        <v>#DIV/0!</v>
      </c>
      <c r="N17" s="9" t="e">
        <f t="shared" si="9"/>
        <v>#DIV/0!</v>
      </c>
      <c r="O17" s="7" t="e">
        <f t="shared" si="10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7"/>
        <v>#DIV/0!</v>
      </c>
      <c r="H18" s="38"/>
      <c r="I18" s="38"/>
      <c r="J18" s="34"/>
      <c r="K18" s="38"/>
      <c r="L18" s="38"/>
      <c r="M18" s="8" t="e">
        <f t="shared" si="8"/>
        <v>#DIV/0!</v>
      </c>
      <c r="N18" s="9" t="e">
        <f t="shared" si="9"/>
        <v>#DIV/0!</v>
      </c>
      <c r="O18" s="7" t="e">
        <f t="shared" si="10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7"/>
        <v>#DIV/0!</v>
      </c>
      <c r="H19" s="38"/>
      <c r="I19" s="38"/>
      <c r="J19" s="34"/>
      <c r="K19" s="38"/>
      <c r="L19" s="38"/>
      <c r="M19" s="8" t="e">
        <f t="shared" si="8"/>
        <v>#DIV/0!</v>
      </c>
      <c r="N19" s="9" t="e">
        <f t="shared" si="9"/>
        <v>#DIV/0!</v>
      </c>
      <c r="O19" s="7" t="e">
        <f t="shared" si="10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7"/>
        <v>#DIV/0!</v>
      </c>
      <c r="H20" s="38"/>
      <c r="I20" s="38"/>
      <c r="J20" s="34"/>
      <c r="K20" s="38"/>
      <c r="L20" s="38"/>
      <c r="M20" s="8" t="e">
        <f t="shared" si="8"/>
        <v>#DIV/0!</v>
      </c>
      <c r="N20" s="9" t="e">
        <f t="shared" si="9"/>
        <v>#DIV/0!</v>
      </c>
      <c r="O20" s="7" t="e">
        <f t="shared" si="10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7"/>
        <v>#DIV/0!</v>
      </c>
      <c r="H21" s="38"/>
      <c r="I21" s="38"/>
      <c r="J21" s="34"/>
      <c r="K21" s="38"/>
      <c r="L21" s="38"/>
      <c r="M21" s="8" t="e">
        <f t="shared" si="8"/>
        <v>#DIV/0!</v>
      </c>
      <c r="N21" s="9" t="e">
        <f t="shared" si="9"/>
        <v>#DIV/0!</v>
      </c>
      <c r="O21" s="7" t="e">
        <f t="shared" si="10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7"/>
        <v>#DIV/0!</v>
      </c>
      <c r="H22" s="38"/>
      <c r="I22" s="38"/>
      <c r="J22" s="34"/>
      <c r="K22" s="38"/>
      <c r="L22" s="38"/>
      <c r="M22" s="8" t="e">
        <f t="shared" si="8"/>
        <v>#DIV/0!</v>
      </c>
      <c r="N22" s="9" t="e">
        <f t="shared" si="9"/>
        <v>#DIV/0!</v>
      </c>
      <c r="O22" s="7" t="e">
        <f t="shared" si="10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7"/>
        <v>#DIV/0!</v>
      </c>
      <c r="H23" s="38"/>
      <c r="I23" s="38"/>
      <c r="J23" s="34"/>
      <c r="K23" s="38"/>
      <c r="L23" s="38"/>
      <c r="M23" s="8" t="e">
        <f t="shared" si="8"/>
        <v>#DIV/0!</v>
      </c>
      <c r="N23" s="9" t="e">
        <f t="shared" si="9"/>
        <v>#DIV/0!</v>
      </c>
      <c r="O23" s="7" t="e">
        <f t="shared" si="10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:G27" si="11">E24/C24*100</f>
        <v>#DIV/0!</v>
      </c>
      <c r="H24" s="38"/>
      <c r="I24" s="38"/>
      <c r="J24" s="34"/>
      <c r="K24" s="38"/>
      <c r="L24" s="38"/>
      <c r="M24" s="8" t="e">
        <f t="shared" ref="M24" si="12">J24/H24*100</f>
        <v>#DIV/0!</v>
      </c>
      <c r="N24" s="9" t="e">
        <f t="shared" ref="N24:N26" si="13">100-M24</f>
        <v>#DIV/0!</v>
      </c>
      <c r="O24" s="7" t="e">
        <f t="shared" ref="O24:O26" si="14">E24/D24*1000000</f>
        <v>#DIV/0!</v>
      </c>
    </row>
    <row r="25" spans="1:15" ht="21.95" customHeight="1" x14ac:dyDescent="0.25">
      <c r="A25" s="70">
        <v>21</v>
      </c>
      <c r="B25" s="52" t="s">
        <v>57</v>
      </c>
      <c r="C25" s="23"/>
      <c r="D25" s="23"/>
      <c r="E25" s="23"/>
      <c r="F25" s="64"/>
      <c r="G25" s="66" t="e">
        <f t="shared" si="11"/>
        <v>#DIV/0!</v>
      </c>
      <c r="H25" s="71"/>
      <c r="I25" s="71"/>
      <c r="J25" s="72"/>
      <c r="K25" s="71"/>
      <c r="L25" s="71"/>
      <c r="M25" s="73" t="e">
        <f>J25/H25*100</f>
        <v>#DIV/0!</v>
      </c>
      <c r="N25" s="74" t="e">
        <f t="shared" si="13"/>
        <v>#DIV/0!</v>
      </c>
      <c r="O25" s="23" t="e">
        <f t="shared" si="14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11"/>
        <v>#DIV/0!</v>
      </c>
      <c r="H26" s="38"/>
      <c r="I26" s="38"/>
      <c r="J26" s="34"/>
      <c r="K26" s="38"/>
      <c r="L26" s="38"/>
      <c r="M26" s="68" t="e">
        <f>J26/H26*100</f>
        <v>#DIV/0!</v>
      </c>
      <c r="N26" s="55" t="e">
        <f t="shared" si="13"/>
        <v>#DIV/0!</v>
      </c>
      <c r="O26" s="38" t="e">
        <f t="shared" si="14"/>
        <v>#DIV/0!</v>
      </c>
    </row>
    <row r="27" spans="1:15" ht="21.95" customHeight="1" x14ac:dyDescent="0.25">
      <c r="A27" s="38">
        <v>23</v>
      </c>
      <c r="B27" s="52" t="s">
        <v>64</v>
      </c>
      <c r="C27" s="38"/>
      <c r="D27" s="38"/>
      <c r="E27" s="38"/>
      <c r="F27" s="38"/>
      <c r="G27" s="55" t="e">
        <f t="shared" si="11"/>
        <v>#DIV/0!</v>
      </c>
      <c r="H27" s="38"/>
      <c r="I27" s="38"/>
      <c r="J27" s="34"/>
      <c r="K27" s="38"/>
      <c r="L27" s="38"/>
      <c r="M27" s="68" t="e">
        <f>J27/H27*100</f>
        <v>#DIV/0!</v>
      </c>
      <c r="N27" s="55" t="e">
        <f t="shared" ref="N27" si="15">100-M27</f>
        <v>#DIV/0!</v>
      </c>
      <c r="O27" s="38" t="e">
        <f t="shared" ref="O27" si="16">E27/D27*1000000</f>
        <v>#DIV/0!</v>
      </c>
    </row>
    <row r="28" spans="1:15" ht="15.75" thickBot="1" x14ac:dyDescent="0.3">
      <c r="A28" s="75"/>
      <c r="B28" s="54" t="s">
        <v>17</v>
      </c>
      <c r="C28" s="76">
        <f>SUM(C5:C27)</f>
        <v>36920</v>
      </c>
      <c r="D28" s="37">
        <f>SUM(D5:D27)</f>
        <v>36920</v>
      </c>
      <c r="E28" s="37">
        <f>SUM(E5:E27)</f>
        <v>0</v>
      </c>
      <c r="F28" s="37">
        <f>SUM(F5:F27)</f>
        <v>0</v>
      </c>
      <c r="G28" s="77">
        <f>E28/C28*100</f>
        <v>0</v>
      </c>
      <c r="H28" s="37">
        <f>SUM(H5:H27)</f>
        <v>14</v>
      </c>
      <c r="I28" s="37">
        <f>SUM(I5:I27)</f>
        <v>14</v>
      </c>
      <c r="J28" s="37">
        <f>SUM(J5:J27)</f>
        <v>0</v>
      </c>
      <c r="K28" s="37">
        <f>SUM(K5:K27)</f>
        <v>0</v>
      </c>
      <c r="L28" s="37">
        <f>SUM(L5:L27)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16" workbookViewId="0">
      <selection activeCell="K11" sqref="K11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45429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2900+5700+6300+6100+3800+2800+4900+1500+300</f>
        <v>34300</v>
      </c>
      <c r="D5" s="3">
        <v>34300</v>
      </c>
      <c r="E5" s="3">
        <v>0</v>
      </c>
      <c r="F5" s="4">
        <v>0</v>
      </c>
      <c r="G5" s="5">
        <f t="shared" ref="G5" si="0">E5/C5*100</f>
        <v>0</v>
      </c>
      <c r="H5" s="6">
        <v>9</v>
      </c>
      <c r="I5" s="6">
        <v>9</v>
      </c>
      <c r="J5" s="6">
        <v>0</v>
      </c>
      <c r="K5" s="4">
        <v>0</v>
      </c>
      <c r="L5" s="7">
        <v>0</v>
      </c>
      <c r="M5" s="8">
        <f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v>2500</v>
      </c>
      <c r="D6" s="7">
        <v>2500</v>
      </c>
      <c r="E6" s="7">
        <v>0</v>
      </c>
      <c r="F6" s="4">
        <v>0</v>
      </c>
      <c r="G6" s="5">
        <v>0</v>
      </c>
      <c r="H6" s="7">
        <v>1</v>
      </c>
      <c r="I6" s="6">
        <v>1</v>
      </c>
      <c r="J6" s="7">
        <v>0</v>
      </c>
      <c r="K6" s="4">
        <v>0</v>
      </c>
      <c r="L6" s="7">
        <v>0</v>
      </c>
      <c r="M6" s="8">
        <f t="shared" ref="M6" si="1">J6/H6*100</f>
        <v>0</v>
      </c>
      <c r="N6" s="9">
        <f t="shared" ref="N6" si="2">100-M6</f>
        <v>100</v>
      </c>
      <c r="O6" s="7">
        <f t="shared" ref="O6" si="3">E6/D6*1000000</f>
        <v>0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ref="G7:G14" si="4">E7/C7*100</f>
        <v>#DIV/0!</v>
      </c>
      <c r="H7" s="7"/>
      <c r="I7" s="6"/>
      <c r="J7" s="7"/>
      <c r="K7" s="4"/>
      <c r="L7" s="7"/>
      <c r="M7" s="8" t="e">
        <f t="shared" ref="M7:M14" si="5">J7/H7*100</f>
        <v>#DIV/0!</v>
      </c>
      <c r="N7" s="9" t="e">
        <f t="shared" ref="N7:N14" si="6">100-M7</f>
        <v>#DIV/0!</v>
      </c>
      <c r="O7" s="7" t="e">
        <f t="shared" ref="O7:O14" si="7">E7/D7*1000000</f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si="4"/>
        <v>#DIV/0!</v>
      </c>
      <c r="H8" s="7"/>
      <c r="I8" s="6"/>
      <c r="J8" s="7"/>
      <c r="K8" s="4"/>
      <c r="L8" s="7"/>
      <c r="M8" s="8" t="e">
        <f t="shared" si="5"/>
        <v>#DIV/0!</v>
      </c>
      <c r="N8" s="9" t="e">
        <f t="shared" si="6"/>
        <v>#DIV/0!</v>
      </c>
      <c r="O8" s="7" t="e">
        <f t="shared" si="7"/>
        <v>#DIV/0!</v>
      </c>
    </row>
    <row r="9" spans="1:15" ht="21.95" customHeight="1" x14ac:dyDescent="0.25">
      <c r="A9" s="10">
        <v>5</v>
      </c>
      <c r="B9" s="11" t="s">
        <v>60</v>
      </c>
      <c r="C9" s="7"/>
      <c r="D9" s="7"/>
      <c r="E9" s="7"/>
      <c r="F9" s="4"/>
      <c r="G9" s="5" t="e">
        <f t="shared" si="4"/>
        <v>#DIV/0!</v>
      </c>
      <c r="H9" s="7"/>
      <c r="I9" s="6"/>
      <c r="J9" s="7"/>
      <c r="K9" s="4"/>
      <c r="L9" s="7"/>
      <c r="M9" s="8" t="e">
        <f t="shared" si="5"/>
        <v>#DIV/0!</v>
      </c>
      <c r="N9" s="9" t="e">
        <f t="shared" si="6"/>
        <v>#DIV/0!</v>
      </c>
      <c r="O9" s="7" t="e">
        <f t="shared" si="7"/>
        <v>#DIV/0!</v>
      </c>
    </row>
    <row r="10" spans="1:15" ht="21.95" customHeight="1" x14ac:dyDescent="0.25">
      <c r="A10" s="10">
        <v>6</v>
      </c>
      <c r="B10" s="11" t="s">
        <v>61</v>
      </c>
      <c r="C10" s="7">
        <f>4500+750+60+308+3000</f>
        <v>8618</v>
      </c>
      <c r="D10" s="7">
        <v>8618</v>
      </c>
      <c r="E10" s="7">
        <v>0</v>
      </c>
      <c r="F10" s="4">
        <v>0</v>
      </c>
      <c r="G10" s="5">
        <v>0</v>
      </c>
      <c r="H10" s="7">
        <v>5</v>
      </c>
      <c r="I10" s="6">
        <v>5</v>
      </c>
      <c r="J10" s="7">
        <v>0</v>
      </c>
      <c r="K10" s="4">
        <v>0</v>
      </c>
      <c r="L10" s="7">
        <v>0</v>
      </c>
      <c r="M10" s="8">
        <f t="shared" si="5"/>
        <v>0</v>
      </c>
      <c r="N10" s="9">
        <f t="shared" si="6"/>
        <v>100</v>
      </c>
      <c r="O10" s="7">
        <f t="shared" si="7"/>
        <v>0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4"/>
        <v>#DIV/0!</v>
      </c>
      <c r="H11" s="7"/>
      <c r="I11" s="6"/>
      <c r="J11" s="7"/>
      <c r="K11" s="4"/>
      <c r="L11" s="7"/>
      <c r="M11" s="8" t="e">
        <f t="shared" si="5"/>
        <v>#DIV/0!</v>
      </c>
      <c r="N11" s="9" t="e">
        <f t="shared" si="6"/>
        <v>#DIV/0!</v>
      </c>
      <c r="O11" s="7" t="e">
        <f t="shared" si="7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4"/>
        <v>#DIV/0!</v>
      </c>
      <c r="H12" s="7"/>
      <c r="I12" s="6"/>
      <c r="J12" s="7"/>
      <c r="K12" s="4"/>
      <c r="L12" s="7"/>
      <c r="M12" s="8" t="e">
        <f t="shared" si="5"/>
        <v>#DIV/0!</v>
      </c>
      <c r="N12" s="9" t="e">
        <f t="shared" si="6"/>
        <v>#DIV/0!</v>
      </c>
      <c r="O12" s="7" t="e">
        <f t="shared" si="7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4"/>
        <v>#DIV/0!</v>
      </c>
      <c r="H13" s="38"/>
      <c r="I13" s="38"/>
      <c r="J13" s="34"/>
      <c r="K13" s="38"/>
      <c r="L13" s="38"/>
      <c r="M13" s="8" t="e">
        <f t="shared" si="5"/>
        <v>#DIV/0!</v>
      </c>
      <c r="N13" s="9" t="e">
        <f t="shared" si="6"/>
        <v>#DIV/0!</v>
      </c>
      <c r="O13" s="7" t="e">
        <f t="shared" si="7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4"/>
        <v>#DIV/0!</v>
      </c>
      <c r="H14" s="38"/>
      <c r="I14" s="38"/>
      <c r="J14" s="34"/>
      <c r="K14" s="38"/>
      <c r="L14" s="38"/>
      <c r="M14" s="8" t="e">
        <f t="shared" si="5"/>
        <v>#DIV/0!</v>
      </c>
      <c r="N14" s="9" t="e">
        <f t="shared" si="6"/>
        <v>#DIV/0!</v>
      </c>
      <c r="O14" s="7" t="e">
        <f t="shared" si="7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ref="G15:G27" si="8">E15/C15*100</f>
        <v>#DIV/0!</v>
      </c>
      <c r="H15" s="38"/>
      <c r="I15" s="38"/>
      <c r="J15" s="34"/>
      <c r="K15" s="38"/>
      <c r="L15" s="38"/>
      <c r="M15" s="8" t="e">
        <f t="shared" ref="M15:M25" si="9">J15/H15*100</f>
        <v>#DIV/0!</v>
      </c>
      <c r="N15" s="9" t="e">
        <f t="shared" ref="N15:N26" si="10">100-M15</f>
        <v>#DIV/0!</v>
      </c>
      <c r="O15" s="7" t="e">
        <f t="shared" ref="O15:O26" si="11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8"/>
        <v>#DIV/0!</v>
      </c>
      <c r="H16" s="38"/>
      <c r="I16" s="38"/>
      <c r="J16" s="34"/>
      <c r="K16" s="38"/>
      <c r="L16" s="38"/>
      <c r="M16" s="8" t="e">
        <f t="shared" si="9"/>
        <v>#DIV/0!</v>
      </c>
      <c r="N16" s="9" t="e">
        <f t="shared" si="10"/>
        <v>#DIV/0!</v>
      </c>
      <c r="O16" s="7" t="e">
        <f t="shared" si="11"/>
        <v>#DIV/0!</v>
      </c>
    </row>
    <row r="17" spans="1:15" ht="21.95" customHeight="1" x14ac:dyDescent="0.25">
      <c r="A17" s="1">
        <v>13</v>
      </c>
      <c r="B17" s="52" t="s">
        <v>52</v>
      </c>
      <c r="C17" s="23">
        <f>10000+8500</f>
        <v>18500</v>
      </c>
      <c r="D17" s="23">
        <v>18500</v>
      </c>
      <c r="E17" s="23">
        <v>0</v>
      </c>
      <c r="F17" s="4">
        <v>0</v>
      </c>
      <c r="G17" s="5">
        <f t="shared" si="8"/>
        <v>0</v>
      </c>
      <c r="H17" s="38">
        <v>2</v>
      </c>
      <c r="I17" s="38">
        <v>2</v>
      </c>
      <c r="J17" s="38">
        <v>0</v>
      </c>
      <c r="K17" s="38">
        <v>0</v>
      </c>
      <c r="L17" s="38">
        <v>0</v>
      </c>
      <c r="M17" s="8">
        <f t="shared" si="9"/>
        <v>0</v>
      </c>
      <c r="N17" s="9">
        <f t="shared" si="10"/>
        <v>100</v>
      </c>
      <c r="O17" s="7">
        <f t="shared" si="11"/>
        <v>0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8"/>
        <v>#DIV/0!</v>
      </c>
      <c r="H18" s="38"/>
      <c r="I18" s="38"/>
      <c r="J18" s="34"/>
      <c r="K18" s="38"/>
      <c r="L18" s="38"/>
      <c r="M18" s="8" t="e">
        <f t="shared" si="9"/>
        <v>#DIV/0!</v>
      </c>
      <c r="N18" s="9" t="e">
        <f t="shared" si="10"/>
        <v>#DIV/0!</v>
      </c>
      <c r="O18" s="7" t="e">
        <f t="shared" si="11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8"/>
        <v>#DIV/0!</v>
      </c>
      <c r="H19" s="38"/>
      <c r="I19" s="38"/>
      <c r="J19" s="34"/>
      <c r="K19" s="38"/>
      <c r="L19" s="38"/>
      <c r="M19" s="8" t="e">
        <f t="shared" si="9"/>
        <v>#DIV/0!</v>
      </c>
      <c r="N19" s="9" t="e">
        <f t="shared" si="10"/>
        <v>#DIV/0!</v>
      </c>
      <c r="O19" s="7" t="e">
        <f t="shared" si="11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8"/>
        <v>#DIV/0!</v>
      </c>
      <c r="H20" s="38"/>
      <c r="I20" s="38"/>
      <c r="J20" s="34"/>
      <c r="K20" s="38"/>
      <c r="L20" s="38"/>
      <c r="M20" s="8" t="e">
        <f t="shared" si="9"/>
        <v>#DIV/0!</v>
      </c>
      <c r="N20" s="9" t="e">
        <f t="shared" si="10"/>
        <v>#DIV/0!</v>
      </c>
      <c r="O20" s="7" t="e">
        <f t="shared" si="11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8"/>
        <v>#DIV/0!</v>
      </c>
      <c r="H21" s="38"/>
      <c r="I21" s="38"/>
      <c r="J21" s="34"/>
      <c r="K21" s="38"/>
      <c r="L21" s="38"/>
      <c r="M21" s="8" t="e">
        <f t="shared" si="9"/>
        <v>#DIV/0!</v>
      </c>
      <c r="N21" s="9" t="e">
        <f t="shared" si="10"/>
        <v>#DIV/0!</v>
      </c>
      <c r="O21" s="7" t="e">
        <f t="shared" si="11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8"/>
        <v>#DIV/0!</v>
      </c>
      <c r="H22" s="38"/>
      <c r="I22" s="38"/>
      <c r="J22" s="34"/>
      <c r="K22" s="38"/>
      <c r="L22" s="38"/>
      <c r="M22" s="8" t="e">
        <f t="shared" si="9"/>
        <v>#DIV/0!</v>
      </c>
      <c r="N22" s="9" t="e">
        <f t="shared" si="10"/>
        <v>#DIV/0!</v>
      </c>
      <c r="O22" s="7" t="e">
        <f t="shared" si="11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8"/>
        <v>#DIV/0!</v>
      </c>
      <c r="H23" s="38"/>
      <c r="I23" s="38"/>
      <c r="J23" s="34"/>
      <c r="K23" s="38"/>
      <c r="L23" s="38"/>
      <c r="M23" s="8" t="e">
        <f t="shared" si="9"/>
        <v>#DIV/0!</v>
      </c>
      <c r="N23" s="9" t="e">
        <f t="shared" si="10"/>
        <v>#DIV/0!</v>
      </c>
      <c r="O23" s="7" t="e">
        <f t="shared" si="11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si="8"/>
        <v>#DIV/0!</v>
      </c>
      <c r="H24" s="38"/>
      <c r="I24" s="38"/>
      <c r="J24" s="34"/>
      <c r="K24" s="38"/>
      <c r="L24" s="38"/>
      <c r="M24" s="8" t="e">
        <f t="shared" ref="M24" si="12">J24/H24*100</f>
        <v>#DIV/0!</v>
      </c>
      <c r="N24" s="9" t="e">
        <f t="shared" ref="N24" si="13">100-M24</f>
        <v>#DIV/0!</v>
      </c>
      <c r="O24" s="7" t="e">
        <f t="shared" ref="O24" si="14">E24/D24*1000000</f>
        <v>#DIV/0!</v>
      </c>
    </row>
    <row r="25" spans="1:15" ht="21.95" customHeight="1" x14ac:dyDescent="0.25">
      <c r="A25" s="70">
        <v>21</v>
      </c>
      <c r="B25" s="52" t="s">
        <v>57</v>
      </c>
      <c r="C25" s="23"/>
      <c r="D25" s="23"/>
      <c r="E25" s="23"/>
      <c r="F25" s="64"/>
      <c r="G25" s="66" t="e">
        <f t="shared" si="8"/>
        <v>#DIV/0!</v>
      </c>
      <c r="H25" s="71"/>
      <c r="I25" s="71"/>
      <c r="J25" s="72"/>
      <c r="K25" s="71"/>
      <c r="L25" s="71"/>
      <c r="M25" s="73" t="e">
        <f t="shared" si="9"/>
        <v>#DIV/0!</v>
      </c>
      <c r="N25" s="74" t="e">
        <f t="shared" si="10"/>
        <v>#DIV/0!</v>
      </c>
      <c r="O25" s="23" t="e">
        <f t="shared" si="11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8"/>
        <v>#DIV/0!</v>
      </c>
      <c r="H26" s="38"/>
      <c r="I26" s="38"/>
      <c r="J26" s="34"/>
      <c r="K26" s="38"/>
      <c r="L26" s="38"/>
      <c r="M26" s="68" t="e">
        <f>J26/H26*100</f>
        <v>#DIV/0!</v>
      </c>
      <c r="N26" s="55" t="e">
        <f t="shared" si="10"/>
        <v>#DIV/0!</v>
      </c>
      <c r="O26" s="38" t="e">
        <f t="shared" si="11"/>
        <v>#DIV/0!</v>
      </c>
    </row>
    <row r="27" spans="1:15" ht="21.95" customHeight="1" x14ac:dyDescent="0.25">
      <c r="A27" s="38">
        <v>23</v>
      </c>
      <c r="B27" s="52" t="s">
        <v>64</v>
      </c>
      <c r="C27" s="38"/>
      <c r="D27" s="38"/>
      <c r="E27" s="38"/>
      <c r="F27" s="38"/>
      <c r="G27" s="55" t="e">
        <f t="shared" si="8"/>
        <v>#DIV/0!</v>
      </c>
      <c r="H27" s="38"/>
      <c r="I27" s="38"/>
      <c r="J27" s="34"/>
      <c r="K27" s="38"/>
      <c r="L27" s="38"/>
      <c r="M27" s="68" t="e">
        <f>J27/H27*100</f>
        <v>#DIV/0!</v>
      </c>
      <c r="N27" s="55" t="e">
        <f t="shared" ref="N27" si="15">100-M27</f>
        <v>#DIV/0!</v>
      </c>
      <c r="O27" s="38" t="e">
        <f t="shared" ref="O27" si="16">E27/D27*1000000</f>
        <v>#DIV/0!</v>
      </c>
    </row>
    <row r="28" spans="1:15" ht="15.75" thickBot="1" x14ac:dyDescent="0.3">
      <c r="A28" s="75"/>
      <c r="B28" s="54" t="s">
        <v>17</v>
      </c>
      <c r="C28" s="76">
        <f>SUM(C5:C27)</f>
        <v>63918</v>
      </c>
      <c r="D28" s="37">
        <f>SUM(D5:D27)</f>
        <v>63918</v>
      </c>
      <c r="E28" s="37">
        <f>SUM(E5:E27)</f>
        <v>0</v>
      </c>
      <c r="F28" s="37">
        <f>SUM(F5:F27)</f>
        <v>0</v>
      </c>
      <c r="G28" s="77">
        <f>E28/C28*100</f>
        <v>0</v>
      </c>
      <c r="H28" s="37">
        <f>SUM(H5:H27)</f>
        <v>17</v>
      </c>
      <c r="I28" s="37">
        <f>SUM(I5:I27)</f>
        <v>17</v>
      </c>
      <c r="J28" s="37">
        <f>SUM(J5:J27)</f>
        <v>0</v>
      </c>
      <c r="K28" s="37">
        <f>SUM(K5:K27)</f>
        <v>0</v>
      </c>
      <c r="L28" s="37">
        <f>SUM(L5:L27)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13" workbookViewId="0">
      <selection activeCell="K16" sqref="K16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45430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1600+3000+2100+3200+300+900+1200</f>
        <v>12300</v>
      </c>
      <c r="D5" s="3">
        <v>12300</v>
      </c>
      <c r="E5" s="3">
        <v>0</v>
      </c>
      <c r="F5" s="4">
        <v>0</v>
      </c>
      <c r="G5" s="5">
        <f>E5/C5*100</f>
        <v>0</v>
      </c>
      <c r="H5" s="6">
        <v>7</v>
      </c>
      <c r="I5" s="6">
        <v>7</v>
      </c>
      <c r="J5" s="6">
        <v>0</v>
      </c>
      <c r="K5" s="4">
        <v>0</v>
      </c>
      <c r="L5" s="7">
        <v>0</v>
      </c>
      <c r="M5" s="8">
        <f t="shared" ref="M5:M10" si="0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2500+1050</f>
        <v>3550</v>
      </c>
      <c r="D6" s="7">
        <v>3550</v>
      </c>
      <c r="E6" s="7">
        <v>0</v>
      </c>
      <c r="F6" s="4">
        <v>0</v>
      </c>
      <c r="G6" s="5">
        <f t="shared" ref="G6:G10" si="1">E6/C6*100</f>
        <v>0</v>
      </c>
      <c r="H6" s="7">
        <v>2</v>
      </c>
      <c r="I6" s="6">
        <v>2</v>
      </c>
      <c r="J6" s="7">
        <v>0</v>
      </c>
      <c r="K6" s="4">
        <v>0</v>
      </c>
      <c r="L6" s="7">
        <v>0</v>
      </c>
      <c r="M6" s="8">
        <f t="shared" si="0"/>
        <v>0</v>
      </c>
      <c r="N6" s="9">
        <f t="shared" ref="N6:N10" si="2">100-M6</f>
        <v>100</v>
      </c>
      <c r="O6" s="7">
        <f t="shared" ref="O6:O10" si="3">E6/D6*1000000</f>
        <v>0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si="1"/>
        <v>#DIV/0!</v>
      </c>
      <c r="H7" s="7"/>
      <c r="I7" s="6"/>
      <c r="J7" s="7"/>
      <c r="K7" s="4"/>
      <c r="L7" s="7"/>
      <c r="M7" s="8" t="e">
        <f t="shared" si="0"/>
        <v>#DIV/0!</v>
      </c>
      <c r="N7" s="9" t="e">
        <f t="shared" si="2"/>
        <v>#DIV/0!</v>
      </c>
      <c r="O7" s="7" t="e">
        <f t="shared" si="3"/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si="1"/>
        <v>#DIV/0!</v>
      </c>
      <c r="H8" s="7"/>
      <c r="I8" s="6"/>
      <c r="J8" s="7"/>
      <c r="K8" s="4"/>
      <c r="L8" s="7"/>
      <c r="M8" s="8" t="e">
        <f t="shared" si="0"/>
        <v>#DIV/0!</v>
      </c>
      <c r="N8" s="9" t="e">
        <f t="shared" si="2"/>
        <v>#DIV/0!</v>
      </c>
      <c r="O8" s="7" t="e">
        <f t="shared" si="3"/>
        <v>#DIV/0!</v>
      </c>
    </row>
    <row r="9" spans="1:15" ht="21.95" customHeight="1" x14ac:dyDescent="0.25">
      <c r="A9" s="10">
        <v>5</v>
      </c>
      <c r="B9" s="11" t="s">
        <v>60</v>
      </c>
      <c r="C9" s="7"/>
      <c r="D9" s="7"/>
      <c r="E9" s="7"/>
      <c r="F9" s="4"/>
      <c r="G9" s="5" t="e">
        <f t="shared" si="1"/>
        <v>#DIV/0!</v>
      </c>
      <c r="H9" s="7"/>
      <c r="I9" s="6"/>
      <c r="J9" s="7"/>
      <c r="K9" s="4"/>
      <c r="L9" s="7"/>
      <c r="M9" s="8" t="e">
        <f t="shared" si="0"/>
        <v>#DIV/0!</v>
      </c>
      <c r="N9" s="9" t="e">
        <f t="shared" si="2"/>
        <v>#DIV/0!</v>
      </c>
      <c r="O9" s="7" t="e">
        <f t="shared" si="3"/>
        <v>#DIV/0!</v>
      </c>
    </row>
    <row r="10" spans="1:15" ht="21.95" customHeight="1" x14ac:dyDescent="0.25">
      <c r="A10" s="10">
        <v>6</v>
      </c>
      <c r="B10" s="11" t="s">
        <v>61</v>
      </c>
      <c r="C10" s="7">
        <f>434</f>
        <v>434</v>
      </c>
      <c r="D10" s="7">
        <v>434</v>
      </c>
      <c r="E10" s="7">
        <v>0</v>
      </c>
      <c r="F10" s="4">
        <v>0</v>
      </c>
      <c r="G10" s="5">
        <f t="shared" si="1"/>
        <v>0</v>
      </c>
      <c r="H10" s="7">
        <v>1</v>
      </c>
      <c r="I10" s="6">
        <v>1</v>
      </c>
      <c r="J10" s="7">
        <v>0</v>
      </c>
      <c r="K10" s="4">
        <v>0</v>
      </c>
      <c r="L10" s="7">
        <v>0</v>
      </c>
      <c r="M10" s="8">
        <f t="shared" si="0"/>
        <v>0</v>
      </c>
      <c r="N10" s="9">
        <f t="shared" si="2"/>
        <v>100</v>
      </c>
      <c r="O10" s="7">
        <f t="shared" si="3"/>
        <v>0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ref="G11:G14" si="4">E11/C11*100</f>
        <v>#DIV/0!</v>
      </c>
      <c r="H11" s="7"/>
      <c r="I11" s="6"/>
      <c r="J11" s="7"/>
      <c r="K11" s="4"/>
      <c r="L11" s="7"/>
      <c r="M11" s="8" t="e">
        <f t="shared" ref="M11:M14" si="5">J11/H11*100</f>
        <v>#DIV/0!</v>
      </c>
      <c r="N11" s="9" t="e">
        <f t="shared" ref="N11:N14" si="6">100-M11</f>
        <v>#DIV/0!</v>
      </c>
      <c r="O11" s="7" t="e">
        <f t="shared" ref="O11:O14" si="7">E11/D11*1000000</f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4"/>
        <v>#DIV/0!</v>
      </c>
      <c r="H12" s="7"/>
      <c r="I12" s="6"/>
      <c r="J12" s="7"/>
      <c r="K12" s="4"/>
      <c r="L12" s="7"/>
      <c r="M12" s="8" t="e">
        <f t="shared" si="5"/>
        <v>#DIV/0!</v>
      </c>
      <c r="N12" s="9" t="e">
        <f t="shared" si="6"/>
        <v>#DIV/0!</v>
      </c>
      <c r="O12" s="7" t="e">
        <f t="shared" si="7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4"/>
        <v>#DIV/0!</v>
      </c>
      <c r="H13" s="38"/>
      <c r="I13" s="38"/>
      <c r="J13" s="34"/>
      <c r="K13" s="38"/>
      <c r="L13" s="38"/>
      <c r="M13" s="8" t="e">
        <f t="shared" si="5"/>
        <v>#DIV/0!</v>
      </c>
      <c r="N13" s="9" t="e">
        <f t="shared" si="6"/>
        <v>#DIV/0!</v>
      </c>
      <c r="O13" s="7" t="e">
        <f t="shared" si="7"/>
        <v>#DIV/0!</v>
      </c>
    </row>
    <row r="14" spans="1:15" ht="21.95" customHeight="1" x14ac:dyDescent="0.25">
      <c r="A14" s="1">
        <v>10</v>
      </c>
      <c r="B14" s="11" t="s">
        <v>46</v>
      </c>
      <c r="C14" s="23">
        <f>25000</f>
        <v>25000</v>
      </c>
      <c r="D14" s="23">
        <v>25000</v>
      </c>
      <c r="E14" s="23">
        <v>0</v>
      </c>
      <c r="F14" s="4">
        <v>0</v>
      </c>
      <c r="G14" s="5">
        <f t="shared" si="4"/>
        <v>0</v>
      </c>
      <c r="H14" s="38">
        <v>1</v>
      </c>
      <c r="I14" s="38">
        <v>1</v>
      </c>
      <c r="J14" s="38">
        <v>0</v>
      </c>
      <c r="K14" s="38">
        <v>0</v>
      </c>
      <c r="L14" s="38">
        <v>0</v>
      </c>
      <c r="M14" s="8">
        <f t="shared" si="5"/>
        <v>0</v>
      </c>
      <c r="N14" s="9">
        <f t="shared" si="6"/>
        <v>100</v>
      </c>
      <c r="O14" s="7">
        <f t="shared" si="7"/>
        <v>0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ref="G15:G23" si="8">E15/C15*100</f>
        <v>#DIV/0!</v>
      </c>
      <c r="H15" s="38"/>
      <c r="I15" s="38"/>
      <c r="J15" s="34"/>
      <c r="K15" s="38"/>
      <c r="L15" s="38"/>
      <c r="M15" s="8" t="e">
        <f t="shared" ref="M15:M23" si="9">J15/H15*100</f>
        <v>#DIV/0!</v>
      </c>
      <c r="N15" s="9" t="e">
        <f t="shared" ref="N15:N23" si="10">100-M15</f>
        <v>#DIV/0!</v>
      </c>
      <c r="O15" s="7" t="e">
        <f t="shared" ref="O15:O23" si="11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8"/>
        <v>#DIV/0!</v>
      </c>
      <c r="H16" s="38"/>
      <c r="I16" s="38"/>
      <c r="J16" s="34"/>
      <c r="K16" s="38"/>
      <c r="L16" s="38"/>
      <c r="M16" s="8" t="e">
        <f t="shared" si="9"/>
        <v>#DIV/0!</v>
      </c>
      <c r="N16" s="9" t="e">
        <f t="shared" si="10"/>
        <v>#DIV/0!</v>
      </c>
      <c r="O16" s="7" t="e">
        <f t="shared" si="11"/>
        <v>#DIV/0!</v>
      </c>
    </row>
    <row r="17" spans="1:15" ht="21.95" customHeight="1" x14ac:dyDescent="0.25">
      <c r="A17" s="1">
        <v>13</v>
      </c>
      <c r="B17" s="52" t="s">
        <v>52</v>
      </c>
      <c r="C17" s="23">
        <f>4167+2000+1269+1000</f>
        <v>8436</v>
      </c>
      <c r="D17" s="23">
        <v>8436</v>
      </c>
      <c r="E17" s="23">
        <v>0</v>
      </c>
      <c r="F17" s="4">
        <v>0</v>
      </c>
      <c r="G17" s="5">
        <f t="shared" si="8"/>
        <v>0</v>
      </c>
      <c r="H17" s="38">
        <v>4</v>
      </c>
      <c r="I17" s="38">
        <v>4</v>
      </c>
      <c r="J17" s="38">
        <v>0</v>
      </c>
      <c r="K17" s="38">
        <v>0</v>
      </c>
      <c r="L17" s="38">
        <v>0</v>
      </c>
      <c r="M17" s="8">
        <f t="shared" si="9"/>
        <v>0</v>
      </c>
      <c r="N17" s="9">
        <f t="shared" si="10"/>
        <v>100</v>
      </c>
      <c r="O17" s="7">
        <f t="shared" si="11"/>
        <v>0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8"/>
        <v>#DIV/0!</v>
      </c>
      <c r="H18" s="38"/>
      <c r="I18" s="38"/>
      <c r="J18" s="34"/>
      <c r="K18" s="38"/>
      <c r="L18" s="38"/>
      <c r="M18" s="8" t="e">
        <f t="shared" si="9"/>
        <v>#DIV/0!</v>
      </c>
      <c r="N18" s="9" t="e">
        <f t="shared" si="10"/>
        <v>#DIV/0!</v>
      </c>
      <c r="O18" s="7" t="e">
        <f t="shared" si="11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8"/>
        <v>#DIV/0!</v>
      </c>
      <c r="H19" s="38"/>
      <c r="I19" s="38"/>
      <c r="J19" s="34"/>
      <c r="K19" s="38"/>
      <c r="L19" s="38"/>
      <c r="M19" s="8" t="e">
        <f t="shared" si="9"/>
        <v>#DIV/0!</v>
      </c>
      <c r="N19" s="9" t="e">
        <f t="shared" si="10"/>
        <v>#DIV/0!</v>
      </c>
      <c r="O19" s="7" t="e">
        <f t="shared" si="11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8"/>
        <v>#DIV/0!</v>
      </c>
      <c r="H20" s="38"/>
      <c r="I20" s="38"/>
      <c r="J20" s="34"/>
      <c r="K20" s="38"/>
      <c r="L20" s="38"/>
      <c r="M20" s="8" t="e">
        <f t="shared" si="9"/>
        <v>#DIV/0!</v>
      </c>
      <c r="N20" s="9" t="e">
        <f t="shared" si="10"/>
        <v>#DIV/0!</v>
      </c>
      <c r="O20" s="7" t="e">
        <f t="shared" si="11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8"/>
        <v>#DIV/0!</v>
      </c>
      <c r="H21" s="38"/>
      <c r="I21" s="38"/>
      <c r="J21" s="34"/>
      <c r="K21" s="38"/>
      <c r="L21" s="38"/>
      <c r="M21" s="8" t="e">
        <f t="shared" si="9"/>
        <v>#DIV/0!</v>
      </c>
      <c r="N21" s="9" t="e">
        <f t="shared" si="10"/>
        <v>#DIV/0!</v>
      </c>
      <c r="O21" s="7" t="e">
        <f t="shared" si="11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8"/>
        <v>#DIV/0!</v>
      </c>
      <c r="H22" s="38"/>
      <c r="I22" s="38"/>
      <c r="J22" s="34"/>
      <c r="K22" s="38"/>
      <c r="L22" s="38"/>
      <c r="M22" s="8" t="e">
        <f t="shared" si="9"/>
        <v>#DIV/0!</v>
      </c>
      <c r="N22" s="9" t="e">
        <f t="shared" si="10"/>
        <v>#DIV/0!</v>
      </c>
      <c r="O22" s="7" t="e">
        <f t="shared" si="11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8"/>
        <v>#DIV/0!</v>
      </c>
      <c r="H23" s="38"/>
      <c r="I23" s="38"/>
      <c r="J23" s="34"/>
      <c r="K23" s="38"/>
      <c r="L23" s="38"/>
      <c r="M23" s="8" t="e">
        <f t="shared" si="9"/>
        <v>#DIV/0!</v>
      </c>
      <c r="N23" s="9" t="e">
        <f t="shared" si="10"/>
        <v>#DIV/0!</v>
      </c>
      <c r="O23" s="7" t="e">
        <f t="shared" si="11"/>
        <v>#DIV/0!</v>
      </c>
    </row>
    <row r="24" spans="1:15" ht="21.95" customHeight="1" x14ac:dyDescent="0.25">
      <c r="A24" s="1">
        <v>20</v>
      </c>
      <c r="B24" s="52" t="s">
        <v>56</v>
      </c>
      <c r="C24" s="23"/>
      <c r="D24" s="23"/>
      <c r="E24" s="23"/>
      <c r="F24" s="4"/>
      <c r="G24" s="5" t="e">
        <f t="shared" ref="G24:G27" si="12">E24/C24*100</f>
        <v>#DIV/0!</v>
      </c>
      <c r="H24" s="38"/>
      <c r="I24" s="38"/>
      <c r="J24" s="34"/>
      <c r="K24" s="38"/>
      <c r="L24" s="38"/>
      <c r="M24" s="8" t="e">
        <f t="shared" ref="M24:M25" si="13">J24/H24*100</f>
        <v>#DIV/0!</v>
      </c>
      <c r="N24" s="9" t="e">
        <f t="shared" ref="N24:N26" si="14">100-M24</f>
        <v>#DIV/0!</v>
      </c>
      <c r="O24" s="7" t="e">
        <f t="shared" ref="O24:O26" si="15">E24/D24*1000000</f>
        <v>#DIV/0!</v>
      </c>
    </row>
    <row r="25" spans="1:15" ht="21.95" customHeight="1" x14ac:dyDescent="0.25">
      <c r="A25" s="81">
        <v>21</v>
      </c>
      <c r="B25" s="52" t="s">
        <v>57</v>
      </c>
      <c r="C25" s="23"/>
      <c r="D25" s="23"/>
      <c r="E25" s="23"/>
      <c r="F25" s="64"/>
      <c r="G25" s="66" t="e">
        <f t="shared" si="12"/>
        <v>#DIV/0!</v>
      </c>
      <c r="H25" s="71"/>
      <c r="I25" s="71"/>
      <c r="J25" s="72"/>
      <c r="K25" s="71"/>
      <c r="L25" s="71"/>
      <c r="M25" s="73" t="e">
        <f t="shared" si="13"/>
        <v>#DIV/0!</v>
      </c>
      <c r="N25" s="74" t="e">
        <f t="shared" si="14"/>
        <v>#DIV/0!</v>
      </c>
      <c r="O25" s="23" t="e">
        <f t="shared" si="15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12"/>
        <v>#DIV/0!</v>
      </c>
      <c r="H26" s="38"/>
      <c r="I26" s="38"/>
      <c r="J26" s="34"/>
      <c r="K26" s="38"/>
      <c r="L26" s="38"/>
      <c r="M26" s="68" t="e">
        <f>J26/H26*100</f>
        <v>#DIV/0!</v>
      </c>
      <c r="N26" s="55" t="e">
        <f t="shared" si="14"/>
        <v>#DIV/0!</v>
      </c>
      <c r="O26" s="38" t="e">
        <f t="shared" si="15"/>
        <v>#DIV/0!</v>
      </c>
    </row>
    <row r="27" spans="1:15" ht="21.95" customHeight="1" x14ac:dyDescent="0.25">
      <c r="A27" s="82">
        <v>23</v>
      </c>
      <c r="B27" s="52" t="s">
        <v>64</v>
      </c>
      <c r="C27" s="38"/>
      <c r="D27" s="38"/>
      <c r="E27" s="38"/>
      <c r="F27" s="38"/>
      <c r="G27" s="55" t="e">
        <f t="shared" si="12"/>
        <v>#DIV/0!</v>
      </c>
      <c r="H27" s="38"/>
      <c r="I27" s="38"/>
      <c r="J27" s="34"/>
      <c r="K27" s="38"/>
      <c r="L27" s="38"/>
      <c r="M27" s="68" t="e">
        <f>J27/H27*100</f>
        <v>#DIV/0!</v>
      </c>
      <c r="N27" s="55" t="e">
        <f t="shared" ref="N27" si="16">100-M27</f>
        <v>#DIV/0!</v>
      </c>
      <c r="O27" s="38" t="e">
        <f t="shared" ref="O27" si="17">E27/D27*1000000</f>
        <v>#DIV/0!</v>
      </c>
    </row>
    <row r="28" spans="1:15" ht="15.75" thickBot="1" x14ac:dyDescent="0.3">
      <c r="A28" s="75"/>
      <c r="B28" s="54" t="s">
        <v>17</v>
      </c>
      <c r="C28" s="76">
        <f>SUM(C5:C27)</f>
        <v>49720</v>
      </c>
      <c r="D28" s="37">
        <f>SUM(D5:D27)</f>
        <v>49720</v>
      </c>
      <c r="E28" s="37">
        <f>SUM(E5:E27)</f>
        <v>0</v>
      </c>
      <c r="F28" s="37">
        <f>SUM(F5:F27)</f>
        <v>0</v>
      </c>
      <c r="G28" s="77">
        <f>E28/C28*100</f>
        <v>0</v>
      </c>
      <c r="H28" s="37">
        <f>SUM(H5:H27)</f>
        <v>15</v>
      </c>
      <c r="I28" s="37">
        <f>SUM(I5:I27)</f>
        <v>15</v>
      </c>
      <c r="J28" s="37">
        <f>SUM(J5:J27)</f>
        <v>0</v>
      </c>
      <c r="K28" s="37">
        <f>SUM(K5:K27)</f>
        <v>0</v>
      </c>
      <c r="L28" s="37">
        <f>SUM(L5:L27)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22" workbookViewId="0">
      <selection activeCell="K9" sqref="K9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45431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8000+1800+1900+4700+2400</f>
        <v>18800</v>
      </c>
      <c r="D5" s="3">
        <v>18800</v>
      </c>
      <c r="E5" s="3">
        <v>0</v>
      </c>
      <c r="F5" s="4">
        <v>0</v>
      </c>
      <c r="G5" s="5">
        <f t="shared" ref="G5:G14" si="0">E5/C5*100</f>
        <v>0</v>
      </c>
      <c r="H5" s="6">
        <v>5</v>
      </c>
      <c r="I5" s="6">
        <v>5</v>
      </c>
      <c r="J5" s="6">
        <v>0</v>
      </c>
      <c r="K5" s="4">
        <v>0</v>
      </c>
      <c r="L5" s="7">
        <v>0</v>
      </c>
      <c r="M5" s="8">
        <f t="shared" ref="M5:M14" si="1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/>
      <c r="D6" s="7"/>
      <c r="E6" s="7"/>
      <c r="F6" s="4"/>
      <c r="G6" s="5" t="e">
        <f t="shared" si="0"/>
        <v>#DIV/0!</v>
      </c>
      <c r="H6" s="7"/>
      <c r="I6" s="6"/>
      <c r="J6" s="7"/>
      <c r="K6" s="4"/>
      <c r="L6" s="7"/>
      <c r="M6" s="8" t="e">
        <f t="shared" si="1"/>
        <v>#DIV/0!</v>
      </c>
      <c r="N6" s="9" t="e">
        <f t="shared" ref="N6" si="2">100-M6</f>
        <v>#DIV/0!</v>
      </c>
      <c r="O6" s="7" t="e">
        <f t="shared" ref="O6" si="3">E6/D6*1000000</f>
        <v>#DIV/0!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si="0"/>
        <v>#DIV/0!</v>
      </c>
      <c r="H7" s="7"/>
      <c r="I7" s="6"/>
      <c r="J7" s="7"/>
      <c r="K7" s="4"/>
      <c r="L7" s="7"/>
      <c r="M7" s="8" t="e">
        <f t="shared" si="1"/>
        <v>#DIV/0!</v>
      </c>
      <c r="N7" s="9" t="e">
        <f t="shared" ref="N7:N14" si="4">100-M7</f>
        <v>#DIV/0!</v>
      </c>
      <c r="O7" s="7" t="e">
        <f t="shared" ref="O7:O14" si="5">E7/D7*1000000</f>
        <v>#DIV/0!</v>
      </c>
    </row>
    <row r="8" spans="1:15" ht="21.95" customHeight="1" x14ac:dyDescent="0.25">
      <c r="A8" s="1">
        <v>4</v>
      </c>
      <c r="B8" s="11" t="s">
        <v>19</v>
      </c>
      <c r="C8" s="7">
        <f>7000</f>
        <v>7000</v>
      </c>
      <c r="D8" s="7">
        <v>7000</v>
      </c>
      <c r="E8" s="7">
        <v>0</v>
      </c>
      <c r="F8" s="4">
        <v>0</v>
      </c>
      <c r="G8" s="5">
        <f t="shared" si="0"/>
        <v>0</v>
      </c>
      <c r="H8" s="7">
        <v>1</v>
      </c>
      <c r="I8" s="6">
        <v>1</v>
      </c>
      <c r="J8" s="7">
        <v>0</v>
      </c>
      <c r="K8" s="4">
        <v>0</v>
      </c>
      <c r="L8" s="7">
        <v>0</v>
      </c>
      <c r="M8" s="8">
        <f t="shared" si="1"/>
        <v>0</v>
      </c>
      <c r="N8" s="9">
        <f t="shared" si="4"/>
        <v>100</v>
      </c>
      <c r="O8" s="7">
        <f t="shared" si="5"/>
        <v>0</v>
      </c>
    </row>
    <row r="9" spans="1:15" ht="21.95" customHeight="1" x14ac:dyDescent="0.25">
      <c r="A9" s="10">
        <v>5</v>
      </c>
      <c r="B9" s="11" t="s">
        <v>60</v>
      </c>
      <c r="C9" s="7"/>
      <c r="D9" s="7"/>
      <c r="E9" s="7"/>
      <c r="F9" s="4"/>
      <c r="G9" s="5" t="e">
        <f t="shared" si="0"/>
        <v>#DIV/0!</v>
      </c>
      <c r="H9" s="7"/>
      <c r="I9" s="6"/>
      <c r="J9" s="7"/>
      <c r="K9" s="4"/>
      <c r="L9" s="7"/>
      <c r="M9" s="8" t="e">
        <f t="shared" si="1"/>
        <v>#DIV/0!</v>
      </c>
      <c r="N9" s="9" t="e">
        <f t="shared" si="4"/>
        <v>#DIV/0!</v>
      </c>
      <c r="O9" s="7" t="e">
        <f t="shared" si="5"/>
        <v>#DIV/0!</v>
      </c>
    </row>
    <row r="10" spans="1:15" ht="21.95" customHeight="1" x14ac:dyDescent="0.25">
      <c r="A10" s="10">
        <v>6</v>
      </c>
      <c r="B10" s="11" t="s">
        <v>61</v>
      </c>
      <c r="C10" s="7"/>
      <c r="D10" s="7"/>
      <c r="E10" s="7"/>
      <c r="F10" s="4"/>
      <c r="G10" s="5" t="e">
        <f t="shared" si="0"/>
        <v>#DIV/0!</v>
      </c>
      <c r="H10" s="7"/>
      <c r="I10" s="6"/>
      <c r="J10" s="7"/>
      <c r="K10" s="4"/>
      <c r="L10" s="7"/>
      <c r="M10" s="8" t="e">
        <f t="shared" si="1"/>
        <v>#DIV/0!</v>
      </c>
      <c r="N10" s="9" t="e">
        <f t="shared" si="4"/>
        <v>#DIV/0!</v>
      </c>
      <c r="O10" s="7" t="e">
        <f t="shared" si="5"/>
        <v>#DIV/0!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0"/>
        <v>#DIV/0!</v>
      </c>
      <c r="H11" s="7"/>
      <c r="I11" s="6"/>
      <c r="J11" s="7"/>
      <c r="K11" s="4"/>
      <c r="L11" s="7"/>
      <c r="M11" s="8" t="e">
        <f t="shared" si="1"/>
        <v>#DIV/0!</v>
      </c>
      <c r="N11" s="9" t="e">
        <f t="shared" si="4"/>
        <v>#DIV/0!</v>
      </c>
      <c r="O11" s="7" t="e">
        <f t="shared" si="5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0"/>
        <v>#DIV/0!</v>
      </c>
      <c r="H12" s="7"/>
      <c r="I12" s="6"/>
      <c r="J12" s="7"/>
      <c r="K12" s="4"/>
      <c r="L12" s="7"/>
      <c r="M12" s="8" t="e">
        <f t="shared" si="1"/>
        <v>#DIV/0!</v>
      </c>
      <c r="N12" s="9" t="e">
        <f t="shared" si="4"/>
        <v>#DIV/0!</v>
      </c>
      <c r="O12" s="7" t="e">
        <f t="shared" si="5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0"/>
        <v>#DIV/0!</v>
      </c>
      <c r="H13" s="38"/>
      <c r="I13" s="38"/>
      <c r="J13" s="38"/>
      <c r="K13" s="38"/>
      <c r="L13" s="38"/>
      <c r="M13" s="8" t="e">
        <f t="shared" si="1"/>
        <v>#DIV/0!</v>
      </c>
      <c r="N13" s="9" t="e">
        <f t="shared" si="4"/>
        <v>#DIV/0!</v>
      </c>
      <c r="O13" s="7" t="e">
        <f t="shared" si="5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0"/>
        <v>#DIV/0!</v>
      </c>
      <c r="H14" s="38"/>
      <c r="I14" s="38"/>
      <c r="J14" s="38"/>
      <c r="K14" s="38"/>
      <c r="L14" s="38"/>
      <c r="M14" s="8" t="e">
        <f t="shared" si="1"/>
        <v>#DIV/0!</v>
      </c>
      <c r="N14" s="9" t="e">
        <f t="shared" si="4"/>
        <v>#DIV/0!</v>
      </c>
      <c r="O14" s="7" t="e">
        <f t="shared" si="5"/>
        <v>#DIV/0!</v>
      </c>
    </row>
    <row r="15" spans="1:15" ht="21.95" customHeight="1" x14ac:dyDescent="0.25">
      <c r="A15" s="1">
        <v>11</v>
      </c>
      <c r="B15" s="11" t="s">
        <v>47</v>
      </c>
      <c r="C15" s="23"/>
      <c r="D15" s="23"/>
      <c r="E15" s="23"/>
      <c r="F15" s="4"/>
      <c r="G15" s="5" t="e">
        <f t="shared" ref="G15:G23" si="6">E15/C15*100</f>
        <v>#DIV/0!</v>
      </c>
      <c r="H15" s="38"/>
      <c r="I15" s="38"/>
      <c r="J15" s="34"/>
      <c r="K15" s="38"/>
      <c r="L15" s="38"/>
      <c r="M15" s="8" t="e">
        <f t="shared" ref="M15:M23" si="7">J15/H15*100</f>
        <v>#DIV/0!</v>
      </c>
      <c r="N15" s="9" t="e">
        <f t="shared" ref="N15:N23" si="8">100-M15</f>
        <v>#DIV/0!</v>
      </c>
      <c r="O15" s="7" t="e">
        <f t="shared" ref="O15:O23" si="9">E15/D15*1000000</f>
        <v>#DIV/0!</v>
      </c>
    </row>
    <row r="16" spans="1:15" ht="21.95" customHeight="1" x14ac:dyDescent="0.25">
      <c r="A16" s="1">
        <v>12</v>
      </c>
      <c r="B16" s="52" t="s">
        <v>48</v>
      </c>
      <c r="C16" s="23"/>
      <c r="D16" s="23"/>
      <c r="E16" s="23"/>
      <c r="F16" s="4"/>
      <c r="G16" s="5" t="e">
        <f t="shared" si="6"/>
        <v>#DIV/0!</v>
      </c>
      <c r="H16" s="38"/>
      <c r="I16" s="38"/>
      <c r="J16" s="34"/>
      <c r="K16" s="38"/>
      <c r="L16" s="38"/>
      <c r="M16" s="8" t="e">
        <f t="shared" si="7"/>
        <v>#DIV/0!</v>
      </c>
      <c r="N16" s="9" t="e">
        <f t="shared" si="8"/>
        <v>#DIV/0!</v>
      </c>
      <c r="O16" s="7" t="e">
        <f t="shared" si="9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5" t="e">
        <f t="shared" si="6"/>
        <v>#DIV/0!</v>
      </c>
      <c r="H17" s="38"/>
      <c r="I17" s="38"/>
      <c r="J17" s="38"/>
      <c r="K17" s="38"/>
      <c r="L17" s="38"/>
      <c r="M17" s="8" t="e">
        <f t="shared" si="7"/>
        <v>#DIV/0!</v>
      </c>
      <c r="N17" s="9" t="e">
        <f t="shared" si="8"/>
        <v>#DIV/0!</v>
      </c>
      <c r="O17" s="7" t="e">
        <f t="shared" si="9"/>
        <v>#DIV/0!</v>
      </c>
    </row>
    <row r="18" spans="1:15" ht="21.95" customHeight="1" x14ac:dyDescent="0.25">
      <c r="A18" s="1">
        <v>14</v>
      </c>
      <c r="B18" s="52" t="s">
        <v>54</v>
      </c>
      <c r="C18" s="23"/>
      <c r="D18" s="23"/>
      <c r="E18" s="23"/>
      <c r="F18" s="4"/>
      <c r="G18" s="5" t="e">
        <f t="shared" si="6"/>
        <v>#DIV/0!</v>
      </c>
      <c r="H18" s="38"/>
      <c r="I18" s="38"/>
      <c r="J18" s="34"/>
      <c r="K18" s="38"/>
      <c r="L18" s="38"/>
      <c r="M18" s="8" t="e">
        <f t="shared" si="7"/>
        <v>#DIV/0!</v>
      </c>
      <c r="N18" s="9" t="e">
        <f t="shared" si="8"/>
        <v>#DIV/0!</v>
      </c>
      <c r="O18" s="7" t="e">
        <f t="shared" si="9"/>
        <v>#DIV/0!</v>
      </c>
    </row>
    <row r="19" spans="1:15" ht="21.95" customHeight="1" x14ac:dyDescent="0.25">
      <c r="A19" s="1">
        <v>15</v>
      </c>
      <c r="B19" s="52" t="s">
        <v>49</v>
      </c>
      <c r="C19" s="23"/>
      <c r="D19" s="23"/>
      <c r="E19" s="23"/>
      <c r="F19" s="4"/>
      <c r="G19" s="5" t="e">
        <f t="shared" si="6"/>
        <v>#DIV/0!</v>
      </c>
      <c r="H19" s="38"/>
      <c r="I19" s="38"/>
      <c r="J19" s="34"/>
      <c r="K19" s="38"/>
      <c r="L19" s="38"/>
      <c r="M19" s="8" t="e">
        <f t="shared" si="7"/>
        <v>#DIV/0!</v>
      </c>
      <c r="N19" s="9" t="e">
        <f t="shared" si="8"/>
        <v>#DIV/0!</v>
      </c>
      <c r="O19" s="7" t="e">
        <f t="shared" si="9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6"/>
        <v>#DIV/0!</v>
      </c>
      <c r="H20" s="38"/>
      <c r="I20" s="38"/>
      <c r="J20" s="38"/>
      <c r="K20" s="38"/>
      <c r="L20" s="38"/>
      <c r="M20" s="8" t="e">
        <f t="shared" si="7"/>
        <v>#DIV/0!</v>
      </c>
      <c r="N20" s="9" t="e">
        <f t="shared" si="8"/>
        <v>#DIV/0!</v>
      </c>
      <c r="O20" s="7" t="e">
        <f t="shared" si="9"/>
        <v>#DIV/0!</v>
      </c>
    </row>
    <row r="21" spans="1:15" ht="21.95" customHeight="1" x14ac:dyDescent="0.25">
      <c r="A21" s="1">
        <v>17</v>
      </c>
      <c r="B21" s="52" t="s">
        <v>50</v>
      </c>
      <c r="C21" s="23"/>
      <c r="D21" s="23"/>
      <c r="E21" s="23"/>
      <c r="F21" s="4"/>
      <c r="G21" s="5" t="e">
        <f t="shared" si="6"/>
        <v>#DIV/0!</v>
      </c>
      <c r="H21" s="38"/>
      <c r="I21" s="38"/>
      <c r="J21" s="34"/>
      <c r="K21" s="38"/>
      <c r="L21" s="38"/>
      <c r="M21" s="8" t="e">
        <f t="shared" si="7"/>
        <v>#DIV/0!</v>
      </c>
      <c r="N21" s="9" t="e">
        <f t="shared" si="8"/>
        <v>#DIV/0!</v>
      </c>
      <c r="O21" s="7" t="e">
        <f t="shared" si="9"/>
        <v>#DIV/0!</v>
      </c>
    </row>
    <row r="22" spans="1:15" ht="21.95" customHeight="1" x14ac:dyDescent="0.25">
      <c r="A22" s="1">
        <v>18</v>
      </c>
      <c r="B22" s="52" t="s">
        <v>51</v>
      </c>
      <c r="C22" s="23"/>
      <c r="D22" s="23"/>
      <c r="E22" s="23"/>
      <c r="F22" s="4"/>
      <c r="G22" s="5" t="e">
        <f t="shared" si="6"/>
        <v>#DIV/0!</v>
      </c>
      <c r="H22" s="38"/>
      <c r="I22" s="38"/>
      <c r="J22" s="34"/>
      <c r="K22" s="38"/>
      <c r="L22" s="38"/>
      <c r="M22" s="8" t="e">
        <f t="shared" si="7"/>
        <v>#DIV/0!</v>
      </c>
      <c r="N22" s="9" t="e">
        <f t="shared" si="8"/>
        <v>#DIV/0!</v>
      </c>
      <c r="O22" s="7" t="e">
        <f t="shared" si="9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6"/>
        <v>#DIV/0!</v>
      </c>
      <c r="H23" s="38"/>
      <c r="I23" s="38"/>
      <c r="J23" s="34"/>
      <c r="K23" s="38"/>
      <c r="L23" s="38"/>
      <c r="M23" s="8" t="e">
        <f t="shared" si="7"/>
        <v>#DIV/0!</v>
      </c>
      <c r="N23" s="9" t="e">
        <f t="shared" si="8"/>
        <v>#DIV/0!</v>
      </c>
      <c r="O23" s="7" t="e">
        <f t="shared" si="9"/>
        <v>#DIV/0!</v>
      </c>
    </row>
    <row r="24" spans="1:15" ht="21.95" customHeight="1" x14ac:dyDescent="0.25">
      <c r="A24" s="1">
        <v>20</v>
      </c>
      <c r="B24" s="52" t="s">
        <v>56</v>
      </c>
      <c r="C24" s="23"/>
      <c r="D24" s="23"/>
      <c r="E24" s="23"/>
      <c r="F24" s="4"/>
      <c r="G24" s="5" t="e">
        <f t="shared" ref="G24:G27" si="10">E24/C24*100</f>
        <v>#DIV/0!</v>
      </c>
      <c r="H24" s="38"/>
      <c r="I24" s="38"/>
      <c r="J24" s="34"/>
      <c r="K24" s="38"/>
      <c r="L24" s="38"/>
      <c r="M24" s="8" t="e">
        <f t="shared" ref="M24:M25" si="11">J24/H24*100</f>
        <v>#DIV/0!</v>
      </c>
      <c r="N24" s="9" t="e">
        <f t="shared" ref="N24:N26" si="12">100-M24</f>
        <v>#DIV/0!</v>
      </c>
      <c r="O24" s="7" t="e">
        <f t="shared" ref="O24:O26" si="13">E24/D24*1000000</f>
        <v>#DIV/0!</v>
      </c>
    </row>
    <row r="25" spans="1:15" ht="21.95" customHeight="1" x14ac:dyDescent="0.25">
      <c r="A25" s="70">
        <v>21</v>
      </c>
      <c r="B25" s="52" t="s">
        <v>57</v>
      </c>
      <c r="C25" s="23"/>
      <c r="D25" s="23"/>
      <c r="E25" s="23"/>
      <c r="F25" s="64"/>
      <c r="G25" s="66" t="e">
        <f t="shared" si="10"/>
        <v>#DIV/0!</v>
      </c>
      <c r="H25" s="71"/>
      <c r="I25" s="71"/>
      <c r="J25" s="72"/>
      <c r="K25" s="71"/>
      <c r="L25" s="71"/>
      <c r="M25" s="73" t="e">
        <f t="shared" si="11"/>
        <v>#DIV/0!</v>
      </c>
      <c r="N25" s="74" t="e">
        <f t="shared" si="12"/>
        <v>#DIV/0!</v>
      </c>
      <c r="O25" s="23" t="e">
        <f t="shared" si="13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10"/>
        <v>#DIV/0!</v>
      </c>
      <c r="H26" s="38"/>
      <c r="I26" s="38"/>
      <c r="J26" s="34"/>
      <c r="K26" s="38"/>
      <c r="L26" s="38"/>
      <c r="M26" s="68" t="e">
        <f>J26/H26*100</f>
        <v>#DIV/0!</v>
      </c>
      <c r="N26" s="55" t="e">
        <f t="shared" si="12"/>
        <v>#DIV/0!</v>
      </c>
      <c r="O26" s="38" t="e">
        <f t="shared" si="13"/>
        <v>#DIV/0!</v>
      </c>
    </row>
    <row r="27" spans="1:15" ht="21.95" customHeight="1" x14ac:dyDescent="0.25">
      <c r="A27" s="38">
        <v>23</v>
      </c>
      <c r="B27" s="52" t="s">
        <v>64</v>
      </c>
      <c r="C27" s="38"/>
      <c r="D27" s="38"/>
      <c r="E27" s="38"/>
      <c r="F27" s="38"/>
      <c r="G27" s="55" t="e">
        <f t="shared" si="10"/>
        <v>#DIV/0!</v>
      </c>
      <c r="H27" s="38"/>
      <c r="I27" s="38"/>
      <c r="J27" s="34"/>
      <c r="K27" s="38"/>
      <c r="L27" s="38"/>
      <c r="M27" s="68" t="e">
        <f>J27/H27*100</f>
        <v>#DIV/0!</v>
      </c>
      <c r="N27" s="55" t="e">
        <f t="shared" ref="N27" si="14">100-M27</f>
        <v>#DIV/0!</v>
      </c>
      <c r="O27" s="38" t="e">
        <f t="shared" ref="O27" si="15">E27/D27*1000000</f>
        <v>#DIV/0!</v>
      </c>
    </row>
    <row r="28" spans="1:15" ht="15.75" thickBot="1" x14ac:dyDescent="0.3">
      <c r="A28" s="75"/>
      <c r="B28" s="54" t="s">
        <v>17</v>
      </c>
      <c r="C28" s="76">
        <f>SUM(C5:C27)</f>
        <v>25800</v>
      </c>
      <c r="D28" s="37">
        <f>SUM(D5:D27)</f>
        <v>25800</v>
      </c>
      <c r="E28" s="37">
        <f>SUM(E5:E27)</f>
        <v>0</v>
      </c>
      <c r="F28" s="37">
        <f>SUM(F5:F27)</f>
        <v>0</v>
      </c>
      <c r="G28" s="77">
        <f>E28/C28*100</f>
        <v>0</v>
      </c>
      <c r="H28" s="37">
        <f>SUM(H5:H26)</f>
        <v>6</v>
      </c>
      <c r="I28" s="37">
        <f>SUM(I5:I26)</f>
        <v>6</v>
      </c>
      <c r="J28" s="37">
        <f>SUM(J5:J26)</f>
        <v>0</v>
      </c>
      <c r="K28" s="37">
        <f>SUM(K5:K26)</f>
        <v>0</v>
      </c>
      <c r="L28" s="37">
        <f>SUM(L5:L26)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25" workbookViewId="0">
      <selection activeCell="C8" sqref="C8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5000+600+2000+2200</f>
        <v>9800</v>
      </c>
      <c r="D5" s="3">
        <v>9800</v>
      </c>
      <c r="E5" s="3">
        <v>0</v>
      </c>
      <c r="F5" s="4">
        <v>0</v>
      </c>
      <c r="G5" s="5">
        <f t="shared" ref="G5:G6" si="0">E5/C5*100</f>
        <v>0</v>
      </c>
      <c r="H5" s="6">
        <v>4</v>
      </c>
      <c r="I5" s="6">
        <v>4</v>
      </c>
      <c r="J5" s="6">
        <v>0</v>
      </c>
      <c r="K5" s="4">
        <v>0</v>
      </c>
      <c r="L5" s="7">
        <v>0</v>
      </c>
      <c r="M5" s="8">
        <f t="shared" ref="M5:M7" si="1">J5/H5*100</f>
        <v>0</v>
      </c>
      <c r="N5" s="9">
        <f>100-M5</f>
        <v>100</v>
      </c>
      <c r="O5" s="7">
        <f t="shared" ref="O5:O7" si="2"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v>550</v>
      </c>
      <c r="D6" s="7">
        <v>550</v>
      </c>
      <c r="E6" s="7">
        <v>0</v>
      </c>
      <c r="F6" s="4">
        <v>0</v>
      </c>
      <c r="G6" s="5">
        <f t="shared" si="0"/>
        <v>0</v>
      </c>
      <c r="H6" s="7">
        <v>1</v>
      </c>
      <c r="I6" s="6">
        <v>1</v>
      </c>
      <c r="J6" s="7">
        <v>0</v>
      </c>
      <c r="K6" s="4">
        <v>0</v>
      </c>
      <c r="L6" s="7">
        <v>0</v>
      </c>
      <c r="M6" s="8">
        <f t="shared" si="1"/>
        <v>0</v>
      </c>
      <c r="N6" s="9">
        <f t="shared" ref="N6:N7" si="3">100-M6</f>
        <v>100</v>
      </c>
      <c r="O6" s="7">
        <f t="shared" si="2"/>
        <v>0</v>
      </c>
    </row>
    <row r="7" spans="1:15" ht="21.95" customHeight="1" x14ac:dyDescent="0.25">
      <c r="A7" s="10">
        <v>3</v>
      </c>
      <c r="B7" s="11" t="s">
        <v>16</v>
      </c>
      <c r="C7" s="7">
        <f>28000</f>
        <v>28000</v>
      </c>
      <c r="D7" s="7">
        <v>28000</v>
      </c>
      <c r="E7" s="7">
        <v>0</v>
      </c>
      <c r="F7" s="4">
        <v>0</v>
      </c>
      <c r="G7" s="5">
        <f t="shared" ref="G7" si="4">E7/C7*100</f>
        <v>0</v>
      </c>
      <c r="H7" s="7">
        <v>1</v>
      </c>
      <c r="I7" s="6">
        <v>1</v>
      </c>
      <c r="J7" s="7">
        <v>0</v>
      </c>
      <c r="K7" s="4">
        <v>0</v>
      </c>
      <c r="L7" s="7">
        <v>0</v>
      </c>
      <c r="M7" s="8">
        <f t="shared" si="1"/>
        <v>0</v>
      </c>
      <c r="N7" s="9">
        <f t="shared" si="3"/>
        <v>100</v>
      </c>
      <c r="O7" s="7">
        <f t="shared" si="2"/>
        <v>0</v>
      </c>
    </row>
    <row r="8" spans="1:15" ht="21.95" customHeight="1" x14ac:dyDescent="0.25">
      <c r="A8" s="10">
        <v>4</v>
      </c>
      <c r="B8" s="11" t="s">
        <v>19</v>
      </c>
      <c r="C8" s="7"/>
      <c r="D8" s="7"/>
      <c r="E8" s="7"/>
      <c r="F8" s="4"/>
      <c r="G8" s="5" t="e">
        <f t="shared" ref="G8:G14" si="5">E8/C8*100</f>
        <v>#DIV/0!</v>
      </c>
      <c r="H8" s="7"/>
      <c r="I8" s="6"/>
      <c r="J8" s="7"/>
      <c r="K8" s="4"/>
      <c r="L8" s="7"/>
      <c r="M8" s="8" t="e">
        <f t="shared" ref="M8:M14" si="6">J8/H8*100</f>
        <v>#DIV/0!</v>
      </c>
      <c r="N8" s="9" t="e">
        <f t="shared" ref="N8:N14" si="7">100-M8</f>
        <v>#DIV/0!</v>
      </c>
      <c r="O8" s="7" t="e">
        <f t="shared" ref="O8:O14" si="8">E8/D8*1000000</f>
        <v>#DIV/0!</v>
      </c>
    </row>
    <row r="9" spans="1:15" ht="21.95" customHeight="1" x14ac:dyDescent="0.25">
      <c r="A9" s="1">
        <v>5</v>
      </c>
      <c r="B9" s="11" t="s">
        <v>60</v>
      </c>
      <c r="C9" s="7"/>
      <c r="D9" s="7"/>
      <c r="E9" s="7"/>
      <c r="F9" s="4"/>
      <c r="G9" s="5" t="e">
        <f t="shared" si="5"/>
        <v>#DIV/0!</v>
      </c>
      <c r="H9" s="7"/>
      <c r="I9" s="6"/>
      <c r="J9" s="7"/>
      <c r="K9" s="4"/>
      <c r="L9" s="7"/>
      <c r="M9" s="8" t="e">
        <f t="shared" si="6"/>
        <v>#DIV/0!</v>
      </c>
      <c r="N9" s="9" t="e">
        <f t="shared" si="7"/>
        <v>#DIV/0!</v>
      </c>
      <c r="O9" s="7" t="e">
        <f t="shared" si="8"/>
        <v>#DIV/0!</v>
      </c>
    </row>
    <row r="10" spans="1:15" ht="21.95" customHeight="1" x14ac:dyDescent="0.25">
      <c r="A10" s="10">
        <v>6</v>
      </c>
      <c r="B10" s="11" t="s">
        <v>61</v>
      </c>
      <c r="C10" s="7">
        <f>7800+300+90</f>
        <v>8190</v>
      </c>
      <c r="D10" s="7">
        <v>8190</v>
      </c>
      <c r="E10" s="7">
        <v>0</v>
      </c>
      <c r="F10" s="4">
        <v>0</v>
      </c>
      <c r="G10" s="5">
        <f t="shared" si="5"/>
        <v>0</v>
      </c>
      <c r="H10" s="7">
        <v>4</v>
      </c>
      <c r="I10" s="6">
        <v>4</v>
      </c>
      <c r="J10" s="7">
        <v>0</v>
      </c>
      <c r="K10" s="4">
        <v>0</v>
      </c>
      <c r="L10" s="7">
        <v>0</v>
      </c>
      <c r="M10" s="8">
        <f t="shared" si="6"/>
        <v>0</v>
      </c>
      <c r="N10" s="9">
        <f t="shared" si="7"/>
        <v>100</v>
      </c>
      <c r="O10" s="7">
        <f t="shared" si="8"/>
        <v>0</v>
      </c>
    </row>
    <row r="11" spans="1:15" ht="21.95" customHeight="1" x14ac:dyDescent="0.25">
      <c r="A11" s="10">
        <v>7</v>
      </c>
      <c r="B11" s="11" t="s">
        <v>62</v>
      </c>
      <c r="C11" s="7"/>
      <c r="D11" s="7"/>
      <c r="E11" s="7"/>
      <c r="F11" s="4"/>
      <c r="G11" s="5" t="e">
        <f t="shared" si="5"/>
        <v>#DIV/0!</v>
      </c>
      <c r="H11" s="7"/>
      <c r="I11" s="6"/>
      <c r="J11" s="7"/>
      <c r="K11" s="4"/>
      <c r="L11" s="7"/>
      <c r="M11" s="8" t="e">
        <f t="shared" si="6"/>
        <v>#DIV/0!</v>
      </c>
      <c r="N11" s="9" t="e">
        <f t="shared" si="7"/>
        <v>#DIV/0!</v>
      </c>
      <c r="O11" s="7" t="e">
        <f t="shared" si="8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5"/>
        <v>#DIV/0!</v>
      </c>
      <c r="H12" s="7"/>
      <c r="I12" s="6"/>
      <c r="J12" s="7"/>
      <c r="K12" s="4"/>
      <c r="L12" s="7"/>
      <c r="M12" s="8" t="e">
        <f t="shared" si="6"/>
        <v>#DIV/0!</v>
      </c>
      <c r="N12" s="9" t="e">
        <f t="shared" si="7"/>
        <v>#DIV/0!</v>
      </c>
      <c r="O12" s="7" t="e">
        <f t="shared" si="8"/>
        <v>#DIV/0!</v>
      </c>
    </row>
    <row r="13" spans="1:15" ht="21.95" customHeight="1" x14ac:dyDescent="0.25">
      <c r="A13" s="1">
        <v>9</v>
      </c>
      <c r="B13" s="11" t="s">
        <v>45</v>
      </c>
      <c r="C13" s="23"/>
      <c r="D13" s="23"/>
      <c r="E13" s="23"/>
      <c r="F13" s="4"/>
      <c r="G13" s="36" t="e">
        <f t="shared" si="5"/>
        <v>#DIV/0!</v>
      </c>
      <c r="H13" s="38"/>
      <c r="I13" s="38"/>
      <c r="J13" s="34"/>
      <c r="K13" s="39"/>
      <c r="L13" s="38"/>
      <c r="M13" s="8" t="e">
        <f t="shared" si="6"/>
        <v>#DIV/0!</v>
      </c>
      <c r="N13" s="9" t="e">
        <f t="shared" si="7"/>
        <v>#DIV/0!</v>
      </c>
      <c r="O13" s="7" t="e">
        <f t="shared" si="8"/>
        <v>#DIV/0!</v>
      </c>
    </row>
    <row r="14" spans="1:15" ht="21.95" customHeight="1" x14ac:dyDescent="0.25">
      <c r="A14" s="10">
        <v>10</v>
      </c>
      <c r="B14" s="11" t="s">
        <v>46</v>
      </c>
      <c r="C14" s="23"/>
      <c r="D14" s="23"/>
      <c r="E14" s="23"/>
      <c r="F14" s="4"/>
      <c r="G14" s="36" t="e">
        <f t="shared" si="5"/>
        <v>#DIV/0!</v>
      </c>
      <c r="H14" s="38"/>
      <c r="I14" s="38"/>
      <c r="J14" s="34"/>
      <c r="K14" s="39"/>
      <c r="L14" s="38"/>
      <c r="M14" s="8" t="e">
        <f t="shared" si="6"/>
        <v>#DIV/0!</v>
      </c>
      <c r="N14" s="9" t="e">
        <f t="shared" si="7"/>
        <v>#DIV/0!</v>
      </c>
      <c r="O14" s="7" t="e">
        <f t="shared" si="8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36" t="e">
        <f t="shared" ref="G15:G22" si="9">E15/C15*100</f>
        <v>#DIV/0!</v>
      </c>
      <c r="H15" s="38"/>
      <c r="I15" s="38"/>
      <c r="J15" s="34"/>
      <c r="K15" s="39"/>
      <c r="L15" s="38"/>
      <c r="M15" s="8" t="e">
        <f t="shared" ref="M15:M22" si="10">J15/H15*100</f>
        <v>#DIV/0!</v>
      </c>
      <c r="N15" s="9" t="e">
        <f t="shared" ref="N15:N22" si="11">100-M15</f>
        <v>#DIV/0!</v>
      </c>
      <c r="O15" s="7" t="e">
        <f t="shared" ref="O15:O22" si="12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36" t="e">
        <f t="shared" si="9"/>
        <v>#DIV/0!</v>
      </c>
      <c r="H16" s="38"/>
      <c r="I16" s="38"/>
      <c r="J16" s="34"/>
      <c r="K16" s="39"/>
      <c r="L16" s="38"/>
      <c r="M16" s="8" t="e">
        <f t="shared" si="10"/>
        <v>#DIV/0!</v>
      </c>
      <c r="N16" s="9" t="e">
        <f t="shared" si="11"/>
        <v>#DIV/0!</v>
      </c>
      <c r="O16" s="7" t="e">
        <f t="shared" si="12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36" t="e">
        <f t="shared" si="9"/>
        <v>#DIV/0!</v>
      </c>
      <c r="H17" s="38"/>
      <c r="I17" s="38"/>
      <c r="J17" s="34"/>
      <c r="K17" s="39"/>
      <c r="L17" s="38"/>
      <c r="M17" s="8" t="e">
        <f t="shared" si="10"/>
        <v>#DIV/0!</v>
      </c>
      <c r="N17" s="9" t="e">
        <f t="shared" si="11"/>
        <v>#DIV/0!</v>
      </c>
      <c r="O17" s="7" t="e">
        <f t="shared" si="12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36" t="e">
        <f t="shared" si="9"/>
        <v>#DIV/0!</v>
      </c>
      <c r="H18" s="38"/>
      <c r="I18" s="38"/>
      <c r="J18" s="34"/>
      <c r="K18" s="39"/>
      <c r="L18" s="38"/>
      <c r="M18" s="8" t="e">
        <f t="shared" si="10"/>
        <v>#DIV/0!</v>
      </c>
      <c r="N18" s="9" t="e">
        <f t="shared" si="11"/>
        <v>#DIV/0!</v>
      </c>
      <c r="O18" s="7" t="e">
        <f t="shared" si="12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36" t="e">
        <f t="shared" si="9"/>
        <v>#DIV/0!</v>
      </c>
      <c r="H19" s="38"/>
      <c r="I19" s="38"/>
      <c r="J19" s="39"/>
      <c r="K19" s="39"/>
      <c r="L19" s="38"/>
      <c r="M19" s="8" t="e">
        <f t="shared" si="10"/>
        <v>#DIV/0!</v>
      </c>
      <c r="N19" s="9" t="e">
        <f t="shared" si="11"/>
        <v>#DIV/0!</v>
      </c>
      <c r="O19" s="7" t="e">
        <f t="shared" si="12"/>
        <v>#DIV/0!</v>
      </c>
    </row>
    <row r="20" spans="1:15" ht="21.95" customHeight="1" x14ac:dyDescent="0.25">
      <c r="A20" s="10">
        <v>16</v>
      </c>
      <c r="B20" s="52" t="s">
        <v>55</v>
      </c>
      <c r="C20" s="23"/>
      <c r="D20" s="23"/>
      <c r="E20" s="23"/>
      <c r="F20" s="4"/>
      <c r="G20" s="36" t="e">
        <f t="shared" si="9"/>
        <v>#DIV/0!</v>
      </c>
      <c r="H20" s="38"/>
      <c r="I20" s="38"/>
      <c r="J20" s="34"/>
      <c r="K20" s="39"/>
      <c r="L20" s="38"/>
      <c r="M20" s="8" t="e">
        <f t="shared" si="10"/>
        <v>#DIV/0!</v>
      </c>
      <c r="N20" s="9" t="e">
        <f t="shared" si="11"/>
        <v>#DIV/0!</v>
      </c>
      <c r="O20" s="7" t="e">
        <f t="shared" si="12"/>
        <v>#DIV/0!</v>
      </c>
    </row>
    <row r="21" spans="1:15" ht="21.95" customHeight="1" x14ac:dyDescent="0.25">
      <c r="A21" s="1">
        <v>17</v>
      </c>
      <c r="B21" s="52" t="s">
        <v>50</v>
      </c>
      <c r="C21" s="23"/>
      <c r="D21" s="23"/>
      <c r="E21" s="23"/>
      <c r="F21" s="4"/>
      <c r="G21" s="36" t="e">
        <f t="shared" si="9"/>
        <v>#DIV/0!</v>
      </c>
      <c r="H21" s="38"/>
      <c r="I21" s="38"/>
      <c r="J21" s="34"/>
      <c r="K21" s="39"/>
      <c r="L21" s="38"/>
      <c r="M21" s="8" t="e">
        <f t="shared" si="10"/>
        <v>#DIV/0!</v>
      </c>
      <c r="N21" s="9" t="e">
        <f t="shared" si="11"/>
        <v>#DIV/0!</v>
      </c>
      <c r="O21" s="7" t="e">
        <f t="shared" si="12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36" t="e">
        <f t="shared" si="9"/>
        <v>#DIV/0!</v>
      </c>
      <c r="H22" s="38"/>
      <c r="I22" s="38"/>
      <c r="J22" s="34"/>
      <c r="K22" s="39"/>
      <c r="L22" s="38"/>
      <c r="M22" s="8" t="e">
        <f t="shared" si="10"/>
        <v>#DIV/0!</v>
      </c>
      <c r="N22" s="9" t="e">
        <f t="shared" si="11"/>
        <v>#DIV/0!</v>
      </c>
      <c r="O22" s="7" t="e">
        <f t="shared" si="12"/>
        <v>#DIV/0!</v>
      </c>
    </row>
    <row r="23" spans="1:15" ht="21.95" customHeight="1" x14ac:dyDescent="0.25">
      <c r="A23" s="10">
        <v>19</v>
      </c>
      <c r="B23" s="52" t="s">
        <v>53</v>
      </c>
      <c r="C23" s="23"/>
      <c r="D23" s="23"/>
      <c r="E23" s="23"/>
      <c r="F23" s="4"/>
      <c r="G23" s="36" t="e">
        <f t="shared" ref="G23:G25" si="13">E23/C23*100</f>
        <v>#DIV/0!</v>
      </c>
      <c r="H23" s="38"/>
      <c r="I23" s="38"/>
      <c r="J23" s="34"/>
      <c r="K23" s="39"/>
      <c r="L23" s="38"/>
      <c r="M23" s="8" t="e">
        <f t="shared" ref="M23:M25" si="14">J23/H23*100</f>
        <v>#DIV/0!</v>
      </c>
      <c r="N23" s="9" t="e">
        <f t="shared" ref="N23:N25" si="15">100-M23</f>
        <v>#DIV/0!</v>
      </c>
      <c r="O23" s="7" t="e">
        <f t="shared" ref="O23:O25" si="16">E23/D23*1000000</f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36" t="e">
        <f t="shared" si="13"/>
        <v>#DIV/0!</v>
      </c>
      <c r="H24" s="38"/>
      <c r="I24" s="38"/>
      <c r="J24" s="34"/>
      <c r="K24" s="39"/>
      <c r="L24" s="38"/>
      <c r="M24" s="8" t="e">
        <f t="shared" si="14"/>
        <v>#DIV/0!</v>
      </c>
      <c r="N24" s="9" t="e">
        <f t="shared" si="15"/>
        <v>#DIV/0!</v>
      </c>
      <c r="O24" s="7" t="e">
        <f t="shared" si="16"/>
        <v>#DIV/0!</v>
      </c>
    </row>
    <row r="25" spans="1:15" ht="21.95" customHeight="1" x14ac:dyDescent="0.25">
      <c r="A25" s="10">
        <v>21</v>
      </c>
      <c r="B25" s="52" t="s">
        <v>57</v>
      </c>
      <c r="C25" s="23"/>
      <c r="D25" s="23"/>
      <c r="E25" s="23"/>
      <c r="F25" s="4"/>
      <c r="G25" s="36" t="e">
        <f t="shared" si="13"/>
        <v>#DIV/0!</v>
      </c>
      <c r="H25" s="38"/>
      <c r="I25" s="38"/>
      <c r="J25" s="34"/>
      <c r="K25" s="39"/>
      <c r="L25" s="38"/>
      <c r="M25" s="8" t="e">
        <f t="shared" si="14"/>
        <v>#DIV/0!</v>
      </c>
      <c r="N25" s="9" t="e">
        <f t="shared" si="15"/>
        <v>#DIV/0!</v>
      </c>
      <c r="O25" s="7" t="e">
        <f t="shared" si="16"/>
        <v>#DIV/0!</v>
      </c>
    </row>
    <row r="26" spans="1:15" ht="21.95" customHeight="1" x14ac:dyDescent="0.25">
      <c r="A26" s="10">
        <v>22</v>
      </c>
      <c r="B26" s="52" t="s">
        <v>58</v>
      </c>
      <c r="C26" s="23"/>
      <c r="D26" s="23"/>
      <c r="E26" s="23"/>
      <c r="F26" s="67"/>
      <c r="G26" s="36" t="e">
        <f t="shared" ref="G26" si="17">E26/C26*100</f>
        <v>#DIV/0!</v>
      </c>
      <c r="H26" s="38"/>
      <c r="I26" s="38"/>
      <c r="J26" s="34"/>
      <c r="K26" s="39"/>
      <c r="L26" s="38"/>
      <c r="M26" s="8" t="e">
        <f t="shared" ref="M26" si="18">J26/H26*100</f>
        <v>#DIV/0!</v>
      </c>
      <c r="N26" s="9" t="e">
        <f t="shared" ref="N26" si="19">100-M26</f>
        <v>#DIV/0!</v>
      </c>
      <c r="O26" s="7" t="e">
        <f t="shared" ref="O26" si="20">E26/D26*1000000</f>
        <v>#DIV/0!</v>
      </c>
    </row>
    <row r="27" spans="1:15" ht="21.95" customHeight="1" thickBot="1" x14ac:dyDescent="0.3">
      <c r="A27" s="10">
        <v>23</v>
      </c>
      <c r="B27" s="52" t="s">
        <v>64</v>
      </c>
      <c r="C27" s="23"/>
      <c r="D27" s="23"/>
      <c r="E27" s="23"/>
      <c r="F27" s="4"/>
      <c r="G27" s="36" t="e">
        <f t="shared" ref="G27" si="21">E27/C27*100</f>
        <v>#DIV/0!</v>
      </c>
      <c r="H27" s="38"/>
      <c r="I27" s="38"/>
      <c r="J27" s="34"/>
      <c r="K27" s="39"/>
      <c r="L27" s="38"/>
      <c r="M27" s="8" t="e">
        <f t="shared" ref="M27" si="22">J27/H27*100</f>
        <v>#DIV/0!</v>
      </c>
      <c r="N27" s="9" t="e">
        <f t="shared" ref="N27" si="23">100-M27</f>
        <v>#DIV/0!</v>
      </c>
      <c r="O27" s="7" t="e">
        <f t="shared" ref="O27" si="24">E27/D27*1000000</f>
        <v>#DIV/0!</v>
      </c>
    </row>
    <row r="28" spans="1:15" ht="15.75" thickBot="1" x14ac:dyDescent="0.3">
      <c r="A28" s="12"/>
      <c r="B28" s="13" t="s">
        <v>17</v>
      </c>
      <c r="C28" s="14">
        <f>SUM(C5:C27)</f>
        <v>46540</v>
      </c>
      <c r="D28" s="15">
        <f>SUM(D5:D27)</f>
        <v>46540</v>
      </c>
      <c r="E28" s="15">
        <f>SUM(E5:E27)</f>
        <v>0</v>
      </c>
      <c r="F28" s="15">
        <f>SUM(F5:F27)</f>
        <v>0</v>
      </c>
      <c r="G28" s="16">
        <f>E28/C28*100</f>
        <v>0</v>
      </c>
      <c r="H28" s="37">
        <f>SUM(H5:H27)</f>
        <v>10</v>
      </c>
      <c r="I28" s="37">
        <f>SUM(I5:I27)</f>
        <v>10</v>
      </c>
      <c r="J28" s="37">
        <f>SUM(J5:J27)</f>
        <v>0</v>
      </c>
      <c r="K28" s="37">
        <f>SUM(K5:K27)</f>
        <v>0</v>
      </c>
      <c r="L28" s="37">
        <f>SUM(L5:L27)</f>
        <v>0</v>
      </c>
      <c r="M28" s="17">
        <f>J28/H28*100</f>
        <v>0</v>
      </c>
      <c r="N28" s="18">
        <f>100-M28</f>
        <v>100</v>
      </c>
      <c r="O28" s="34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K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10" workbookViewId="0">
      <selection activeCell="C14" sqref="C14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45432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/>
      <c r="D5" s="3"/>
      <c r="E5" s="3"/>
      <c r="F5" s="4"/>
      <c r="G5" s="5" t="e">
        <f t="shared" ref="G5:G14" si="0">E5/C5*100</f>
        <v>#DIV/0!</v>
      </c>
      <c r="H5" s="6"/>
      <c r="I5" s="6"/>
      <c r="J5" s="6"/>
      <c r="K5" s="4"/>
      <c r="L5" s="7"/>
      <c r="M5" s="8" t="e">
        <f t="shared" ref="M5:M14" si="1">J5/H5*100</f>
        <v>#DIV/0!</v>
      </c>
      <c r="N5" s="9" t="e">
        <f>100-M5</f>
        <v>#DIV/0!</v>
      </c>
      <c r="O5" s="7" t="e">
        <f>E5/D5*1000000</f>
        <v>#DIV/0!</v>
      </c>
    </row>
    <row r="6" spans="1:15" ht="21.95" customHeight="1" x14ac:dyDescent="0.25">
      <c r="A6" s="10">
        <v>2</v>
      </c>
      <c r="B6" s="11" t="s">
        <v>59</v>
      </c>
      <c r="C6" s="7">
        <f>1500</f>
        <v>1500</v>
      </c>
      <c r="D6" s="7">
        <v>1500</v>
      </c>
      <c r="E6" s="7">
        <v>0</v>
      </c>
      <c r="F6" s="4">
        <v>0</v>
      </c>
      <c r="G6" s="5">
        <f t="shared" si="0"/>
        <v>0</v>
      </c>
      <c r="H6" s="7">
        <v>1</v>
      </c>
      <c r="I6" s="6">
        <v>1</v>
      </c>
      <c r="J6" s="7">
        <v>0</v>
      </c>
      <c r="K6" s="4">
        <v>0</v>
      </c>
      <c r="L6" s="7">
        <v>0</v>
      </c>
      <c r="M6" s="8">
        <f t="shared" si="1"/>
        <v>0</v>
      </c>
      <c r="N6" s="9">
        <f t="shared" ref="N6:N14" si="2">100-M6</f>
        <v>100</v>
      </c>
      <c r="O6" s="7">
        <f t="shared" ref="O6:O14" si="3">E6/D6*1000000</f>
        <v>0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si="0"/>
        <v>#DIV/0!</v>
      </c>
      <c r="H7" s="7"/>
      <c r="I7" s="6"/>
      <c r="J7" s="7"/>
      <c r="K7" s="4"/>
      <c r="L7" s="7"/>
      <c r="M7" s="8" t="e">
        <f t="shared" si="1"/>
        <v>#DIV/0!</v>
      </c>
      <c r="N7" s="9" t="e">
        <f t="shared" si="2"/>
        <v>#DIV/0!</v>
      </c>
      <c r="O7" s="7" t="e">
        <f t="shared" si="3"/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si="0"/>
        <v>#DIV/0!</v>
      </c>
      <c r="H8" s="7"/>
      <c r="I8" s="6"/>
      <c r="J8" s="7"/>
      <c r="K8" s="4"/>
      <c r="L8" s="7"/>
      <c r="M8" s="8" t="e">
        <f t="shared" si="1"/>
        <v>#DIV/0!</v>
      </c>
      <c r="N8" s="9" t="e">
        <f t="shared" si="2"/>
        <v>#DIV/0!</v>
      </c>
      <c r="O8" s="7" t="e">
        <f t="shared" si="3"/>
        <v>#DIV/0!</v>
      </c>
    </row>
    <row r="9" spans="1:15" ht="21.95" customHeight="1" x14ac:dyDescent="0.25">
      <c r="A9" s="10">
        <v>5</v>
      </c>
      <c r="B9" s="11" t="s">
        <v>60</v>
      </c>
      <c r="C9" s="7">
        <f>1000+52</f>
        <v>1052</v>
      </c>
      <c r="D9" s="7">
        <v>1052</v>
      </c>
      <c r="E9" s="7">
        <v>0</v>
      </c>
      <c r="F9" s="4">
        <v>0</v>
      </c>
      <c r="G9" s="5">
        <v>0</v>
      </c>
      <c r="H9" s="7">
        <v>2</v>
      </c>
      <c r="I9" s="6">
        <v>2</v>
      </c>
      <c r="J9" s="7">
        <v>0</v>
      </c>
      <c r="K9" s="4">
        <v>0</v>
      </c>
      <c r="L9" s="7">
        <v>0</v>
      </c>
      <c r="M9" s="8">
        <f t="shared" si="1"/>
        <v>0</v>
      </c>
      <c r="N9" s="9">
        <f t="shared" si="2"/>
        <v>100</v>
      </c>
      <c r="O9" s="7">
        <f t="shared" si="3"/>
        <v>0</v>
      </c>
    </row>
    <row r="10" spans="1:15" ht="21.95" customHeight="1" x14ac:dyDescent="0.25">
      <c r="A10" s="10">
        <v>6</v>
      </c>
      <c r="B10" s="11" t="s">
        <v>61</v>
      </c>
      <c r="C10" s="7"/>
      <c r="D10" s="7"/>
      <c r="E10" s="7"/>
      <c r="F10" s="4"/>
      <c r="G10" s="5" t="e">
        <f>E10/C10*100</f>
        <v>#DIV/0!</v>
      </c>
      <c r="H10" s="7"/>
      <c r="I10" s="6"/>
      <c r="J10" s="7"/>
      <c r="K10" s="4"/>
      <c r="L10" s="7"/>
      <c r="M10" s="8" t="e">
        <f t="shared" si="1"/>
        <v>#DIV/0!</v>
      </c>
      <c r="N10" s="9" t="e">
        <f t="shared" si="2"/>
        <v>#DIV/0!</v>
      </c>
      <c r="O10" s="7" t="e">
        <f t="shared" si="3"/>
        <v>#DIV/0!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0"/>
        <v>#DIV/0!</v>
      </c>
      <c r="H11" s="7"/>
      <c r="I11" s="6"/>
      <c r="J11" s="7"/>
      <c r="K11" s="4"/>
      <c r="L11" s="7"/>
      <c r="M11" s="8" t="e">
        <f t="shared" si="1"/>
        <v>#DIV/0!</v>
      </c>
      <c r="N11" s="9" t="e">
        <f t="shared" si="2"/>
        <v>#DIV/0!</v>
      </c>
      <c r="O11" s="7" t="e">
        <f t="shared" si="3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0"/>
        <v>#DIV/0!</v>
      </c>
      <c r="H12" s="7"/>
      <c r="I12" s="6"/>
      <c r="J12" s="7"/>
      <c r="K12" s="4"/>
      <c r="L12" s="7"/>
      <c r="M12" s="8" t="e">
        <f t="shared" si="1"/>
        <v>#DIV/0!</v>
      </c>
      <c r="N12" s="9" t="e">
        <f t="shared" si="2"/>
        <v>#DIV/0!</v>
      </c>
      <c r="O12" s="7" t="e">
        <f t="shared" si="3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0"/>
        <v>#DIV/0!</v>
      </c>
      <c r="H13" s="38"/>
      <c r="I13" s="38"/>
      <c r="J13" s="34"/>
      <c r="K13" s="38"/>
      <c r="L13" s="38"/>
      <c r="M13" s="8" t="e">
        <f t="shared" si="1"/>
        <v>#DIV/0!</v>
      </c>
      <c r="N13" s="9" t="e">
        <f t="shared" si="2"/>
        <v>#DIV/0!</v>
      </c>
      <c r="O13" s="7" t="e">
        <f t="shared" si="3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0"/>
        <v>#DIV/0!</v>
      </c>
      <c r="H14" s="38"/>
      <c r="I14" s="38"/>
      <c r="J14" s="34"/>
      <c r="K14" s="38"/>
      <c r="L14" s="38"/>
      <c r="M14" s="8" t="e">
        <f t="shared" si="1"/>
        <v>#DIV/0!</v>
      </c>
      <c r="N14" s="9" t="e">
        <f t="shared" si="2"/>
        <v>#DIV/0!</v>
      </c>
      <c r="O14" s="7" t="e">
        <f t="shared" si="3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ref="G15:G23" si="4">E15/C15*100</f>
        <v>#DIV/0!</v>
      </c>
      <c r="H15" s="38"/>
      <c r="I15" s="38"/>
      <c r="J15" s="38"/>
      <c r="K15" s="38"/>
      <c r="L15" s="38"/>
      <c r="M15" s="8" t="e">
        <f t="shared" ref="M15:M23" si="5">J15/H15*100</f>
        <v>#DIV/0!</v>
      </c>
      <c r="N15" s="9" t="e">
        <f t="shared" ref="N15:N23" si="6">100-M15</f>
        <v>#DIV/0!</v>
      </c>
      <c r="O15" s="7" t="e">
        <f t="shared" ref="O15:O23" si="7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4"/>
        <v>#DIV/0!</v>
      </c>
      <c r="H16" s="38"/>
      <c r="I16" s="38"/>
      <c r="J16" s="34"/>
      <c r="K16" s="38"/>
      <c r="L16" s="38"/>
      <c r="M16" s="8" t="e">
        <f t="shared" si="5"/>
        <v>#DIV/0!</v>
      </c>
      <c r="N16" s="9" t="e">
        <f t="shared" si="6"/>
        <v>#DIV/0!</v>
      </c>
      <c r="O16" s="7" t="e">
        <f t="shared" si="7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5" t="e">
        <f t="shared" si="4"/>
        <v>#DIV/0!</v>
      </c>
      <c r="H17" s="38"/>
      <c r="I17" s="38"/>
      <c r="J17" s="38"/>
      <c r="K17" s="38"/>
      <c r="L17" s="38"/>
      <c r="M17" s="8" t="e">
        <f t="shared" si="5"/>
        <v>#DIV/0!</v>
      </c>
      <c r="N17" s="9" t="e">
        <f t="shared" si="6"/>
        <v>#DIV/0!</v>
      </c>
      <c r="O17" s="7" t="e">
        <f t="shared" si="7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4"/>
        <v>#DIV/0!</v>
      </c>
      <c r="H18" s="38"/>
      <c r="I18" s="38"/>
      <c r="J18" s="38"/>
      <c r="K18" s="38"/>
      <c r="L18" s="38"/>
      <c r="M18" s="8" t="e">
        <f t="shared" si="5"/>
        <v>#DIV/0!</v>
      </c>
      <c r="N18" s="9" t="e">
        <f t="shared" si="6"/>
        <v>#DIV/0!</v>
      </c>
      <c r="O18" s="7" t="e">
        <f t="shared" si="7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4"/>
        <v>#DIV/0!</v>
      </c>
      <c r="H19" s="38"/>
      <c r="I19" s="38"/>
      <c r="J19" s="38"/>
      <c r="K19" s="38"/>
      <c r="L19" s="38"/>
      <c r="M19" s="8" t="e">
        <f t="shared" si="5"/>
        <v>#DIV/0!</v>
      </c>
      <c r="N19" s="9" t="e">
        <f t="shared" si="6"/>
        <v>#DIV/0!</v>
      </c>
      <c r="O19" s="7" t="e">
        <f t="shared" si="7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4"/>
        <v>#DIV/0!</v>
      </c>
      <c r="H20" s="38"/>
      <c r="I20" s="38"/>
      <c r="J20" s="34"/>
      <c r="K20" s="38"/>
      <c r="L20" s="38"/>
      <c r="M20" s="8" t="e">
        <f t="shared" si="5"/>
        <v>#DIV/0!</v>
      </c>
      <c r="N20" s="9" t="e">
        <f t="shared" si="6"/>
        <v>#DIV/0!</v>
      </c>
      <c r="O20" s="7" t="e">
        <f t="shared" si="7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4"/>
        <v>#DIV/0!</v>
      </c>
      <c r="H21" s="38"/>
      <c r="I21" s="38"/>
      <c r="J21" s="34"/>
      <c r="K21" s="38"/>
      <c r="L21" s="38"/>
      <c r="M21" s="8" t="e">
        <f t="shared" si="5"/>
        <v>#DIV/0!</v>
      </c>
      <c r="N21" s="9" t="e">
        <f t="shared" si="6"/>
        <v>#DIV/0!</v>
      </c>
      <c r="O21" s="7" t="e">
        <f t="shared" si="7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4"/>
        <v>#DIV/0!</v>
      </c>
      <c r="H22" s="38"/>
      <c r="I22" s="38"/>
      <c r="J22" s="34"/>
      <c r="K22" s="38"/>
      <c r="L22" s="38"/>
      <c r="M22" s="8" t="e">
        <f t="shared" si="5"/>
        <v>#DIV/0!</v>
      </c>
      <c r="N22" s="9" t="e">
        <f t="shared" si="6"/>
        <v>#DIV/0!</v>
      </c>
      <c r="O22" s="7" t="e">
        <f t="shared" si="7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4"/>
        <v>#DIV/0!</v>
      </c>
      <c r="H23" s="38"/>
      <c r="I23" s="38"/>
      <c r="J23" s="34"/>
      <c r="K23" s="38"/>
      <c r="L23" s="38"/>
      <c r="M23" s="8" t="e">
        <f t="shared" si="5"/>
        <v>#DIV/0!</v>
      </c>
      <c r="N23" s="9" t="e">
        <f t="shared" si="6"/>
        <v>#DIV/0!</v>
      </c>
      <c r="O23" s="7" t="e">
        <f t="shared" si="7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:G27" si="8">E24/C24*100</f>
        <v>#DIV/0!</v>
      </c>
      <c r="H24" s="38"/>
      <c r="I24" s="38"/>
      <c r="J24" s="34"/>
      <c r="K24" s="38"/>
      <c r="L24" s="38"/>
      <c r="M24" s="8" t="e">
        <f t="shared" ref="M24:M25" si="9">J24/H24*100</f>
        <v>#DIV/0!</v>
      </c>
      <c r="N24" s="9" t="e">
        <f t="shared" ref="N24:N26" si="10">100-M24</f>
        <v>#DIV/0!</v>
      </c>
      <c r="O24" s="7" t="e">
        <f t="shared" ref="O24:O26" si="11">E24/D24*1000000</f>
        <v>#DIV/0!</v>
      </c>
    </row>
    <row r="25" spans="1:15" ht="21.95" customHeight="1" x14ac:dyDescent="0.25">
      <c r="A25" s="70">
        <v>21</v>
      </c>
      <c r="B25" s="52" t="s">
        <v>57</v>
      </c>
      <c r="C25" s="23"/>
      <c r="D25" s="23"/>
      <c r="E25" s="23"/>
      <c r="F25" s="64"/>
      <c r="G25" s="66" t="e">
        <f t="shared" si="8"/>
        <v>#DIV/0!</v>
      </c>
      <c r="H25" s="71"/>
      <c r="I25" s="71"/>
      <c r="J25" s="72"/>
      <c r="K25" s="71"/>
      <c r="L25" s="71"/>
      <c r="M25" s="73" t="e">
        <f t="shared" si="9"/>
        <v>#DIV/0!</v>
      </c>
      <c r="N25" s="74" t="e">
        <f t="shared" si="10"/>
        <v>#DIV/0!</v>
      </c>
      <c r="O25" s="23" t="e">
        <f t="shared" si="11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8"/>
        <v>#DIV/0!</v>
      </c>
      <c r="H26" s="38"/>
      <c r="I26" s="38"/>
      <c r="J26" s="34"/>
      <c r="K26" s="38"/>
      <c r="L26" s="38"/>
      <c r="M26" s="68" t="e">
        <f>J26/H26*100</f>
        <v>#DIV/0!</v>
      </c>
      <c r="N26" s="55" t="e">
        <f t="shared" si="10"/>
        <v>#DIV/0!</v>
      </c>
      <c r="O26" s="38" t="e">
        <f t="shared" si="11"/>
        <v>#DIV/0!</v>
      </c>
    </row>
    <row r="27" spans="1:15" ht="21.95" customHeight="1" x14ac:dyDescent="0.25">
      <c r="A27" s="38">
        <v>23</v>
      </c>
      <c r="B27" s="52" t="s">
        <v>64</v>
      </c>
      <c r="C27" s="38"/>
      <c r="D27" s="38"/>
      <c r="E27" s="38"/>
      <c r="F27" s="38"/>
      <c r="G27" s="55" t="e">
        <f t="shared" si="8"/>
        <v>#DIV/0!</v>
      </c>
      <c r="H27" s="38"/>
      <c r="I27" s="38"/>
      <c r="J27" s="34"/>
      <c r="K27" s="38"/>
      <c r="L27" s="38"/>
      <c r="M27" s="68" t="e">
        <f>J27/H27*100</f>
        <v>#DIV/0!</v>
      </c>
      <c r="N27" s="55" t="e">
        <f t="shared" ref="N27" si="12">100-M27</f>
        <v>#DIV/0!</v>
      </c>
      <c r="O27" s="38" t="e">
        <f t="shared" ref="O27" si="13">E27/D27*1000000</f>
        <v>#DIV/0!</v>
      </c>
    </row>
    <row r="28" spans="1:15" ht="15.75" thickBot="1" x14ac:dyDescent="0.3">
      <c r="A28" s="75"/>
      <c r="B28" s="54" t="s">
        <v>17</v>
      </c>
      <c r="C28" s="76">
        <f>SUM(C5:C27)</f>
        <v>2552</v>
      </c>
      <c r="D28" s="37">
        <f>SUM(D5:D27)</f>
        <v>2552</v>
      </c>
      <c r="E28" s="37">
        <f>SUM(E5:E27)</f>
        <v>0</v>
      </c>
      <c r="F28" s="37">
        <f>SUM(F5:F27)</f>
        <v>0</v>
      </c>
      <c r="G28" s="77">
        <f>E28/C28*100</f>
        <v>0</v>
      </c>
      <c r="H28" s="37">
        <f>SUM(H5:H27)</f>
        <v>3</v>
      </c>
      <c r="I28" s="37">
        <f>SUM(I5:I27)</f>
        <v>3</v>
      </c>
      <c r="J28" s="37">
        <f>SUM(J5:J27)</f>
        <v>0</v>
      </c>
      <c r="K28" s="37">
        <f>SUM(K5:K27)</f>
        <v>0</v>
      </c>
      <c r="L28" s="37">
        <f>SUM(L5:L27)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13" workbookViewId="0">
      <selection activeCell="K16" sqref="K16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45433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1900+1200+2100+2300+3600+1500+8900+10800</f>
        <v>32300</v>
      </c>
      <c r="D5" s="3">
        <v>32300</v>
      </c>
      <c r="E5" s="3">
        <v>0</v>
      </c>
      <c r="F5" s="4">
        <v>0</v>
      </c>
      <c r="G5" s="5">
        <f>E5/C5*100</f>
        <v>0</v>
      </c>
      <c r="H5" s="6">
        <v>8</v>
      </c>
      <c r="I5" s="6">
        <v>8</v>
      </c>
      <c r="J5" s="6">
        <v>0</v>
      </c>
      <c r="K5" s="4">
        <v>0</v>
      </c>
      <c r="L5" s="7">
        <v>0</v>
      </c>
      <c r="M5" s="8">
        <f t="shared" ref="M5:M14" si="0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/>
      <c r="D6" s="7"/>
      <c r="E6" s="7"/>
      <c r="F6" s="4"/>
      <c r="G6" s="5" t="e">
        <f t="shared" ref="G6:G14" si="1">E6/C6*100</f>
        <v>#DIV/0!</v>
      </c>
      <c r="H6" s="7"/>
      <c r="I6" s="6"/>
      <c r="J6" s="7"/>
      <c r="K6" s="4"/>
      <c r="L6" s="7"/>
      <c r="M6" s="8" t="e">
        <f t="shared" si="0"/>
        <v>#DIV/0!</v>
      </c>
      <c r="N6" s="9" t="e">
        <f t="shared" ref="N6:N14" si="2">100-M6</f>
        <v>#DIV/0!</v>
      </c>
      <c r="O6" s="7" t="e">
        <f>E6/D6*1000000</f>
        <v>#DIV/0!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si="1"/>
        <v>#DIV/0!</v>
      </c>
      <c r="H7" s="7"/>
      <c r="I7" s="6"/>
      <c r="J7" s="7"/>
      <c r="K7" s="4"/>
      <c r="L7" s="7"/>
      <c r="M7" s="8" t="e">
        <f t="shared" si="0"/>
        <v>#DIV/0!</v>
      </c>
      <c r="N7" s="9" t="e">
        <f t="shared" si="2"/>
        <v>#DIV/0!</v>
      </c>
      <c r="O7" s="7" t="e">
        <f t="shared" ref="O7:O14" si="3">E7/D7*1000000</f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si="1"/>
        <v>#DIV/0!</v>
      </c>
      <c r="H8" s="7"/>
      <c r="I8" s="6"/>
      <c r="J8" s="7"/>
      <c r="K8" s="4"/>
      <c r="L8" s="7"/>
      <c r="M8" s="8" t="e">
        <f t="shared" si="0"/>
        <v>#DIV/0!</v>
      </c>
      <c r="N8" s="9" t="e">
        <f t="shared" si="2"/>
        <v>#DIV/0!</v>
      </c>
      <c r="O8" s="7" t="e">
        <f t="shared" si="3"/>
        <v>#DIV/0!</v>
      </c>
    </row>
    <row r="9" spans="1:15" ht="21.95" customHeight="1" x14ac:dyDescent="0.25">
      <c r="A9" s="10">
        <v>5</v>
      </c>
      <c r="B9" s="11" t="s">
        <v>60</v>
      </c>
      <c r="C9" s="7">
        <f>406</f>
        <v>406</v>
      </c>
      <c r="D9" s="7">
        <v>406</v>
      </c>
      <c r="E9" s="7">
        <v>0</v>
      </c>
      <c r="F9" s="4">
        <v>0</v>
      </c>
      <c r="G9" s="5">
        <f t="shared" si="1"/>
        <v>0</v>
      </c>
      <c r="H9" s="7">
        <v>1</v>
      </c>
      <c r="I9" s="6">
        <v>1</v>
      </c>
      <c r="J9" s="7">
        <v>0</v>
      </c>
      <c r="K9" s="4">
        <v>0</v>
      </c>
      <c r="L9" s="7">
        <v>0</v>
      </c>
      <c r="M9" s="8">
        <f t="shared" si="0"/>
        <v>0</v>
      </c>
      <c r="N9" s="9">
        <f t="shared" si="2"/>
        <v>100</v>
      </c>
      <c r="O9" s="7">
        <f t="shared" si="3"/>
        <v>0</v>
      </c>
    </row>
    <row r="10" spans="1:15" ht="21.95" customHeight="1" x14ac:dyDescent="0.25">
      <c r="A10" s="10">
        <v>6</v>
      </c>
      <c r="B10" s="11" t="s">
        <v>61</v>
      </c>
      <c r="C10" s="7">
        <f>5900</f>
        <v>5900</v>
      </c>
      <c r="D10" s="7">
        <v>5900</v>
      </c>
      <c r="E10" s="7">
        <v>0</v>
      </c>
      <c r="F10" s="4">
        <v>0</v>
      </c>
      <c r="G10" s="5">
        <f t="shared" si="1"/>
        <v>0</v>
      </c>
      <c r="H10" s="7">
        <v>1</v>
      </c>
      <c r="I10" s="6">
        <v>1</v>
      </c>
      <c r="J10" s="7">
        <v>0</v>
      </c>
      <c r="K10" s="4">
        <v>0</v>
      </c>
      <c r="L10" s="7">
        <v>0</v>
      </c>
      <c r="M10" s="8">
        <f t="shared" si="0"/>
        <v>0</v>
      </c>
      <c r="N10" s="9">
        <f t="shared" si="2"/>
        <v>100</v>
      </c>
      <c r="O10" s="7">
        <f t="shared" si="3"/>
        <v>0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1"/>
        <v>#DIV/0!</v>
      </c>
      <c r="H11" s="7"/>
      <c r="I11" s="6"/>
      <c r="J11" s="7"/>
      <c r="K11" s="4"/>
      <c r="L11" s="7"/>
      <c r="M11" s="8" t="e">
        <f t="shared" si="0"/>
        <v>#DIV/0!</v>
      </c>
      <c r="N11" s="9" t="e">
        <f t="shared" si="2"/>
        <v>#DIV/0!</v>
      </c>
      <c r="O11" s="7" t="e">
        <f t="shared" si="3"/>
        <v>#DIV/0!</v>
      </c>
    </row>
    <row r="12" spans="1:15" ht="21.95" customHeight="1" x14ac:dyDescent="0.25">
      <c r="A12" s="10">
        <v>8</v>
      </c>
      <c r="B12" s="11" t="s">
        <v>63</v>
      </c>
      <c r="C12" s="23">
        <v>3000</v>
      </c>
      <c r="D12" s="23">
        <v>3000</v>
      </c>
      <c r="E12" s="23">
        <v>0</v>
      </c>
      <c r="F12" s="4">
        <v>0</v>
      </c>
      <c r="G12" s="5">
        <f t="shared" si="1"/>
        <v>0</v>
      </c>
      <c r="H12" s="7">
        <v>1</v>
      </c>
      <c r="I12" s="6">
        <v>1</v>
      </c>
      <c r="J12" s="7">
        <v>0</v>
      </c>
      <c r="K12" s="4">
        <v>0</v>
      </c>
      <c r="L12" s="7">
        <v>0</v>
      </c>
      <c r="M12" s="8">
        <f>J12/H12*100</f>
        <v>0</v>
      </c>
      <c r="N12" s="9">
        <f t="shared" si="2"/>
        <v>100</v>
      </c>
      <c r="O12" s="7">
        <f t="shared" si="3"/>
        <v>0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1"/>
        <v>#DIV/0!</v>
      </c>
      <c r="H13" s="38"/>
      <c r="I13" s="38"/>
      <c r="J13" s="7"/>
      <c r="K13" s="38"/>
      <c r="L13" s="38"/>
      <c r="M13" s="8" t="e">
        <f t="shared" si="0"/>
        <v>#DIV/0!</v>
      </c>
      <c r="N13" s="9" t="e">
        <f t="shared" si="2"/>
        <v>#DIV/0!</v>
      </c>
      <c r="O13" s="7" t="e">
        <f t="shared" si="3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1"/>
        <v>#DIV/0!</v>
      </c>
      <c r="H14" s="38"/>
      <c r="I14" s="38"/>
      <c r="J14" s="34"/>
      <c r="K14" s="38"/>
      <c r="L14" s="38"/>
      <c r="M14" s="8" t="e">
        <f t="shared" si="0"/>
        <v>#DIV/0!</v>
      </c>
      <c r="N14" s="9" t="e">
        <f t="shared" si="2"/>
        <v>#DIV/0!</v>
      </c>
      <c r="O14" s="7" t="e">
        <f t="shared" si="3"/>
        <v>#DIV/0!</v>
      </c>
    </row>
    <row r="15" spans="1:15" ht="21.95" customHeight="1" x14ac:dyDescent="0.25">
      <c r="A15" s="1">
        <v>11</v>
      </c>
      <c r="B15" s="11" t="s">
        <v>47</v>
      </c>
      <c r="C15" s="23">
        <f>8000</f>
        <v>8000</v>
      </c>
      <c r="D15" s="23">
        <v>8000</v>
      </c>
      <c r="E15" s="23">
        <v>0</v>
      </c>
      <c r="F15" s="4">
        <v>0</v>
      </c>
      <c r="G15" s="5">
        <f t="shared" ref="G15:G23" si="4">E15/C15*100</f>
        <v>0</v>
      </c>
      <c r="H15" s="38">
        <v>1</v>
      </c>
      <c r="I15" s="38">
        <v>1</v>
      </c>
      <c r="J15" s="38">
        <v>0</v>
      </c>
      <c r="K15" s="38">
        <v>0</v>
      </c>
      <c r="L15" s="38">
        <v>0</v>
      </c>
      <c r="M15" s="8">
        <f t="shared" ref="M15:M23" si="5">J15/H15*100</f>
        <v>0</v>
      </c>
      <c r="N15" s="9">
        <f t="shared" ref="N15:N23" si="6">100-M15</f>
        <v>100</v>
      </c>
      <c r="O15" s="7">
        <f t="shared" ref="O15:O23" si="7">E15/D15*1000000</f>
        <v>0</v>
      </c>
    </row>
    <row r="16" spans="1:15" ht="21.95" customHeight="1" x14ac:dyDescent="0.25">
      <c r="A16" s="1">
        <v>12</v>
      </c>
      <c r="B16" s="52" t="s">
        <v>48</v>
      </c>
      <c r="C16" s="23"/>
      <c r="D16" s="23"/>
      <c r="E16" s="23"/>
      <c r="F16" s="4"/>
      <c r="G16" s="5" t="e">
        <f t="shared" si="4"/>
        <v>#DIV/0!</v>
      </c>
      <c r="H16" s="38"/>
      <c r="I16" s="38"/>
      <c r="J16" s="34"/>
      <c r="K16" s="38"/>
      <c r="L16" s="38"/>
      <c r="M16" s="8" t="e">
        <f t="shared" si="5"/>
        <v>#DIV/0!</v>
      </c>
      <c r="N16" s="9" t="e">
        <f t="shared" si="6"/>
        <v>#DIV/0!</v>
      </c>
      <c r="O16" s="7" t="e">
        <f t="shared" si="7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5" t="e">
        <f t="shared" si="4"/>
        <v>#DIV/0!</v>
      </c>
      <c r="H17" s="38"/>
      <c r="I17" s="38"/>
      <c r="J17" s="34"/>
      <c r="K17" s="38"/>
      <c r="L17" s="38"/>
      <c r="M17" s="8" t="e">
        <f t="shared" si="5"/>
        <v>#DIV/0!</v>
      </c>
      <c r="N17" s="9" t="e">
        <f t="shared" si="6"/>
        <v>#DIV/0!</v>
      </c>
      <c r="O17" s="7" t="e">
        <f t="shared" si="7"/>
        <v>#DIV/0!</v>
      </c>
    </row>
    <row r="18" spans="1:15" ht="21.95" customHeight="1" x14ac:dyDescent="0.25">
      <c r="A18" s="1">
        <v>14</v>
      </c>
      <c r="B18" s="52" t="s">
        <v>54</v>
      </c>
      <c r="C18" s="23"/>
      <c r="D18" s="23"/>
      <c r="E18" s="23"/>
      <c r="F18" s="4"/>
      <c r="G18" s="5" t="e">
        <f t="shared" si="4"/>
        <v>#DIV/0!</v>
      </c>
      <c r="H18" s="38"/>
      <c r="I18" s="38"/>
      <c r="J18" s="34"/>
      <c r="K18" s="38"/>
      <c r="L18" s="38"/>
      <c r="M18" s="8" t="e">
        <f t="shared" si="5"/>
        <v>#DIV/0!</v>
      </c>
      <c r="N18" s="9" t="e">
        <f t="shared" si="6"/>
        <v>#DIV/0!</v>
      </c>
      <c r="O18" s="7" t="e">
        <f t="shared" si="7"/>
        <v>#DIV/0!</v>
      </c>
    </row>
    <row r="19" spans="1:15" ht="21.95" customHeight="1" x14ac:dyDescent="0.25">
      <c r="A19" s="1">
        <v>15</v>
      </c>
      <c r="B19" s="52" t="s">
        <v>49</v>
      </c>
      <c r="C19" s="23"/>
      <c r="D19" s="23"/>
      <c r="E19" s="23"/>
      <c r="F19" s="4"/>
      <c r="G19" s="5" t="e">
        <f t="shared" si="4"/>
        <v>#DIV/0!</v>
      </c>
      <c r="H19" s="38"/>
      <c r="I19" s="38"/>
      <c r="J19" s="38"/>
      <c r="K19" s="38"/>
      <c r="L19" s="38"/>
      <c r="M19" s="8" t="e">
        <f t="shared" si="5"/>
        <v>#DIV/0!</v>
      </c>
      <c r="N19" s="9" t="e">
        <f t="shared" si="6"/>
        <v>#DIV/0!</v>
      </c>
      <c r="O19" s="7" t="e">
        <f t="shared" si="7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4"/>
        <v>#DIV/0!</v>
      </c>
      <c r="H20" s="38"/>
      <c r="I20" s="38"/>
      <c r="J20" s="34"/>
      <c r="K20" s="38"/>
      <c r="L20" s="38"/>
      <c r="M20" s="8" t="e">
        <f t="shared" si="5"/>
        <v>#DIV/0!</v>
      </c>
      <c r="N20" s="9" t="e">
        <f t="shared" si="6"/>
        <v>#DIV/0!</v>
      </c>
      <c r="O20" s="7" t="e">
        <f t="shared" si="7"/>
        <v>#DIV/0!</v>
      </c>
    </row>
    <row r="21" spans="1:15" ht="21.95" customHeight="1" x14ac:dyDescent="0.25">
      <c r="A21" s="1">
        <v>17</v>
      </c>
      <c r="B21" s="52" t="s">
        <v>50</v>
      </c>
      <c r="C21" s="23"/>
      <c r="D21" s="23"/>
      <c r="E21" s="23"/>
      <c r="F21" s="4"/>
      <c r="G21" s="5" t="e">
        <f t="shared" si="4"/>
        <v>#DIV/0!</v>
      </c>
      <c r="H21" s="38"/>
      <c r="I21" s="38"/>
      <c r="J21" s="34"/>
      <c r="K21" s="38"/>
      <c r="L21" s="38"/>
      <c r="M21" s="8" t="e">
        <f t="shared" si="5"/>
        <v>#DIV/0!</v>
      </c>
      <c r="N21" s="9" t="e">
        <f t="shared" si="6"/>
        <v>#DIV/0!</v>
      </c>
      <c r="O21" s="7" t="e">
        <f t="shared" si="7"/>
        <v>#DIV/0!</v>
      </c>
    </row>
    <row r="22" spans="1:15" ht="21.95" customHeight="1" x14ac:dyDescent="0.25">
      <c r="A22" s="1">
        <v>18</v>
      </c>
      <c r="B22" s="52" t="s">
        <v>51</v>
      </c>
      <c r="C22" s="23"/>
      <c r="D22" s="23"/>
      <c r="E22" s="23"/>
      <c r="F22" s="4"/>
      <c r="G22" s="5" t="e">
        <f t="shared" si="4"/>
        <v>#DIV/0!</v>
      </c>
      <c r="H22" s="38"/>
      <c r="I22" s="38"/>
      <c r="J22" s="34"/>
      <c r="K22" s="38"/>
      <c r="L22" s="38"/>
      <c r="M22" s="8" t="e">
        <f t="shared" si="5"/>
        <v>#DIV/0!</v>
      </c>
      <c r="N22" s="9" t="e">
        <f t="shared" si="6"/>
        <v>#DIV/0!</v>
      </c>
      <c r="O22" s="7" t="e">
        <f t="shared" si="7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4"/>
        <v>#DIV/0!</v>
      </c>
      <c r="H23" s="38"/>
      <c r="I23" s="38"/>
      <c r="J23" s="34"/>
      <c r="K23" s="38"/>
      <c r="L23" s="38"/>
      <c r="M23" s="8" t="e">
        <f t="shared" si="5"/>
        <v>#DIV/0!</v>
      </c>
      <c r="N23" s="9" t="e">
        <f t="shared" si="6"/>
        <v>#DIV/0!</v>
      </c>
      <c r="O23" s="7" t="e">
        <f t="shared" si="7"/>
        <v>#DIV/0!</v>
      </c>
    </row>
    <row r="24" spans="1:15" ht="21.95" customHeight="1" x14ac:dyDescent="0.25">
      <c r="A24" s="1">
        <v>20</v>
      </c>
      <c r="B24" s="52" t="s">
        <v>56</v>
      </c>
      <c r="C24" s="23"/>
      <c r="D24" s="23"/>
      <c r="E24" s="23"/>
      <c r="F24" s="4"/>
      <c r="G24" s="5" t="e">
        <f t="shared" ref="G24:G27" si="8">E24/C24*100</f>
        <v>#DIV/0!</v>
      </c>
      <c r="H24" s="38"/>
      <c r="I24" s="38"/>
      <c r="J24" s="34"/>
      <c r="K24" s="38"/>
      <c r="L24" s="38"/>
      <c r="M24" s="8" t="e">
        <f t="shared" ref="M24:M25" si="9">J24/H24*100</f>
        <v>#DIV/0!</v>
      </c>
      <c r="N24" s="9" t="e">
        <f t="shared" ref="N24:N26" si="10">100-M24</f>
        <v>#DIV/0!</v>
      </c>
      <c r="O24" s="7" t="e">
        <f t="shared" ref="O24:O26" si="11">E24/D24*1000000</f>
        <v>#DIV/0!</v>
      </c>
    </row>
    <row r="25" spans="1:15" ht="21.95" customHeight="1" x14ac:dyDescent="0.25">
      <c r="A25" s="70">
        <v>21</v>
      </c>
      <c r="B25" s="52" t="s">
        <v>57</v>
      </c>
      <c r="C25" s="23"/>
      <c r="D25" s="23"/>
      <c r="E25" s="23"/>
      <c r="F25" s="64"/>
      <c r="G25" s="66" t="e">
        <f t="shared" si="8"/>
        <v>#DIV/0!</v>
      </c>
      <c r="H25" s="71"/>
      <c r="I25" s="71"/>
      <c r="J25" s="72"/>
      <c r="K25" s="71"/>
      <c r="L25" s="71"/>
      <c r="M25" s="73" t="e">
        <f t="shared" si="9"/>
        <v>#DIV/0!</v>
      </c>
      <c r="N25" s="74" t="e">
        <f t="shared" si="10"/>
        <v>#DIV/0!</v>
      </c>
      <c r="O25" s="23" t="e">
        <f t="shared" si="11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8"/>
        <v>#DIV/0!</v>
      </c>
      <c r="H26" s="38"/>
      <c r="I26" s="38"/>
      <c r="J26" s="34"/>
      <c r="K26" s="38"/>
      <c r="L26" s="38"/>
      <c r="M26" s="68" t="e">
        <f>J26/H26*100</f>
        <v>#DIV/0!</v>
      </c>
      <c r="N26" s="55" t="e">
        <f t="shared" si="10"/>
        <v>#DIV/0!</v>
      </c>
      <c r="O26" s="38" t="e">
        <f t="shared" si="11"/>
        <v>#DIV/0!</v>
      </c>
    </row>
    <row r="27" spans="1:15" ht="21.95" customHeight="1" x14ac:dyDescent="0.25">
      <c r="A27" s="38">
        <v>23</v>
      </c>
      <c r="B27" s="52" t="s">
        <v>64</v>
      </c>
      <c r="C27" s="38"/>
      <c r="D27" s="38"/>
      <c r="E27" s="38"/>
      <c r="F27" s="38"/>
      <c r="G27" s="55" t="e">
        <f t="shared" si="8"/>
        <v>#DIV/0!</v>
      </c>
      <c r="H27" s="38"/>
      <c r="I27" s="38"/>
      <c r="J27" s="34"/>
      <c r="K27" s="38"/>
      <c r="L27" s="38"/>
      <c r="M27" s="68" t="e">
        <f>J27/H27*100</f>
        <v>#DIV/0!</v>
      </c>
      <c r="N27" s="55" t="e">
        <f t="shared" ref="N27" si="12">100-M27</f>
        <v>#DIV/0!</v>
      </c>
      <c r="O27" s="38" t="e">
        <f t="shared" ref="O27" si="13">E27/D27*1000000</f>
        <v>#DIV/0!</v>
      </c>
    </row>
    <row r="28" spans="1:15" ht="15.75" thickBot="1" x14ac:dyDescent="0.3">
      <c r="A28" s="75"/>
      <c r="B28" s="54" t="s">
        <v>17</v>
      </c>
      <c r="C28" s="76">
        <f>SUM(C5:C27)</f>
        <v>49606</v>
      </c>
      <c r="D28" s="37">
        <f>SUM(D5:D27)</f>
        <v>49606</v>
      </c>
      <c r="E28" s="37">
        <f>SUM(E5:E27)</f>
        <v>0</v>
      </c>
      <c r="F28" s="37">
        <f>SUM(F5:F27)</f>
        <v>0</v>
      </c>
      <c r="G28" s="77">
        <f>E28/C28*100</f>
        <v>0</v>
      </c>
      <c r="H28" s="37">
        <f>SUM(H5:H27)</f>
        <v>12</v>
      </c>
      <c r="I28" s="37">
        <f>SUM(I5:I27)</f>
        <v>12</v>
      </c>
      <c r="J28" s="37">
        <f>SUM(J5:J27)</f>
        <v>0</v>
      </c>
      <c r="K28" s="37">
        <f>SUM(K5:K27)</f>
        <v>0</v>
      </c>
      <c r="L28" s="37">
        <f>SUM(L5:L27)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25" workbookViewId="0">
      <selection activeCell="L10" sqref="L10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45434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2000+2000+3100+2100+1700+4800+2300+100+3500</f>
        <v>21600</v>
      </c>
      <c r="D5" s="3">
        <v>21600</v>
      </c>
      <c r="E5" s="3">
        <v>0</v>
      </c>
      <c r="F5" s="4">
        <v>0</v>
      </c>
      <c r="G5" s="5">
        <f t="shared" ref="G5:G14" si="0">E5/C5*100</f>
        <v>0</v>
      </c>
      <c r="H5" s="6">
        <v>9</v>
      </c>
      <c r="I5" s="6">
        <v>9</v>
      </c>
      <c r="J5" s="6">
        <v>0</v>
      </c>
      <c r="K5" s="4">
        <v>0</v>
      </c>
      <c r="L5" s="7">
        <v>0</v>
      </c>
      <c r="M5" s="8">
        <f t="shared" ref="M5:M14" si="1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800</f>
        <v>800</v>
      </c>
      <c r="D6" s="7">
        <v>800</v>
      </c>
      <c r="E6" s="7">
        <v>0</v>
      </c>
      <c r="F6" s="4">
        <v>0</v>
      </c>
      <c r="G6" s="5">
        <f t="shared" si="0"/>
        <v>0</v>
      </c>
      <c r="H6" s="7">
        <v>1</v>
      </c>
      <c r="I6" s="6">
        <v>1</v>
      </c>
      <c r="J6" s="7">
        <v>0</v>
      </c>
      <c r="K6" s="4">
        <v>0</v>
      </c>
      <c r="L6" s="7">
        <v>0</v>
      </c>
      <c r="M6" s="8">
        <f t="shared" si="1"/>
        <v>0</v>
      </c>
      <c r="N6" s="9">
        <f t="shared" ref="N6:N14" si="2">100-M6</f>
        <v>100</v>
      </c>
      <c r="O6" s="7">
        <f t="shared" ref="O6:O14" si="3">E6/D6*1000000</f>
        <v>0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>
        <v>0</v>
      </c>
      <c r="H7" s="7"/>
      <c r="I7" s="6"/>
      <c r="J7" s="7"/>
      <c r="K7" s="4"/>
      <c r="L7" s="7"/>
      <c r="M7" s="8" t="e">
        <f t="shared" si="1"/>
        <v>#DIV/0!</v>
      </c>
      <c r="N7" s="9" t="e">
        <f t="shared" si="2"/>
        <v>#DIV/0!</v>
      </c>
      <c r="O7" s="7" t="e">
        <f t="shared" si="3"/>
        <v>#DIV/0!</v>
      </c>
    </row>
    <row r="8" spans="1:15" ht="21.95" customHeight="1" x14ac:dyDescent="0.25">
      <c r="A8" s="10">
        <v>4</v>
      </c>
      <c r="B8" s="11" t="s">
        <v>19</v>
      </c>
      <c r="C8" s="7"/>
      <c r="D8" s="7"/>
      <c r="E8" s="7"/>
      <c r="F8" s="4"/>
      <c r="G8" s="5" t="e">
        <f t="shared" si="0"/>
        <v>#DIV/0!</v>
      </c>
      <c r="H8" s="7"/>
      <c r="I8" s="6"/>
      <c r="J8" s="7"/>
      <c r="K8" s="4"/>
      <c r="L8" s="7"/>
      <c r="M8" s="8" t="e">
        <f t="shared" si="1"/>
        <v>#DIV/0!</v>
      </c>
      <c r="N8" s="9" t="e">
        <f t="shared" si="2"/>
        <v>#DIV/0!</v>
      </c>
      <c r="O8" s="7" t="e">
        <f t="shared" si="3"/>
        <v>#DIV/0!</v>
      </c>
    </row>
    <row r="9" spans="1:15" ht="21.95" customHeight="1" x14ac:dyDescent="0.25">
      <c r="A9" s="10">
        <v>5</v>
      </c>
      <c r="B9" s="11" t="s">
        <v>60</v>
      </c>
      <c r="C9" s="7"/>
      <c r="D9" s="7"/>
      <c r="E9" s="7"/>
      <c r="F9" s="4"/>
      <c r="G9" s="5" t="e">
        <f t="shared" si="0"/>
        <v>#DIV/0!</v>
      </c>
      <c r="H9" s="7"/>
      <c r="I9" s="6"/>
      <c r="J9" s="7"/>
      <c r="K9" s="4"/>
      <c r="L9" s="7"/>
      <c r="M9" s="8" t="e">
        <f t="shared" si="1"/>
        <v>#DIV/0!</v>
      </c>
      <c r="N9" s="9" t="e">
        <f t="shared" si="2"/>
        <v>#DIV/0!</v>
      </c>
      <c r="O9" s="7" t="e">
        <f t="shared" si="3"/>
        <v>#DIV/0!</v>
      </c>
    </row>
    <row r="10" spans="1:15" ht="21.95" customHeight="1" x14ac:dyDescent="0.25">
      <c r="A10" s="1">
        <v>6</v>
      </c>
      <c r="B10" s="11" t="s">
        <v>61</v>
      </c>
      <c r="C10" s="7">
        <f>200+11400</f>
        <v>11600</v>
      </c>
      <c r="D10" s="7">
        <v>11600</v>
      </c>
      <c r="E10" s="7">
        <v>0</v>
      </c>
      <c r="F10" s="4">
        <v>0</v>
      </c>
      <c r="G10" s="5">
        <f t="shared" si="0"/>
        <v>0</v>
      </c>
      <c r="H10" s="7">
        <v>2</v>
      </c>
      <c r="I10" s="6">
        <v>2</v>
      </c>
      <c r="J10" s="7">
        <v>0</v>
      </c>
      <c r="K10" s="4">
        <v>0</v>
      </c>
      <c r="L10" s="7">
        <v>0</v>
      </c>
      <c r="M10" s="8">
        <f t="shared" si="1"/>
        <v>0</v>
      </c>
      <c r="N10" s="9">
        <f t="shared" si="2"/>
        <v>100</v>
      </c>
      <c r="O10" s="7">
        <f t="shared" si="3"/>
        <v>0</v>
      </c>
    </row>
    <row r="11" spans="1:15" ht="21.95" customHeight="1" x14ac:dyDescent="0.25">
      <c r="A11" s="10">
        <v>7</v>
      </c>
      <c r="B11" s="11" t="s">
        <v>62</v>
      </c>
      <c r="C11" s="7"/>
      <c r="D11" s="7"/>
      <c r="E11" s="7"/>
      <c r="F11" s="4"/>
      <c r="G11" s="5" t="e">
        <f t="shared" si="0"/>
        <v>#DIV/0!</v>
      </c>
      <c r="H11" s="7"/>
      <c r="I11" s="6"/>
      <c r="J11" s="7"/>
      <c r="K11" s="4"/>
      <c r="L11" s="7"/>
      <c r="M11" s="8" t="e">
        <f t="shared" si="1"/>
        <v>#DIV/0!</v>
      </c>
      <c r="N11" s="9" t="e">
        <f t="shared" si="2"/>
        <v>#DIV/0!</v>
      </c>
      <c r="O11" s="7" t="e">
        <f t="shared" si="3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0"/>
        <v>#DIV/0!</v>
      </c>
      <c r="H12" s="7"/>
      <c r="I12" s="6"/>
      <c r="J12" s="7"/>
      <c r="K12" s="4"/>
      <c r="L12" s="7"/>
      <c r="M12" s="8" t="e">
        <f t="shared" si="1"/>
        <v>#DIV/0!</v>
      </c>
      <c r="N12" s="9" t="e">
        <f t="shared" si="2"/>
        <v>#DIV/0!</v>
      </c>
      <c r="O12" s="7" t="e">
        <f t="shared" si="3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0"/>
        <v>#DIV/0!</v>
      </c>
      <c r="H13" s="38"/>
      <c r="I13" s="38"/>
      <c r="J13" s="34"/>
      <c r="K13" s="38"/>
      <c r="L13" s="38"/>
      <c r="M13" s="8" t="e">
        <f t="shared" si="1"/>
        <v>#DIV/0!</v>
      </c>
      <c r="N13" s="9" t="e">
        <f t="shared" si="2"/>
        <v>#DIV/0!</v>
      </c>
      <c r="O13" s="7" t="e">
        <f t="shared" si="3"/>
        <v>#DIV/0!</v>
      </c>
    </row>
    <row r="14" spans="1:15" ht="21.95" customHeight="1" x14ac:dyDescent="0.25">
      <c r="A14" s="10">
        <v>10</v>
      </c>
      <c r="B14" s="11" t="s">
        <v>46</v>
      </c>
      <c r="C14" s="23"/>
      <c r="D14" s="23"/>
      <c r="E14" s="23"/>
      <c r="F14" s="4"/>
      <c r="G14" s="5" t="e">
        <f t="shared" si="0"/>
        <v>#DIV/0!</v>
      </c>
      <c r="H14" s="38"/>
      <c r="I14" s="38"/>
      <c r="J14" s="34"/>
      <c r="K14" s="38"/>
      <c r="L14" s="38"/>
      <c r="M14" s="8" t="e">
        <f t="shared" si="1"/>
        <v>#DIV/0!</v>
      </c>
      <c r="N14" s="9" t="e">
        <f t="shared" si="2"/>
        <v>#DIV/0!</v>
      </c>
      <c r="O14" s="7" t="e">
        <f t="shared" si="3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ref="G15:G23" si="4">E15/C15*100</f>
        <v>#DIV/0!</v>
      </c>
      <c r="H15" s="38"/>
      <c r="I15" s="38"/>
      <c r="J15" s="34"/>
      <c r="K15" s="38"/>
      <c r="L15" s="38"/>
      <c r="M15" s="8" t="e">
        <f t="shared" ref="M15:M23" si="5">J15/H15*100</f>
        <v>#DIV/0!</v>
      </c>
      <c r="N15" s="9" t="e">
        <f t="shared" ref="N15:N23" si="6">100-M15</f>
        <v>#DIV/0!</v>
      </c>
      <c r="O15" s="7" t="e">
        <f t="shared" ref="O15:O23" si="7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4"/>
        <v>#DIV/0!</v>
      </c>
      <c r="H16" s="38"/>
      <c r="I16" s="38"/>
      <c r="J16" s="34"/>
      <c r="K16" s="38"/>
      <c r="L16" s="38"/>
      <c r="M16" s="8" t="e">
        <f t="shared" si="5"/>
        <v>#DIV/0!</v>
      </c>
      <c r="N16" s="9" t="e">
        <f t="shared" si="6"/>
        <v>#DIV/0!</v>
      </c>
      <c r="O16" s="7" t="e">
        <f t="shared" si="7"/>
        <v>#DIV/0!</v>
      </c>
    </row>
    <row r="17" spans="1:15" ht="21.95" customHeight="1" x14ac:dyDescent="0.25">
      <c r="A17" s="10">
        <v>13</v>
      </c>
      <c r="B17" s="52" t="s">
        <v>52</v>
      </c>
      <c r="C17" s="23">
        <f>725+724+1811</f>
        <v>3260</v>
      </c>
      <c r="D17" s="23">
        <v>3260</v>
      </c>
      <c r="E17" s="23">
        <v>0</v>
      </c>
      <c r="F17" s="4">
        <v>0</v>
      </c>
      <c r="G17" s="5">
        <f t="shared" si="4"/>
        <v>0</v>
      </c>
      <c r="H17" s="38">
        <v>3</v>
      </c>
      <c r="I17" s="38">
        <v>3</v>
      </c>
      <c r="J17" s="38">
        <v>0</v>
      </c>
      <c r="K17" s="38">
        <v>0</v>
      </c>
      <c r="L17" s="38">
        <v>0</v>
      </c>
      <c r="M17" s="8">
        <f t="shared" si="5"/>
        <v>0</v>
      </c>
      <c r="N17" s="9">
        <f t="shared" si="6"/>
        <v>100</v>
      </c>
      <c r="O17" s="7">
        <f t="shared" si="7"/>
        <v>0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4"/>
        <v>#DIV/0!</v>
      </c>
      <c r="H18" s="38"/>
      <c r="I18" s="38"/>
      <c r="J18" s="34"/>
      <c r="K18" s="38"/>
      <c r="L18" s="38"/>
      <c r="M18" s="8" t="e">
        <f t="shared" si="5"/>
        <v>#DIV/0!</v>
      </c>
      <c r="N18" s="9" t="e">
        <f t="shared" si="6"/>
        <v>#DIV/0!</v>
      </c>
      <c r="O18" s="7" t="e">
        <f t="shared" si="7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4"/>
        <v>#DIV/0!</v>
      </c>
      <c r="H19" s="38"/>
      <c r="I19" s="38"/>
      <c r="J19" s="38"/>
      <c r="K19" s="38"/>
      <c r="L19" s="38"/>
      <c r="M19" s="8" t="e">
        <f t="shared" si="5"/>
        <v>#DIV/0!</v>
      </c>
      <c r="N19" s="9" t="e">
        <f t="shared" si="6"/>
        <v>#DIV/0!</v>
      </c>
      <c r="O19" s="7" t="e">
        <f t="shared" si="7"/>
        <v>#DIV/0!</v>
      </c>
    </row>
    <row r="20" spans="1:15" ht="21.95" customHeight="1" x14ac:dyDescent="0.25">
      <c r="A20" s="10">
        <v>16</v>
      </c>
      <c r="B20" s="52" t="s">
        <v>55</v>
      </c>
      <c r="C20" s="23"/>
      <c r="D20" s="23"/>
      <c r="E20" s="23"/>
      <c r="F20" s="4"/>
      <c r="G20" s="5" t="e">
        <f t="shared" si="4"/>
        <v>#DIV/0!</v>
      </c>
      <c r="H20" s="38"/>
      <c r="I20" s="38"/>
      <c r="J20" s="34"/>
      <c r="K20" s="38"/>
      <c r="L20" s="38"/>
      <c r="M20" s="8" t="e">
        <f t="shared" si="5"/>
        <v>#DIV/0!</v>
      </c>
      <c r="N20" s="9" t="e">
        <f t="shared" si="6"/>
        <v>#DIV/0!</v>
      </c>
      <c r="O20" s="7" t="e">
        <f t="shared" si="7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4"/>
        <v>#DIV/0!</v>
      </c>
      <c r="H21" s="38"/>
      <c r="I21" s="38"/>
      <c r="J21" s="34"/>
      <c r="K21" s="38"/>
      <c r="L21" s="38"/>
      <c r="M21" s="8" t="e">
        <f t="shared" si="5"/>
        <v>#DIV/0!</v>
      </c>
      <c r="N21" s="9" t="e">
        <f t="shared" si="6"/>
        <v>#DIV/0!</v>
      </c>
      <c r="O21" s="7" t="e">
        <f t="shared" si="7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4"/>
        <v>#DIV/0!</v>
      </c>
      <c r="H22" s="38"/>
      <c r="I22" s="38"/>
      <c r="J22" s="34"/>
      <c r="K22" s="38"/>
      <c r="L22" s="38"/>
      <c r="M22" s="8" t="e">
        <f t="shared" si="5"/>
        <v>#DIV/0!</v>
      </c>
      <c r="N22" s="9" t="e">
        <f t="shared" si="6"/>
        <v>#DIV/0!</v>
      </c>
      <c r="O22" s="7" t="e">
        <f t="shared" si="7"/>
        <v>#DIV/0!</v>
      </c>
    </row>
    <row r="23" spans="1:15" ht="21.95" customHeight="1" x14ac:dyDescent="0.25">
      <c r="A23" s="10">
        <v>19</v>
      </c>
      <c r="B23" s="52" t="s">
        <v>53</v>
      </c>
      <c r="C23" s="23"/>
      <c r="D23" s="23"/>
      <c r="E23" s="23"/>
      <c r="F23" s="4"/>
      <c r="G23" s="5" t="e">
        <f t="shared" si="4"/>
        <v>#DIV/0!</v>
      </c>
      <c r="H23" s="38"/>
      <c r="I23" s="38"/>
      <c r="J23" s="34"/>
      <c r="K23" s="38"/>
      <c r="L23" s="38"/>
      <c r="M23" s="8" t="e">
        <f t="shared" si="5"/>
        <v>#DIV/0!</v>
      </c>
      <c r="N23" s="9" t="e">
        <f t="shared" si="6"/>
        <v>#DIV/0!</v>
      </c>
      <c r="O23" s="7" t="e">
        <f t="shared" si="7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:G27" si="8">E24/C24*100</f>
        <v>#DIV/0!</v>
      </c>
      <c r="H24" s="38"/>
      <c r="I24" s="38"/>
      <c r="J24" s="34"/>
      <c r="K24" s="38"/>
      <c r="L24" s="38"/>
      <c r="M24" s="8" t="e">
        <f t="shared" ref="M24:M25" si="9">J24/H24*100</f>
        <v>#DIV/0!</v>
      </c>
      <c r="N24" s="9" t="e">
        <f t="shared" ref="N24:N26" si="10">100-M24</f>
        <v>#DIV/0!</v>
      </c>
      <c r="O24" s="7" t="e">
        <f t="shared" ref="O24:O26" si="11">E24/D24*1000000</f>
        <v>#DIV/0!</v>
      </c>
    </row>
    <row r="25" spans="1:15" ht="21.95" customHeight="1" x14ac:dyDescent="0.25">
      <c r="A25" s="81">
        <v>21</v>
      </c>
      <c r="B25" s="52" t="s">
        <v>57</v>
      </c>
      <c r="C25" s="23"/>
      <c r="D25" s="23"/>
      <c r="E25" s="23"/>
      <c r="F25" s="64"/>
      <c r="G25" s="66" t="e">
        <f t="shared" si="8"/>
        <v>#DIV/0!</v>
      </c>
      <c r="H25" s="71"/>
      <c r="I25" s="71"/>
      <c r="J25" s="72"/>
      <c r="K25" s="71"/>
      <c r="L25" s="71"/>
      <c r="M25" s="73" t="e">
        <f t="shared" si="9"/>
        <v>#DIV/0!</v>
      </c>
      <c r="N25" s="74" t="e">
        <f t="shared" si="10"/>
        <v>#DIV/0!</v>
      </c>
      <c r="O25" s="23" t="e">
        <f t="shared" si="11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8"/>
        <v>#DIV/0!</v>
      </c>
      <c r="H26" s="38"/>
      <c r="I26" s="38"/>
      <c r="J26" s="34"/>
      <c r="K26" s="38"/>
      <c r="L26" s="38"/>
      <c r="M26" s="68" t="e">
        <f>J26/H26*100</f>
        <v>#DIV/0!</v>
      </c>
      <c r="N26" s="55" t="e">
        <f t="shared" si="10"/>
        <v>#DIV/0!</v>
      </c>
      <c r="O26" s="38" t="e">
        <f t="shared" si="11"/>
        <v>#DIV/0!</v>
      </c>
    </row>
    <row r="27" spans="1:15" ht="21.95" customHeight="1" x14ac:dyDescent="0.25">
      <c r="A27" s="82"/>
      <c r="B27" s="52" t="s">
        <v>64</v>
      </c>
      <c r="C27" s="38"/>
      <c r="D27" s="38"/>
      <c r="E27" s="38"/>
      <c r="F27" s="38"/>
      <c r="G27" s="55" t="e">
        <f t="shared" si="8"/>
        <v>#DIV/0!</v>
      </c>
      <c r="H27" s="38"/>
      <c r="I27" s="38"/>
      <c r="J27" s="34"/>
      <c r="K27" s="38"/>
      <c r="L27" s="38"/>
      <c r="M27" s="68" t="e">
        <f>J27/H27*100</f>
        <v>#DIV/0!</v>
      </c>
      <c r="N27" s="55" t="e">
        <f t="shared" ref="N27" si="12">100-M27</f>
        <v>#DIV/0!</v>
      </c>
      <c r="O27" s="38" t="e">
        <f t="shared" ref="O27" si="13">E27/D27*1000000</f>
        <v>#DIV/0!</v>
      </c>
    </row>
    <row r="28" spans="1:15" ht="15.75" thickBot="1" x14ac:dyDescent="0.3">
      <c r="A28" s="75"/>
      <c r="B28" s="54" t="s">
        <v>17</v>
      </c>
      <c r="C28" s="76">
        <f>SUM(C5:C27)</f>
        <v>37260</v>
      </c>
      <c r="D28" s="37">
        <f>SUM(D5:D27)</f>
        <v>37260</v>
      </c>
      <c r="E28" s="37">
        <f>SUM(E6:E27)</f>
        <v>0</v>
      </c>
      <c r="F28" s="37">
        <f>SUM(F5:F27)</f>
        <v>0</v>
      </c>
      <c r="G28" s="77">
        <f>E28/C28*100</f>
        <v>0</v>
      </c>
      <c r="H28" s="37">
        <f>SUM(H5:H27)</f>
        <v>15</v>
      </c>
      <c r="I28" s="37">
        <f>SUM(I5:I27)</f>
        <v>15</v>
      </c>
      <c r="J28" s="37">
        <f>SUM(J5:J27)</f>
        <v>0</v>
      </c>
      <c r="K28" s="37">
        <f>SUM(K5:K27)</f>
        <v>0</v>
      </c>
      <c r="L28" s="37">
        <f>SUM(L5:L27)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16" workbookViewId="0">
      <selection activeCell="K16" sqref="K16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45435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500+200+800+4700+400+1000+3500+3000+1300+1600</f>
        <v>17000</v>
      </c>
      <c r="D5" s="3">
        <v>17000</v>
      </c>
      <c r="E5" s="3">
        <v>0</v>
      </c>
      <c r="F5" s="4">
        <v>0</v>
      </c>
      <c r="G5" s="5">
        <f t="shared" ref="G5:G14" si="0">E5/C5*100</f>
        <v>0</v>
      </c>
      <c r="H5" s="6">
        <v>10</v>
      </c>
      <c r="I5" s="6">
        <v>10</v>
      </c>
      <c r="J5" s="6">
        <v>0</v>
      </c>
      <c r="K5" s="4">
        <v>0</v>
      </c>
      <c r="L5" s="7">
        <v>0</v>
      </c>
      <c r="M5" s="8">
        <f t="shared" ref="M5:M14" si="1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800+950+400</f>
        <v>2150</v>
      </c>
      <c r="D6" s="7">
        <f>2150-103</f>
        <v>2047</v>
      </c>
      <c r="E6" s="7">
        <v>103</v>
      </c>
      <c r="F6" s="4">
        <v>103</v>
      </c>
      <c r="G6" s="5">
        <f t="shared" si="0"/>
        <v>4.7906976744186043</v>
      </c>
      <c r="H6" s="7">
        <v>3</v>
      </c>
      <c r="I6" s="6">
        <v>3</v>
      </c>
      <c r="J6" s="7">
        <v>0</v>
      </c>
      <c r="K6" s="4">
        <v>0</v>
      </c>
      <c r="L6" s="7">
        <v>0</v>
      </c>
      <c r="M6" s="8">
        <f t="shared" si="1"/>
        <v>0</v>
      </c>
      <c r="N6" s="9">
        <f t="shared" ref="N6:N14" si="2">100-M6</f>
        <v>100</v>
      </c>
      <c r="O6" s="7">
        <f t="shared" ref="O6:O14" si="3">E6/D6*1000000</f>
        <v>50317.537860283337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si="0"/>
        <v>#DIV/0!</v>
      </c>
      <c r="H7" s="7"/>
      <c r="I7" s="6"/>
      <c r="J7" s="7"/>
      <c r="K7" s="4"/>
      <c r="L7" s="7"/>
      <c r="M7" s="8" t="e">
        <f t="shared" si="1"/>
        <v>#DIV/0!</v>
      </c>
      <c r="N7" s="9" t="e">
        <f t="shared" si="2"/>
        <v>#DIV/0!</v>
      </c>
      <c r="O7" s="7" t="e">
        <f t="shared" si="3"/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si="0"/>
        <v>#DIV/0!</v>
      </c>
      <c r="H8" s="7"/>
      <c r="I8" s="6"/>
      <c r="J8" s="7"/>
      <c r="K8" s="4"/>
      <c r="L8" s="7"/>
      <c r="M8" s="8" t="e">
        <f t="shared" si="1"/>
        <v>#DIV/0!</v>
      </c>
      <c r="N8" s="9" t="e">
        <f t="shared" si="2"/>
        <v>#DIV/0!</v>
      </c>
      <c r="O8" s="7" t="e">
        <f t="shared" si="3"/>
        <v>#DIV/0!</v>
      </c>
    </row>
    <row r="9" spans="1:15" ht="21.95" customHeight="1" x14ac:dyDescent="0.25">
      <c r="A9" s="10">
        <v>5</v>
      </c>
      <c r="B9" s="11" t="s">
        <v>60</v>
      </c>
      <c r="C9" s="7"/>
      <c r="D9" s="7"/>
      <c r="E9" s="7"/>
      <c r="F9" s="4"/>
      <c r="G9" s="5" t="e">
        <f t="shared" si="0"/>
        <v>#DIV/0!</v>
      </c>
      <c r="H9" s="7"/>
      <c r="I9" s="6"/>
      <c r="J9" s="7"/>
      <c r="K9" s="4"/>
      <c r="L9" s="7"/>
      <c r="M9" s="8" t="e">
        <f t="shared" si="1"/>
        <v>#DIV/0!</v>
      </c>
      <c r="N9" s="9" t="e">
        <f t="shared" si="2"/>
        <v>#DIV/0!</v>
      </c>
      <c r="O9" s="7" t="e">
        <f t="shared" si="3"/>
        <v>#DIV/0!</v>
      </c>
    </row>
    <row r="10" spans="1:15" ht="21.95" customHeight="1" x14ac:dyDescent="0.25">
      <c r="A10" s="10">
        <v>6</v>
      </c>
      <c r="B10" s="11" t="s">
        <v>61</v>
      </c>
      <c r="C10" s="7">
        <f>4000+2000</f>
        <v>6000</v>
      </c>
      <c r="D10" s="7">
        <v>6000</v>
      </c>
      <c r="E10" s="7">
        <v>0</v>
      </c>
      <c r="F10" s="4">
        <v>0</v>
      </c>
      <c r="G10" s="5">
        <f t="shared" si="0"/>
        <v>0</v>
      </c>
      <c r="H10" s="7">
        <v>2</v>
      </c>
      <c r="I10" s="6">
        <v>2</v>
      </c>
      <c r="J10" s="7">
        <v>0</v>
      </c>
      <c r="K10" s="4">
        <v>0</v>
      </c>
      <c r="L10" s="7">
        <v>0</v>
      </c>
      <c r="M10" s="8">
        <f t="shared" si="1"/>
        <v>0</v>
      </c>
      <c r="N10" s="9">
        <f t="shared" si="2"/>
        <v>100</v>
      </c>
      <c r="O10" s="7">
        <f t="shared" si="3"/>
        <v>0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0"/>
        <v>#DIV/0!</v>
      </c>
      <c r="H11" s="7"/>
      <c r="I11" s="6"/>
      <c r="J11" s="7"/>
      <c r="K11" s="4"/>
      <c r="L11" s="7"/>
      <c r="M11" s="8" t="e">
        <f t="shared" si="1"/>
        <v>#DIV/0!</v>
      </c>
      <c r="N11" s="9" t="e">
        <f t="shared" si="2"/>
        <v>#DIV/0!</v>
      </c>
      <c r="O11" s="7" t="e">
        <f t="shared" si="3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0"/>
        <v>#DIV/0!</v>
      </c>
      <c r="H12" s="7"/>
      <c r="I12" s="6"/>
      <c r="J12" s="7"/>
      <c r="K12" s="4"/>
      <c r="L12" s="7"/>
      <c r="M12" s="8" t="e">
        <f t="shared" si="1"/>
        <v>#DIV/0!</v>
      </c>
      <c r="N12" s="9" t="e">
        <f t="shared" si="2"/>
        <v>#DIV/0!</v>
      </c>
      <c r="O12" s="7" t="e">
        <f t="shared" si="3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0"/>
        <v>#DIV/0!</v>
      </c>
      <c r="H13" s="38"/>
      <c r="I13" s="38"/>
      <c r="J13" s="34"/>
      <c r="K13" s="38"/>
      <c r="L13" s="38"/>
      <c r="M13" s="8" t="e">
        <f t="shared" si="1"/>
        <v>#DIV/0!</v>
      </c>
      <c r="N13" s="9" t="e">
        <f t="shared" si="2"/>
        <v>#DIV/0!</v>
      </c>
      <c r="O13" s="7" t="e">
        <f t="shared" si="3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0"/>
        <v>#DIV/0!</v>
      </c>
      <c r="H14" s="38"/>
      <c r="I14" s="38"/>
      <c r="J14" s="34"/>
      <c r="K14" s="38"/>
      <c r="L14" s="38"/>
      <c r="M14" s="8" t="e">
        <f t="shared" si="1"/>
        <v>#DIV/0!</v>
      </c>
      <c r="N14" s="9" t="e">
        <f t="shared" si="2"/>
        <v>#DIV/0!</v>
      </c>
      <c r="O14" s="7" t="e">
        <f t="shared" si="3"/>
        <v>#DIV/0!</v>
      </c>
    </row>
    <row r="15" spans="1:15" ht="21.95" customHeight="1" x14ac:dyDescent="0.25">
      <c r="A15" s="10">
        <v>11</v>
      </c>
      <c r="B15" s="11" t="s">
        <v>47</v>
      </c>
      <c r="C15" s="23">
        <f>32000+8000</f>
        <v>40000</v>
      </c>
      <c r="D15" s="23">
        <v>40000</v>
      </c>
      <c r="E15" s="23">
        <v>0</v>
      </c>
      <c r="F15" s="4">
        <v>0</v>
      </c>
      <c r="G15" s="5">
        <f t="shared" ref="G15:G23" si="4">E15/C15*100</f>
        <v>0</v>
      </c>
      <c r="H15" s="38">
        <v>2</v>
      </c>
      <c r="I15" s="38">
        <v>2</v>
      </c>
      <c r="J15" s="34">
        <v>0</v>
      </c>
      <c r="K15" s="38">
        <v>0</v>
      </c>
      <c r="L15" s="38">
        <v>0</v>
      </c>
      <c r="M15" s="8">
        <f t="shared" ref="M15:M23" si="5">J15/H15*100</f>
        <v>0</v>
      </c>
      <c r="N15" s="9">
        <f t="shared" ref="N15:N23" si="6">100-M15</f>
        <v>100</v>
      </c>
      <c r="O15" s="7">
        <f t="shared" ref="O15:O23" si="7">E15/D15*1000000</f>
        <v>0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4"/>
        <v>#DIV/0!</v>
      </c>
      <c r="H16" s="38"/>
      <c r="I16" s="38"/>
      <c r="J16" s="34"/>
      <c r="K16" s="38"/>
      <c r="L16" s="38"/>
      <c r="M16" s="8" t="e">
        <f t="shared" si="5"/>
        <v>#DIV/0!</v>
      </c>
      <c r="N16" s="9" t="e">
        <f t="shared" si="6"/>
        <v>#DIV/0!</v>
      </c>
      <c r="O16" s="7" t="e">
        <f t="shared" si="7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5" t="e">
        <f t="shared" si="4"/>
        <v>#DIV/0!</v>
      </c>
      <c r="H17" s="38"/>
      <c r="I17" s="38"/>
      <c r="J17" s="38"/>
      <c r="K17" s="38"/>
      <c r="L17" s="38"/>
      <c r="M17" s="8" t="e">
        <f t="shared" si="5"/>
        <v>#DIV/0!</v>
      </c>
      <c r="N17" s="9" t="e">
        <f t="shared" si="6"/>
        <v>#DIV/0!</v>
      </c>
      <c r="O17" s="7" t="e">
        <f t="shared" si="7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4"/>
        <v>#DIV/0!</v>
      </c>
      <c r="H18" s="38"/>
      <c r="I18" s="38"/>
      <c r="J18" s="38"/>
      <c r="K18" s="38"/>
      <c r="L18" s="38"/>
      <c r="M18" s="8" t="e">
        <f t="shared" si="5"/>
        <v>#DIV/0!</v>
      </c>
      <c r="N18" s="9" t="e">
        <f t="shared" si="6"/>
        <v>#DIV/0!</v>
      </c>
      <c r="O18" s="7" t="e">
        <f t="shared" si="7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4"/>
        <v>#DIV/0!</v>
      </c>
      <c r="H19" s="38"/>
      <c r="I19" s="38"/>
      <c r="J19" s="38"/>
      <c r="K19" s="38"/>
      <c r="L19" s="38"/>
      <c r="M19" s="8" t="e">
        <f t="shared" si="5"/>
        <v>#DIV/0!</v>
      </c>
      <c r="N19" s="9" t="e">
        <f t="shared" si="6"/>
        <v>#DIV/0!</v>
      </c>
      <c r="O19" s="7" t="e">
        <f t="shared" si="7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4"/>
        <v>#DIV/0!</v>
      </c>
      <c r="H20" s="38"/>
      <c r="I20" s="38"/>
      <c r="J20" s="34"/>
      <c r="K20" s="38"/>
      <c r="L20" s="38"/>
      <c r="M20" s="8" t="e">
        <f t="shared" si="5"/>
        <v>#DIV/0!</v>
      </c>
      <c r="N20" s="9" t="e">
        <f t="shared" si="6"/>
        <v>#DIV/0!</v>
      </c>
      <c r="O20" s="7" t="e">
        <f t="shared" si="7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4"/>
        <v>#DIV/0!</v>
      </c>
      <c r="H21" s="38"/>
      <c r="I21" s="38"/>
      <c r="J21" s="34"/>
      <c r="K21" s="38"/>
      <c r="L21" s="38"/>
      <c r="M21" s="8" t="e">
        <f t="shared" si="5"/>
        <v>#DIV/0!</v>
      </c>
      <c r="N21" s="9" t="e">
        <f t="shared" si="6"/>
        <v>#DIV/0!</v>
      </c>
      <c r="O21" s="7" t="e">
        <f t="shared" si="7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4"/>
        <v>#DIV/0!</v>
      </c>
      <c r="H22" s="38"/>
      <c r="I22" s="38"/>
      <c r="J22" s="34"/>
      <c r="K22" s="38"/>
      <c r="L22" s="38"/>
      <c r="M22" s="8" t="e">
        <f t="shared" si="5"/>
        <v>#DIV/0!</v>
      </c>
      <c r="N22" s="9" t="e">
        <f t="shared" si="6"/>
        <v>#DIV/0!</v>
      </c>
      <c r="O22" s="7" t="e">
        <f t="shared" si="7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4"/>
        <v>#DIV/0!</v>
      </c>
      <c r="H23" s="38"/>
      <c r="I23" s="38"/>
      <c r="J23" s="34"/>
      <c r="K23" s="38"/>
      <c r="L23" s="38"/>
      <c r="M23" s="8" t="e">
        <f t="shared" si="5"/>
        <v>#DIV/0!</v>
      </c>
      <c r="N23" s="9" t="e">
        <f t="shared" si="6"/>
        <v>#DIV/0!</v>
      </c>
      <c r="O23" s="7" t="e">
        <f t="shared" si="7"/>
        <v>#DIV/0!</v>
      </c>
    </row>
    <row r="24" spans="1:15" ht="21.95" customHeight="1" x14ac:dyDescent="0.25">
      <c r="A24" s="1">
        <v>20</v>
      </c>
      <c r="B24" s="52" t="s">
        <v>56</v>
      </c>
      <c r="C24" s="23"/>
      <c r="D24" s="23"/>
      <c r="E24" s="23"/>
      <c r="F24" s="4"/>
      <c r="G24" s="5" t="e">
        <f t="shared" ref="G24:G27" si="8">E24/C24*100</f>
        <v>#DIV/0!</v>
      </c>
      <c r="H24" s="38"/>
      <c r="I24" s="38"/>
      <c r="J24" s="34"/>
      <c r="K24" s="38"/>
      <c r="L24" s="38"/>
      <c r="M24" s="8" t="e">
        <f t="shared" ref="M24:M25" si="9">J24/H24*100</f>
        <v>#DIV/0!</v>
      </c>
      <c r="N24" s="9" t="e">
        <f t="shared" ref="N24:N26" si="10">100-M24</f>
        <v>#DIV/0!</v>
      </c>
      <c r="O24" s="7" t="e">
        <f t="shared" ref="O24:O26" si="11">E24/D24*1000000</f>
        <v>#DIV/0!</v>
      </c>
    </row>
    <row r="25" spans="1:15" ht="21.95" customHeight="1" x14ac:dyDescent="0.25">
      <c r="A25" s="81">
        <v>21</v>
      </c>
      <c r="B25" s="52" t="s">
        <v>57</v>
      </c>
      <c r="C25" s="23"/>
      <c r="D25" s="23"/>
      <c r="E25" s="23"/>
      <c r="F25" s="64"/>
      <c r="G25" s="66" t="e">
        <f t="shared" si="8"/>
        <v>#DIV/0!</v>
      </c>
      <c r="H25" s="71"/>
      <c r="I25" s="71"/>
      <c r="J25" s="72"/>
      <c r="K25" s="71"/>
      <c r="L25" s="71"/>
      <c r="M25" s="73" t="e">
        <f t="shared" si="9"/>
        <v>#DIV/0!</v>
      </c>
      <c r="N25" s="74" t="e">
        <f t="shared" si="10"/>
        <v>#DIV/0!</v>
      </c>
      <c r="O25" s="23" t="e">
        <f t="shared" si="11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8"/>
        <v>#DIV/0!</v>
      </c>
      <c r="H26" s="38"/>
      <c r="I26" s="38"/>
      <c r="J26" s="34"/>
      <c r="K26" s="38"/>
      <c r="L26" s="38"/>
      <c r="M26" s="68" t="e">
        <f>J26/H26*100</f>
        <v>#DIV/0!</v>
      </c>
      <c r="N26" s="55" t="e">
        <f t="shared" si="10"/>
        <v>#DIV/0!</v>
      </c>
      <c r="O26" s="38" t="e">
        <f t="shared" si="11"/>
        <v>#DIV/0!</v>
      </c>
    </row>
    <row r="27" spans="1:15" ht="21.95" customHeight="1" x14ac:dyDescent="0.25">
      <c r="A27" s="82"/>
      <c r="B27" s="52" t="s">
        <v>64</v>
      </c>
      <c r="C27" s="38"/>
      <c r="D27" s="38"/>
      <c r="E27" s="38"/>
      <c r="F27" s="38"/>
      <c r="G27" s="55" t="e">
        <f t="shared" si="8"/>
        <v>#DIV/0!</v>
      </c>
      <c r="H27" s="38"/>
      <c r="I27" s="38"/>
      <c r="J27" s="34"/>
      <c r="K27" s="38"/>
      <c r="L27" s="38"/>
      <c r="M27" s="68" t="e">
        <f>J27/H27*100</f>
        <v>#DIV/0!</v>
      </c>
      <c r="N27" s="55" t="e">
        <f t="shared" ref="N27" si="12">100-M27</f>
        <v>#DIV/0!</v>
      </c>
      <c r="O27" s="38" t="e">
        <f t="shared" ref="O27" si="13">E27/D27*1000000</f>
        <v>#DIV/0!</v>
      </c>
    </row>
    <row r="28" spans="1:15" ht="15.75" thickBot="1" x14ac:dyDescent="0.3">
      <c r="A28" s="75"/>
      <c r="B28" s="54" t="s">
        <v>17</v>
      </c>
      <c r="C28" s="76">
        <f>SUM(C5:C27)</f>
        <v>65150</v>
      </c>
      <c r="D28" s="37">
        <f>SUM(D5:D27)</f>
        <v>65047</v>
      </c>
      <c r="E28" s="37">
        <f>SUM(E5:E27)</f>
        <v>103</v>
      </c>
      <c r="F28" s="37">
        <f>SUM(F5:F27)</f>
        <v>103</v>
      </c>
      <c r="G28" s="77">
        <f>E28/C28*100</f>
        <v>0.15809669992325404</v>
      </c>
      <c r="H28" s="37">
        <f>SUM(H5:H27)</f>
        <v>17</v>
      </c>
      <c r="I28" s="37">
        <f>SUM(I5:I27)</f>
        <v>17</v>
      </c>
      <c r="J28" s="37">
        <f>SUM(J5:J27)</f>
        <v>0</v>
      </c>
      <c r="K28" s="37">
        <f>SUM(K5:K27)</f>
        <v>0</v>
      </c>
      <c r="L28" s="37">
        <f>SUM(L5:L27)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19" workbookViewId="0">
      <selection activeCell="K11" sqref="K11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45436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4100</f>
        <v>4100</v>
      </c>
      <c r="D5" s="3">
        <v>4100</v>
      </c>
      <c r="E5" s="3">
        <v>0</v>
      </c>
      <c r="F5" s="4">
        <v>0</v>
      </c>
      <c r="G5" s="5">
        <f t="shared" ref="G5:G14" si="0">E5/C5*100</f>
        <v>0</v>
      </c>
      <c r="H5" s="6">
        <v>1</v>
      </c>
      <c r="I5" s="6">
        <v>1</v>
      </c>
      <c r="J5" s="6">
        <v>0</v>
      </c>
      <c r="K5" s="4">
        <v>0</v>
      </c>
      <c r="L5" s="7">
        <v>0</v>
      </c>
      <c r="M5" s="8">
        <f t="shared" ref="M5:M14" si="1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/>
      <c r="D6" s="7"/>
      <c r="E6" s="7"/>
      <c r="F6" s="4"/>
      <c r="G6" s="5" t="e">
        <f t="shared" si="0"/>
        <v>#DIV/0!</v>
      </c>
      <c r="H6" s="7"/>
      <c r="I6" s="6"/>
      <c r="J6" s="7"/>
      <c r="K6" s="4"/>
      <c r="L6" s="7"/>
      <c r="M6" s="8" t="e">
        <f t="shared" si="1"/>
        <v>#DIV/0!</v>
      </c>
      <c r="N6" s="9" t="e">
        <f t="shared" ref="N6:N14" si="2">100-M6</f>
        <v>#DIV/0!</v>
      </c>
      <c r="O6" s="7" t="e">
        <f t="shared" ref="O6:O14" si="3">E6/D6*1000000</f>
        <v>#DIV/0!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si="0"/>
        <v>#DIV/0!</v>
      </c>
      <c r="H7" s="7"/>
      <c r="I7" s="6"/>
      <c r="J7" s="7"/>
      <c r="K7" s="4"/>
      <c r="L7" s="7"/>
      <c r="M7" s="8" t="e">
        <f t="shared" si="1"/>
        <v>#DIV/0!</v>
      </c>
      <c r="N7" s="9" t="e">
        <f t="shared" si="2"/>
        <v>#DIV/0!</v>
      </c>
      <c r="O7" s="7" t="e">
        <f t="shared" si="3"/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si="0"/>
        <v>#DIV/0!</v>
      </c>
      <c r="H8" s="7"/>
      <c r="I8" s="6"/>
      <c r="J8" s="7"/>
      <c r="K8" s="4"/>
      <c r="L8" s="7"/>
      <c r="M8" s="8" t="e">
        <f t="shared" si="1"/>
        <v>#DIV/0!</v>
      </c>
      <c r="N8" s="9" t="e">
        <f t="shared" si="2"/>
        <v>#DIV/0!</v>
      </c>
      <c r="O8" s="7" t="e">
        <f t="shared" si="3"/>
        <v>#DIV/0!</v>
      </c>
    </row>
    <row r="9" spans="1:15" ht="21.95" customHeight="1" x14ac:dyDescent="0.25">
      <c r="A9" s="10">
        <v>5</v>
      </c>
      <c r="B9" s="11" t="s">
        <v>60</v>
      </c>
      <c r="C9" s="7"/>
      <c r="D9" s="7"/>
      <c r="E9" s="7"/>
      <c r="F9" s="4"/>
      <c r="G9" s="5" t="e">
        <f t="shared" si="0"/>
        <v>#DIV/0!</v>
      </c>
      <c r="H9" s="7"/>
      <c r="I9" s="6"/>
      <c r="J9" s="7"/>
      <c r="K9" s="4"/>
      <c r="L9" s="7"/>
      <c r="M9" s="8" t="e">
        <f t="shared" si="1"/>
        <v>#DIV/0!</v>
      </c>
      <c r="N9" s="9" t="e">
        <f t="shared" si="2"/>
        <v>#DIV/0!</v>
      </c>
      <c r="O9" s="7" t="e">
        <f t="shared" si="3"/>
        <v>#DIV/0!</v>
      </c>
    </row>
    <row r="10" spans="1:15" ht="21.95" customHeight="1" x14ac:dyDescent="0.25">
      <c r="A10" s="10">
        <v>6</v>
      </c>
      <c r="B10" s="11" t="s">
        <v>61</v>
      </c>
      <c r="C10" s="7">
        <f>4000+2000+50+50+50</f>
        <v>6150</v>
      </c>
      <c r="D10" s="7">
        <v>6150</v>
      </c>
      <c r="E10" s="7">
        <v>0</v>
      </c>
      <c r="F10" s="4">
        <v>0</v>
      </c>
      <c r="G10" s="5">
        <f t="shared" si="0"/>
        <v>0</v>
      </c>
      <c r="H10" s="7">
        <v>5</v>
      </c>
      <c r="I10" s="6">
        <v>5</v>
      </c>
      <c r="J10" s="7">
        <v>0</v>
      </c>
      <c r="K10" s="4">
        <v>0</v>
      </c>
      <c r="L10" s="7">
        <v>0</v>
      </c>
      <c r="M10" s="8">
        <f t="shared" si="1"/>
        <v>0</v>
      </c>
      <c r="N10" s="9">
        <f t="shared" si="2"/>
        <v>100</v>
      </c>
      <c r="O10" s="7">
        <f t="shared" si="3"/>
        <v>0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0"/>
        <v>#DIV/0!</v>
      </c>
      <c r="H11" s="7"/>
      <c r="I11" s="6"/>
      <c r="J11" s="7"/>
      <c r="K11" s="4"/>
      <c r="L11" s="7"/>
      <c r="M11" s="8" t="e">
        <f t="shared" si="1"/>
        <v>#DIV/0!</v>
      </c>
      <c r="N11" s="9" t="e">
        <f t="shared" si="2"/>
        <v>#DIV/0!</v>
      </c>
      <c r="O11" s="7" t="e">
        <f t="shared" si="3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0"/>
        <v>#DIV/0!</v>
      </c>
      <c r="H12" s="7"/>
      <c r="I12" s="6"/>
      <c r="J12" s="7"/>
      <c r="K12" s="4"/>
      <c r="L12" s="7"/>
      <c r="M12" s="8" t="e">
        <f t="shared" si="1"/>
        <v>#DIV/0!</v>
      </c>
      <c r="N12" s="9" t="e">
        <f t="shared" si="2"/>
        <v>#DIV/0!</v>
      </c>
      <c r="O12" s="7" t="e">
        <f t="shared" si="3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0"/>
        <v>#DIV/0!</v>
      </c>
      <c r="H13" s="38"/>
      <c r="I13" s="38"/>
      <c r="J13" s="7"/>
      <c r="K13" s="38"/>
      <c r="L13" s="38"/>
      <c r="M13" s="8" t="e">
        <f t="shared" si="1"/>
        <v>#DIV/0!</v>
      </c>
      <c r="N13" s="9" t="e">
        <f t="shared" si="2"/>
        <v>#DIV/0!</v>
      </c>
      <c r="O13" s="7" t="e">
        <f t="shared" si="3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0"/>
        <v>#DIV/0!</v>
      </c>
      <c r="H14" s="38"/>
      <c r="I14" s="38"/>
      <c r="J14" s="34"/>
      <c r="K14" s="38"/>
      <c r="L14" s="38"/>
      <c r="M14" s="8" t="e">
        <f t="shared" si="1"/>
        <v>#DIV/0!</v>
      </c>
      <c r="N14" s="9" t="e">
        <f t="shared" si="2"/>
        <v>#DIV/0!</v>
      </c>
      <c r="O14" s="7" t="e">
        <f t="shared" si="3"/>
        <v>#DIV/0!</v>
      </c>
    </row>
    <row r="15" spans="1:15" ht="21.95" customHeight="1" x14ac:dyDescent="0.25">
      <c r="A15" s="1">
        <v>11</v>
      </c>
      <c r="B15" s="11" t="s">
        <v>47</v>
      </c>
      <c r="C15" s="23"/>
      <c r="D15" s="23"/>
      <c r="E15" s="23"/>
      <c r="F15" s="4"/>
      <c r="G15" s="5" t="e">
        <f t="shared" ref="G15:G23" si="4">E15/C15*100</f>
        <v>#DIV/0!</v>
      </c>
      <c r="H15" s="38"/>
      <c r="I15" s="38"/>
      <c r="J15" s="34"/>
      <c r="K15" s="38"/>
      <c r="L15" s="38"/>
      <c r="M15" s="8" t="e">
        <f t="shared" ref="M15:M23" si="5">J15/H15*100</f>
        <v>#DIV/0!</v>
      </c>
      <c r="N15" s="9" t="e">
        <f t="shared" ref="N15:N23" si="6">100-M15</f>
        <v>#DIV/0!</v>
      </c>
      <c r="O15" s="7" t="e">
        <f t="shared" ref="O15:O23" si="7">E15/D15*1000000</f>
        <v>#DIV/0!</v>
      </c>
    </row>
    <row r="16" spans="1:15" ht="21.95" customHeight="1" x14ac:dyDescent="0.25">
      <c r="A16" s="1">
        <v>12</v>
      </c>
      <c r="B16" s="52" t="s">
        <v>48</v>
      </c>
      <c r="C16" s="23"/>
      <c r="D16" s="23"/>
      <c r="E16" s="23"/>
      <c r="F16" s="4"/>
      <c r="G16" s="5" t="e">
        <f t="shared" si="4"/>
        <v>#DIV/0!</v>
      </c>
      <c r="H16" s="38"/>
      <c r="I16" s="38"/>
      <c r="J16" s="34"/>
      <c r="K16" s="38"/>
      <c r="L16" s="38"/>
      <c r="M16" s="8" t="e">
        <f t="shared" si="5"/>
        <v>#DIV/0!</v>
      </c>
      <c r="N16" s="9" t="e">
        <f t="shared" si="6"/>
        <v>#DIV/0!</v>
      </c>
      <c r="O16" s="7" t="e">
        <f t="shared" si="7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5" t="e">
        <f t="shared" si="4"/>
        <v>#DIV/0!</v>
      </c>
      <c r="H17" s="38"/>
      <c r="I17" s="38"/>
      <c r="J17" s="38"/>
      <c r="K17" s="38"/>
      <c r="L17" s="38"/>
      <c r="M17" s="8" t="e">
        <f t="shared" si="5"/>
        <v>#DIV/0!</v>
      </c>
      <c r="N17" s="9" t="e">
        <f t="shared" si="6"/>
        <v>#DIV/0!</v>
      </c>
      <c r="O17" s="7" t="e">
        <f t="shared" si="7"/>
        <v>#DIV/0!</v>
      </c>
    </row>
    <row r="18" spans="1:15" ht="21.95" customHeight="1" x14ac:dyDescent="0.25">
      <c r="A18" s="1">
        <v>14</v>
      </c>
      <c r="B18" s="52" t="s">
        <v>54</v>
      </c>
      <c r="C18" s="23"/>
      <c r="D18" s="23"/>
      <c r="E18" s="23"/>
      <c r="F18" s="4"/>
      <c r="G18" s="5" t="e">
        <f t="shared" si="4"/>
        <v>#DIV/0!</v>
      </c>
      <c r="H18" s="38"/>
      <c r="I18" s="38"/>
      <c r="J18" s="34"/>
      <c r="K18" s="38"/>
      <c r="L18" s="38"/>
      <c r="M18" s="8" t="e">
        <f t="shared" si="5"/>
        <v>#DIV/0!</v>
      </c>
      <c r="N18" s="9" t="e">
        <f t="shared" si="6"/>
        <v>#DIV/0!</v>
      </c>
      <c r="O18" s="7" t="e">
        <f t="shared" si="7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4"/>
        <v>#DIV/0!</v>
      </c>
      <c r="H19" s="38"/>
      <c r="I19" s="38"/>
      <c r="J19" s="38"/>
      <c r="K19" s="38"/>
      <c r="L19" s="38"/>
      <c r="M19" s="8" t="e">
        <f t="shared" si="5"/>
        <v>#DIV/0!</v>
      </c>
      <c r="N19" s="9" t="e">
        <f t="shared" si="6"/>
        <v>#DIV/0!</v>
      </c>
      <c r="O19" s="7" t="e">
        <f t="shared" si="7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4"/>
        <v>#DIV/0!</v>
      </c>
      <c r="H20" s="38"/>
      <c r="I20" s="38"/>
      <c r="J20" s="34"/>
      <c r="K20" s="38"/>
      <c r="L20" s="38"/>
      <c r="M20" s="8" t="e">
        <f t="shared" si="5"/>
        <v>#DIV/0!</v>
      </c>
      <c r="N20" s="9" t="e">
        <f t="shared" si="6"/>
        <v>#DIV/0!</v>
      </c>
      <c r="O20" s="7" t="e">
        <f t="shared" si="7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4"/>
        <v>#DIV/0!</v>
      </c>
      <c r="H21" s="38"/>
      <c r="I21" s="38"/>
      <c r="J21" s="34"/>
      <c r="K21" s="38"/>
      <c r="L21" s="38"/>
      <c r="M21" s="8" t="e">
        <f t="shared" si="5"/>
        <v>#DIV/0!</v>
      </c>
      <c r="N21" s="9" t="e">
        <f t="shared" si="6"/>
        <v>#DIV/0!</v>
      </c>
      <c r="O21" s="7" t="e">
        <f t="shared" si="7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4"/>
        <v>#DIV/0!</v>
      </c>
      <c r="H22" s="38"/>
      <c r="I22" s="38"/>
      <c r="J22" s="34"/>
      <c r="K22" s="38"/>
      <c r="L22" s="38"/>
      <c r="M22" s="8" t="e">
        <f t="shared" si="5"/>
        <v>#DIV/0!</v>
      </c>
      <c r="N22" s="9" t="e">
        <f t="shared" si="6"/>
        <v>#DIV/0!</v>
      </c>
      <c r="O22" s="7" t="e">
        <f t="shared" si="7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4"/>
        <v>#DIV/0!</v>
      </c>
      <c r="H23" s="38"/>
      <c r="I23" s="38"/>
      <c r="J23" s="34"/>
      <c r="K23" s="38"/>
      <c r="L23" s="38"/>
      <c r="M23" s="8" t="e">
        <f t="shared" si="5"/>
        <v>#DIV/0!</v>
      </c>
      <c r="N23" s="9" t="e">
        <f t="shared" si="6"/>
        <v>#DIV/0!</v>
      </c>
      <c r="O23" s="7" t="e">
        <f t="shared" si="7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:G27" si="8">E24/C24*100</f>
        <v>#DIV/0!</v>
      </c>
      <c r="H24" s="38"/>
      <c r="I24" s="38"/>
      <c r="J24" s="34"/>
      <c r="K24" s="38"/>
      <c r="L24" s="38"/>
      <c r="M24" s="8" t="e">
        <f t="shared" ref="M24:M25" si="9">J24/H24*100</f>
        <v>#DIV/0!</v>
      </c>
      <c r="N24" s="9" t="e">
        <f t="shared" ref="N24:N26" si="10">100-M24</f>
        <v>#DIV/0!</v>
      </c>
      <c r="O24" s="7" t="e">
        <f t="shared" ref="O24:O26" si="11">E24/D24*1000000</f>
        <v>#DIV/0!</v>
      </c>
    </row>
    <row r="25" spans="1:15" ht="21.95" customHeight="1" x14ac:dyDescent="0.25">
      <c r="A25" s="70">
        <v>21</v>
      </c>
      <c r="B25" s="52" t="s">
        <v>57</v>
      </c>
      <c r="C25" s="23"/>
      <c r="D25" s="23"/>
      <c r="E25" s="23"/>
      <c r="F25" s="64"/>
      <c r="G25" s="66" t="e">
        <f t="shared" si="8"/>
        <v>#DIV/0!</v>
      </c>
      <c r="H25" s="71"/>
      <c r="I25" s="71"/>
      <c r="J25" s="72"/>
      <c r="K25" s="71"/>
      <c r="L25" s="71"/>
      <c r="M25" s="73" t="e">
        <f t="shared" si="9"/>
        <v>#DIV/0!</v>
      </c>
      <c r="N25" s="74" t="e">
        <f t="shared" si="10"/>
        <v>#DIV/0!</v>
      </c>
      <c r="O25" s="23" t="e">
        <f t="shared" si="11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8"/>
        <v>#DIV/0!</v>
      </c>
      <c r="H26" s="38"/>
      <c r="I26" s="38"/>
      <c r="J26" s="34"/>
      <c r="K26" s="38"/>
      <c r="L26" s="38"/>
      <c r="M26" s="68" t="e">
        <f>J26/H26*100</f>
        <v>#DIV/0!</v>
      </c>
      <c r="N26" s="55" t="e">
        <f t="shared" si="10"/>
        <v>#DIV/0!</v>
      </c>
      <c r="O26" s="38" t="e">
        <f t="shared" si="11"/>
        <v>#DIV/0!</v>
      </c>
    </row>
    <row r="27" spans="1:15" ht="21.95" customHeight="1" x14ac:dyDescent="0.25">
      <c r="A27" s="38"/>
      <c r="B27" s="52" t="s">
        <v>64</v>
      </c>
      <c r="C27" s="38"/>
      <c r="D27" s="38"/>
      <c r="E27" s="38"/>
      <c r="F27" s="38"/>
      <c r="G27" s="55" t="e">
        <f t="shared" si="8"/>
        <v>#DIV/0!</v>
      </c>
      <c r="H27" s="38"/>
      <c r="I27" s="38"/>
      <c r="J27" s="34"/>
      <c r="K27" s="38"/>
      <c r="L27" s="38"/>
      <c r="M27" s="68" t="e">
        <f>J27/H27*100</f>
        <v>#DIV/0!</v>
      </c>
      <c r="N27" s="55" t="e">
        <f t="shared" ref="N27" si="12">100-M27</f>
        <v>#DIV/0!</v>
      </c>
      <c r="O27" s="38" t="e">
        <f t="shared" ref="O27" si="13">E27/D27*1000000</f>
        <v>#DIV/0!</v>
      </c>
    </row>
    <row r="28" spans="1:15" ht="15.75" thickBot="1" x14ac:dyDescent="0.3">
      <c r="A28" s="75"/>
      <c r="B28" s="54" t="s">
        <v>17</v>
      </c>
      <c r="C28" s="76">
        <f>SUM(C5:C27)</f>
        <v>10250</v>
      </c>
      <c r="D28" s="37">
        <f>SUM(D5:D27)</f>
        <v>10250</v>
      </c>
      <c r="E28" s="37">
        <f>SUM(E5:E27)</f>
        <v>0</v>
      </c>
      <c r="F28" s="37">
        <f>SUM(F5:F27)</f>
        <v>0</v>
      </c>
      <c r="G28" s="77">
        <f>E28/C28*100</f>
        <v>0</v>
      </c>
      <c r="H28" s="37">
        <f>SUM(H5:H27)</f>
        <v>6</v>
      </c>
      <c r="I28" s="37">
        <f>SUM(I5:I27)</f>
        <v>6</v>
      </c>
      <c r="J28" s="37">
        <f>SUM(J5:J27)</f>
        <v>0</v>
      </c>
      <c r="K28" s="37">
        <f>SUM(K5:K27)</f>
        <v>0</v>
      </c>
      <c r="L28" s="37">
        <f>SUM(L5:L27)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19" workbookViewId="0">
      <selection activeCell="D13" sqref="D13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45437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4800+2500+5500+1100+2200+2300+2700+2900</f>
        <v>24000</v>
      </c>
      <c r="D5" s="3">
        <v>24000</v>
      </c>
      <c r="E5" s="3">
        <v>0</v>
      </c>
      <c r="F5" s="4">
        <v>0</v>
      </c>
      <c r="G5" s="5">
        <f t="shared" ref="G5" si="0">E5/C5*100</f>
        <v>0</v>
      </c>
      <c r="H5" s="6">
        <v>8</v>
      </c>
      <c r="I5" s="6">
        <v>8</v>
      </c>
      <c r="J5" s="6">
        <v>0</v>
      </c>
      <c r="K5" s="4">
        <v>0</v>
      </c>
      <c r="L5" s="7">
        <v>0</v>
      </c>
      <c r="M5" s="8">
        <f t="shared" ref="M5:M14" si="1">J5/H5*100</f>
        <v>0</v>
      </c>
      <c r="N5" s="9">
        <f>100-M5</f>
        <v>100</v>
      </c>
      <c r="O5" s="7">
        <f t="shared" ref="O5" si="2"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2300</f>
        <v>2300</v>
      </c>
      <c r="D6" s="7">
        <v>2300</v>
      </c>
      <c r="E6" s="7">
        <v>0</v>
      </c>
      <c r="F6" s="4">
        <v>0</v>
      </c>
      <c r="G6" s="5">
        <f t="shared" ref="G6:G28" si="3">E6/C6*100</f>
        <v>0</v>
      </c>
      <c r="H6" s="7">
        <v>1</v>
      </c>
      <c r="I6" s="6">
        <v>1</v>
      </c>
      <c r="J6" s="7">
        <v>0</v>
      </c>
      <c r="K6" s="4">
        <v>0</v>
      </c>
      <c r="L6" s="7">
        <v>0</v>
      </c>
      <c r="M6" s="8">
        <f t="shared" si="1"/>
        <v>0</v>
      </c>
      <c r="N6" s="9">
        <f t="shared" ref="N6:N14" si="4">100-M6</f>
        <v>100</v>
      </c>
      <c r="O6" s="7">
        <f t="shared" ref="O6:O27" si="5">E6/D6*1000000</f>
        <v>0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si="3"/>
        <v>#DIV/0!</v>
      </c>
      <c r="H7" s="7"/>
      <c r="I7" s="6"/>
      <c r="J7" s="7"/>
      <c r="K7" s="4"/>
      <c r="L7" s="7"/>
      <c r="M7" s="8" t="e">
        <f t="shared" si="1"/>
        <v>#DIV/0!</v>
      </c>
      <c r="N7" s="9" t="e">
        <f t="shared" si="4"/>
        <v>#DIV/0!</v>
      </c>
      <c r="O7" s="7" t="e">
        <f t="shared" si="5"/>
        <v>#DIV/0!</v>
      </c>
    </row>
    <row r="8" spans="1:15" ht="21.95" customHeight="1" x14ac:dyDescent="0.25">
      <c r="A8" s="10">
        <v>4</v>
      </c>
      <c r="B8" s="11" t="s">
        <v>19</v>
      </c>
      <c r="C8" s="7"/>
      <c r="D8" s="7"/>
      <c r="E8" s="7"/>
      <c r="F8" s="4"/>
      <c r="G8" s="5" t="e">
        <f t="shared" si="3"/>
        <v>#DIV/0!</v>
      </c>
      <c r="H8" s="7"/>
      <c r="I8" s="6"/>
      <c r="J8" s="7"/>
      <c r="K8" s="4"/>
      <c r="L8" s="7"/>
      <c r="M8" s="8" t="e">
        <f t="shared" si="1"/>
        <v>#DIV/0!</v>
      </c>
      <c r="N8" s="9" t="e">
        <f t="shared" si="4"/>
        <v>#DIV/0!</v>
      </c>
      <c r="O8" s="7" t="e">
        <f t="shared" si="5"/>
        <v>#DIV/0!</v>
      </c>
    </row>
    <row r="9" spans="1:15" ht="21.95" customHeight="1" x14ac:dyDescent="0.25">
      <c r="A9" s="10">
        <v>5</v>
      </c>
      <c r="B9" s="11" t="s">
        <v>60</v>
      </c>
      <c r="C9" s="7"/>
      <c r="D9" s="7"/>
      <c r="E9" s="7"/>
      <c r="F9" s="4"/>
      <c r="G9" s="5" t="e">
        <f t="shared" si="3"/>
        <v>#DIV/0!</v>
      </c>
      <c r="H9" s="7"/>
      <c r="I9" s="6"/>
      <c r="J9" s="7"/>
      <c r="K9" s="4"/>
      <c r="L9" s="7"/>
      <c r="M9" s="8" t="e">
        <f t="shared" si="1"/>
        <v>#DIV/0!</v>
      </c>
      <c r="N9" s="9" t="e">
        <f t="shared" si="4"/>
        <v>#DIV/0!</v>
      </c>
      <c r="O9" s="7" t="e">
        <f t="shared" si="5"/>
        <v>#DIV/0!</v>
      </c>
    </row>
    <row r="10" spans="1:15" ht="21.95" customHeight="1" x14ac:dyDescent="0.25">
      <c r="A10" s="1">
        <v>6</v>
      </c>
      <c r="B10" s="11" t="s">
        <v>61</v>
      </c>
      <c r="C10" s="7"/>
      <c r="D10" s="7"/>
      <c r="E10" s="7"/>
      <c r="F10" s="4"/>
      <c r="G10" s="5" t="e">
        <f t="shared" si="3"/>
        <v>#DIV/0!</v>
      </c>
      <c r="H10" s="7"/>
      <c r="I10" s="6"/>
      <c r="J10" s="7"/>
      <c r="K10" s="4"/>
      <c r="L10" s="7"/>
      <c r="M10" s="8" t="e">
        <f t="shared" si="1"/>
        <v>#DIV/0!</v>
      </c>
      <c r="N10" s="9" t="e">
        <f t="shared" si="4"/>
        <v>#DIV/0!</v>
      </c>
      <c r="O10" s="7" t="e">
        <f t="shared" si="5"/>
        <v>#DIV/0!</v>
      </c>
    </row>
    <row r="11" spans="1:15" ht="21.95" customHeight="1" x14ac:dyDescent="0.25">
      <c r="A11" s="10">
        <v>7</v>
      </c>
      <c r="B11" s="11" t="s">
        <v>62</v>
      </c>
      <c r="C11" s="7"/>
      <c r="D11" s="7"/>
      <c r="E11" s="7"/>
      <c r="F11" s="4"/>
      <c r="G11" s="5" t="e">
        <f t="shared" si="3"/>
        <v>#DIV/0!</v>
      </c>
      <c r="H11" s="7"/>
      <c r="I11" s="6"/>
      <c r="J11" s="7"/>
      <c r="K11" s="4"/>
      <c r="L11" s="7"/>
      <c r="M11" s="8" t="e">
        <f t="shared" si="1"/>
        <v>#DIV/0!</v>
      </c>
      <c r="N11" s="9" t="e">
        <f t="shared" si="4"/>
        <v>#DIV/0!</v>
      </c>
      <c r="O11" s="7" t="e">
        <f t="shared" si="5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3"/>
        <v>#DIV/0!</v>
      </c>
      <c r="H12" s="7"/>
      <c r="I12" s="6"/>
      <c r="J12" s="7"/>
      <c r="K12" s="4"/>
      <c r="L12" s="7"/>
      <c r="M12" s="8" t="e">
        <f t="shared" si="1"/>
        <v>#DIV/0!</v>
      </c>
      <c r="N12" s="9" t="e">
        <f t="shared" si="4"/>
        <v>#DIV/0!</v>
      </c>
      <c r="O12" s="7" t="e">
        <f t="shared" si="5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3"/>
        <v>#DIV/0!</v>
      </c>
      <c r="H13" s="38"/>
      <c r="I13" s="38"/>
      <c r="J13" s="34"/>
      <c r="K13" s="38"/>
      <c r="L13" s="38"/>
      <c r="M13" s="8" t="e">
        <f t="shared" si="1"/>
        <v>#DIV/0!</v>
      </c>
      <c r="N13" s="9" t="e">
        <f t="shared" si="4"/>
        <v>#DIV/0!</v>
      </c>
      <c r="O13" s="7" t="e">
        <f t="shared" si="5"/>
        <v>#DIV/0!</v>
      </c>
    </row>
    <row r="14" spans="1:15" ht="21.95" customHeight="1" x14ac:dyDescent="0.25">
      <c r="A14" s="10">
        <v>10</v>
      </c>
      <c r="B14" s="11" t="s">
        <v>46</v>
      </c>
      <c r="C14" s="23"/>
      <c r="D14" s="23"/>
      <c r="E14" s="23"/>
      <c r="F14" s="4"/>
      <c r="G14" s="5" t="e">
        <f t="shared" si="3"/>
        <v>#DIV/0!</v>
      </c>
      <c r="H14" s="38"/>
      <c r="I14" s="38"/>
      <c r="J14" s="34"/>
      <c r="K14" s="38"/>
      <c r="L14" s="38"/>
      <c r="M14" s="8" t="e">
        <f t="shared" si="1"/>
        <v>#DIV/0!</v>
      </c>
      <c r="N14" s="9" t="e">
        <f t="shared" si="4"/>
        <v>#DIV/0!</v>
      </c>
      <c r="O14" s="7" t="e">
        <f t="shared" si="5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si="3"/>
        <v>#DIV/0!</v>
      </c>
      <c r="H15" s="38"/>
      <c r="I15" s="38"/>
      <c r="J15" s="34"/>
      <c r="K15" s="38"/>
      <c r="L15" s="38"/>
      <c r="M15" s="8" t="e">
        <f t="shared" ref="M15:M23" si="6">J15/H15*100</f>
        <v>#DIV/0!</v>
      </c>
      <c r="N15" s="9" t="e">
        <f t="shared" ref="N15:N23" si="7">100-M15</f>
        <v>#DIV/0!</v>
      </c>
      <c r="O15" s="7" t="e">
        <f t="shared" si="5"/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65"/>
      <c r="F16" s="4"/>
      <c r="G16" s="5" t="e">
        <f t="shared" si="3"/>
        <v>#DIV/0!</v>
      </c>
      <c r="H16" s="38"/>
      <c r="I16" s="38"/>
      <c r="J16" s="38"/>
      <c r="K16" s="38"/>
      <c r="L16" s="38"/>
      <c r="M16" s="8" t="e">
        <f t="shared" si="6"/>
        <v>#DIV/0!</v>
      </c>
      <c r="N16" s="9" t="e">
        <f t="shared" si="7"/>
        <v>#DIV/0!</v>
      </c>
      <c r="O16" s="7" t="e">
        <f t="shared" si="5"/>
        <v>#DIV/0!</v>
      </c>
    </row>
    <row r="17" spans="1:15" ht="21.95" customHeight="1" x14ac:dyDescent="0.25">
      <c r="A17" s="10">
        <v>13</v>
      </c>
      <c r="B17" s="52" t="s">
        <v>52</v>
      </c>
      <c r="C17" s="23">
        <f>499+506+3651+2000</f>
        <v>6656</v>
      </c>
      <c r="D17" s="23">
        <v>6656</v>
      </c>
      <c r="E17" s="23">
        <v>0</v>
      </c>
      <c r="F17" s="4">
        <v>0</v>
      </c>
      <c r="G17" s="5">
        <f t="shared" si="3"/>
        <v>0</v>
      </c>
      <c r="H17" s="38">
        <v>4</v>
      </c>
      <c r="I17" s="38">
        <v>4</v>
      </c>
      <c r="J17" s="38">
        <v>0</v>
      </c>
      <c r="K17" s="38">
        <v>0</v>
      </c>
      <c r="L17" s="38">
        <v>0</v>
      </c>
      <c r="M17" s="8">
        <f t="shared" si="6"/>
        <v>0</v>
      </c>
      <c r="N17" s="9">
        <f t="shared" si="7"/>
        <v>100</v>
      </c>
      <c r="O17" s="7">
        <f t="shared" si="5"/>
        <v>0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3"/>
        <v>#DIV/0!</v>
      </c>
      <c r="H18" s="38"/>
      <c r="I18" s="38"/>
      <c r="J18" s="34"/>
      <c r="K18" s="38"/>
      <c r="L18" s="38"/>
      <c r="M18" s="8" t="e">
        <f t="shared" si="6"/>
        <v>#DIV/0!</v>
      </c>
      <c r="N18" s="9" t="e">
        <f t="shared" si="7"/>
        <v>#DIV/0!</v>
      </c>
      <c r="O18" s="7" t="e">
        <f t="shared" si="5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3"/>
        <v>#DIV/0!</v>
      </c>
      <c r="H19" s="38"/>
      <c r="I19" s="38"/>
      <c r="J19" s="34"/>
      <c r="K19" s="38"/>
      <c r="L19" s="38"/>
      <c r="M19" s="8" t="e">
        <f t="shared" si="6"/>
        <v>#DIV/0!</v>
      </c>
      <c r="N19" s="9" t="e">
        <f t="shared" si="7"/>
        <v>#DIV/0!</v>
      </c>
      <c r="O19" s="7" t="e">
        <f t="shared" si="5"/>
        <v>#DIV/0!</v>
      </c>
    </row>
    <row r="20" spans="1:15" ht="21.95" customHeight="1" x14ac:dyDescent="0.25">
      <c r="A20" s="10">
        <v>16</v>
      </c>
      <c r="B20" s="52" t="s">
        <v>55</v>
      </c>
      <c r="C20" s="23"/>
      <c r="D20" s="23"/>
      <c r="E20" s="23"/>
      <c r="F20" s="4"/>
      <c r="G20" s="5" t="e">
        <f t="shared" si="3"/>
        <v>#DIV/0!</v>
      </c>
      <c r="H20" s="38"/>
      <c r="I20" s="38"/>
      <c r="J20" s="34"/>
      <c r="K20" s="38"/>
      <c r="L20" s="38"/>
      <c r="M20" s="8" t="e">
        <f t="shared" si="6"/>
        <v>#DIV/0!</v>
      </c>
      <c r="N20" s="9" t="e">
        <f t="shared" si="7"/>
        <v>#DIV/0!</v>
      </c>
      <c r="O20" s="7" t="e">
        <f t="shared" si="5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3"/>
        <v>#DIV/0!</v>
      </c>
      <c r="H21" s="38"/>
      <c r="I21" s="38"/>
      <c r="J21" s="34"/>
      <c r="K21" s="38"/>
      <c r="L21" s="38"/>
      <c r="M21" s="8" t="e">
        <f t="shared" si="6"/>
        <v>#DIV/0!</v>
      </c>
      <c r="N21" s="9" t="e">
        <f t="shared" si="7"/>
        <v>#DIV/0!</v>
      </c>
      <c r="O21" s="7" t="e">
        <f t="shared" si="5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3"/>
        <v>#DIV/0!</v>
      </c>
      <c r="H22" s="38"/>
      <c r="I22" s="38"/>
      <c r="J22" s="34"/>
      <c r="K22" s="38"/>
      <c r="L22" s="38"/>
      <c r="M22" s="8" t="e">
        <f t="shared" si="6"/>
        <v>#DIV/0!</v>
      </c>
      <c r="N22" s="9" t="e">
        <f t="shared" si="7"/>
        <v>#DIV/0!</v>
      </c>
      <c r="O22" s="7" t="e">
        <f t="shared" si="5"/>
        <v>#DIV/0!</v>
      </c>
    </row>
    <row r="23" spans="1:15" ht="21.95" customHeight="1" x14ac:dyDescent="0.25">
      <c r="A23" s="10">
        <v>19</v>
      </c>
      <c r="B23" s="52" t="s">
        <v>53</v>
      </c>
      <c r="C23" s="23"/>
      <c r="D23" s="23"/>
      <c r="E23" s="23"/>
      <c r="F23" s="4"/>
      <c r="G23" s="5" t="e">
        <f t="shared" si="3"/>
        <v>#DIV/0!</v>
      </c>
      <c r="H23" s="38"/>
      <c r="I23" s="38"/>
      <c r="J23" s="34"/>
      <c r="K23" s="38"/>
      <c r="L23" s="38"/>
      <c r="M23" s="8" t="e">
        <f t="shared" si="6"/>
        <v>#DIV/0!</v>
      </c>
      <c r="N23" s="9" t="e">
        <f t="shared" si="7"/>
        <v>#DIV/0!</v>
      </c>
      <c r="O23" s="7" t="e">
        <f t="shared" si="5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si="3"/>
        <v>#DIV/0!</v>
      </c>
      <c r="H24" s="38"/>
      <c r="I24" s="38"/>
      <c r="J24" s="34"/>
      <c r="K24" s="38"/>
      <c r="L24" s="38"/>
      <c r="M24" s="8" t="e">
        <f t="shared" ref="M24:M25" si="8">J24/H24*100</f>
        <v>#DIV/0!</v>
      </c>
      <c r="N24" s="9" t="e">
        <f t="shared" ref="N24:N26" si="9">100-M24</f>
        <v>#DIV/0!</v>
      </c>
      <c r="O24" s="7" t="e">
        <f t="shared" si="5"/>
        <v>#DIV/0!</v>
      </c>
    </row>
    <row r="25" spans="1:15" ht="21.95" customHeight="1" x14ac:dyDescent="0.25">
      <c r="A25" s="81">
        <v>21</v>
      </c>
      <c r="B25" s="52" t="s">
        <v>57</v>
      </c>
      <c r="C25" s="23"/>
      <c r="D25" s="23"/>
      <c r="E25" s="23"/>
      <c r="F25" s="64"/>
      <c r="G25" s="66" t="e">
        <f t="shared" si="3"/>
        <v>#DIV/0!</v>
      </c>
      <c r="H25" s="71"/>
      <c r="I25" s="71"/>
      <c r="J25" s="71"/>
      <c r="K25" s="71"/>
      <c r="L25" s="71"/>
      <c r="M25" s="73" t="e">
        <f t="shared" si="8"/>
        <v>#DIV/0!</v>
      </c>
      <c r="N25" s="74" t="e">
        <f t="shared" si="9"/>
        <v>#DIV/0!</v>
      </c>
      <c r="O25" s="23" t="e">
        <f t="shared" si="5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3"/>
        <v>#DIV/0!</v>
      </c>
      <c r="H26" s="38"/>
      <c r="I26" s="38"/>
      <c r="J26" s="34"/>
      <c r="K26" s="38"/>
      <c r="L26" s="38"/>
      <c r="M26" s="68" t="e">
        <f>J26/H26*100</f>
        <v>#DIV/0!</v>
      </c>
      <c r="N26" s="55" t="e">
        <f t="shared" si="9"/>
        <v>#DIV/0!</v>
      </c>
      <c r="O26" s="38" t="e">
        <f t="shared" si="5"/>
        <v>#DIV/0!</v>
      </c>
    </row>
    <row r="27" spans="1:15" ht="21.95" customHeight="1" x14ac:dyDescent="0.25">
      <c r="A27" s="82"/>
      <c r="B27" s="52" t="s">
        <v>64</v>
      </c>
      <c r="C27" s="38"/>
      <c r="D27" s="38"/>
      <c r="E27" s="38"/>
      <c r="F27" s="38"/>
      <c r="G27" s="55" t="e">
        <f t="shared" si="3"/>
        <v>#DIV/0!</v>
      </c>
      <c r="H27" s="38"/>
      <c r="I27" s="38"/>
      <c r="J27" s="34"/>
      <c r="K27" s="38"/>
      <c r="L27" s="38"/>
      <c r="M27" s="68" t="e">
        <f>J27/H27*100</f>
        <v>#DIV/0!</v>
      </c>
      <c r="N27" s="55" t="e">
        <f t="shared" ref="N27" si="10">100-M27</f>
        <v>#DIV/0!</v>
      </c>
      <c r="O27" s="38" t="e">
        <f t="shared" si="5"/>
        <v>#DIV/0!</v>
      </c>
    </row>
    <row r="28" spans="1:15" ht="15.75" thickBot="1" x14ac:dyDescent="0.3">
      <c r="A28" s="75"/>
      <c r="B28" s="54" t="s">
        <v>17</v>
      </c>
      <c r="C28" s="76">
        <f>SUM(C5:C27)</f>
        <v>32956</v>
      </c>
      <c r="D28" s="37">
        <f>SUM(D5:D27)</f>
        <v>32956</v>
      </c>
      <c r="E28" s="37">
        <f>SUM(E5:E27)</f>
        <v>0</v>
      </c>
      <c r="F28" s="37">
        <f>SUM(F5:F27)</f>
        <v>0</v>
      </c>
      <c r="G28" s="77">
        <f t="shared" si="3"/>
        <v>0</v>
      </c>
      <c r="H28" s="37">
        <f>SUM(H5:H27)</f>
        <v>13</v>
      </c>
      <c r="I28" s="37">
        <f>SUM(I5:I27)</f>
        <v>13</v>
      </c>
      <c r="J28" s="37">
        <f>SUM(J5:J27)</f>
        <v>0</v>
      </c>
      <c r="K28" s="37">
        <f>SUM(K5:K27)</f>
        <v>0</v>
      </c>
      <c r="L28" s="37">
        <f>SUM(L5:L27)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16" workbookViewId="0">
      <selection activeCell="E8" sqref="E8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45438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2500+3200+1800+400+4800+2800+1769</f>
        <v>17269</v>
      </c>
      <c r="D5" s="3">
        <v>17269</v>
      </c>
      <c r="E5" s="3">
        <v>0</v>
      </c>
      <c r="F5" s="4">
        <v>0</v>
      </c>
      <c r="G5" s="5">
        <f t="shared" ref="G5:G14" si="0">E5/C5*100</f>
        <v>0</v>
      </c>
      <c r="H5" s="6">
        <v>7</v>
      </c>
      <c r="I5" s="6">
        <v>7</v>
      </c>
      <c r="J5" s="6">
        <v>0</v>
      </c>
      <c r="K5" s="4">
        <v>0</v>
      </c>
      <c r="L5" s="7">
        <v>0</v>
      </c>
      <c r="M5" s="8">
        <f t="shared" ref="M5:M14" si="1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300+496+496</f>
        <v>1292</v>
      </c>
      <c r="D6" s="7">
        <v>1292</v>
      </c>
      <c r="E6" s="7">
        <v>0</v>
      </c>
      <c r="F6" s="4">
        <v>0</v>
      </c>
      <c r="G6" s="5">
        <f t="shared" si="0"/>
        <v>0</v>
      </c>
      <c r="H6" s="7">
        <v>3</v>
      </c>
      <c r="I6" s="6">
        <v>3</v>
      </c>
      <c r="J6" s="7">
        <v>0</v>
      </c>
      <c r="K6" s="4">
        <v>0</v>
      </c>
      <c r="L6" s="7">
        <v>0</v>
      </c>
      <c r="M6" s="8">
        <v>0</v>
      </c>
      <c r="N6" s="9">
        <f t="shared" ref="N6:N14" si="2">100-M6</f>
        <v>100</v>
      </c>
      <c r="O6" s="7">
        <f t="shared" ref="O6:O14" si="3">E6/D6*1000000</f>
        <v>0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si="0"/>
        <v>#DIV/0!</v>
      </c>
      <c r="H7" s="7"/>
      <c r="I7" s="6"/>
      <c r="J7" s="7"/>
      <c r="K7" s="4"/>
      <c r="L7" s="7"/>
      <c r="M7" s="8" t="e">
        <f t="shared" si="1"/>
        <v>#DIV/0!</v>
      </c>
      <c r="N7" s="9" t="e">
        <f t="shared" si="2"/>
        <v>#DIV/0!</v>
      </c>
      <c r="O7" s="7" t="e">
        <f t="shared" si="3"/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si="0"/>
        <v>#DIV/0!</v>
      </c>
      <c r="H8" s="7"/>
      <c r="I8" s="6"/>
      <c r="J8" s="7"/>
      <c r="K8" s="4"/>
      <c r="L8" s="7"/>
      <c r="M8" s="8" t="e">
        <f t="shared" si="1"/>
        <v>#DIV/0!</v>
      </c>
      <c r="N8" s="9" t="e">
        <f t="shared" si="2"/>
        <v>#DIV/0!</v>
      </c>
      <c r="O8" s="7" t="e">
        <f t="shared" si="3"/>
        <v>#DIV/0!</v>
      </c>
    </row>
    <row r="9" spans="1:15" ht="21.95" customHeight="1" x14ac:dyDescent="0.25">
      <c r="A9" s="10">
        <v>5</v>
      </c>
      <c r="B9" s="11" t="s">
        <v>60</v>
      </c>
      <c r="C9" s="7"/>
      <c r="D9" s="7"/>
      <c r="E9" s="7"/>
      <c r="F9" s="4"/>
      <c r="G9" s="5" t="e">
        <f t="shared" si="0"/>
        <v>#DIV/0!</v>
      </c>
      <c r="H9" s="7"/>
      <c r="I9" s="6"/>
      <c r="J9" s="7"/>
      <c r="K9" s="4"/>
      <c r="L9" s="7"/>
      <c r="M9" s="8" t="e">
        <f t="shared" si="1"/>
        <v>#DIV/0!</v>
      </c>
      <c r="N9" s="9" t="e">
        <f t="shared" si="2"/>
        <v>#DIV/0!</v>
      </c>
      <c r="O9" s="7" t="e">
        <f t="shared" si="3"/>
        <v>#DIV/0!</v>
      </c>
    </row>
    <row r="10" spans="1:15" ht="21.95" customHeight="1" x14ac:dyDescent="0.25">
      <c r="A10" s="10">
        <v>6</v>
      </c>
      <c r="B10" s="11" t="s">
        <v>61</v>
      </c>
      <c r="C10" s="7"/>
      <c r="D10" s="7"/>
      <c r="E10" s="7"/>
      <c r="F10" s="4"/>
      <c r="G10" s="5" t="e">
        <f t="shared" si="0"/>
        <v>#DIV/0!</v>
      </c>
      <c r="H10" s="7"/>
      <c r="I10" s="6"/>
      <c r="J10" s="7"/>
      <c r="K10" s="4"/>
      <c r="L10" s="7"/>
      <c r="M10" s="8" t="e">
        <f t="shared" si="1"/>
        <v>#DIV/0!</v>
      </c>
      <c r="N10" s="9" t="e">
        <f t="shared" si="2"/>
        <v>#DIV/0!</v>
      </c>
      <c r="O10" s="7" t="e">
        <f t="shared" si="3"/>
        <v>#DIV/0!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0"/>
        <v>#DIV/0!</v>
      </c>
      <c r="H11" s="7"/>
      <c r="I11" s="6"/>
      <c r="J11" s="7"/>
      <c r="K11" s="4"/>
      <c r="L11" s="7"/>
      <c r="M11" s="8" t="e">
        <f t="shared" si="1"/>
        <v>#DIV/0!</v>
      </c>
      <c r="N11" s="9" t="e">
        <f t="shared" si="2"/>
        <v>#DIV/0!</v>
      </c>
      <c r="O11" s="7" t="e">
        <f t="shared" si="3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0"/>
        <v>#DIV/0!</v>
      </c>
      <c r="H12" s="7"/>
      <c r="I12" s="6"/>
      <c r="J12" s="7"/>
      <c r="K12" s="4"/>
      <c r="L12" s="7"/>
      <c r="M12" s="8" t="e">
        <f t="shared" si="1"/>
        <v>#DIV/0!</v>
      </c>
      <c r="N12" s="9" t="e">
        <f t="shared" si="2"/>
        <v>#DIV/0!</v>
      </c>
      <c r="O12" s="7" t="e">
        <f t="shared" si="3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0"/>
        <v>#DIV/0!</v>
      </c>
      <c r="H13" s="38"/>
      <c r="I13" s="38"/>
      <c r="J13" s="34"/>
      <c r="K13" s="38"/>
      <c r="L13" s="38"/>
      <c r="M13" s="8" t="e">
        <f t="shared" si="1"/>
        <v>#DIV/0!</v>
      </c>
      <c r="N13" s="9" t="e">
        <f t="shared" si="2"/>
        <v>#DIV/0!</v>
      </c>
      <c r="O13" s="7" t="e">
        <f t="shared" si="3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0"/>
        <v>#DIV/0!</v>
      </c>
      <c r="H14" s="38"/>
      <c r="I14" s="38"/>
      <c r="J14" s="34"/>
      <c r="K14" s="38"/>
      <c r="L14" s="38"/>
      <c r="M14" s="8" t="e">
        <f t="shared" si="1"/>
        <v>#DIV/0!</v>
      </c>
      <c r="N14" s="9" t="e">
        <f t="shared" si="2"/>
        <v>#DIV/0!</v>
      </c>
      <c r="O14" s="7" t="e">
        <f t="shared" si="3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ref="G15:G23" si="4">E15/C15*100</f>
        <v>#DIV/0!</v>
      </c>
      <c r="H15" s="38"/>
      <c r="I15" s="38"/>
      <c r="J15" s="38"/>
      <c r="K15" s="38"/>
      <c r="L15" s="38"/>
      <c r="M15" s="8" t="e">
        <f t="shared" ref="M15:M23" si="5">J15/H15*100</f>
        <v>#DIV/0!</v>
      </c>
      <c r="N15" s="9" t="e">
        <f t="shared" ref="N15:N23" si="6">100-M15</f>
        <v>#DIV/0!</v>
      </c>
      <c r="O15" s="7" t="e">
        <f t="shared" ref="O15:O23" si="7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4"/>
        <v>#DIV/0!</v>
      </c>
      <c r="H16" s="38"/>
      <c r="I16" s="38"/>
      <c r="J16" s="34"/>
      <c r="K16" s="38"/>
      <c r="L16" s="38"/>
      <c r="M16" s="8" t="e">
        <f t="shared" si="5"/>
        <v>#DIV/0!</v>
      </c>
      <c r="N16" s="9" t="e">
        <f t="shared" si="6"/>
        <v>#DIV/0!</v>
      </c>
      <c r="O16" s="7" t="e">
        <f t="shared" si="7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5" t="e">
        <f t="shared" si="4"/>
        <v>#DIV/0!</v>
      </c>
      <c r="H17" s="38"/>
      <c r="I17" s="38"/>
      <c r="J17" s="38"/>
      <c r="K17" s="38"/>
      <c r="L17" s="38"/>
      <c r="M17" s="8" t="e">
        <f t="shared" si="5"/>
        <v>#DIV/0!</v>
      </c>
      <c r="N17" s="9" t="e">
        <f t="shared" si="6"/>
        <v>#DIV/0!</v>
      </c>
      <c r="O17" s="7" t="e">
        <f t="shared" si="7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4"/>
        <v>#DIV/0!</v>
      </c>
      <c r="H18" s="38"/>
      <c r="I18" s="38"/>
      <c r="J18" s="34"/>
      <c r="K18" s="38"/>
      <c r="L18" s="38"/>
      <c r="M18" s="8" t="e">
        <f t="shared" si="5"/>
        <v>#DIV/0!</v>
      </c>
      <c r="N18" s="9" t="e">
        <f t="shared" si="6"/>
        <v>#DIV/0!</v>
      </c>
      <c r="O18" s="7" t="e">
        <f t="shared" si="7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4"/>
        <v>#DIV/0!</v>
      </c>
      <c r="H19" s="38"/>
      <c r="I19" s="38"/>
      <c r="J19" s="34"/>
      <c r="K19" s="38"/>
      <c r="L19" s="38"/>
      <c r="M19" s="8" t="e">
        <f t="shared" si="5"/>
        <v>#DIV/0!</v>
      </c>
      <c r="N19" s="9" t="e">
        <f t="shared" si="6"/>
        <v>#DIV/0!</v>
      </c>
      <c r="O19" s="7" t="e">
        <f t="shared" si="7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4"/>
        <v>#DIV/0!</v>
      </c>
      <c r="H20" s="38"/>
      <c r="I20" s="38"/>
      <c r="J20" s="34"/>
      <c r="K20" s="38"/>
      <c r="L20" s="38"/>
      <c r="M20" s="8" t="e">
        <f t="shared" si="5"/>
        <v>#DIV/0!</v>
      </c>
      <c r="N20" s="9" t="e">
        <f t="shared" si="6"/>
        <v>#DIV/0!</v>
      </c>
      <c r="O20" s="7" t="e">
        <f t="shared" si="7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4"/>
        <v>#DIV/0!</v>
      </c>
      <c r="H21" s="38"/>
      <c r="I21" s="38"/>
      <c r="J21" s="34"/>
      <c r="K21" s="38"/>
      <c r="L21" s="38"/>
      <c r="M21" s="8" t="e">
        <f t="shared" si="5"/>
        <v>#DIV/0!</v>
      </c>
      <c r="N21" s="9" t="e">
        <f t="shared" si="6"/>
        <v>#DIV/0!</v>
      </c>
      <c r="O21" s="7" t="e">
        <f t="shared" si="7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4"/>
        <v>#DIV/0!</v>
      </c>
      <c r="H22" s="38"/>
      <c r="I22" s="38"/>
      <c r="J22" s="34"/>
      <c r="K22" s="38"/>
      <c r="L22" s="38"/>
      <c r="M22" s="8" t="e">
        <f t="shared" si="5"/>
        <v>#DIV/0!</v>
      </c>
      <c r="N22" s="9" t="e">
        <f t="shared" si="6"/>
        <v>#DIV/0!</v>
      </c>
      <c r="O22" s="7" t="e">
        <f t="shared" si="7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4"/>
        <v>#DIV/0!</v>
      </c>
      <c r="H23" s="38"/>
      <c r="I23" s="38"/>
      <c r="J23" s="34"/>
      <c r="K23" s="38"/>
      <c r="L23" s="38"/>
      <c r="M23" s="8" t="e">
        <f t="shared" si="5"/>
        <v>#DIV/0!</v>
      </c>
      <c r="N23" s="9" t="e">
        <f t="shared" si="6"/>
        <v>#DIV/0!</v>
      </c>
      <c r="O23" s="7" t="e">
        <f t="shared" si="7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:G27" si="8">E24/C24*100</f>
        <v>#DIV/0!</v>
      </c>
      <c r="H24" s="38"/>
      <c r="I24" s="38"/>
      <c r="J24" s="34"/>
      <c r="K24" s="38"/>
      <c r="L24" s="38"/>
      <c r="M24" s="8" t="e">
        <f t="shared" ref="M24:M25" si="9">J24/H24*100</f>
        <v>#DIV/0!</v>
      </c>
      <c r="N24" s="9" t="e">
        <f t="shared" ref="N24:N26" si="10">100-M24</f>
        <v>#DIV/0!</v>
      </c>
      <c r="O24" s="7" t="e">
        <f t="shared" ref="O24:O26" si="11">E24/D24*1000000</f>
        <v>#DIV/0!</v>
      </c>
    </row>
    <row r="25" spans="1:15" ht="21.95" customHeight="1" x14ac:dyDescent="0.25">
      <c r="A25" s="81">
        <v>21</v>
      </c>
      <c r="B25" s="52" t="s">
        <v>57</v>
      </c>
      <c r="C25" s="23"/>
      <c r="D25" s="23"/>
      <c r="E25" s="23"/>
      <c r="F25" s="64"/>
      <c r="G25" s="66" t="e">
        <f t="shared" si="8"/>
        <v>#DIV/0!</v>
      </c>
      <c r="H25" s="71"/>
      <c r="I25" s="71"/>
      <c r="J25" s="72"/>
      <c r="K25" s="71"/>
      <c r="L25" s="71"/>
      <c r="M25" s="73" t="e">
        <f t="shared" si="9"/>
        <v>#DIV/0!</v>
      </c>
      <c r="N25" s="74" t="e">
        <f t="shared" si="10"/>
        <v>#DIV/0!</v>
      </c>
      <c r="O25" s="23" t="e">
        <f t="shared" si="11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8"/>
        <v>#DIV/0!</v>
      </c>
      <c r="H26" s="38"/>
      <c r="I26" s="38"/>
      <c r="J26" s="34"/>
      <c r="K26" s="38"/>
      <c r="L26" s="38"/>
      <c r="M26" s="68" t="e">
        <f>J26/H26*100</f>
        <v>#DIV/0!</v>
      </c>
      <c r="N26" s="55" t="e">
        <f t="shared" si="10"/>
        <v>#DIV/0!</v>
      </c>
      <c r="O26" s="38" t="e">
        <f t="shared" si="11"/>
        <v>#DIV/0!</v>
      </c>
    </row>
    <row r="27" spans="1:15" ht="21.95" customHeight="1" x14ac:dyDescent="0.25">
      <c r="A27" s="82">
        <v>23</v>
      </c>
      <c r="B27" s="52" t="s">
        <v>64</v>
      </c>
      <c r="C27" s="38"/>
      <c r="D27" s="38"/>
      <c r="E27" s="38"/>
      <c r="F27" s="38"/>
      <c r="G27" s="55" t="e">
        <f t="shared" si="8"/>
        <v>#DIV/0!</v>
      </c>
      <c r="H27" s="38"/>
      <c r="I27" s="38"/>
      <c r="J27" s="34"/>
      <c r="K27" s="38"/>
      <c r="L27" s="38"/>
      <c r="M27" s="68" t="e">
        <f>J27/H27*100</f>
        <v>#DIV/0!</v>
      </c>
      <c r="N27" s="55" t="e">
        <f t="shared" ref="N27" si="12">100-M27</f>
        <v>#DIV/0!</v>
      </c>
      <c r="O27" s="38" t="e">
        <f t="shared" ref="O27" si="13">E27/D27*1000000</f>
        <v>#DIV/0!</v>
      </c>
    </row>
    <row r="28" spans="1:15" ht="15.75" thickBot="1" x14ac:dyDescent="0.3">
      <c r="A28" s="75"/>
      <c r="B28" s="54" t="s">
        <v>17</v>
      </c>
      <c r="C28" s="76">
        <f>SUM(C5:C27)</f>
        <v>18561</v>
      </c>
      <c r="D28" s="37">
        <f>SUM(D5:D27)</f>
        <v>18561</v>
      </c>
      <c r="E28" s="37">
        <f>SUM(E5:E27)</f>
        <v>0</v>
      </c>
      <c r="F28" s="37">
        <f>SUM(F5:F27)</f>
        <v>0</v>
      </c>
      <c r="G28" s="77">
        <f>E28/C28*100</f>
        <v>0</v>
      </c>
      <c r="H28" s="37">
        <f>SUM(H5:H27)</f>
        <v>10</v>
      </c>
      <c r="I28" s="37">
        <f>SUM(I5:I27)</f>
        <v>10</v>
      </c>
      <c r="J28" s="37">
        <f>SUM(J5:J27)</f>
        <v>0</v>
      </c>
      <c r="K28" s="37">
        <f>SUM(K5:K27)</f>
        <v>0</v>
      </c>
      <c r="L28" s="37">
        <f>SUM(L5:L27)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10" workbookViewId="0">
      <selection activeCell="K16" sqref="K16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45439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5000+800+2000+1300+6000+3200+700</f>
        <v>19000</v>
      </c>
      <c r="D5" s="3">
        <v>19000</v>
      </c>
      <c r="E5" s="3">
        <v>0</v>
      </c>
      <c r="F5" s="4">
        <v>0</v>
      </c>
      <c r="G5" s="5">
        <f>E5/C5*100</f>
        <v>0</v>
      </c>
      <c r="H5" s="6">
        <v>7</v>
      </c>
      <c r="I5" s="6">
        <v>7</v>
      </c>
      <c r="J5" s="6">
        <v>0</v>
      </c>
      <c r="K5" s="4">
        <v>0</v>
      </c>
      <c r="L5" s="7">
        <v>0</v>
      </c>
      <c r="M5" s="8">
        <f t="shared" ref="M5:M14" si="0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/>
      <c r="D6" s="7"/>
      <c r="E6" s="7"/>
      <c r="F6" s="4"/>
      <c r="G6" s="5" t="e">
        <f>#REF!/C6*100</f>
        <v>#REF!</v>
      </c>
      <c r="H6" s="7"/>
      <c r="I6" s="6"/>
      <c r="J6" s="7"/>
      <c r="K6" s="4"/>
      <c r="L6" s="7"/>
      <c r="M6" s="8" t="e">
        <f t="shared" si="0"/>
        <v>#DIV/0!</v>
      </c>
      <c r="N6" s="9" t="e">
        <f t="shared" ref="N6:N14" si="1">100-M6</f>
        <v>#DIV/0!</v>
      </c>
      <c r="O6" s="7" t="e">
        <f>#REF!/D6*1000000</f>
        <v>#REF!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>E6/C7*100</f>
        <v>#DIV/0!</v>
      </c>
      <c r="H7" s="7"/>
      <c r="I7" s="6"/>
      <c r="J7" s="7"/>
      <c r="K7" s="4"/>
      <c r="L7" s="7"/>
      <c r="M7" s="8" t="e">
        <f t="shared" si="0"/>
        <v>#DIV/0!</v>
      </c>
      <c r="N7" s="9" t="e">
        <f t="shared" si="1"/>
        <v>#DIV/0!</v>
      </c>
      <c r="O7" s="7" t="e">
        <f t="shared" ref="O7:O27" si="2">E6/D7*1000000</f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>E7/C8*100</f>
        <v>#DIV/0!</v>
      </c>
      <c r="H8" s="7"/>
      <c r="I8" s="6"/>
      <c r="J8" s="7"/>
      <c r="K8" s="4"/>
      <c r="L8" s="7"/>
      <c r="M8" s="8" t="e">
        <f t="shared" si="0"/>
        <v>#DIV/0!</v>
      </c>
      <c r="N8" s="9" t="e">
        <f t="shared" si="1"/>
        <v>#DIV/0!</v>
      </c>
      <c r="O8" s="7" t="e">
        <f t="shared" si="2"/>
        <v>#DIV/0!</v>
      </c>
    </row>
    <row r="9" spans="1:15" ht="21.95" customHeight="1" x14ac:dyDescent="0.25">
      <c r="A9" s="10">
        <v>5</v>
      </c>
      <c r="B9" s="11" t="s">
        <v>60</v>
      </c>
      <c r="C9" s="7">
        <f>4600</f>
        <v>4600</v>
      </c>
      <c r="D9" s="7">
        <v>4600</v>
      </c>
      <c r="E9" s="7">
        <v>0</v>
      </c>
      <c r="F9" s="4">
        <v>0</v>
      </c>
      <c r="G9" s="5">
        <f>E8/C9*100</f>
        <v>0</v>
      </c>
      <c r="H9" s="7">
        <v>1</v>
      </c>
      <c r="I9" s="6">
        <v>1</v>
      </c>
      <c r="J9" s="7">
        <v>0</v>
      </c>
      <c r="K9" s="4">
        <v>0</v>
      </c>
      <c r="L9" s="7">
        <v>0</v>
      </c>
      <c r="M9" s="8">
        <f t="shared" si="0"/>
        <v>0</v>
      </c>
      <c r="N9" s="9">
        <f t="shared" si="1"/>
        <v>100</v>
      </c>
      <c r="O9" s="7">
        <f t="shared" si="2"/>
        <v>0</v>
      </c>
    </row>
    <row r="10" spans="1:15" ht="21.95" customHeight="1" x14ac:dyDescent="0.25">
      <c r="A10" s="10">
        <v>6</v>
      </c>
      <c r="B10" s="11" t="s">
        <v>61</v>
      </c>
      <c r="C10" s="7">
        <v>6000</v>
      </c>
      <c r="D10" s="7">
        <v>6000</v>
      </c>
      <c r="E10" s="7">
        <v>0</v>
      </c>
      <c r="F10" s="4">
        <v>0</v>
      </c>
      <c r="G10" s="5">
        <v>0</v>
      </c>
      <c r="H10" s="7">
        <v>1</v>
      </c>
      <c r="I10" s="6">
        <v>1</v>
      </c>
      <c r="J10" s="7">
        <v>0</v>
      </c>
      <c r="K10" s="4">
        <v>0</v>
      </c>
      <c r="L10" s="7">
        <v>0</v>
      </c>
      <c r="M10" s="8">
        <f t="shared" si="0"/>
        <v>0</v>
      </c>
      <c r="N10" s="9">
        <f t="shared" si="1"/>
        <v>100</v>
      </c>
      <c r="O10" s="7">
        <f t="shared" si="2"/>
        <v>0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23"/>
      <c r="F11" s="4"/>
      <c r="G11" s="5" t="e">
        <f t="shared" ref="G11:G28" si="3">E10/C11*100</f>
        <v>#DIV/0!</v>
      </c>
      <c r="H11" s="7"/>
      <c r="I11" s="6"/>
      <c r="J11" s="7"/>
      <c r="K11" s="4"/>
      <c r="L11" s="7"/>
      <c r="M11" s="8" t="e">
        <f t="shared" si="0"/>
        <v>#DIV/0!</v>
      </c>
      <c r="N11" s="9" t="e">
        <f t="shared" si="1"/>
        <v>#DIV/0!</v>
      </c>
      <c r="O11" s="7" t="e">
        <f t="shared" si="2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3"/>
        <v>#DIV/0!</v>
      </c>
      <c r="H12" s="7"/>
      <c r="I12" s="6"/>
      <c r="J12" s="7"/>
      <c r="K12" s="4"/>
      <c r="L12" s="7"/>
      <c r="M12" s="8" t="e">
        <f t="shared" si="0"/>
        <v>#DIV/0!</v>
      </c>
      <c r="N12" s="9" t="e">
        <f t="shared" si="1"/>
        <v>#DIV/0!</v>
      </c>
      <c r="O12" s="7" t="e">
        <f t="shared" si="2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3"/>
        <v>#DIV/0!</v>
      </c>
      <c r="H13" s="38"/>
      <c r="I13" s="38"/>
      <c r="J13" s="34"/>
      <c r="K13" s="38"/>
      <c r="L13" s="38"/>
      <c r="M13" s="8" t="e">
        <f t="shared" si="0"/>
        <v>#DIV/0!</v>
      </c>
      <c r="N13" s="9" t="e">
        <f t="shared" si="1"/>
        <v>#DIV/0!</v>
      </c>
      <c r="O13" s="7" t="e">
        <f t="shared" si="2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3"/>
        <v>#DIV/0!</v>
      </c>
      <c r="H14" s="38"/>
      <c r="I14" s="38"/>
      <c r="J14" s="34"/>
      <c r="K14" s="38"/>
      <c r="L14" s="38"/>
      <c r="M14" s="8" t="e">
        <f t="shared" si="0"/>
        <v>#DIV/0!</v>
      </c>
      <c r="N14" s="9" t="e">
        <f t="shared" si="1"/>
        <v>#DIV/0!</v>
      </c>
      <c r="O14" s="7" t="e">
        <f t="shared" si="2"/>
        <v>#DIV/0!</v>
      </c>
    </row>
    <row r="15" spans="1:15" ht="21.95" customHeight="1" x14ac:dyDescent="0.25">
      <c r="A15" s="10">
        <v>11</v>
      </c>
      <c r="B15" s="11" t="s">
        <v>47</v>
      </c>
      <c r="C15" s="23">
        <v>30000</v>
      </c>
      <c r="D15" s="23">
        <v>30000</v>
      </c>
      <c r="E15" s="23">
        <v>0</v>
      </c>
      <c r="F15" s="4">
        <v>0</v>
      </c>
      <c r="G15" s="5">
        <f t="shared" si="3"/>
        <v>0</v>
      </c>
      <c r="H15" s="38">
        <v>1</v>
      </c>
      <c r="I15" s="38">
        <v>1</v>
      </c>
      <c r="J15" s="38">
        <v>0</v>
      </c>
      <c r="K15" s="38">
        <v>0</v>
      </c>
      <c r="L15" s="38">
        <v>0</v>
      </c>
      <c r="M15" s="8">
        <f t="shared" ref="M15:M23" si="4">J15/H15*100</f>
        <v>0</v>
      </c>
      <c r="N15" s="9">
        <f t="shared" ref="N15:N23" si="5">100-M15</f>
        <v>100</v>
      </c>
      <c r="O15" s="7">
        <f t="shared" si="2"/>
        <v>0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3"/>
        <v>#DIV/0!</v>
      </c>
      <c r="H16" s="38"/>
      <c r="I16" s="38"/>
      <c r="J16" s="34"/>
      <c r="K16" s="38"/>
      <c r="L16" s="38"/>
      <c r="M16" s="8" t="e">
        <f t="shared" si="4"/>
        <v>#DIV/0!</v>
      </c>
      <c r="N16" s="9" t="e">
        <f t="shared" si="5"/>
        <v>#DIV/0!</v>
      </c>
      <c r="O16" s="7" t="e">
        <f t="shared" si="2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5" t="e">
        <f t="shared" si="3"/>
        <v>#DIV/0!</v>
      </c>
      <c r="H17" s="38"/>
      <c r="I17" s="38"/>
      <c r="J17" s="34"/>
      <c r="K17" s="38"/>
      <c r="L17" s="38"/>
      <c r="M17" s="8" t="e">
        <f t="shared" si="4"/>
        <v>#DIV/0!</v>
      </c>
      <c r="N17" s="9" t="e">
        <f t="shared" si="5"/>
        <v>#DIV/0!</v>
      </c>
      <c r="O17" s="7" t="e">
        <f t="shared" si="2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3"/>
        <v>#DIV/0!</v>
      </c>
      <c r="H18" s="38"/>
      <c r="I18" s="38"/>
      <c r="J18" s="38"/>
      <c r="K18" s="38"/>
      <c r="L18" s="38"/>
      <c r="M18" s="8" t="e">
        <f t="shared" si="4"/>
        <v>#DIV/0!</v>
      </c>
      <c r="N18" s="9" t="e">
        <f t="shared" si="5"/>
        <v>#DIV/0!</v>
      </c>
      <c r="O18" s="7" t="e">
        <f t="shared" si="2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3"/>
        <v>#DIV/0!</v>
      </c>
      <c r="H19" s="38"/>
      <c r="I19" s="38"/>
      <c r="J19" s="34"/>
      <c r="K19" s="38"/>
      <c r="L19" s="38"/>
      <c r="M19" s="8" t="e">
        <f t="shared" si="4"/>
        <v>#DIV/0!</v>
      </c>
      <c r="N19" s="9" t="e">
        <f t="shared" si="5"/>
        <v>#DIV/0!</v>
      </c>
      <c r="O19" s="7" t="e">
        <f t="shared" si="2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3"/>
        <v>#DIV/0!</v>
      </c>
      <c r="H20" s="38"/>
      <c r="I20" s="38"/>
      <c r="J20" s="34"/>
      <c r="K20" s="38"/>
      <c r="L20" s="38"/>
      <c r="M20" s="8" t="e">
        <f t="shared" si="4"/>
        <v>#DIV/0!</v>
      </c>
      <c r="N20" s="9" t="e">
        <f t="shared" si="5"/>
        <v>#DIV/0!</v>
      </c>
      <c r="O20" s="7" t="e">
        <f t="shared" si="2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3"/>
        <v>#DIV/0!</v>
      </c>
      <c r="H21" s="38"/>
      <c r="I21" s="38"/>
      <c r="J21" s="34"/>
      <c r="K21" s="38"/>
      <c r="L21" s="38"/>
      <c r="M21" s="8" t="e">
        <f t="shared" si="4"/>
        <v>#DIV/0!</v>
      </c>
      <c r="N21" s="9" t="e">
        <f t="shared" si="5"/>
        <v>#DIV/0!</v>
      </c>
      <c r="O21" s="7" t="e">
        <f t="shared" si="2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3"/>
        <v>#DIV/0!</v>
      </c>
      <c r="H22" s="38"/>
      <c r="I22" s="38"/>
      <c r="J22" s="34"/>
      <c r="K22" s="38"/>
      <c r="L22" s="38"/>
      <c r="M22" s="8" t="e">
        <f t="shared" si="4"/>
        <v>#DIV/0!</v>
      </c>
      <c r="N22" s="9" t="e">
        <f t="shared" si="5"/>
        <v>#DIV/0!</v>
      </c>
      <c r="O22" s="7" t="e">
        <f t="shared" si="2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3"/>
        <v>#DIV/0!</v>
      </c>
      <c r="H23" s="38"/>
      <c r="I23" s="38"/>
      <c r="J23" s="34"/>
      <c r="K23" s="38"/>
      <c r="L23" s="38"/>
      <c r="M23" s="8" t="e">
        <f t="shared" si="4"/>
        <v>#DIV/0!</v>
      </c>
      <c r="N23" s="9" t="e">
        <f t="shared" si="5"/>
        <v>#DIV/0!</v>
      </c>
      <c r="O23" s="7" t="e">
        <f t="shared" si="2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si="3"/>
        <v>#DIV/0!</v>
      </c>
      <c r="H24" s="38"/>
      <c r="I24" s="38"/>
      <c r="J24" s="34"/>
      <c r="K24" s="38"/>
      <c r="L24" s="38"/>
      <c r="M24" s="8" t="e">
        <f t="shared" ref="M24:M25" si="6">J24/H24*100</f>
        <v>#DIV/0!</v>
      </c>
      <c r="N24" s="9" t="e">
        <f t="shared" ref="N24:N26" si="7">100-M24</f>
        <v>#DIV/0!</v>
      </c>
      <c r="O24" s="7" t="e">
        <f t="shared" si="2"/>
        <v>#DIV/0!</v>
      </c>
    </row>
    <row r="25" spans="1:15" ht="21.95" customHeight="1" x14ac:dyDescent="0.25">
      <c r="A25" s="70">
        <v>21</v>
      </c>
      <c r="B25" s="52" t="s">
        <v>57</v>
      </c>
      <c r="C25" s="23"/>
      <c r="D25" s="23"/>
      <c r="E25" s="38"/>
      <c r="F25" s="64"/>
      <c r="G25" s="66" t="e">
        <f t="shared" si="3"/>
        <v>#DIV/0!</v>
      </c>
      <c r="H25" s="71"/>
      <c r="I25" s="71"/>
      <c r="J25" s="72"/>
      <c r="K25" s="71"/>
      <c r="L25" s="71"/>
      <c r="M25" s="73" t="e">
        <f t="shared" si="6"/>
        <v>#DIV/0!</v>
      </c>
      <c r="N25" s="74" t="e">
        <f t="shared" si="7"/>
        <v>#DIV/0!</v>
      </c>
      <c r="O25" s="23" t="e">
        <f t="shared" si="2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3"/>
        <v>#DIV/0!</v>
      </c>
      <c r="H26" s="38"/>
      <c r="I26" s="38"/>
      <c r="J26" s="34"/>
      <c r="K26" s="38"/>
      <c r="L26" s="38"/>
      <c r="M26" s="68" t="e">
        <f>J26/H26*100</f>
        <v>#DIV/0!</v>
      </c>
      <c r="N26" s="55" t="e">
        <f t="shared" si="7"/>
        <v>#DIV/0!</v>
      </c>
      <c r="O26" s="38" t="e">
        <f t="shared" si="2"/>
        <v>#DIV/0!</v>
      </c>
    </row>
    <row r="27" spans="1:15" ht="21.95" customHeight="1" x14ac:dyDescent="0.25">
      <c r="A27" s="38">
        <v>23</v>
      </c>
      <c r="B27" s="52" t="s">
        <v>64</v>
      </c>
      <c r="C27" s="38"/>
      <c r="D27" s="38"/>
      <c r="E27" s="38"/>
      <c r="F27" s="38"/>
      <c r="G27" s="55" t="e">
        <f t="shared" si="3"/>
        <v>#DIV/0!</v>
      </c>
      <c r="H27" s="38"/>
      <c r="I27" s="38"/>
      <c r="J27" s="34"/>
      <c r="K27" s="38"/>
      <c r="L27" s="38"/>
      <c r="M27" s="68" t="e">
        <f>J27/H27*100</f>
        <v>#DIV/0!</v>
      </c>
      <c r="N27" s="55" t="e">
        <f t="shared" ref="N27" si="8">100-M27</f>
        <v>#DIV/0!</v>
      </c>
      <c r="O27" s="38" t="e">
        <f t="shared" si="2"/>
        <v>#DIV/0!</v>
      </c>
    </row>
    <row r="28" spans="1:15" ht="15.75" thickBot="1" x14ac:dyDescent="0.3">
      <c r="A28" s="75"/>
      <c r="B28" s="54" t="s">
        <v>17</v>
      </c>
      <c r="C28" s="76">
        <f>SUM(C5:C27)</f>
        <v>59600</v>
      </c>
      <c r="D28" s="37">
        <f>SUM(D5:D27)</f>
        <v>59600</v>
      </c>
      <c r="E28" s="37">
        <f>SUM(E6:E27)</f>
        <v>0</v>
      </c>
      <c r="F28" s="37">
        <f>SUM(F5:F27)</f>
        <v>0</v>
      </c>
      <c r="G28" s="77">
        <f t="shared" si="3"/>
        <v>0</v>
      </c>
      <c r="H28" s="37">
        <f>SUM(H5:H27)</f>
        <v>10</v>
      </c>
      <c r="I28" s="37">
        <f>SUM(I5:I27)</f>
        <v>10</v>
      </c>
      <c r="J28" s="37">
        <f>SUM(J5:J27)</f>
        <v>0</v>
      </c>
      <c r="K28" s="37">
        <f>SUM(K5:K27)</f>
        <v>0</v>
      </c>
      <c r="L28" s="37">
        <f>SUM(L5:L27)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4" workbookViewId="0">
      <selection activeCell="C15" sqref="C15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45440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4700+900+700+1800+2300+400+2100+3400+2900</f>
        <v>19200</v>
      </c>
      <c r="D5" s="3">
        <v>19200</v>
      </c>
      <c r="E5" s="3">
        <v>0</v>
      </c>
      <c r="F5" s="4">
        <v>0</v>
      </c>
      <c r="G5" s="5">
        <v>0</v>
      </c>
      <c r="H5" s="6">
        <v>9</v>
      </c>
      <c r="I5" s="6">
        <v>9</v>
      </c>
      <c r="J5" s="6">
        <v>0</v>
      </c>
      <c r="K5" s="4">
        <v>0</v>
      </c>
      <c r="L5" s="7">
        <v>0</v>
      </c>
      <c r="M5" s="8">
        <f t="shared" ref="M5:M14" si="0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200+400+1000+340+500+500+1000</f>
        <v>3940</v>
      </c>
      <c r="D6" s="7">
        <v>3940</v>
      </c>
      <c r="E6" s="7">
        <v>0</v>
      </c>
      <c r="F6" s="4"/>
      <c r="G6" s="5">
        <f t="shared" ref="G6:G14" si="1">E6/C6*100</f>
        <v>0</v>
      </c>
      <c r="H6" s="7">
        <v>7</v>
      </c>
      <c r="I6" s="6">
        <v>7</v>
      </c>
      <c r="J6" s="7">
        <v>0</v>
      </c>
      <c r="K6" s="4">
        <v>0</v>
      </c>
      <c r="L6" s="7">
        <v>0</v>
      </c>
      <c r="M6" s="8">
        <f t="shared" si="0"/>
        <v>0</v>
      </c>
      <c r="N6" s="9">
        <f t="shared" ref="N6:N14" si="2">100-M6</f>
        <v>100</v>
      </c>
      <c r="O6" s="7">
        <f t="shared" ref="O6:O14" si="3">E6/D6*1000000</f>
        <v>0</v>
      </c>
    </row>
    <row r="7" spans="1:15" ht="21.95" customHeight="1" x14ac:dyDescent="0.25">
      <c r="A7" s="10">
        <v>3</v>
      </c>
      <c r="B7" s="11" t="s">
        <v>16</v>
      </c>
      <c r="C7" s="7">
        <f>30000+30000</f>
        <v>60000</v>
      </c>
      <c r="D7" s="7">
        <v>60000</v>
      </c>
      <c r="E7" s="7">
        <v>0</v>
      </c>
      <c r="F7" s="4">
        <v>0</v>
      </c>
      <c r="G7" s="5">
        <f t="shared" si="1"/>
        <v>0</v>
      </c>
      <c r="H7" s="7">
        <v>2</v>
      </c>
      <c r="I7" s="6">
        <v>2</v>
      </c>
      <c r="J7" s="7">
        <v>0</v>
      </c>
      <c r="K7" s="4">
        <v>0</v>
      </c>
      <c r="L7" s="7">
        <v>0</v>
      </c>
      <c r="M7" s="8">
        <f t="shared" si="0"/>
        <v>0</v>
      </c>
      <c r="N7" s="9">
        <f t="shared" si="2"/>
        <v>100</v>
      </c>
      <c r="O7" s="7">
        <f t="shared" si="3"/>
        <v>0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si="1"/>
        <v>#DIV/0!</v>
      </c>
      <c r="H8" s="7"/>
      <c r="I8" s="6"/>
      <c r="J8" s="7"/>
      <c r="K8" s="4"/>
      <c r="L8" s="7"/>
      <c r="M8" s="8" t="e">
        <f t="shared" si="0"/>
        <v>#DIV/0!</v>
      </c>
      <c r="N8" s="9" t="e">
        <f t="shared" si="2"/>
        <v>#DIV/0!</v>
      </c>
      <c r="O8" s="7" t="e">
        <f t="shared" si="3"/>
        <v>#DIV/0!</v>
      </c>
    </row>
    <row r="9" spans="1:15" ht="21.95" customHeight="1" x14ac:dyDescent="0.25">
      <c r="A9" s="10">
        <v>5</v>
      </c>
      <c r="B9" s="11" t="s">
        <v>60</v>
      </c>
      <c r="C9" s="7">
        <f>4700</f>
        <v>4700</v>
      </c>
      <c r="D9" s="7">
        <v>4700</v>
      </c>
      <c r="E9" s="7">
        <v>0</v>
      </c>
      <c r="F9" s="4">
        <v>0</v>
      </c>
      <c r="G9" s="5">
        <f t="shared" si="1"/>
        <v>0</v>
      </c>
      <c r="H9" s="7">
        <v>1</v>
      </c>
      <c r="I9" s="6">
        <v>1</v>
      </c>
      <c r="J9" s="7">
        <v>0</v>
      </c>
      <c r="K9" s="4">
        <v>0</v>
      </c>
      <c r="L9" s="7">
        <v>0</v>
      </c>
      <c r="M9" s="8">
        <f t="shared" si="0"/>
        <v>0</v>
      </c>
      <c r="N9" s="9">
        <f t="shared" si="2"/>
        <v>100</v>
      </c>
      <c r="O9" s="7">
        <f t="shared" si="3"/>
        <v>0</v>
      </c>
    </row>
    <row r="10" spans="1:15" ht="21.95" customHeight="1" x14ac:dyDescent="0.25">
      <c r="A10" s="10">
        <v>6</v>
      </c>
      <c r="B10" s="11" t="s">
        <v>61</v>
      </c>
      <c r="C10" s="7">
        <v>468</v>
      </c>
      <c r="D10" s="7">
        <v>468</v>
      </c>
      <c r="E10" s="7">
        <v>0</v>
      </c>
      <c r="F10" s="4">
        <v>0</v>
      </c>
      <c r="G10" s="5">
        <f t="shared" si="1"/>
        <v>0</v>
      </c>
      <c r="H10" s="7">
        <v>1</v>
      </c>
      <c r="I10" s="6">
        <v>1</v>
      </c>
      <c r="J10" s="7">
        <v>0</v>
      </c>
      <c r="K10" s="4">
        <v>0</v>
      </c>
      <c r="L10" s="7">
        <v>0</v>
      </c>
      <c r="M10" s="8">
        <v>0</v>
      </c>
      <c r="N10" s="9">
        <f t="shared" si="2"/>
        <v>100</v>
      </c>
      <c r="O10" s="7">
        <f t="shared" si="3"/>
        <v>0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1"/>
        <v>#DIV/0!</v>
      </c>
      <c r="H11" s="7"/>
      <c r="I11" s="6"/>
      <c r="J11" s="7"/>
      <c r="K11" s="4"/>
      <c r="L11" s="7"/>
      <c r="M11" s="8" t="e">
        <f t="shared" si="0"/>
        <v>#DIV/0!</v>
      </c>
      <c r="N11" s="9" t="e">
        <f t="shared" si="2"/>
        <v>#DIV/0!</v>
      </c>
      <c r="O11" s="7" t="e">
        <f t="shared" si="3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1"/>
        <v>#DIV/0!</v>
      </c>
      <c r="H12" s="7"/>
      <c r="I12" s="6"/>
      <c r="J12" s="7"/>
      <c r="K12" s="4"/>
      <c r="L12" s="7"/>
      <c r="M12" s="8" t="e">
        <f t="shared" si="0"/>
        <v>#DIV/0!</v>
      </c>
      <c r="N12" s="9" t="e">
        <f t="shared" si="2"/>
        <v>#DIV/0!</v>
      </c>
      <c r="O12" s="7" t="e">
        <f t="shared" si="3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1"/>
        <v>#DIV/0!</v>
      </c>
      <c r="H13" s="38"/>
      <c r="I13" s="38"/>
      <c r="J13" s="34"/>
      <c r="K13" s="38"/>
      <c r="L13" s="38"/>
      <c r="M13" s="8" t="e">
        <f t="shared" si="0"/>
        <v>#DIV/0!</v>
      </c>
      <c r="N13" s="9" t="e">
        <f t="shared" si="2"/>
        <v>#DIV/0!</v>
      </c>
      <c r="O13" s="7" t="e">
        <f t="shared" si="3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1"/>
        <v>#DIV/0!</v>
      </c>
      <c r="H14" s="38"/>
      <c r="I14" s="38"/>
      <c r="J14" s="34"/>
      <c r="K14" s="38"/>
      <c r="L14" s="38"/>
      <c r="M14" s="8" t="e">
        <f t="shared" si="0"/>
        <v>#DIV/0!</v>
      </c>
      <c r="N14" s="9" t="e">
        <f t="shared" si="2"/>
        <v>#DIV/0!</v>
      </c>
      <c r="O14" s="7" t="e">
        <f t="shared" si="3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ref="G15:G23" si="4">E15/C15*100</f>
        <v>#DIV/0!</v>
      </c>
      <c r="H15" s="38"/>
      <c r="I15" s="38"/>
      <c r="J15" s="34"/>
      <c r="K15" s="38"/>
      <c r="L15" s="38"/>
      <c r="M15" s="8" t="e">
        <f t="shared" ref="M15:M23" si="5">J15/H15*100</f>
        <v>#DIV/0!</v>
      </c>
      <c r="N15" s="9" t="e">
        <f t="shared" ref="N15:N23" si="6">100-M15</f>
        <v>#DIV/0!</v>
      </c>
      <c r="O15" s="7" t="e">
        <f t="shared" ref="O15:O23" si="7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4"/>
        <v>#DIV/0!</v>
      </c>
      <c r="H16" s="38"/>
      <c r="I16" s="38"/>
      <c r="J16" s="34"/>
      <c r="K16" s="38"/>
      <c r="L16" s="38"/>
      <c r="M16" s="8" t="e">
        <f t="shared" si="5"/>
        <v>#DIV/0!</v>
      </c>
      <c r="N16" s="9" t="e">
        <f t="shared" si="6"/>
        <v>#DIV/0!</v>
      </c>
      <c r="O16" s="7" t="e">
        <f t="shared" si="7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5" t="e">
        <f t="shared" si="4"/>
        <v>#DIV/0!</v>
      </c>
      <c r="H17" s="38"/>
      <c r="I17" s="38"/>
      <c r="J17" s="38"/>
      <c r="K17" s="38"/>
      <c r="L17" s="38"/>
      <c r="M17" s="8" t="e">
        <f t="shared" si="5"/>
        <v>#DIV/0!</v>
      </c>
      <c r="N17" s="9" t="e">
        <f t="shared" si="6"/>
        <v>#DIV/0!</v>
      </c>
      <c r="O17" s="7" t="e">
        <f t="shared" si="7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4"/>
        <v>#DIV/0!</v>
      </c>
      <c r="H18" s="38"/>
      <c r="I18" s="38"/>
      <c r="J18" s="34"/>
      <c r="K18" s="38"/>
      <c r="L18" s="38"/>
      <c r="M18" s="8" t="e">
        <f t="shared" si="5"/>
        <v>#DIV/0!</v>
      </c>
      <c r="N18" s="9" t="e">
        <f t="shared" si="6"/>
        <v>#DIV/0!</v>
      </c>
      <c r="O18" s="7" t="e">
        <f t="shared" si="7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4"/>
        <v>#DIV/0!</v>
      </c>
      <c r="H19" s="38"/>
      <c r="I19" s="38"/>
      <c r="J19" s="34"/>
      <c r="K19" s="38"/>
      <c r="L19" s="38"/>
      <c r="M19" s="8" t="e">
        <f t="shared" si="5"/>
        <v>#DIV/0!</v>
      </c>
      <c r="N19" s="9" t="e">
        <f t="shared" si="6"/>
        <v>#DIV/0!</v>
      </c>
      <c r="O19" s="7" t="e">
        <f t="shared" si="7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4"/>
        <v>#DIV/0!</v>
      </c>
      <c r="H20" s="38"/>
      <c r="I20" s="38"/>
      <c r="J20" s="38"/>
      <c r="K20" s="38"/>
      <c r="L20" s="38"/>
      <c r="M20" s="8" t="e">
        <f t="shared" si="5"/>
        <v>#DIV/0!</v>
      </c>
      <c r="N20" s="9" t="e">
        <f t="shared" si="6"/>
        <v>#DIV/0!</v>
      </c>
      <c r="O20" s="7" t="e">
        <f t="shared" si="7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4"/>
        <v>#DIV/0!</v>
      </c>
      <c r="H21" s="38"/>
      <c r="I21" s="38"/>
      <c r="J21" s="34"/>
      <c r="K21" s="38"/>
      <c r="L21" s="38"/>
      <c r="M21" s="8" t="e">
        <f t="shared" si="5"/>
        <v>#DIV/0!</v>
      </c>
      <c r="N21" s="9" t="e">
        <f t="shared" si="6"/>
        <v>#DIV/0!</v>
      </c>
      <c r="O21" s="7" t="e">
        <f t="shared" si="7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4"/>
        <v>#DIV/0!</v>
      </c>
      <c r="H22" s="38"/>
      <c r="I22" s="38"/>
      <c r="J22" s="34"/>
      <c r="K22" s="38"/>
      <c r="L22" s="38"/>
      <c r="M22" s="8" t="e">
        <f t="shared" si="5"/>
        <v>#DIV/0!</v>
      </c>
      <c r="N22" s="9" t="e">
        <f t="shared" si="6"/>
        <v>#DIV/0!</v>
      </c>
      <c r="O22" s="7" t="e">
        <f t="shared" si="7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4"/>
        <v>#DIV/0!</v>
      </c>
      <c r="H23" s="38"/>
      <c r="I23" s="38"/>
      <c r="J23" s="34"/>
      <c r="K23" s="38"/>
      <c r="L23" s="38"/>
      <c r="M23" s="8" t="e">
        <f t="shared" si="5"/>
        <v>#DIV/0!</v>
      </c>
      <c r="N23" s="9" t="e">
        <f t="shared" si="6"/>
        <v>#DIV/0!</v>
      </c>
      <c r="O23" s="7" t="e">
        <f t="shared" si="7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:G27" si="8">E24/C24*100</f>
        <v>#DIV/0!</v>
      </c>
      <c r="H24" s="38"/>
      <c r="I24" s="38"/>
      <c r="J24" s="34"/>
      <c r="K24" s="38"/>
      <c r="L24" s="38"/>
      <c r="M24" s="8" t="e">
        <f t="shared" ref="M24:M25" si="9">J24/H24*100</f>
        <v>#DIV/0!</v>
      </c>
      <c r="N24" s="9" t="e">
        <f t="shared" ref="N24:N26" si="10">100-M24</f>
        <v>#DIV/0!</v>
      </c>
      <c r="O24" s="7" t="e">
        <f t="shared" ref="O24:O26" si="11">E24/D24*1000000</f>
        <v>#DIV/0!</v>
      </c>
    </row>
    <row r="25" spans="1:15" ht="21.95" customHeight="1" x14ac:dyDescent="0.25">
      <c r="A25" s="70">
        <v>21</v>
      </c>
      <c r="B25" s="52" t="s">
        <v>57</v>
      </c>
      <c r="C25" s="23"/>
      <c r="D25" s="23"/>
      <c r="E25" s="23"/>
      <c r="F25" s="64"/>
      <c r="G25" s="66" t="e">
        <f t="shared" si="8"/>
        <v>#DIV/0!</v>
      </c>
      <c r="H25" s="71"/>
      <c r="I25" s="71"/>
      <c r="J25" s="72"/>
      <c r="K25" s="71"/>
      <c r="L25" s="71"/>
      <c r="M25" s="73" t="e">
        <f t="shared" si="9"/>
        <v>#DIV/0!</v>
      </c>
      <c r="N25" s="74" t="e">
        <f t="shared" si="10"/>
        <v>#DIV/0!</v>
      </c>
      <c r="O25" s="23" t="e">
        <f t="shared" si="11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8"/>
        <v>#DIV/0!</v>
      </c>
      <c r="H26" s="38"/>
      <c r="I26" s="38"/>
      <c r="J26" s="34"/>
      <c r="K26" s="38"/>
      <c r="L26" s="38"/>
      <c r="M26" s="68" t="e">
        <f>J26/H26*100</f>
        <v>#DIV/0!</v>
      </c>
      <c r="N26" s="55" t="e">
        <f t="shared" si="10"/>
        <v>#DIV/0!</v>
      </c>
      <c r="O26" s="38" t="e">
        <f t="shared" si="11"/>
        <v>#DIV/0!</v>
      </c>
    </row>
    <row r="27" spans="1:15" ht="21.95" customHeight="1" x14ac:dyDescent="0.25">
      <c r="A27" s="38">
        <v>23</v>
      </c>
      <c r="B27" s="52" t="s">
        <v>64</v>
      </c>
      <c r="C27" s="38"/>
      <c r="D27" s="38"/>
      <c r="E27" s="38"/>
      <c r="F27" s="38"/>
      <c r="G27" s="55" t="e">
        <f t="shared" si="8"/>
        <v>#DIV/0!</v>
      </c>
      <c r="H27" s="38"/>
      <c r="I27" s="38"/>
      <c r="J27" s="34"/>
      <c r="K27" s="38"/>
      <c r="L27" s="38"/>
      <c r="M27" s="68" t="e">
        <f>J27/H27*100</f>
        <v>#DIV/0!</v>
      </c>
      <c r="N27" s="55" t="e">
        <f t="shared" ref="N27" si="12">100-M27</f>
        <v>#DIV/0!</v>
      </c>
      <c r="O27" s="38" t="e">
        <f t="shared" ref="O27" si="13">E27/D27*1000000</f>
        <v>#DIV/0!</v>
      </c>
    </row>
    <row r="28" spans="1:15" ht="15.75" thickBot="1" x14ac:dyDescent="0.3">
      <c r="A28" s="75"/>
      <c r="B28" s="54" t="s">
        <v>17</v>
      </c>
      <c r="C28" s="76">
        <f>SUM(C5:C27)</f>
        <v>88308</v>
      </c>
      <c r="D28" s="37">
        <f>SUM(D5:D27)</f>
        <v>88308</v>
      </c>
      <c r="E28" s="37">
        <f>SUM(E5:E27)</f>
        <v>0</v>
      </c>
      <c r="F28" s="37">
        <f>SUM(F5:F27)</f>
        <v>0</v>
      </c>
      <c r="G28" s="77">
        <f>E28/C28*100</f>
        <v>0</v>
      </c>
      <c r="H28" s="37">
        <f>SUM(H5:H27)</f>
        <v>20</v>
      </c>
      <c r="I28" s="37">
        <f>SUM(I5:I27)</f>
        <v>20</v>
      </c>
      <c r="J28" s="37">
        <f>SUM(J5:J27)</f>
        <v>0</v>
      </c>
      <c r="K28" s="37">
        <f>SUM(K5:K27)</f>
        <v>0</v>
      </c>
      <c r="L28" s="37">
        <f>SUM(L5:L27)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K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22" workbookViewId="0">
      <selection activeCell="J12" sqref="J12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45441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3200+400+1400+3600+1200</f>
        <v>9800</v>
      </c>
      <c r="D5" s="3">
        <v>9800</v>
      </c>
      <c r="E5" s="3">
        <v>0</v>
      </c>
      <c r="F5" s="4">
        <v>0</v>
      </c>
      <c r="G5" s="5">
        <f>E5/C5*100</f>
        <v>0</v>
      </c>
      <c r="H5" s="6">
        <v>5</v>
      </c>
      <c r="I5" s="6">
        <v>5</v>
      </c>
      <c r="J5" s="6">
        <v>0</v>
      </c>
      <c r="K5" s="4">
        <v>0</v>
      </c>
      <c r="L5" s="7">
        <v>0</v>
      </c>
      <c r="M5" s="8">
        <f t="shared" ref="M5:M14" si="0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1000+750</f>
        <v>1750</v>
      </c>
      <c r="D6" s="7">
        <v>1750</v>
      </c>
      <c r="E6" s="7">
        <v>0</v>
      </c>
      <c r="F6" s="4">
        <v>0</v>
      </c>
      <c r="G6" s="5">
        <f t="shared" ref="G6:G14" si="1">E6/C6*100</f>
        <v>0</v>
      </c>
      <c r="H6" s="7">
        <v>2</v>
      </c>
      <c r="I6" s="6">
        <v>2</v>
      </c>
      <c r="J6" s="7">
        <v>0</v>
      </c>
      <c r="K6" s="4">
        <v>0</v>
      </c>
      <c r="L6" s="7">
        <v>0</v>
      </c>
      <c r="M6" s="8">
        <f t="shared" si="0"/>
        <v>0</v>
      </c>
      <c r="N6" s="9">
        <f t="shared" ref="N6:N14" si="2">100-M6</f>
        <v>100</v>
      </c>
      <c r="O6" s="7">
        <f t="shared" ref="O6:O14" si="3">E6/D6*1000000</f>
        <v>0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si="1"/>
        <v>#DIV/0!</v>
      </c>
      <c r="H7" s="7"/>
      <c r="I7" s="6"/>
      <c r="J7" s="7"/>
      <c r="K7" s="4"/>
      <c r="L7" s="7"/>
      <c r="M7" s="8" t="e">
        <f t="shared" si="0"/>
        <v>#DIV/0!</v>
      </c>
      <c r="N7" s="9" t="e">
        <f t="shared" si="2"/>
        <v>#DIV/0!</v>
      </c>
      <c r="O7" s="7" t="e">
        <f t="shared" si="3"/>
        <v>#DIV/0!</v>
      </c>
    </row>
    <row r="8" spans="1:15" ht="21.95" customHeight="1" x14ac:dyDescent="0.25">
      <c r="A8" s="1">
        <v>4</v>
      </c>
      <c r="B8" s="11" t="s">
        <v>19</v>
      </c>
      <c r="C8" s="7">
        <f>30000+10000+5000</f>
        <v>45000</v>
      </c>
      <c r="D8" s="7">
        <v>45000</v>
      </c>
      <c r="E8" s="7">
        <v>0</v>
      </c>
      <c r="F8" s="4">
        <v>0</v>
      </c>
      <c r="G8" s="5">
        <f t="shared" si="1"/>
        <v>0</v>
      </c>
      <c r="H8" s="7">
        <v>3</v>
      </c>
      <c r="I8" s="6">
        <v>3</v>
      </c>
      <c r="J8" s="7">
        <v>0</v>
      </c>
      <c r="K8" s="4">
        <v>0</v>
      </c>
      <c r="L8" s="7">
        <v>0</v>
      </c>
      <c r="M8" s="8">
        <f t="shared" si="0"/>
        <v>0</v>
      </c>
      <c r="N8" s="9">
        <f t="shared" si="2"/>
        <v>100</v>
      </c>
      <c r="O8" s="7">
        <f t="shared" si="3"/>
        <v>0</v>
      </c>
    </row>
    <row r="9" spans="1:15" ht="21.95" customHeight="1" x14ac:dyDescent="0.25">
      <c r="A9" s="10">
        <v>5</v>
      </c>
      <c r="B9" s="11" t="s">
        <v>60</v>
      </c>
      <c r="C9" s="7">
        <f>100+2100</f>
        <v>2200</v>
      </c>
      <c r="D9" s="7">
        <v>2200</v>
      </c>
      <c r="E9" s="7">
        <v>0</v>
      </c>
      <c r="F9" s="4">
        <v>0</v>
      </c>
      <c r="G9" s="5">
        <f t="shared" si="1"/>
        <v>0</v>
      </c>
      <c r="H9" s="7">
        <v>2</v>
      </c>
      <c r="I9" s="6">
        <v>2</v>
      </c>
      <c r="J9" s="7">
        <v>0</v>
      </c>
      <c r="K9" s="4">
        <v>0</v>
      </c>
      <c r="L9" s="7">
        <v>0</v>
      </c>
      <c r="M9" s="8">
        <f t="shared" si="0"/>
        <v>0</v>
      </c>
      <c r="N9" s="9">
        <f t="shared" si="2"/>
        <v>100</v>
      </c>
      <c r="O9" s="7">
        <f t="shared" si="3"/>
        <v>0</v>
      </c>
    </row>
    <row r="10" spans="1:15" ht="21.95" customHeight="1" x14ac:dyDescent="0.25">
      <c r="A10" s="10">
        <v>6</v>
      </c>
      <c r="B10" s="11" t="s">
        <v>61</v>
      </c>
      <c r="C10" s="7">
        <f>17+10+20+100+60+50+4400+4900+6800</f>
        <v>16357</v>
      </c>
      <c r="D10" s="7">
        <v>16357</v>
      </c>
      <c r="E10" s="7">
        <v>0</v>
      </c>
      <c r="F10" s="4">
        <v>0</v>
      </c>
      <c r="G10" s="5">
        <f t="shared" si="1"/>
        <v>0</v>
      </c>
      <c r="H10" s="7">
        <v>9</v>
      </c>
      <c r="I10" s="6">
        <v>9</v>
      </c>
      <c r="J10" s="7">
        <v>0</v>
      </c>
      <c r="K10" s="4">
        <v>0</v>
      </c>
      <c r="L10" s="7">
        <v>0</v>
      </c>
      <c r="M10" s="8">
        <f t="shared" si="0"/>
        <v>0</v>
      </c>
      <c r="N10" s="9">
        <f t="shared" si="2"/>
        <v>100</v>
      </c>
      <c r="O10" s="7">
        <f t="shared" si="3"/>
        <v>0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1"/>
        <v>#DIV/0!</v>
      </c>
      <c r="H11" s="7"/>
      <c r="I11" s="6"/>
      <c r="J11" s="7"/>
      <c r="K11" s="4"/>
      <c r="L11" s="7"/>
      <c r="M11" s="8" t="e">
        <f t="shared" si="0"/>
        <v>#DIV/0!</v>
      </c>
      <c r="N11" s="9" t="e">
        <f t="shared" si="2"/>
        <v>#DIV/0!</v>
      </c>
      <c r="O11" s="7" t="e">
        <f t="shared" si="3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1"/>
        <v>#DIV/0!</v>
      </c>
      <c r="H12" s="7"/>
      <c r="I12" s="6"/>
      <c r="J12" s="7"/>
      <c r="K12" s="4"/>
      <c r="L12" s="7"/>
      <c r="M12" s="8" t="e">
        <f t="shared" si="0"/>
        <v>#DIV/0!</v>
      </c>
      <c r="N12" s="9" t="e">
        <f t="shared" si="2"/>
        <v>#DIV/0!</v>
      </c>
      <c r="O12" s="7" t="e">
        <f t="shared" si="3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1"/>
        <v>#DIV/0!</v>
      </c>
      <c r="H13" s="38"/>
      <c r="I13" s="38"/>
      <c r="J13" s="34"/>
      <c r="K13" s="38"/>
      <c r="L13" s="38"/>
      <c r="M13" s="8" t="e">
        <f t="shared" si="0"/>
        <v>#DIV/0!</v>
      </c>
      <c r="N13" s="9" t="e">
        <f t="shared" si="2"/>
        <v>#DIV/0!</v>
      </c>
      <c r="O13" s="7" t="e">
        <f t="shared" si="3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1"/>
        <v>#DIV/0!</v>
      </c>
      <c r="H14" s="38"/>
      <c r="I14" s="38"/>
      <c r="J14" s="34"/>
      <c r="K14" s="38"/>
      <c r="L14" s="38"/>
      <c r="M14" s="8" t="e">
        <f t="shared" si="0"/>
        <v>#DIV/0!</v>
      </c>
      <c r="N14" s="9" t="e">
        <f t="shared" si="2"/>
        <v>#DIV/0!</v>
      </c>
      <c r="O14" s="7" t="e">
        <f t="shared" si="3"/>
        <v>#DIV/0!</v>
      </c>
    </row>
    <row r="15" spans="1:15" ht="21.95" customHeight="1" x14ac:dyDescent="0.25">
      <c r="A15" s="1">
        <v>11</v>
      </c>
      <c r="B15" s="11" t="s">
        <v>47</v>
      </c>
      <c r="C15" s="23"/>
      <c r="D15" s="23"/>
      <c r="E15" s="23"/>
      <c r="F15" s="4"/>
      <c r="G15" s="5" t="e">
        <f t="shared" ref="G15:G23" si="4">E15/C15*100</f>
        <v>#DIV/0!</v>
      </c>
      <c r="H15" s="38"/>
      <c r="I15" s="38"/>
      <c r="J15" s="38"/>
      <c r="K15" s="38"/>
      <c r="L15" s="38"/>
      <c r="M15" s="8" t="e">
        <f t="shared" ref="M15:M23" si="5">J15/H15*100</f>
        <v>#DIV/0!</v>
      </c>
      <c r="N15" s="9" t="e">
        <f t="shared" ref="N15:N23" si="6">100-M15</f>
        <v>#DIV/0!</v>
      </c>
      <c r="O15" s="7" t="e">
        <f t="shared" ref="O15:O23" si="7">E15/D15*1000000</f>
        <v>#DIV/0!</v>
      </c>
    </row>
    <row r="16" spans="1:15" ht="21.95" customHeight="1" x14ac:dyDescent="0.25">
      <c r="A16" s="1">
        <v>12</v>
      </c>
      <c r="B16" s="52" t="s">
        <v>48</v>
      </c>
      <c r="C16" s="23"/>
      <c r="D16" s="23"/>
      <c r="E16" s="23"/>
      <c r="F16" s="4"/>
      <c r="G16" s="5" t="e">
        <f t="shared" si="4"/>
        <v>#DIV/0!</v>
      </c>
      <c r="H16" s="38"/>
      <c r="I16" s="38"/>
      <c r="J16" s="34"/>
      <c r="K16" s="38"/>
      <c r="L16" s="38"/>
      <c r="M16" s="8" t="e">
        <f t="shared" si="5"/>
        <v>#DIV/0!</v>
      </c>
      <c r="N16" s="9" t="e">
        <f t="shared" si="6"/>
        <v>#DIV/0!</v>
      </c>
      <c r="O16" s="7" t="e">
        <f t="shared" si="7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5" t="e">
        <f t="shared" si="4"/>
        <v>#DIV/0!</v>
      </c>
      <c r="H17" s="38"/>
      <c r="I17" s="38"/>
      <c r="J17" s="38"/>
      <c r="K17" s="38"/>
      <c r="L17" s="38"/>
      <c r="M17" s="8" t="e">
        <f t="shared" si="5"/>
        <v>#DIV/0!</v>
      </c>
      <c r="N17" s="9" t="e">
        <f t="shared" si="6"/>
        <v>#DIV/0!</v>
      </c>
      <c r="O17" s="7" t="e">
        <f t="shared" si="7"/>
        <v>#DIV/0!</v>
      </c>
    </row>
    <row r="18" spans="1:15" ht="21.95" customHeight="1" x14ac:dyDescent="0.25">
      <c r="A18" s="1">
        <v>14</v>
      </c>
      <c r="B18" s="52" t="s">
        <v>54</v>
      </c>
      <c r="C18" s="23"/>
      <c r="D18" s="23"/>
      <c r="E18" s="23"/>
      <c r="F18" s="4"/>
      <c r="G18" s="5" t="e">
        <f t="shared" si="4"/>
        <v>#DIV/0!</v>
      </c>
      <c r="H18" s="38"/>
      <c r="I18" s="38"/>
      <c r="J18" s="34"/>
      <c r="K18" s="38"/>
      <c r="L18" s="38"/>
      <c r="M18" s="8" t="e">
        <f t="shared" si="5"/>
        <v>#DIV/0!</v>
      </c>
      <c r="N18" s="9" t="e">
        <f t="shared" si="6"/>
        <v>#DIV/0!</v>
      </c>
      <c r="O18" s="7" t="e">
        <f t="shared" si="7"/>
        <v>#DIV/0!</v>
      </c>
    </row>
    <row r="19" spans="1:15" ht="21.95" customHeight="1" x14ac:dyDescent="0.25">
      <c r="A19" s="1">
        <v>15</v>
      </c>
      <c r="B19" s="52" t="s">
        <v>49</v>
      </c>
      <c r="C19" s="23"/>
      <c r="D19" s="23"/>
      <c r="E19" s="23"/>
      <c r="F19" s="4"/>
      <c r="G19" s="5" t="e">
        <f t="shared" si="4"/>
        <v>#DIV/0!</v>
      </c>
      <c r="H19" s="38"/>
      <c r="I19" s="38"/>
      <c r="J19" s="34"/>
      <c r="K19" s="38"/>
      <c r="L19" s="38"/>
      <c r="M19" s="8" t="e">
        <f t="shared" si="5"/>
        <v>#DIV/0!</v>
      </c>
      <c r="N19" s="9" t="e">
        <f t="shared" si="6"/>
        <v>#DIV/0!</v>
      </c>
      <c r="O19" s="7" t="e">
        <f t="shared" si="7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4"/>
        <v>#DIV/0!</v>
      </c>
      <c r="H20" s="38"/>
      <c r="I20" s="38"/>
      <c r="J20" s="34"/>
      <c r="K20" s="38"/>
      <c r="L20" s="38"/>
      <c r="M20" s="8" t="e">
        <f t="shared" si="5"/>
        <v>#DIV/0!</v>
      </c>
      <c r="N20" s="9" t="e">
        <f t="shared" si="6"/>
        <v>#DIV/0!</v>
      </c>
      <c r="O20" s="7" t="e">
        <f t="shared" si="7"/>
        <v>#DIV/0!</v>
      </c>
    </row>
    <row r="21" spans="1:15" ht="21.95" customHeight="1" x14ac:dyDescent="0.25">
      <c r="A21" s="1">
        <v>17</v>
      </c>
      <c r="B21" s="52" t="s">
        <v>50</v>
      </c>
      <c r="C21" s="23"/>
      <c r="D21" s="23"/>
      <c r="E21" s="23"/>
      <c r="F21" s="4"/>
      <c r="G21" s="5" t="e">
        <f t="shared" si="4"/>
        <v>#DIV/0!</v>
      </c>
      <c r="H21" s="38"/>
      <c r="I21" s="38"/>
      <c r="J21" s="34"/>
      <c r="K21" s="38"/>
      <c r="L21" s="38"/>
      <c r="M21" s="8" t="e">
        <f t="shared" si="5"/>
        <v>#DIV/0!</v>
      </c>
      <c r="N21" s="9" t="e">
        <f t="shared" si="6"/>
        <v>#DIV/0!</v>
      </c>
      <c r="O21" s="7" t="e">
        <f t="shared" si="7"/>
        <v>#DIV/0!</v>
      </c>
    </row>
    <row r="22" spans="1:15" ht="21.95" customHeight="1" x14ac:dyDescent="0.25">
      <c r="A22" s="1">
        <v>18</v>
      </c>
      <c r="B22" s="52" t="s">
        <v>51</v>
      </c>
      <c r="C22" s="23"/>
      <c r="D22" s="23"/>
      <c r="E22" s="23"/>
      <c r="F22" s="4"/>
      <c r="G22" s="5" t="e">
        <f t="shared" si="4"/>
        <v>#DIV/0!</v>
      </c>
      <c r="H22" s="38"/>
      <c r="I22" s="38"/>
      <c r="J22" s="34"/>
      <c r="K22" s="38"/>
      <c r="L22" s="38"/>
      <c r="M22" s="8" t="e">
        <f t="shared" si="5"/>
        <v>#DIV/0!</v>
      </c>
      <c r="N22" s="9" t="e">
        <f t="shared" si="6"/>
        <v>#DIV/0!</v>
      </c>
      <c r="O22" s="7" t="e">
        <f t="shared" si="7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4"/>
        <v>#DIV/0!</v>
      </c>
      <c r="H23" s="38"/>
      <c r="I23" s="38"/>
      <c r="J23" s="34"/>
      <c r="K23" s="38"/>
      <c r="L23" s="38"/>
      <c r="M23" s="8" t="e">
        <f t="shared" si="5"/>
        <v>#DIV/0!</v>
      </c>
      <c r="N23" s="9" t="e">
        <f t="shared" si="6"/>
        <v>#DIV/0!</v>
      </c>
      <c r="O23" s="7" t="e">
        <f t="shared" si="7"/>
        <v>#DIV/0!</v>
      </c>
    </row>
    <row r="24" spans="1:15" ht="21.95" customHeight="1" x14ac:dyDescent="0.25">
      <c r="A24" s="1">
        <v>20</v>
      </c>
      <c r="B24" s="52" t="s">
        <v>56</v>
      </c>
      <c r="C24" s="23"/>
      <c r="D24" s="23"/>
      <c r="E24" s="23"/>
      <c r="F24" s="4"/>
      <c r="G24" s="5" t="e">
        <f t="shared" ref="G24:G27" si="8">E24/C24*100</f>
        <v>#DIV/0!</v>
      </c>
      <c r="H24" s="38"/>
      <c r="I24" s="38"/>
      <c r="J24" s="34"/>
      <c r="K24" s="38"/>
      <c r="L24" s="38"/>
      <c r="M24" s="8" t="e">
        <f t="shared" ref="M24:M25" si="9">J24/H24*100</f>
        <v>#DIV/0!</v>
      </c>
      <c r="N24" s="9" t="e">
        <f t="shared" ref="N24:N26" si="10">100-M24</f>
        <v>#DIV/0!</v>
      </c>
      <c r="O24" s="7" t="e">
        <f t="shared" ref="O24:O26" si="11">E24/D24*1000000</f>
        <v>#DIV/0!</v>
      </c>
    </row>
    <row r="25" spans="1:15" ht="21.95" customHeight="1" x14ac:dyDescent="0.25">
      <c r="A25" s="70">
        <v>21</v>
      </c>
      <c r="B25" s="52" t="s">
        <v>57</v>
      </c>
      <c r="C25" s="23"/>
      <c r="D25" s="23"/>
      <c r="E25" s="23"/>
      <c r="F25" s="64"/>
      <c r="G25" s="66" t="e">
        <f t="shared" si="8"/>
        <v>#DIV/0!</v>
      </c>
      <c r="H25" s="71"/>
      <c r="I25" s="71"/>
      <c r="J25" s="72"/>
      <c r="K25" s="71"/>
      <c r="L25" s="71"/>
      <c r="M25" s="73" t="e">
        <f t="shared" si="9"/>
        <v>#DIV/0!</v>
      </c>
      <c r="N25" s="74" t="e">
        <f t="shared" si="10"/>
        <v>#DIV/0!</v>
      </c>
      <c r="O25" s="23" t="e">
        <f t="shared" si="11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8"/>
        <v>#DIV/0!</v>
      </c>
      <c r="H26" s="38"/>
      <c r="I26" s="38"/>
      <c r="J26" s="34"/>
      <c r="K26" s="38"/>
      <c r="L26" s="38"/>
      <c r="M26" s="68" t="e">
        <f>J26/H26*100</f>
        <v>#DIV/0!</v>
      </c>
      <c r="N26" s="55" t="e">
        <f t="shared" si="10"/>
        <v>#DIV/0!</v>
      </c>
      <c r="O26" s="38" t="e">
        <f t="shared" si="11"/>
        <v>#DIV/0!</v>
      </c>
    </row>
    <row r="27" spans="1:15" ht="21.95" customHeight="1" x14ac:dyDescent="0.25">
      <c r="A27" s="38">
        <v>23</v>
      </c>
      <c r="B27" s="52" t="s">
        <v>64</v>
      </c>
      <c r="C27" s="38"/>
      <c r="D27" s="38"/>
      <c r="E27" s="38"/>
      <c r="F27" s="38"/>
      <c r="G27" s="55" t="e">
        <f t="shared" si="8"/>
        <v>#DIV/0!</v>
      </c>
      <c r="H27" s="38"/>
      <c r="I27" s="38"/>
      <c r="J27" s="34"/>
      <c r="K27" s="38"/>
      <c r="L27" s="38"/>
      <c r="M27" s="68" t="e">
        <f>J27/H27*100</f>
        <v>#DIV/0!</v>
      </c>
      <c r="N27" s="55" t="e">
        <f t="shared" ref="N27" si="12">100-M27</f>
        <v>#DIV/0!</v>
      </c>
      <c r="O27" s="38" t="e">
        <f t="shared" ref="O27" si="13">E27/D27*1000000</f>
        <v>#DIV/0!</v>
      </c>
    </row>
    <row r="28" spans="1:15" ht="15.75" thickBot="1" x14ac:dyDescent="0.3">
      <c r="A28" s="75"/>
      <c r="B28" s="54" t="s">
        <v>17</v>
      </c>
      <c r="C28" s="76">
        <f>SUM(C5:C27)</f>
        <v>75107</v>
      </c>
      <c r="D28" s="37">
        <f>SUM(D5:D27)</f>
        <v>75107</v>
      </c>
      <c r="E28" s="37">
        <f>SUM(E5:E27)</f>
        <v>0</v>
      </c>
      <c r="F28" s="37">
        <f>SUM(F5:F27)</f>
        <v>0</v>
      </c>
      <c r="G28" s="77">
        <f>E28/C28*100</f>
        <v>0</v>
      </c>
      <c r="H28" s="37">
        <f>SUM(H5:H27)</f>
        <v>21</v>
      </c>
      <c r="I28" s="37">
        <f>SUM(I5:I27)</f>
        <v>21</v>
      </c>
      <c r="J28" s="37">
        <f>SUM(J5:J27)</f>
        <v>0</v>
      </c>
      <c r="K28" s="37">
        <f>SUM(K5:K27)</f>
        <v>0</v>
      </c>
      <c r="L28" s="37">
        <f>SUM(L5:L27)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25" workbookViewId="0">
      <selection activeCell="C6" sqref="C6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v>6500</v>
      </c>
      <c r="D5" s="3">
        <v>6500</v>
      </c>
      <c r="E5" s="3">
        <v>0</v>
      </c>
      <c r="F5" s="4">
        <v>0</v>
      </c>
      <c r="G5" s="5">
        <f>E5/C5*100</f>
        <v>0</v>
      </c>
      <c r="H5" s="6">
        <v>2</v>
      </c>
      <c r="I5" s="6">
        <v>2</v>
      </c>
      <c r="J5" s="6">
        <v>0</v>
      </c>
      <c r="K5" s="4">
        <v>0</v>
      </c>
      <c r="L5" s="7">
        <v>0</v>
      </c>
      <c r="M5" s="8">
        <f t="shared" ref="M5" si="0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/>
      <c r="D6" s="7"/>
      <c r="E6" s="7"/>
      <c r="F6" s="4"/>
      <c r="G6" s="5" t="e">
        <f t="shared" ref="G6:G14" si="1">E6/C6*100</f>
        <v>#DIV/0!</v>
      </c>
      <c r="H6" s="7"/>
      <c r="I6" s="6"/>
      <c r="J6" s="7"/>
      <c r="K6" s="4"/>
      <c r="L6" s="7"/>
      <c r="M6" s="8" t="e">
        <f t="shared" ref="M6:M14" si="2">J6/H6*100</f>
        <v>#DIV/0!</v>
      </c>
      <c r="N6" s="9" t="e">
        <f t="shared" ref="N6:N14" si="3">100-M6</f>
        <v>#DIV/0!</v>
      </c>
      <c r="O6" s="7" t="e">
        <f t="shared" ref="O6:O14" si="4">E6/D6*1000000</f>
        <v>#DIV/0!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>
        <v>0</v>
      </c>
      <c r="H7" s="7"/>
      <c r="I7" s="6"/>
      <c r="J7" s="7"/>
      <c r="K7" s="4"/>
      <c r="L7" s="7"/>
      <c r="M7" s="8" t="e">
        <f t="shared" si="2"/>
        <v>#DIV/0!</v>
      </c>
      <c r="N7" s="9" t="e">
        <f t="shared" si="3"/>
        <v>#DIV/0!</v>
      </c>
      <c r="O7" s="7" t="e">
        <f t="shared" si="4"/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si="1"/>
        <v>#DIV/0!</v>
      </c>
      <c r="H8" s="7"/>
      <c r="I8" s="6"/>
      <c r="J8" s="7"/>
      <c r="K8" s="4"/>
      <c r="L8" s="7"/>
      <c r="M8" s="8" t="e">
        <f t="shared" si="2"/>
        <v>#DIV/0!</v>
      </c>
      <c r="N8" s="9" t="e">
        <f t="shared" si="3"/>
        <v>#DIV/0!</v>
      </c>
      <c r="O8" s="7" t="e">
        <f t="shared" si="4"/>
        <v>#DIV/0!</v>
      </c>
    </row>
    <row r="9" spans="1:15" ht="21.95" customHeight="1" x14ac:dyDescent="0.25">
      <c r="A9" s="10">
        <v>5</v>
      </c>
      <c r="B9" s="11" t="s">
        <v>60</v>
      </c>
      <c r="C9" s="7">
        <f>5300+13000</f>
        <v>18300</v>
      </c>
      <c r="D9" s="7">
        <v>18300</v>
      </c>
      <c r="E9" s="7">
        <v>0</v>
      </c>
      <c r="F9" s="4">
        <v>0</v>
      </c>
      <c r="G9" s="5">
        <f t="shared" si="1"/>
        <v>0</v>
      </c>
      <c r="H9" s="7">
        <v>2</v>
      </c>
      <c r="I9" s="6">
        <v>2</v>
      </c>
      <c r="J9" s="7">
        <v>0</v>
      </c>
      <c r="K9" s="4">
        <v>0</v>
      </c>
      <c r="L9" s="7">
        <v>0</v>
      </c>
      <c r="M9" s="8">
        <f t="shared" si="2"/>
        <v>0</v>
      </c>
      <c r="N9" s="9">
        <f t="shared" si="3"/>
        <v>100</v>
      </c>
      <c r="O9" s="7">
        <f t="shared" si="4"/>
        <v>0</v>
      </c>
    </row>
    <row r="10" spans="1:15" ht="21.95" customHeight="1" x14ac:dyDescent="0.25">
      <c r="A10" s="10">
        <v>6</v>
      </c>
      <c r="B10" s="11" t="s">
        <v>61</v>
      </c>
      <c r="C10" s="7">
        <f>4100+41</f>
        <v>4141</v>
      </c>
      <c r="D10" s="7">
        <v>4141</v>
      </c>
      <c r="E10" s="7">
        <v>0</v>
      </c>
      <c r="F10" s="4">
        <v>0</v>
      </c>
      <c r="G10" s="5">
        <f t="shared" si="1"/>
        <v>0</v>
      </c>
      <c r="H10" s="7">
        <v>2</v>
      </c>
      <c r="I10" s="6">
        <v>2</v>
      </c>
      <c r="J10" s="7">
        <v>0</v>
      </c>
      <c r="K10" s="4">
        <v>0</v>
      </c>
      <c r="L10" s="7">
        <v>0</v>
      </c>
      <c r="M10" s="8">
        <f t="shared" si="2"/>
        <v>0</v>
      </c>
      <c r="N10" s="9">
        <f t="shared" si="3"/>
        <v>100</v>
      </c>
      <c r="O10" s="7">
        <f t="shared" si="4"/>
        <v>0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1"/>
        <v>#DIV/0!</v>
      </c>
      <c r="H11" s="7"/>
      <c r="I11" s="6"/>
      <c r="J11" s="7"/>
      <c r="K11" s="4"/>
      <c r="L11" s="7"/>
      <c r="M11" s="8" t="e">
        <f t="shared" si="2"/>
        <v>#DIV/0!</v>
      </c>
      <c r="N11" s="9" t="e">
        <f t="shared" si="3"/>
        <v>#DIV/0!</v>
      </c>
      <c r="O11" s="7" t="e">
        <f t="shared" si="4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1"/>
        <v>#DIV/0!</v>
      </c>
      <c r="H12" s="7"/>
      <c r="I12" s="6"/>
      <c r="J12" s="7"/>
      <c r="K12" s="4"/>
      <c r="L12" s="7"/>
      <c r="M12" s="8" t="e">
        <f t="shared" si="2"/>
        <v>#DIV/0!</v>
      </c>
      <c r="N12" s="9" t="e">
        <f t="shared" si="3"/>
        <v>#DIV/0!</v>
      </c>
      <c r="O12" s="7" t="e">
        <f t="shared" si="4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36" t="e">
        <f t="shared" si="1"/>
        <v>#DIV/0!</v>
      </c>
      <c r="H13" s="38"/>
      <c r="I13" s="38"/>
      <c r="J13" s="34"/>
      <c r="K13" s="39"/>
      <c r="L13" s="38"/>
      <c r="M13" s="8" t="e">
        <f t="shared" si="2"/>
        <v>#DIV/0!</v>
      </c>
      <c r="N13" s="9" t="e">
        <f t="shared" si="3"/>
        <v>#DIV/0!</v>
      </c>
      <c r="O13" s="7" t="e">
        <f t="shared" si="4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36" t="e">
        <f t="shared" si="1"/>
        <v>#DIV/0!</v>
      </c>
      <c r="H14" s="38"/>
      <c r="I14" s="38"/>
      <c r="J14" s="34"/>
      <c r="K14" s="39"/>
      <c r="L14" s="38"/>
      <c r="M14" s="8" t="e">
        <f t="shared" si="2"/>
        <v>#DIV/0!</v>
      </c>
      <c r="N14" s="9" t="e">
        <f t="shared" si="3"/>
        <v>#DIV/0!</v>
      </c>
      <c r="O14" s="7" t="e">
        <f t="shared" si="4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36" t="e">
        <f t="shared" ref="G15:G23" si="5">E15/C15*100</f>
        <v>#DIV/0!</v>
      </c>
      <c r="H15" s="38"/>
      <c r="I15" s="38"/>
      <c r="J15" s="34"/>
      <c r="K15" s="39"/>
      <c r="L15" s="38"/>
      <c r="M15" s="8" t="e">
        <f t="shared" ref="M15:M23" si="6">J15/H15*100</f>
        <v>#DIV/0!</v>
      </c>
      <c r="N15" s="9" t="e">
        <f t="shared" ref="N15:N23" si="7">100-M15</f>
        <v>#DIV/0!</v>
      </c>
      <c r="O15" s="7" t="e">
        <f t="shared" ref="O15:O23" si="8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36" t="e">
        <f t="shared" si="5"/>
        <v>#DIV/0!</v>
      </c>
      <c r="H16" s="38"/>
      <c r="I16" s="38"/>
      <c r="J16" s="34"/>
      <c r="K16" s="39"/>
      <c r="L16" s="38"/>
      <c r="M16" s="8" t="e">
        <f t="shared" si="6"/>
        <v>#DIV/0!</v>
      </c>
      <c r="N16" s="9" t="e">
        <f t="shared" si="7"/>
        <v>#DIV/0!</v>
      </c>
      <c r="O16" s="7" t="e">
        <f t="shared" si="8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36" t="e">
        <f t="shared" si="5"/>
        <v>#DIV/0!</v>
      </c>
      <c r="H17" s="38"/>
      <c r="I17" s="38"/>
      <c r="J17" s="34"/>
      <c r="K17" s="39"/>
      <c r="L17" s="38"/>
      <c r="M17" s="8" t="e">
        <f t="shared" si="6"/>
        <v>#DIV/0!</v>
      </c>
      <c r="N17" s="9" t="e">
        <f t="shared" si="7"/>
        <v>#DIV/0!</v>
      </c>
      <c r="O17" s="7" t="e">
        <f t="shared" si="8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36" t="e">
        <f t="shared" si="5"/>
        <v>#DIV/0!</v>
      </c>
      <c r="H18" s="38"/>
      <c r="I18" s="38"/>
      <c r="J18" s="34"/>
      <c r="K18" s="39"/>
      <c r="L18" s="38"/>
      <c r="M18" s="8" t="e">
        <f t="shared" si="6"/>
        <v>#DIV/0!</v>
      </c>
      <c r="N18" s="9" t="e">
        <f t="shared" si="7"/>
        <v>#DIV/0!</v>
      </c>
      <c r="O18" s="7" t="e">
        <f t="shared" si="8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36" t="e">
        <f t="shared" si="5"/>
        <v>#DIV/0!</v>
      </c>
      <c r="H19" s="38"/>
      <c r="I19" s="38"/>
      <c r="J19" s="39"/>
      <c r="K19" s="39"/>
      <c r="L19" s="38"/>
      <c r="M19" s="8" t="e">
        <f t="shared" si="6"/>
        <v>#DIV/0!</v>
      </c>
      <c r="N19" s="9" t="e">
        <f t="shared" si="7"/>
        <v>#DIV/0!</v>
      </c>
      <c r="O19" s="7" t="e">
        <f t="shared" si="8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36" t="e">
        <f t="shared" si="5"/>
        <v>#DIV/0!</v>
      </c>
      <c r="H20" s="38"/>
      <c r="I20" s="38"/>
      <c r="J20" s="34"/>
      <c r="K20" s="39"/>
      <c r="L20" s="38"/>
      <c r="M20" s="8" t="e">
        <f t="shared" si="6"/>
        <v>#DIV/0!</v>
      </c>
      <c r="N20" s="9" t="e">
        <f t="shared" si="7"/>
        <v>#DIV/0!</v>
      </c>
      <c r="O20" s="7" t="e">
        <f t="shared" si="8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36" t="e">
        <f t="shared" si="5"/>
        <v>#DIV/0!</v>
      </c>
      <c r="H21" s="38"/>
      <c r="I21" s="38"/>
      <c r="J21" s="34"/>
      <c r="K21" s="39"/>
      <c r="L21" s="38"/>
      <c r="M21" s="8" t="e">
        <f t="shared" si="6"/>
        <v>#DIV/0!</v>
      </c>
      <c r="N21" s="9" t="e">
        <f t="shared" si="7"/>
        <v>#DIV/0!</v>
      </c>
      <c r="O21" s="7" t="e">
        <f t="shared" si="8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36" t="e">
        <f t="shared" si="5"/>
        <v>#DIV/0!</v>
      </c>
      <c r="H22" s="38"/>
      <c r="I22" s="38"/>
      <c r="J22" s="34"/>
      <c r="K22" s="39"/>
      <c r="L22" s="38"/>
      <c r="M22" s="8" t="e">
        <f t="shared" si="6"/>
        <v>#DIV/0!</v>
      </c>
      <c r="N22" s="9" t="e">
        <f t="shared" si="7"/>
        <v>#DIV/0!</v>
      </c>
      <c r="O22" s="7" t="e">
        <f t="shared" si="8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36" t="e">
        <f t="shared" si="5"/>
        <v>#DIV/0!</v>
      </c>
      <c r="H23" s="38"/>
      <c r="I23" s="38"/>
      <c r="J23" s="34"/>
      <c r="K23" s="39"/>
      <c r="L23" s="38"/>
      <c r="M23" s="8" t="e">
        <f t="shared" si="6"/>
        <v>#DIV/0!</v>
      </c>
      <c r="N23" s="9" t="e">
        <f t="shared" si="7"/>
        <v>#DIV/0!</v>
      </c>
      <c r="O23" s="7" t="e">
        <f t="shared" si="8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36" t="e">
        <f t="shared" ref="G24:G27" si="9">E24/C24*100</f>
        <v>#DIV/0!</v>
      </c>
      <c r="H24" s="38"/>
      <c r="I24" s="38"/>
      <c r="J24" s="34"/>
      <c r="K24" s="39"/>
      <c r="L24" s="38"/>
      <c r="M24" s="8" t="e">
        <f t="shared" ref="M24:M26" si="10">J24/H24*100</f>
        <v>#DIV/0!</v>
      </c>
      <c r="N24" s="9" t="e">
        <f t="shared" ref="N24:N26" si="11">100-M24</f>
        <v>#DIV/0!</v>
      </c>
      <c r="O24" s="7" t="e">
        <f t="shared" ref="O24:O26" si="12">E24/D24*1000000</f>
        <v>#DIV/0!</v>
      </c>
    </row>
    <row r="25" spans="1:15" ht="21.95" customHeight="1" x14ac:dyDescent="0.25">
      <c r="A25" s="10">
        <v>21</v>
      </c>
      <c r="B25" s="52" t="s">
        <v>57</v>
      </c>
      <c r="C25" s="23"/>
      <c r="D25" s="23"/>
      <c r="E25" s="23"/>
      <c r="F25" s="4"/>
      <c r="G25" s="36" t="e">
        <f t="shared" si="9"/>
        <v>#DIV/0!</v>
      </c>
      <c r="H25" s="38"/>
      <c r="I25" s="38"/>
      <c r="J25" s="34"/>
      <c r="K25" s="39"/>
      <c r="L25" s="38"/>
      <c r="M25" s="8" t="e">
        <f t="shared" si="10"/>
        <v>#DIV/0!</v>
      </c>
      <c r="N25" s="9" t="e">
        <f t="shared" si="11"/>
        <v>#DIV/0!</v>
      </c>
      <c r="O25" s="7" t="e">
        <f t="shared" si="12"/>
        <v>#DIV/0!</v>
      </c>
    </row>
    <row r="26" spans="1:15" ht="21.95" customHeight="1" x14ac:dyDescent="0.25">
      <c r="A26" s="10">
        <v>22</v>
      </c>
      <c r="B26" s="52" t="s">
        <v>58</v>
      </c>
      <c r="C26" s="23"/>
      <c r="D26" s="23"/>
      <c r="E26" s="23"/>
      <c r="F26" s="67"/>
      <c r="G26" s="36" t="e">
        <f t="shared" si="9"/>
        <v>#DIV/0!</v>
      </c>
      <c r="H26" s="38"/>
      <c r="I26" s="38"/>
      <c r="J26" s="34"/>
      <c r="K26" s="39"/>
      <c r="L26" s="38"/>
      <c r="M26" s="8" t="e">
        <f t="shared" si="10"/>
        <v>#DIV/0!</v>
      </c>
      <c r="N26" s="9" t="e">
        <f t="shared" si="11"/>
        <v>#DIV/0!</v>
      </c>
      <c r="O26" s="7" t="e">
        <f t="shared" si="12"/>
        <v>#DIV/0!</v>
      </c>
    </row>
    <row r="27" spans="1:15" ht="21.95" customHeight="1" thickBot="1" x14ac:dyDescent="0.3">
      <c r="A27" s="1">
        <v>23</v>
      </c>
      <c r="B27" s="52" t="s">
        <v>64</v>
      </c>
      <c r="C27" s="23"/>
      <c r="D27" s="23"/>
      <c r="E27" s="23"/>
      <c r="F27" s="4"/>
      <c r="G27" s="36" t="e">
        <f t="shared" si="9"/>
        <v>#DIV/0!</v>
      </c>
      <c r="H27" s="38"/>
      <c r="I27" s="38"/>
      <c r="J27" s="34"/>
      <c r="K27" s="39"/>
      <c r="L27" s="38"/>
      <c r="M27" s="8" t="e">
        <f t="shared" ref="M27" si="13">J27/H27*100</f>
        <v>#DIV/0!</v>
      </c>
      <c r="N27" s="9" t="e">
        <f t="shared" ref="N27" si="14">100-M27</f>
        <v>#DIV/0!</v>
      </c>
      <c r="O27" s="7" t="e">
        <f t="shared" ref="O27" si="15">E27/D27*1000000</f>
        <v>#DIV/0!</v>
      </c>
    </row>
    <row r="28" spans="1:15" ht="15.75" thickBot="1" x14ac:dyDescent="0.3">
      <c r="A28" s="12"/>
      <c r="B28" s="13" t="s">
        <v>17</v>
      </c>
      <c r="C28" s="14">
        <f>SUM(C5:C27)</f>
        <v>28941</v>
      </c>
      <c r="D28" s="15">
        <f>SUM(D5:D27)</f>
        <v>28941</v>
      </c>
      <c r="E28" s="15">
        <f>SUM(E5:E27)</f>
        <v>0</v>
      </c>
      <c r="F28" s="15">
        <f>SUM(F5:F27)</f>
        <v>0</v>
      </c>
      <c r="G28" s="16">
        <f>E28/C28*100</f>
        <v>0</v>
      </c>
      <c r="H28" s="15">
        <f>SUM(H5:H27)</f>
        <v>6</v>
      </c>
      <c r="I28" s="15">
        <f>SUM(I5:I27)</f>
        <v>6</v>
      </c>
      <c r="J28" s="15">
        <f>SUM(J5:J27)</f>
        <v>0</v>
      </c>
      <c r="K28" s="15">
        <f>SUM(K5:K27)</f>
        <v>0</v>
      </c>
      <c r="L28" s="15">
        <f>SUM(L5:L27)</f>
        <v>0</v>
      </c>
      <c r="M28" s="17">
        <f>J28/H28*100</f>
        <v>0</v>
      </c>
      <c r="N28" s="18">
        <f>100-M28</f>
        <v>100</v>
      </c>
      <c r="O28" s="34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22" workbookViewId="0">
      <selection activeCell="B14" sqref="B14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45442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4900+6600+1000+1600+1500+800+600+700+400+700</f>
        <v>18800</v>
      </c>
      <c r="D5" s="3">
        <v>18800</v>
      </c>
      <c r="E5" s="3">
        <v>0</v>
      </c>
      <c r="F5" s="4">
        <v>0</v>
      </c>
      <c r="G5" s="5">
        <f t="shared" ref="G5:G14" si="0">E5/C5*100</f>
        <v>0</v>
      </c>
      <c r="H5" s="6">
        <v>10</v>
      </c>
      <c r="I5" s="6">
        <v>10</v>
      </c>
      <c r="J5" s="6">
        <v>0</v>
      </c>
      <c r="K5" s="4">
        <v>0</v>
      </c>
      <c r="L5" s="7">
        <v>0</v>
      </c>
      <c r="M5" s="8">
        <f t="shared" ref="M5:M13" si="1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1700+12600+400</f>
        <v>14700</v>
      </c>
      <c r="D6" s="7">
        <v>14700</v>
      </c>
      <c r="E6" s="7">
        <v>0</v>
      </c>
      <c r="F6" s="4">
        <v>0</v>
      </c>
      <c r="G6" s="5">
        <f t="shared" si="0"/>
        <v>0</v>
      </c>
      <c r="H6" s="7">
        <v>3</v>
      </c>
      <c r="I6" s="6">
        <v>3</v>
      </c>
      <c r="J6" s="7">
        <v>0</v>
      </c>
      <c r="K6" s="4">
        <v>0</v>
      </c>
      <c r="L6" s="7">
        <v>0</v>
      </c>
      <c r="M6" s="8">
        <f t="shared" si="1"/>
        <v>0</v>
      </c>
      <c r="N6" s="9">
        <f t="shared" ref="N6:N14" si="2">100-M6</f>
        <v>100</v>
      </c>
      <c r="O6" s="7">
        <f t="shared" ref="O6:O14" si="3">E6/D6*1000000</f>
        <v>0</v>
      </c>
    </row>
    <row r="7" spans="1:15" ht="21.95" customHeight="1" x14ac:dyDescent="0.25">
      <c r="A7" s="10">
        <v>3</v>
      </c>
      <c r="B7" s="11" t="s">
        <v>16</v>
      </c>
      <c r="C7" s="7">
        <f>6000+5000+34000+22000+14000+5000+300+500</f>
        <v>86800</v>
      </c>
      <c r="D7" s="7">
        <f>86800</f>
        <v>86800</v>
      </c>
      <c r="E7" s="7">
        <v>0</v>
      </c>
      <c r="F7" s="4">
        <v>0</v>
      </c>
      <c r="G7" s="5">
        <f t="shared" si="0"/>
        <v>0</v>
      </c>
      <c r="H7" s="7">
        <v>8</v>
      </c>
      <c r="I7" s="6">
        <v>8</v>
      </c>
      <c r="J7" s="7">
        <v>0</v>
      </c>
      <c r="K7" s="4">
        <v>0</v>
      </c>
      <c r="L7" s="7">
        <v>0</v>
      </c>
      <c r="M7" s="8">
        <f t="shared" si="1"/>
        <v>0</v>
      </c>
      <c r="N7" s="9">
        <f t="shared" si="2"/>
        <v>100</v>
      </c>
      <c r="O7" s="7">
        <f t="shared" si="3"/>
        <v>0</v>
      </c>
    </row>
    <row r="8" spans="1:15" ht="21.95" customHeight="1" x14ac:dyDescent="0.25">
      <c r="A8" s="10">
        <v>4</v>
      </c>
      <c r="B8" s="11" t="s">
        <v>19</v>
      </c>
      <c r="C8" s="7"/>
      <c r="D8" s="7"/>
      <c r="E8" s="7"/>
      <c r="F8" s="4"/>
      <c r="G8" s="5" t="e">
        <f t="shared" si="0"/>
        <v>#DIV/0!</v>
      </c>
      <c r="H8" s="7"/>
      <c r="I8" s="6"/>
      <c r="J8" s="7"/>
      <c r="K8" s="4"/>
      <c r="L8" s="7"/>
      <c r="M8" s="8" t="e">
        <f t="shared" si="1"/>
        <v>#DIV/0!</v>
      </c>
      <c r="N8" s="9" t="e">
        <f t="shared" si="2"/>
        <v>#DIV/0!</v>
      </c>
      <c r="O8" s="7" t="e">
        <f t="shared" si="3"/>
        <v>#DIV/0!</v>
      </c>
    </row>
    <row r="9" spans="1:15" ht="21.95" customHeight="1" x14ac:dyDescent="0.25">
      <c r="A9" s="10">
        <v>5</v>
      </c>
      <c r="B9" s="11" t="s">
        <v>60</v>
      </c>
      <c r="C9" s="7">
        <f>145+122</f>
        <v>267</v>
      </c>
      <c r="D9" s="7">
        <v>267</v>
      </c>
      <c r="E9" s="7">
        <v>0</v>
      </c>
      <c r="F9" s="4">
        <v>0</v>
      </c>
      <c r="G9" s="5">
        <f t="shared" si="0"/>
        <v>0</v>
      </c>
      <c r="H9" s="7">
        <v>2</v>
      </c>
      <c r="I9" s="6">
        <v>2</v>
      </c>
      <c r="J9" s="7">
        <v>0</v>
      </c>
      <c r="K9" s="4">
        <v>0</v>
      </c>
      <c r="L9" s="7">
        <v>0</v>
      </c>
      <c r="M9" s="8">
        <f t="shared" si="1"/>
        <v>0</v>
      </c>
      <c r="N9" s="9">
        <f t="shared" si="2"/>
        <v>100</v>
      </c>
      <c r="O9" s="7">
        <f t="shared" si="3"/>
        <v>0</v>
      </c>
    </row>
    <row r="10" spans="1:15" ht="21.95" customHeight="1" x14ac:dyDescent="0.25">
      <c r="A10" s="1">
        <v>6</v>
      </c>
      <c r="B10" s="11" t="s">
        <v>61</v>
      </c>
      <c r="C10" s="7">
        <f>250+500+4500</f>
        <v>5250</v>
      </c>
      <c r="D10" s="7">
        <v>5250</v>
      </c>
      <c r="E10" s="7">
        <v>0</v>
      </c>
      <c r="F10" s="4">
        <v>0</v>
      </c>
      <c r="G10" s="5">
        <f t="shared" si="0"/>
        <v>0</v>
      </c>
      <c r="H10" s="7">
        <v>3</v>
      </c>
      <c r="I10" s="6">
        <v>3</v>
      </c>
      <c r="J10" s="7">
        <v>0</v>
      </c>
      <c r="K10" s="4">
        <v>0</v>
      </c>
      <c r="L10" s="7">
        <v>0</v>
      </c>
      <c r="M10" s="8">
        <f t="shared" si="1"/>
        <v>0</v>
      </c>
      <c r="N10" s="9">
        <f t="shared" si="2"/>
        <v>100</v>
      </c>
      <c r="O10" s="7">
        <f t="shared" si="3"/>
        <v>0</v>
      </c>
    </row>
    <row r="11" spans="1:15" ht="21.95" customHeight="1" x14ac:dyDescent="0.25">
      <c r="A11" s="10">
        <v>7</v>
      </c>
      <c r="B11" s="11" t="s">
        <v>62</v>
      </c>
      <c r="C11" s="7"/>
      <c r="D11" s="7"/>
      <c r="E11" s="7"/>
      <c r="F11" s="4"/>
      <c r="G11" s="5" t="e">
        <f t="shared" si="0"/>
        <v>#DIV/0!</v>
      </c>
      <c r="H11" s="7"/>
      <c r="I11" s="6"/>
      <c r="J11" s="7"/>
      <c r="K11" s="4"/>
      <c r="L11" s="7"/>
      <c r="M11" s="8" t="e">
        <f t="shared" si="1"/>
        <v>#DIV/0!</v>
      </c>
      <c r="N11" s="9" t="e">
        <f t="shared" si="2"/>
        <v>#DIV/0!</v>
      </c>
      <c r="O11" s="7" t="e">
        <f t="shared" si="3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0"/>
        <v>#DIV/0!</v>
      </c>
      <c r="H12" s="7"/>
      <c r="I12" s="6"/>
      <c r="J12" s="7"/>
      <c r="K12" s="4"/>
      <c r="L12" s="7"/>
      <c r="M12" s="8" t="e">
        <f t="shared" si="1"/>
        <v>#DIV/0!</v>
      </c>
      <c r="N12" s="9" t="e">
        <f t="shared" si="2"/>
        <v>#DIV/0!</v>
      </c>
      <c r="O12" s="7" t="e">
        <f t="shared" si="3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0"/>
        <v>#DIV/0!</v>
      </c>
      <c r="H13" s="38"/>
      <c r="I13" s="38"/>
      <c r="J13" s="38"/>
      <c r="K13" s="38"/>
      <c r="L13" s="38"/>
      <c r="M13" s="8" t="e">
        <f t="shared" si="1"/>
        <v>#DIV/0!</v>
      </c>
      <c r="N13" s="9" t="e">
        <f t="shared" si="2"/>
        <v>#DIV/0!</v>
      </c>
      <c r="O13" s="7" t="e">
        <f t="shared" si="3"/>
        <v>#DIV/0!</v>
      </c>
    </row>
    <row r="14" spans="1:15" ht="21.95" customHeight="1" x14ac:dyDescent="0.25">
      <c r="A14" s="10">
        <v>10</v>
      </c>
      <c r="B14" s="11" t="s">
        <v>46</v>
      </c>
      <c r="C14" s="23"/>
      <c r="D14" s="23"/>
      <c r="E14" s="23"/>
      <c r="F14" s="4"/>
      <c r="G14" s="5" t="e">
        <f t="shared" si="0"/>
        <v>#DIV/0!</v>
      </c>
      <c r="H14" s="38"/>
      <c r="I14" s="38"/>
      <c r="J14" s="40"/>
      <c r="K14" s="38"/>
      <c r="L14" s="38"/>
      <c r="M14" s="8" t="e">
        <f>J14/H14*100</f>
        <v>#DIV/0!</v>
      </c>
      <c r="N14" s="9" t="e">
        <f t="shared" si="2"/>
        <v>#DIV/0!</v>
      </c>
      <c r="O14" s="7" t="e">
        <f t="shared" si="3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>E15/C15*100</f>
        <v>#DIV/0!</v>
      </c>
      <c r="H15" s="38"/>
      <c r="I15" s="38"/>
      <c r="J15" s="38"/>
      <c r="K15" s="38"/>
      <c r="L15" s="38"/>
      <c r="M15" s="8" t="e">
        <f t="shared" ref="M15:M23" si="4">J15/H15*100</f>
        <v>#DIV/0!</v>
      </c>
      <c r="N15" s="9" t="e">
        <f t="shared" ref="N15:N23" si="5">100-M15</f>
        <v>#DIV/0!</v>
      </c>
      <c r="O15" s="7" t="e">
        <f t="shared" ref="O15:O23" si="6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ref="G16:G23" si="7">E16/C16*100</f>
        <v>#DIV/0!</v>
      </c>
      <c r="H16" s="38"/>
      <c r="I16" s="38"/>
      <c r="J16" s="40"/>
      <c r="K16" s="38"/>
      <c r="L16" s="38"/>
      <c r="M16" s="8" t="e">
        <f t="shared" si="4"/>
        <v>#DIV/0!</v>
      </c>
      <c r="N16" s="9" t="e">
        <f t="shared" si="5"/>
        <v>#DIV/0!</v>
      </c>
      <c r="O16" s="7" t="e">
        <f t="shared" si="6"/>
        <v>#DIV/0!</v>
      </c>
    </row>
    <row r="17" spans="1:15" ht="21.95" customHeight="1" x14ac:dyDescent="0.25">
      <c r="A17" s="10">
        <v>13</v>
      </c>
      <c r="B17" s="52" t="s">
        <v>52</v>
      </c>
      <c r="C17" s="23"/>
      <c r="D17" s="23"/>
      <c r="E17" s="23"/>
      <c r="F17" s="4"/>
      <c r="G17" s="5" t="e">
        <f t="shared" si="7"/>
        <v>#DIV/0!</v>
      </c>
      <c r="H17" s="38"/>
      <c r="I17" s="38"/>
      <c r="J17" s="38"/>
      <c r="K17" s="38"/>
      <c r="L17" s="38"/>
      <c r="M17" s="8" t="e">
        <f t="shared" si="4"/>
        <v>#DIV/0!</v>
      </c>
      <c r="N17" s="9" t="e">
        <f t="shared" si="5"/>
        <v>#DIV/0!</v>
      </c>
      <c r="O17" s="7" t="e">
        <f t="shared" si="6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7"/>
        <v>#DIV/0!</v>
      </c>
      <c r="H18" s="38"/>
      <c r="I18" s="38"/>
      <c r="J18" s="40"/>
      <c r="K18" s="38"/>
      <c r="L18" s="38"/>
      <c r="M18" s="8" t="e">
        <f t="shared" si="4"/>
        <v>#DIV/0!</v>
      </c>
      <c r="N18" s="9" t="e">
        <f t="shared" si="5"/>
        <v>#DIV/0!</v>
      </c>
      <c r="O18" s="7" t="e">
        <f t="shared" si="6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7"/>
        <v>#DIV/0!</v>
      </c>
      <c r="H19" s="38"/>
      <c r="I19" s="38"/>
      <c r="J19" s="40"/>
      <c r="K19" s="38"/>
      <c r="L19" s="38"/>
      <c r="M19" s="8" t="e">
        <f t="shared" si="4"/>
        <v>#DIV/0!</v>
      </c>
      <c r="N19" s="9" t="e">
        <f t="shared" si="5"/>
        <v>#DIV/0!</v>
      </c>
      <c r="O19" s="7" t="e">
        <f t="shared" si="6"/>
        <v>#DIV/0!</v>
      </c>
    </row>
    <row r="20" spans="1:15" ht="21.95" customHeight="1" x14ac:dyDescent="0.25">
      <c r="A20" s="10">
        <v>16</v>
      </c>
      <c r="B20" s="52" t="s">
        <v>55</v>
      </c>
      <c r="C20" s="23"/>
      <c r="D20" s="23"/>
      <c r="E20" s="23"/>
      <c r="F20" s="4"/>
      <c r="G20" s="5" t="e">
        <f t="shared" si="7"/>
        <v>#DIV/0!</v>
      </c>
      <c r="H20" s="38"/>
      <c r="I20" s="38"/>
      <c r="J20" s="40"/>
      <c r="K20" s="38"/>
      <c r="L20" s="38"/>
      <c r="M20" s="8" t="e">
        <f t="shared" si="4"/>
        <v>#DIV/0!</v>
      </c>
      <c r="N20" s="9" t="e">
        <f t="shared" si="5"/>
        <v>#DIV/0!</v>
      </c>
      <c r="O20" s="7" t="e">
        <f t="shared" si="6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7"/>
        <v>#DIV/0!</v>
      </c>
      <c r="H21" s="38"/>
      <c r="I21" s="38"/>
      <c r="J21" s="40"/>
      <c r="K21" s="38"/>
      <c r="L21" s="38"/>
      <c r="M21" s="8" t="e">
        <f t="shared" si="4"/>
        <v>#DIV/0!</v>
      </c>
      <c r="N21" s="9" t="e">
        <f t="shared" si="5"/>
        <v>#DIV/0!</v>
      </c>
      <c r="O21" s="7" t="e">
        <f t="shared" si="6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7"/>
        <v>#DIV/0!</v>
      </c>
      <c r="H22" s="38"/>
      <c r="I22" s="38"/>
      <c r="J22" s="40"/>
      <c r="K22" s="38"/>
      <c r="L22" s="38"/>
      <c r="M22" s="8" t="e">
        <f t="shared" si="4"/>
        <v>#DIV/0!</v>
      </c>
      <c r="N22" s="9" t="e">
        <f t="shared" si="5"/>
        <v>#DIV/0!</v>
      </c>
      <c r="O22" s="7" t="e">
        <f t="shared" si="6"/>
        <v>#DIV/0!</v>
      </c>
    </row>
    <row r="23" spans="1:15" ht="21.95" customHeight="1" x14ac:dyDescent="0.25">
      <c r="A23" s="10">
        <v>19</v>
      </c>
      <c r="B23" s="52" t="s">
        <v>53</v>
      </c>
      <c r="C23" s="23"/>
      <c r="D23" s="23"/>
      <c r="E23" s="23"/>
      <c r="F23" s="4"/>
      <c r="G23" s="5" t="e">
        <f t="shared" si="7"/>
        <v>#DIV/0!</v>
      </c>
      <c r="H23" s="38"/>
      <c r="I23" s="38"/>
      <c r="J23" s="40"/>
      <c r="K23" s="38"/>
      <c r="L23" s="38"/>
      <c r="M23" s="8" t="e">
        <f t="shared" si="4"/>
        <v>#DIV/0!</v>
      </c>
      <c r="N23" s="9" t="e">
        <f t="shared" si="5"/>
        <v>#DIV/0!</v>
      </c>
      <c r="O23" s="7" t="e">
        <f t="shared" si="6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:G27" si="8">E24/C24*100</f>
        <v>#DIV/0!</v>
      </c>
      <c r="H24" s="38"/>
      <c r="I24" s="38"/>
      <c r="J24" s="40"/>
      <c r="K24" s="38"/>
      <c r="L24" s="38"/>
      <c r="M24" s="8" t="e">
        <f t="shared" ref="M24:M25" si="9">J24/H24*100</f>
        <v>#DIV/0!</v>
      </c>
      <c r="N24" s="9" t="e">
        <f t="shared" ref="N24:N26" si="10">100-M24</f>
        <v>#DIV/0!</v>
      </c>
      <c r="O24" s="7" t="e">
        <f t="shared" ref="O24:O26" si="11">E24/D24*1000000</f>
        <v>#DIV/0!</v>
      </c>
    </row>
    <row r="25" spans="1:15" ht="21.95" customHeight="1" x14ac:dyDescent="0.25">
      <c r="A25" s="81">
        <v>21</v>
      </c>
      <c r="B25" s="52" t="s">
        <v>57</v>
      </c>
      <c r="C25" s="23"/>
      <c r="D25" s="23"/>
      <c r="E25" s="23"/>
      <c r="F25" s="64"/>
      <c r="G25" s="5" t="e">
        <f t="shared" si="8"/>
        <v>#DIV/0!</v>
      </c>
      <c r="H25" s="38"/>
      <c r="I25" s="38"/>
      <c r="J25" s="40"/>
      <c r="K25" s="38"/>
      <c r="L25" s="38"/>
      <c r="M25" s="8" t="e">
        <f t="shared" si="9"/>
        <v>#DIV/0!</v>
      </c>
      <c r="N25" s="9" t="e">
        <f t="shared" si="10"/>
        <v>#DIV/0!</v>
      </c>
      <c r="O25" s="7" t="e">
        <f t="shared" si="11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8"/>
        <v>#DIV/0!</v>
      </c>
      <c r="H26" s="38"/>
      <c r="I26" s="38"/>
      <c r="J26" s="34"/>
      <c r="K26" s="38"/>
      <c r="L26" s="38"/>
      <c r="M26" s="68" t="e">
        <f>J26/H26*100</f>
        <v>#DIV/0!</v>
      </c>
      <c r="N26" s="55" t="e">
        <f t="shared" si="10"/>
        <v>#DIV/0!</v>
      </c>
      <c r="O26" s="38" t="e">
        <f t="shared" si="11"/>
        <v>#DIV/0!</v>
      </c>
    </row>
    <row r="27" spans="1:15" ht="21.95" customHeight="1" x14ac:dyDescent="0.25">
      <c r="A27" s="38">
        <v>23</v>
      </c>
      <c r="B27" s="52" t="s">
        <v>64</v>
      </c>
      <c r="C27" s="38"/>
      <c r="D27" s="38"/>
      <c r="E27" s="38"/>
      <c r="F27" s="38"/>
      <c r="G27" s="55" t="e">
        <f t="shared" si="8"/>
        <v>#DIV/0!</v>
      </c>
      <c r="H27" s="38"/>
      <c r="I27" s="38"/>
      <c r="J27" s="34"/>
      <c r="K27" s="38"/>
      <c r="L27" s="38"/>
      <c r="M27" s="68" t="e">
        <f>J27/H27*100</f>
        <v>#DIV/0!</v>
      </c>
      <c r="N27" s="55" t="e">
        <f t="shared" ref="N27" si="12">100-M27</f>
        <v>#DIV/0!</v>
      </c>
      <c r="O27" s="38" t="e">
        <f t="shared" ref="O27" si="13">E27/D27*1000000</f>
        <v>#DIV/0!</v>
      </c>
    </row>
    <row r="28" spans="1:15" ht="15.75" thickBot="1" x14ac:dyDescent="0.3">
      <c r="A28" s="75"/>
      <c r="B28" s="54" t="s">
        <v>17</v>
      </c>
      <c r="C28" s="76">
        <f>SUM(C5:C27)</f>
        <v>125817</v>
      </c>
      <c r="D28" s="37">
        <f>SUM(D5:D27)</f>
        <v>125817</v>
      </c>
      <c r="E28" s="37">
        <f>SUM(E5:E27)</f>
        <v>0</v>
      </c>
      <c r="F28" s="37">
        <f>SUM(F5:F27)</f>
        <v>0</v>
      </c>
      <c r="G28" s="77">
        <f>E28/C28*100</f>
        <v>0</v>
      </c>
      <c r="H28" s="37">
        <f>SUM(H5:H27)</f>
        <v>26</v>
      </c>
      <c r="I28" s="37">
        <f>SUM(I5:I27)</f>
        <v>26</v>
      </c>
      <c r="J28" s="37">
        <f>SUM(J5:J27)</f>
        <v>0</v>
      </c>
      <c r="K28" s="37">
        <f>SUM(K5:K27)</f>
        <v>0</v>
      </c>
      <c r="L28" s="37">
        <f>SUM(L5:L27)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K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22" workbookViewId="0">
      <selection activeCell="J19" sqref="J19"/>
    </sheetView>
  </sheetViews>
  <sheetFormatPr defaultRowHeight="15" x14ac:dyDescent="0.25"/>
  <cols>
    <col min="2" max="2" width="34.140625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4000+1300+2300+3300+4800+3000</f>
        <v>18700</v>
      </c>
      <c r="D5" s="3">
        <v>18700</v>
      </c>
      <c r="E5" s="3">
        <v>0</v>
      </c>
      <c r="F5" s="4">
        <v>0</v>
      </c>
      <c r="G5" s="5">
        <f t="shared" ref="G5:G14" si="0">E5/C5*100</f>
        <v>0</v>
      </c>
      <c r="H5" s="6">
        <v>6</v>
      </c>
      <c r="I5" s="6">
        <v>6</v>
      </c>
      <c r="J5" s="6">
        <v>0</v>
      </c>
      <c r="K5" s="4">
        <v>0</v>
      </c>
      <c r="L5" s="7">
        <v>0</v>
      </c>
      <c r="M5" s="8">
        <f t="shared" ref="M5:M14" si="1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1000+2250</f>
        <v>3250</v>
      </c>
      <c r="D6" s="7">
        <v>3250</v>
      </c>
      <c r="E6" s="7">
        <v>0</v>
      </c>
      <c r="F6" s="4">
        <v>0</v>
      </c>
      <c r="G6" s="5">
        <f t="shared" si="0"/>
        <v>0</v>
      </c>
      <c r="H6" s="7">
        <v>2</v>
      </c>
      <c r="I6" s="6">
        <v>2</v>
      </c>
      <c r="J6" s="7">
        <v>0</v>
      </c>
      <c r="K6" s="4">
        <v>0</v>
      </c>
      <c r="L6" s="7">
        <v>0</v>
      </c>
      <c r="M6" s="8">
        <f t="shared" si="1"/>
        <v>0</v>
      </c>
      <c r="N6" s="9">
        <f t="shared" ref="N6:N14" si="2">100-M6</f>
        <v>100</v>
      </c>
      <c r="O6" s="7">
        <f t="shared" ref="O6:O14" si="3">E6/D6*1000000</f>
        <v>0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si="0"/>
        <v>#DIV/0!</v>
      </c>
      <c r="H7" s="7"/>
      <c r="I7" s="6"/>
      <c r="J7" s="7"/>
      <c r="K7" s="4"/>
      <c r="L7" s="7"/>
      <c r="M7" s="8" t="e">
        <f t="shared" si="1"/>
        <v>#DIV/0!</v>
      </c>
      <c r="N7" s="9" t="e">
        <f t="shared" si="2"/>
        <v>#DIV/0!</v>
      </c>
      <c r="O7" s="7" t="e">
        <f t="shared" si="3"/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si="0"/>
        <v>#DIV/0!</v>
      </c>
      <c r="H8" s="7"/>
      <c r="I8" s="6"/>
      <c r="J8" s="7"/>
      <c r="K8" s="4"/>
      <c r="L8" s="7"/>
      <c r="M8" s="8" t="e">
        <f t="shared" si="1"/>
        <v>#DIV/0!</v>
      </c>
      <c r="N8" s="9" t="e">
        <f t="shared" si="2"/>
        <v>#DIV/0!</v>
      </c>
      <c r="O8" s="7" t="e">
        <f t="shared" si="3"/>
        <v>#DIV/0!</v>
      </c>
    </row>
    <row r="9" spans="1:15" ht="21.95" customHeight="1" x14ac:dyDescent="0.25">
      <c r="A9" s="10">
        <v>5</v>
      </c>
      <c r="B9" s="11" t="s">
        <v>60</v>
      </c>
      <c r="C9" s="7">
        <f>100+6629+1150</f>
        <v>7879</v>
      </c>
      <c r="D9" s="7">
        <v>7879</v>
      </c>
      <c r="E9" s="7">
        <v>0</v>
      </c>
      <c r="F9" s="4">
        <v>0</v>
      </c>
      <c r="G9" s="5">
        <f t="shared" si="0"/>
        <v>0</v>
      </c>
      <c r="H9" s="7">
        <v>3</v>
      </c>
      <c r="I9" s="6">
        <v>3</v>
      </c>
      <c r="J9" s="7">
        <v>0</v>
      </c>
      <c r="K9" s="4">
        <v>0</v>
      </c>
      <c r="L9" s="7">
        <v>0</v>
      </c>
      <c r="M9" s="8">
        <f t="shared" si="1"/>
        <v>0</v>
      </c>
      <c r="N9" s="9">
        <f t="shared" si="2"/>
        <v>100</v>
      </c>
      <c r="O9" s="7">
        <f t="shared" si="3"/>
        <v>0</v>
      </c>
    </row>
    <row r="10" spans="1:15" ht="21.95" customHeight="1" x14ac:dyDescent="0.25">
      <c r="A10" s="10">
        <v>6</v>
      </c>
      <c r="B10" s="11" t="s">
        <v>61</v>
      </c>
      <c r="C10" s="7"/>
      <c r="D10" s="7"/>
      <c r="E10" s="7"/>
      <c r="F10" s="4"/>
      <c r="G10" s="5" t="e">
        <f t="shared" si="0"/>
        <v>#DIV/0!</v>
      </c>
      <c r="H10" s="7"/>
      <c r="I10" s="6"/>
      <c r="J10" s="7"/>
      <c r="K10" s="4"/>
      <c r="L10" s="7"/>
      <c r="M10" s="8" t="e">
        <f t="shared" si="1"/>
        <v>#DIV/0!</v>
      </c>
      <c r="N10" s="9" t="e">
        <f t="shared" si="2"/>
        <v>#DIV/0!</v>
      </c>
      <c r="O10" s="7" t="e">
        <f t="shared" si="3"/>
        <v>#DIV/0!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0"/>
        <v>#DIV/0!</v>
      </c>
      <c r="H11" s="7"/>
      <c r="I11" s="6"/>
      <c r="J11" s="7"/>
      <c r="K11" s="4"/>
      <c r="L11" s="7"/>
      <c r="M11" s="8" t="e">
        <f t="shared" si="1"/>
        <v>#DIV/0!</v>
      </c>
      <c r="N11" s="9" t="e">
        <f t="shared" si="2"/>
        <v>#DIV/0!</v>
      </c>
      <c r="O11" s="7" t="e">
        <f t="shared" si="3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0"/>
        <v>#DIV/0!</v>
      </c>
      <c r="H12" s="7"/>
      <c r="I12" s="6"/>
      <c r="J12" s="7"/>
      <c r="K12" s="4"/>
      <c r="L12" s="7"/>
      <c r="M12" s="8" t="e">
        <f t="shared" si="1"/>
        <v>#DIV/0!</v>
      </c>
      <c r="N12" s="9" t="e">
        <f t="shared" si="2"/>
        <v>#DIV/0!</v>
      </c>
      <c r="O12" s="7" t="e">
        <f t="shared" si="3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0"/>
        <v>#DIV/0!</v>
      </c>
      <c r="H13" s="38"/>
      <c r="I13" s="38"/>
      <c r="J13" s="38"/>
      <c r="K13" s="38"/>
      <c r="L13" s="38"/>
      <c r="M13" s="8" t="e">
        <f t="shared" si="1"/>
        <v>#DIV/0!</v>
      </c>
      <c r="N13" s="9" t="e">
        <f t="shared" si="2"/>
        <v>#DIV/0!</v>
      </c>
      <c r="O13" s="7" t="e">
        <f t="shared" si="3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0"/>
        <v>#DIV/0!</v>
      </c>
      <c r="H14" s="38"/>
      <c r="I14" s="38"/>
      <c r="J14" s="34"/>
      <c r="K14" s="38"/>
      <c r="L14" s="38"/>
      <c r="M14" s="8" t="e">
        <f t="shared" si="1"/>
        <v>#DIV/0!</v>
      </c>
      <c r="N14" s="9" t="e">
        <f t="shared" si="2"/>
        <v>#DIV/0!</v>
      </c>
      <c r="O14" s="7" t="e">
        <f t="shared" si="3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ref="G15:G23" si="4">E15/C15*100</f>
        <v>#DIV/0!</v>
      </c>
      <c r="H15" s="38"/>
      <c r="I15" s="38"/>
      <c r="J15" s="34"/>
      <c r="K15" s="38"/>
      <c r="L15" s="38"/>
      <c r="M15" s="8" t="e">
        <f t="shared" ref="M15:M23" si="5">J15/H15*100</f>
        <v>#DIV/0!</v>
      </c>
      <c r="N15" s="9" t="e">
        <f t="shared" ref="N15:N23" si="6">100-M15</f>
        <v>#DIV/0!</v>
      </c>
      <c r="O15" s="7" t="e">
        <f t="shared" ref="O15:O23" si="7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>
        <v>90000</v>
      </c>
      <c r="D16" s="23">
        <v>90000</v>
      </c>
      <c r="E16" s="23">
        <v>0</v>
      </c>
      <c r="F16" s="4">
        <v>0</v>
      </c>
      <c r="G16" s="5">
        <f t="shared" si="4"/>
        <v>0</v>
      </c>
      <c r="H16" s="38">
        <v>1</v>
      </c>
      <c r="I16" s="38">
        <v>1</v>
      </c>
      <c r="J16" s="38">
        <v>0</v>
      </c>
      <c r="K16" s="38">
        <v>0</v>
      </c>
      <c r="L16" s="38">
        <v>0</v>
      </c>
      <c r="M16" s="8">
        <f t="shared" si="5"/>
        <v>0</v>
      </c>
      <c r="N16" s="9">
        <f t="shared" si="6"/>
        <v>100</v>
      </c>
      <c r="O16" s="7">
        <f t="shared" si="7"/>
        <v>0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5" t="e">
        <f t="shared" si="4"/>
        <v>#DIV/0!</v>
      </c>
      <c r="H17" s="38"/>
      <c r="I17" s="38"/>
      <c r="J17" s="38"/>
      <c r="K17" s="38"/>
      <c r="L17" s="38"/>
      <c r="M17" s="8" t="e">
        <f t="shared" si="5"/>
        <v>#DIV/0!</v>
      </c>
      <c r="N17" s="9" t="e">
        <f t="shared" si="6"/>
        <v>#DIV/0!</v>
      </c>
      <c r="O17" s="7" t="e">
        <f t="shared" si="7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4"/>
        <v>#DIV/0!</v>
      </c>
      <c r="H18" s="38"/>
      <c r="I18" s="38"/>
      <c r="J18" s="34"/>
      <c r="K18" s="38"/>
      <c r="L18" s="38"/>
      <c r="M18" s="8" t="e">
        <f t="shared" si="5"/>
        <v>#DIV/0!</v>
      </c>
      <c r="N18" s="9" t="e">
        <f t="shared" si="6"/>
        <v>#DIV/0!</v>
      </c>
      <c r="O18" s="7" t="e">
        <f t="shared" si="7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4"/>
        <v>#DIV/0!</v>
      </c>
      <c r="H19" s="38"/>
      <c r="I19" s="38"/>
      <c r="J19" s="34"/>
      <c r="K19" s="38"/>
      <c r="L19" s="38"/>
      <c r="M19" s="8" t="e">
        <f t="shared" si="5"/>
        <v>#DIV/0!</v>
      </c>
      <c r="N19" s="9" t="e">
        <f t="shared" si="6"/>
        <v>#DIV/0!</v>
      </c>
      <c r="O19" s="7" t="e">
        <f t="shared" si="7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4"/>
        <v>#DIV/0!</v>
      </c>
      <c r="H20" s="38"/>
      <c r="I20" s="38"/>
      <c r="J20" s="38"/>
      <c r="K20" s="38"/>
      <c r="L20" s="38"/>
      <c r="M20" s="8" t="e">
        <f t="shared" si="5"/>
        <v>#DIV/0!</v>
      </c>
      <c r="N20" s="9" t="e">
        <f t="shared" si="6"/>
        <v>#DIV/0!</v>
      </c>
      <c r="O20" s="7" t="e">
        <f t="shared" si="7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4"/>
        <v>#DIV/0!</v>
      </c>
      <c r="H21" s="38"/>
      <c r="I21" s="38"/>
      <c r="J21" s="34"/>
      <c r="K21" s="38"/>
      <c r="L21" s="38"/>
      <c r="M21" s="8" t="e">
        <f t="shared" si="5"/>
        <v>#DIV/0!</v>
      </c>
      <c r="N21" s="9" t="e">
        <f t="shared" si="6"/>
        <v>#DIV/0!</v>
      </c>
      <c r="O21" s="7" t="e">
        <f t="shared" si="7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4"/>
        <v>#DIV/0!</v>
      </c>
      <c r="H22" s="38"/>
      <c r="I22" s="38"/>
      <c r="J22" s="34"/>
      <c r="K22" s="38"/>
      <c r="L22" s="38"/>
      <c r="M22" s="8" t="e">
        <f t="shared" si="5"/>
        <v>#DIV/0!</v>
      </c>
      <c r="N22" s="9" t="e">
        <f t="shared" si="6"/>
        <v>#DIV/0!</v>
      </c>
      <c r="O22" s="7" t="e">
        <f t="shared" si="7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4"/>
        <v>#DIV/0!</v>
      </c>
      <c r="H23" s="38"/>
      <c r="I23" s="38"/>
      <c r="J23" s="34"/>
      <c r="K23" s="38"/>
      <c r="L23" s="38"/>
      <c r="M23" s="8" t="e">
        <f t="shared" si="5"/>
        <v>#DIV/0!</v>
      </c>
      <c r="N23" s="9" t="e">
        <f t="shared" si="6"/>
        <v>#DIV/0!</v>
      </c>
      <c r="O23" s="7" t="e">
        <f t="shared" si="7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:G27" si="8">E24/C24*100</f>
        <v>#DIV/0!</v>
      </c>
      <c r="H24" s="38"/>
      <c r="I24" s="38"/>
      <c r="J24" s="34"/>
      <c r="K24" s="38"/>
      <c r="L24" s="38"/>
      <c r="M24" s="8" t="e">
        <f t="shared" ref="M24:M25" si="9">J24/H24*100</f>
        <v>#DIV/0!</v>
      </c>
      <c r="N24" s="9" t="e">
        <f t="shared" ref="N24:N26" si="10">100-M24</f>
        <v>#DIV/0!</v>
      </c>
      <c r="O24" s="7" t="e">
        <f t="shared" ref="O24:O26" si="11">E24/D24*1000000</f>
        <v>#DIV/0!</v>
      </c>
    </row>
    <row r="25" spans="1:15" ht="21.95" customHeight="1" x14ac:dyDescent="0.25">
      <c r="A25" s="81">
        <v>21</v>
      </c>
      <c r="B25" s="52" t="s">
        <v>57</v>
      </c>
      <c r="C25" s="23"/>
      <c r="D25" s="23"/>
      <c r="E25" s="23"/>
      <c r="F25" s="64"/>
      <c r="G25" s="66" t="e">
        <f t="shared" si="8"/>
        <v>#DIV/0!</v>
      </c>
      <c r="H25" s="71"/>
      <c r="I25" s="71"/>
      <c r="J25" s="72"/>
      <c r="K25" s="71"/>
      <c r="L25" s="71"/>
      <c r="M25" s="73" t="e">
        <f t="shared" si="9"/>
        <v>#DIV/0!</v>
      </c>
      <c r="N25" s="74" t="e">
        <f t="shared" si="10"/>
        <v>#DIV/0!</v>
      </c>
      <c r="O25" s="23" t="e">
        <f t="shared" si="11"/>
        <v>#DIV/0!</v>
      </c>
    </row>
    <row r="26" spans="1:15" ht="21.95" customHeight="1" x14ac:dyDescent="0.25">
      <c r="A26" s="82">
        <v>22</v>
      </c>
      <c r="B26" s="52" t="s">
        <v>58</v>
      </c>
      <c r="C26" s="38"/>
      <c r="D26" s="38"/>
      <c r="E26" s="38"/>
      <c r="F26" s="38"/>
      <c r="G26" s="55" t="e">
        <f t="shared" si="8"/>
        <v>#DIV/0!</v>
      </c>
      <c r="H26" s="38"/>
      <c r="I26" s="38"/>
      <c r="J26" s="34"/>
      <c r="K26" s="38"/>
      <c r="L26" s="38"/>
      <c r="M26" s="68" t="e">
        <f>J26/H26*100</f>
        <v>#DIV/0!</v>
      </c>
      <c r="N26" s="55" t="e">
        <f t="shared" si="10"/>
        <v>#DIV/0!</v>
      </c>
      <c r="O26" s="38" t="e">
        <f t="shared" si="11"/>
        <v>#DIV/0!</v>
      </c>
    </row>
    <row r="27" spans="1:15" ht="21.95" customHeight="1" x14ac:dyDescent="0.25">
      <c r="A27" s="38">
        <v>23</v>
      </c>
      <c r="B27" s="52" t="s">
        <v>64</v>
      </c>
      <c r="C27" s="38"/>
      <c r="D27" s="38"/>
      <c r="E27" s="38"/>
      <c r="F27" s="38"/>
      <c r="G27" s="55" t="e">
        <f t="shared" si="8"/>
        <v>#DIV/0!</v>
      </c>
      <c r="H27" s="38"/>
      <c r="I27" s="38"/>
      <c r="J27" s="34"/>
      <c r="K27" s="38"/>
      <c r="L27" s="38"/>
      <c r="M27" s="68" t="e">
        <f>J27/H27*100</f>
        <v>#DIV/0!</v>
      </c>
      <c r="N27" s="55" t="e">
        <f t="shared" ref="N27" si="12">100-M27</f>
        <v>#DIV/0!</v>
      </c>
      <c r="O27" s="38" t="e">
        <f t="shared" ref="O27" si="13">E27/D27*1000000</f>
        <v>#DIV/0!</v>
      </c>
    </row>
    <row r="28" spans="1:15" ht="15.75" thickBot="1" x14ac:dyDescent="0.3">
      <c r="A28" s="75"/>
      <c r="B28" s="54" t="s">
        <v>17</v>
      </c>
      <c r="C28" s="76">
        <f>SUM(C5:C27)</f>
        <v>119829</v>
      </c>
      <c r="D28" s="37">
        <f>SUM(D5:D27)</f>
        <v>119829</v>
      </c>
      <c r="E28" s="37">
        <f>SUM(E5:E27)</f>
        <v>0</v>
      </c>
      <c r="F28" s="37">
        <f>SUM(F5:F27)</f>
        <v>0</v>
      </c>
      <c r="G28" s="77">
        <f>E28/C28*100</f>
        <v>0</v>
      </c>
      <c r="H28" s="37">
        <f>SUM(H5:H27)</f>
        <v>12</v>
      </c>
      <c r="I28" s="37">
        <f>SUM(I5:I27)</f>
        <v>12</v>
      </c>
      <c r="J28" s="37">
        <f>SUM(J5:J27)</f>
        <v>0</v>
      </c>
      <c r="K28" s="37">
        <f>SUM(K5:K27)</f>
        <v>0</v>
      </c>
      <c r="L28" s="37">
        <f>SUM(L5:L27)</f>
        <v>0</v>
      </c>
      <c r="M28" s="78">
        <f>J28/H28*100</f>
        <v>0</v>
      </c>
      <c r="N28" s="79">
        <f>100-M28</f>
        <v>100</v>
      </c>
      <c r="O28" s="80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tabSelected="1" zoomScale="71" zoomScaleNormal="71" workbookViewId="0">
      <pane xSplit="2" topLeftCell="C1" activePane="topRight" state="frozen"/>
      <selection activeCell="A4" sqref="A4"/>
      <selection pane="topRight" activeCell="S4" sqref="S4"/>
    </sheetView>
  </sheetViews>
  <sheetFormatPr defaultRowHeight="15" x14ac:dyDescent="0.25"/>
  <cols>
    <col min="2" max="2" width="33.5703125" customWidth="1"/>
    <col min="3" max="3" width="17.42578125" customWidth="1"/>
    <col min="4" max="4" width="14.85546875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2.85546875" customWidth="1"/>
    <col min="12" max="12" width="16.42578125" customWidth="1"/>
    <col min="13" max="13" width="11" customWidth="1"/>
    <col min="14" max="14" width="12" customWidth="1"/>
    <col min="15" max="15" width="14.42578125" customWidth="1"/>
    <col min="16" max="16" width="15.7109375" customWidth="1"/>
  </cols>
  <sheetData>
    <row r="1" spans="1:16" ht="42.75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</row>
    <row r="2" spans="1:16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</row>
    <row r="3" spans="1:16" x14ac:dyDescent="0.25">
      <c r="A3" s="90">
        <v>45413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</row>
    <row r="4" spans="1:16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35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21</v>
      </c>
      <c r="N4" s="31" t="s">
        <v>15</v>
      </c>
      <c r="O4" s="25" t="s">
        <v>20</v>
      </c>
      <c r="P4" s="51" t="s">
        <v>23</v>
      </c>
    </row>
    <row r="5" spans="1:16" ht="21.95" customHeight="1" thickBot="1" x14ac:dyDescent="0.3">
      <c r="A5" s="1">
        <v>1</v>
      </c>
      <c r="B5" s="2" t="s">
        <v>22</v>
      </c>
      <c r="C5" s="3">
        <f>'1'!C5+'2'!C5+'3'!C5+'4'!C5+'5'!C5+'6'!C5+'7'!C5+'8'!C5+'9'!C5+'10'!C5+'11'!C5+'12'!C5+'13'!C5+'14'!C5+'15'!C5+'16'!C5+'17'!C5+'18'!C5+'20'!C5+'19'!C5+'21'!C5+'22'!C5+'23'!C5+'24'!C5+'25'!C5+'26'!C5+'27'!C5+'28'!C5+'29'!C5+'30'!C5+'31'!C5</f>
        <v>480436</v>
      </c>
      <c r="D5" s="3">
        <f>'1'!D5+'2'!D5+'3'!D5+'4'!D5+'5'!D5+'6'!D5+'7'!D5+'8'!D5+'9'!D5+'10'!D5+'11'!D5+'12'!D5+'13'!D5+'14'!D5+'15'!D5+'16'!D5+'17'!D5+'18'!D5+'20'!D5+'19'!D5+'21'!D5+'22'!D5+'23'!D5+'24'!D5+'25'!D5+'26'!D5+'27'!D5+'28'!D5+'29'!D5+'30'!D5+'31'!D5</f>
        <v>480436</v>
      </c>
      <c r="E5" s="3">
        <f>'1'!E5+'2'!E5+'3'!E5+'4'!E5+'5'!E5+'6'!E5+'7'!E5+'8'!E5+'9'!E5+'10'!E5+'11'!E5+'12'!E5+'13'!E5+'14'!E5+'15'!E5+'16'!E5+'17'!E5+'18'!E5+'20'!E5+'19'!E5+'21'!E5+'22'!E5+'23'!E5+'24'!E5+'25'!E5+'26'!E5+'27'!E5+'28'!E5+'29'!E5+'30'!E5+'31'!E5</f>
        <v>0</v>
      </c>
      <c r="F5" s="3">
        <f>'1'!F5+'2'!F5+'3'!F5+'4'!F5+'5'!F5+'6'!F5+'7'!F5+'8'!F5+'9'!F5+'10'!F5+'11'!F5+'12'!F5+'13'!F5+'14'!F5+'15'!F5+'16'!F5+'17'!F5+'18'!F5+'20'!F5+'19'!F5+'21'!F5+'22'!F5+'23'!F5+'24'!F5+'25'!F5+'26'!F5+'27'!F5+'28'!F5+'29'!F5+'30'!F5+'31'!F5</f>
        <v>0</v>
      </c>
      <c r="G5" s="24">
        <f>E5/C5*100</f>
        <v>0</v>
      </c>
      <c r="H5" s="3">
        <f>'1'!H5+'2'!H5+'3'!H5+'4'!H5+'5'!H5+'6'!H5+'7'!H5+'8'!H5+'9'!H5+'10'!H5+'11'!H5+'12'!H5+'13'!H5+'14'!H5+'15'!H5+'16'!H5+'17'!H5+'18'!H5+'20'!H5+'19'!H5+'21'!H5+'22'!H5+'23'!H5+'24'!H5+'25'!H5+'26'!H5+'27'!H5+'28'!H5+'29'!H5+'30'!H5+'31'!H5</f>
        <v>195</v>
      </c>
      <c r="I5" s="3">
        <f>'1'!I5+'2'!I5+'3'!I5+'4'!I5+'5'!I5+'6'!I5+'7'!I5+'8'!I5+'9'!I5+'10'!I5+'11'!I5+'12'!I5+'13'!I5+'14'!I5+'15'!I5+'16'!I5+'17'!I5+'18'!I5+'20'!I5+'19'!I5+'21'!I5+'22'!I5+'23'!I5+'24'!I5+'25'!I5+'26'!I5+'27'!I5+'28'!I5+'29'!I5+'30'!I5+'31'!I5</f>
        <v>195</v>
      </c>
      <c r="J5" s="3">
        <f>'1'!J5+'2'!J5+'3'!J5+'4'!J5+'5'!J5+'6'!J5+'7'!J5+'8'!J5+'9'!J5+'10'!J5+'11'!J5+'12'!J5+'13'!J5+'14'!J5+'15'!J5+'16'!J5+'17'!J5+'18'!J5+'20'!J5+'19'!J5+'21'!J5+'22'!J5+'23'!J5+'24'!J5+'25'!J5+'26'!J5+'27'!J5+'28'!J5+'29'!J5+'30'!J5+'31'!J5</f>
        <v>0</v>
      </c>
      <c r="K5" s="3">
        <f>'1'!K5+'2'!K5+'3'!K5+'4'!K5+'5'!K5+'6'!K5+'7'!K5+'8'!K5+'9'!K5+'10'!K5+'11'!K5+'12'!K5+'13'!K5+'14'!K5+'15'!K5+'16'!K5+'17'!K5+'18'!K5+'20'!K5+'19'!K5+'21'!K5+'22'!K5+'23'!K5+'24'!K5+'25'!K5+'26'!K5+'27'!K5+'28'!K5+'29'!K5+'30'!K5+'31'!K5</f>
        <v>0</v>
      </c>
      <c r="L5" s="3">
        <f>'1'!L5+'2'!L5+'3'!L5+'4'!L5+'5'!L5+'6'!L5+'7'!L5+'8'!L5+'9'!L5+'10'!L5+'11'!L5+'12'!L5+'13'!L5+'14'!L5+'15'!L5+'16'!L5+'17'!L5+'18'!L5+'20'!L5+'19'!L5+'21'!L5+'22'!L5+'23'!L5+'24'!L5+'25'!L5+'26'!L5+'27'!L5+'28'!L5+'29'!L5+'30'!L5+'31'!L5</f>
        <v>0</v>
      </c>
      <c r="M5" s="3">
        <f>J5/H5*100</f>
        <v>0</v>
      </c>
      <c r="N5" s="3">
        <f>100-M5</f>
        <v>100</v>
      </c>
      <c r="O5" s="84">
        <f>+E5/D5*1000000</f>
        <v>0</v>
      </c>
      <c r="P5" s="44" t="s">
        <v>31</v>
      </c>
    </row>
    <row r="6" spans="1:16" ht="21.95" customHeight="1" thickBot="1" x14ac:dyDescent="0.3">
      <c r="A6" s="10">
        <v>2</v>
      </c>
      <c r="B6" s="11" t="s">
        <v>59</v>
      </c>
      <c r="C6" s="3">
        <f>'1'!C6+'2'!C6+'3'!C6+'4'!C6+'5'!C6+'6'!C6+'7'!C6+'8'!C6+'9'!C6+'10'!C6+'11'!C6+'12'!C6+'13'!C6+'14'!C6+'15'!C6+'16'!C6+'17'!C6+'18'!C6+'20'!C6+'19'!C6+'21'!C6+'22'!C6+'23'!C6+'24'!C6+'25'!C6+'26'!C6+'27'!C6+'28'!C6+'29'!C6+'30'!C6+'31'!C6</f>
        <v>64612</v>
      </c>
      <c r="D6" s="3">
        <f>'1'!D6+'2'!D6+'3'!D6+'4'!D6+'5'!D6+'6'!D6+'7'!D6+'8'!D6+'9'!D6+'10'!D6+'11'!D6+'12'!D6+'13'!D6+'14'!D6+'15'!D6+'16'!D6+'17'!D6+'18'!D6+'20'!D6+'19'!D6+'21'!D6+'22'!D6+'23'!D6+'24'!D6+'25'!D6+'26'!D6+'27'!D6+'28'!D6+'29'!D6+'30'!D6+'31'!D6</f>
        <v>64509</v>
      </c>
      <c r="E6" s="3">
        <f>'1'!E6+'2'!E6+'3'!E6+'4'!E6+'5'!E6+'6'!E6+'7'!E6+'8'!E6+'9'!E6+'10'!E6+'11'!E6+'12'!E6+'13'!E6+'14'!E6+'15'!E6+'16'!E6+'17'!E6+'18'!E6+'20'!E6+'19'!E6+'21'!E6+'22'!E6+'23'!E6+'24'!E6+'25'!E6+'26'!E6+'27'!E6+'28'!E6+'29'!E6+'30'!E6+'31'!E6</f>
        <v>103</v>
      </c>
      <c r="F6" s="3">
        <f>'1'!F6+'2'!F6+'3'!F6+'4'!F6+'5'!F6+'6'!F6+'7'!F6+'8'!F6+'9'!F6+'10'!F6+'11'!F6+'12'!F6+'13'!F6+'14'!F6+'15'!F6+'16'!F6+'17'!F6+'18'!F6+'20'!F6+'19'!F6+'21'!F6+'22'!F6+'23'!F6+'24'!F6+'25'!F6+'26'!F6+'27'!F6+'28'!F6+'29'!F6+'30'!F6+'31'!F6</f>
        <v>103</v>
      </c>
      <c r="G6" s="24">
        <f t="shared" ref="G6:G17" si="0">E6/C6*100</f>
        <v>0.15941311211539652</v>
      </c>
      <c r="H6" s="3">
        <f>'1'!H6+'2'!H6+'3'!H6+'4'!H6+'5'!H6+'6'!H6+'7'!H6+'8'!H6+'9'!H6+'10'!H6+'11'!H6+'12'!H6+'13'!H6+'14'!H6+'15'!H6+'16'!H6+'17'!H6+'18'!H6+'20'!H6+'19'!H6+'21'!H6+'22'!H6+'23'!H6+'24'!H6+'25'!H6+'26'!H6+'27'!H6+'28'!H6+'29'!H6+'30'!H6+'31'!H6</f>
        <v>56</v>
      </c>
      <c r="I6" s="3">
        <f>'1'!I6+'2'!I6+'3'!I6+'4'!I6+'5'!I6+'6'!I6+'7'!I6+'8'!I6+'9'!I6+'10'!I6+'11'!I6+'12'!I6+'13'!I6+'14'!I6+'15'!I6+'16'!I6+'17'!I6+'18'!I6+'20'!I6+'19'!I6+'21'!I6+'22'!I6+'23'!I6+'24'!I6+'25'!I6+'26'!I6+'27'!I6+'28'!I6+'29'!I6+'30'!I6+'31'!I6</f>
        <v>56</v>
      </c>
      <c r="J6" s="3">
        <f>'1'!J6+'2'!J6+'3'!J6+'4'!J6+'5'!J6+'6'!J6+'7'!J6+'8'!J6+'9'!J6+'10'!J6+'11'!J6+'12'!J6+'13'!J6+'14'!J6+'15'!J6+'16'!J6+'17'!J6+'18'!J6+'20'!J6+'19'!J6+'21'!J6+'22'!J6+'23'!J6+'24'!J6+'25'!J6+'26'!J6+'27'!J6+'28'!J6+'29'!J6+'30'!J6+'31'!J6</f>
        <v>0</v>
      </c>
      <c r="K6" s="3">
        <f>'1'!K6+'2'!K6+'3'!K6+'4'!K6+'5'!K6+'6'!K6+'7'!K6+'8'!K6+'9'!K6+'10'!K6+'11'!K6+'12'!K6+'13'!K6+'14'!K6+'15'!K6+'16'!K6+'17'!K6+'18'!K6+'20'!K6+'19'!K6+'21'!K6+'22'!K6+'23'!K6+'24'!K6+'25'!K6+'26'!K6+'27'!K6+'28'!K6+'29'!K6+'30'!K6+'31'!K6</f>
        <v>0</v>
      </c>
      <c r="L6" s="3">
        <f>'1'!L6+'2'!L6+'3'!L6+'4'!L6+'5'!L6+'6'!L6+'7'!L6+'8'!L6+'9'!L6+'10'!L6+'11'!L6+'12'!L6+'13'!L6+'14'!L6+'15'!L6+'16'!L6+'17'!L6+'18'!L6+'20'!L6+'19'!L6+'21'!L6+'22'!L6+'23'!L6+'24'!L6+'25'!L6+'26'!L6+'27'!L6+'28'!L6+'29'!L6+'30'!L6+'31'!L6</f>
        <v>0</v>
      </c>
      <c r="M6" s="53">
        <f t="shared" ref="M6:M17" si="1">J6/H6*100</f>
        <v>0</v>
      </c>
      <c r="N6" s="53">
        <f t="shared" ref="N6:N17" si="2">100-M6</f>
        <v>100</v>
      </c>
      <c r="O6" s="85">
        <f t="shared" ref="O6:O17" si="3">+E6/D6*1000000</f>
        <v>1596.6764327458184</v>
      </c>
      <c r="P6" s="44" t="s">
        <v>31</v>
      </c>
    </row>
    <row r="7" spans="1:16" ht="21.95" customHeight="1" thickBot="1" x14ac:dyDescent="0.3">
      <c r="A7" s="10">
        <v>3</v>
      </c>
      <c r="B7" s="11" t="s">
        <v>16</v>
      </c>
      <c r="C7" s="3">
        <f>'1'!C7+'2'!C7+'3'!C7+'4'!C7+'5'!C7+'6'!C7+'7'!C7+'8'!C7+'9'!C7+'10'!C7+'11'!C7+'12'!C7+'13'!C7+'14'!C7+'15'!C7+'16'!C7+'17'!C7+'18'!C7+'20'!C7+'19'!C7+'21'!C7+'22'!C7+'23'!C7+'24'!C7+'25'!C7+'26'!C7+'27'!C7+'28'!C7+'29'!C7+'30'!C7+'31'!C7</f>
        <v>495800</v>
      </c>
      <c r="D7" s="3">
        <f>'1'!D7+'2'!D7+'3'!D7+'4'!D7+'5'!D7+'6'!D7+'7'!D7+'8'!D7+'9'!D7+'10'!D7+'11'!D7+'12'!D7+'13'!D7+'14'!D7+'15'!D7+'16'!D7+'17'!D7+'18'!D7+'20'!D7+'19'!D7+'21'!D7+'22'!D7+'23'!D7+'24'!D7+'25'!D7+'26'!D7+'27'!D7+'28'!D7+'29'!D7+'30'!D7+'31'!D7</f>
        <v>495600</v>
      </c>
      <c r="E7" s="3">
        <f>'1'!E7+'2'!E7+'3'!E7+'4'!E7+'5'!E7+'6'!E7+'7'!E7+'8'!E7+'9'!E7+'10'!E7+'11'!E7+'12'!E7+'13'!E7+'14'!E7+'15'!E7+'16'!E7+'17'!E7+'18'!E7+'20'!E7+'19'!E7+'21'!E7+'22'!E7+'23'!E7+'24'!E7+'25'!E7+'26'!E7+'27'!E6+'28'!E7+'29'!E7+'30'!E7+'31'!E7</f>
        <v>200</v>
      </c>
      <c r="F7" s="3">
        <f>'1'!F7+'2'!F7+'3'!F7+'4'!F6+'5'!F7+'6'!F7+'7'!F7+'8'!F7+'9'!F7+'10'!F7+'11'!F7+'12'!F7+'13'!F7+'14'!F7+'15'!F7+'16'!F7+'17'!F7+'18'!F7+'20'!F7+'19'!F7+'21'!F7+'22'!F7+'23'!F7+'24'!F7+'25'!F7+'26'!F7+'27'!F7+'28'!F7+'29'!F7+'30'!F7+'31'!F7</f>
        <v>0</v>
      </c>
      <c r="G7" s="24">
        <f t="shared" si="0"/>
        <v>4.0338846308995563E-2</v>
      </c>
      <c r="H7" s="3">
        <f>'1'!H7+'2'!H7+'3'!H7+'4'!H7+'5'!H7+'6'!H7+'7'!H7+'8'!H7+'9'!H7+'10'!H7+'11'!H7+'12'!H7+'13'!H7+'14'!H7+'15'!H7+'16'!H7+'17'!H7+'18'!H7+'20'!H7+'19'!H7+'21'!H7+'22'!H7+'23'!H7+'24'!H7+'25'!H7+'26'!H7+'27'!H7+'28'!H7+'29'!H7+'30'!H7+'31'!H7</f>
        <v>23</v>
      </c>
      <c r="I7" s="3">
        <f>'1'!I7+'2'!I7+'3'!I7+'4'!I7+'5'!I7+'6'!I7+'7'!I7+'8'!I7+'9'!I7+'10'!I7+'11'!I7+'12'!I7+'13'!I7+'14'!I7+'15'!I7+'16'!I7+'17'!I7+'18'!I7+'20'!I7+'19'!I7+'21'!I7+'22'!I7+'23'!I7+'24'!I7+'25'!I7+'26'!I7+'27'!I7+'28'!I7+'29'!I7+'30'!I7+'31'!I7</f>
        <v>23</v>
      </c>
      <c r="J7" s="3">
        <f>'1'!J7+'2'!J7+'3'!J7+'4'!J7+'5'!J7+'6'!J7+'7'!J7+'8'!J7+'9'!J7+'10'!J7+'11'!J7+'12'!J7+'13'!J7+'14'!J7+'15'!J7+'16'!J7+'17'!J7+'18'!J7+'20'!J7+'19'!J7+'21'!J7+'22'!J7+'23'!J7+'24'!J7+'25'!J7+'26'!J7+'27'!J7+'28'!J7+'29'!J7+'30'!J7+'31'!J7</f>
        <v>0</v>
      </c>
      <c r="K7" s="3">
        <f>'1'!K7+'2'!K7+'3'!K7+'4'!K7+'5'!K7+'6'!K7+'7'!K7+'8'!K7+'9'!K7+'10'!K7+'11'!K7+'12'!K7+'13'!K7+'14'!K7+'15'!K7+'16'!K7+'17'!K7+'18'!K7+'20'!K7+'19'!K7+'21'!K7+'22'!K7+'23'!K7+'24'!K7+'25'!K7+'26'!K7+'27'!K7+'28'!K7+'29'!K7+'30'!K7+'31'!K7</f>
        <v>0</v>
      </c>
      <c r="L7" s="3">
        <f>'1'!L7+'2'!L7+'3'!L7+'4'!L7+'5'!L7+'6'!L7+'7'!L7+'8'!L7+'9'!L7+'10'!L7+'11'!L7+'12'!L7+'13'!L7+'14'!L7+'15'!L7+'16'!L7+'17'!L7+'18'!L7+'20'!L7+'19'!L7+'21'!L7+'22'!L7+'23'!L7+'24'!L7+'25'!L7+'26'!L7+'27'!L7+'28'!L7+'29'!L7+'30'!L7+'31'!L7</f>
        <v>0</v>
      </c>
      <c r="M7" s="3">
        <f t="shared" si="1"/>
        <v>0</v>
      </c>
      <c r="N7" s="3">
        <f t="shared" si="2"/>
        <v>100</v>
      </c>
      <c r="O7" s="87">
        <f>+E7/D7*1000000</f>
        <v>403.55125100887813</v>
      </c>
      <c r="P7" s="44" t="s">
        <v>31</v>
      </c>
    </row>
    <row r="8" spans="1:16" ht="21.75" customHeight="1" thickBot="1" x14ac:dyDescent="0.3">
      <c r="A8" s="1">
        <v>4</v>
      </c>
      <c r="B8" s="11" t="s">
        <v>19</v>
      </c>
      <c r="C8" s="3">
        <f>'1'!C8+'2'!C8+'3'!C8+'4'!C8+'5'!C8+'6'!C8+'7'!C8+'8'!C8+'9'!C8+'10'!C8+'11'!C8+'12'!C8+'13'!C8+'14'!C8+'15'!C8+'16'!C8+'17'!C8+'18'!C8+'20'!C8+'19'!C8+'21'!C8+'22'!C8+'23'!C8+'24'!C8+'25'!C8+'26'!C8+'27'!C8+'28'!C8+'29'!C8+'30'!C8+'31'!C8</f>
        <v>126000</v>
      </c>
      <c r="D8" s="3">
        <f>'1'!D8+'2'!D8+'3'!D8+'4'!D8+'5'!D8+'6'!D8+'7'!D8+'8'!D8+'9'!D8+'10'!D8+'11'!D8+'12'!D8+'13'!D8+'14'!D8+'15'!D8+'16'!D8+'17'!D8+'18'!D8+'20'!D8+'19'!D8+'21'!D8+'22'!D8+'23'!D8+'24'!D8+'25'!D8+'26'!D8+'27'!D8+'28'!D8+'29'!D8+'30'!D8+'31'!D8</f>
        <v>126000</v>
      </c>
      <c r="E8" s="3">
        <f>'1'!E8+'2'!E8+'3'!E8+'4'!E8+'5'!E8+'6'!E8+'7'!E8+'8'!E8+'9'!E8+'10'!E8+'11'!E8+'12'!E8+'13'!E8+'14'!E8+'15'!E8+'16'!E8+'17'!E8+'18'!E8+'20'!E8+'19'!E8+'21'!E8+'22'!E8+'23'!E8+'24'!E8+'25'!E8+'26'!E8+'27'!E7+'28'!E8+'29'!E8+'30'!E8+'31'!E8</f>
        <v>0</v>
      </c>
      <c r="F8" s="3">
        <f>'1'!F8+'2'!F8+'3'!F8+'4'!F7+'5'!F8+'6'!F8+'7'!F8+'8'!F8+'9'!F8+'10'!F8+'11'!F8+'12'!F8+'13'!F8+'14'!F8+'15'!F8+'16'!F8+'17'!F8+'18'!F8+'20'!F8+'19'!F8+'21'!F8+'22'!F8+'23'!F8+'24'!F8+'25'!F8+'26'!F8+'27'!F8+'28'!F8+'29'!F8+'30'!F8+'31'!F8</f>
        <v>0</v>
      </c>
      <c r="G8" s="24">
        <f t="shared" si="0"/>
        <v>0</v>
      </c>
      <c r="H8" s="3">
        <f>'1'!H8+'2'!H8+'3'!H8+'4'!H8+'5'!H8+'6'!H8+'7'!H8+'8'!H8+'9'!H8+'10'!H8+'11'!H8+'12'!H8+'13'!H8+'14'!H8+'15'!H8+'16'!H8+'17'!H8+'18'!H8+'20'!H8+'19'!H8+'21'!H8+'22'!H8+'23'!H8+'24'!H8+'25'!H8+'26'!H8+'27'!H8+'28'!H8+'29'!H8+'30'!H8+'31'!H8</f>
        <v>7</v>
      </c>
      <c r="I8" s="3">
        <f>'1'!I8+'2'!I8+'3'!I8+'4'!I8+'5'!I8+'6'!I8+'7'!I8+'8'!I8+'9'!I8+'10'!I8+'11'!I8+'12'!I8+'13'!I8+'14'!I8+'15'!I8+'16'!I8+'17'!I8+'18'!I8+'20'!I8+'19'!I8+'21'!I8+'22'!I8+'23'!I8+'24'!I8+'25'!I8+'26'!I8+'27'!I8+'28'!I8+'29'!I8+'30'!I8+'31'!I8</f>
        <v>7</v>
      </c>
      <c r="J8" s="3">
        <f>'1'!J8+'2'!J8+'3'!J8+'4'!J8+'5'!J8+'6'!J8+'7'!J8+'8'!J8+'9'!J8+'10'!J8+'11'!J8+'12'!J8+'13'!J8+'14'!J8+'15'!J8+'16'!J8+'17'!J8+'18'!J8+'20'!J8+'19'!J8+'21'!J8+'22'!J8+'23'!J8+'24'!J8+'25'!J8+'26'!J8+'27'!J8+'28'!J8+'29'!J8+'30'!J8+'31'!J8</f>
        <v>0</v>
      </c>
      <c r="K8" s="3">
        <f>'1'!K8+'2'!K8+'3'!K8+'4'!K8+'5'!K8+'6'!K8+'7'!K8+'8'!K8+'9'!K8+'10'!K8+'11'!K8+'12'!K8+'13'!K8+'14'!K8+'15'!K8+'16'!K8+'17'!K8+'18'!K8+'20'!K8+'19'!K8+'21'!K8+'22'!K8+'23'!K8+'24'!K8+'25'!K8+'26'!K8+'27'!K8+'28'!K8+'29'!K8+'30'!K8+'31'!K8</f>
        <v>0</v>
      </c>
      <c r="L8" s="3">
        <f>'1'!L8+'2'!L8+'3'!L8+'4'!L8+'5'!L8+'6'!L8+'7'!L8+'8'!L8+'9'!L8+'10'!L8+'11'!L8+'12'!L8+'13'!L8+'14'!L8+'15'!L8+'16'!L8+'17'!L8+'18'!L8+'20'!L8+'19'!L8+'21'!L8+'22'!L8+'23'!L8+'24'!L8+'25'!L8+'26'!L8+'27'!L8+'28'!L8+'29'!L8+'30'!L8+'31'!L8</f>
        <v>0</v>
      </c>
      <c r="M8" s="3">
        <f t="shared" si="1"/>
        <v>0</v>
      </c>
      <c r="N8" s="3">
        <f t="shared" si="2"/>
        <v>100</v>
      </c>
      <c r="O8" s="87">
        <f>+E8/D8*1000000</f>
        <v>0</v>
      </c>
      <c r="P8" s="44" t="s">
        <v>31</v>
      </c>
    </row>
    <row r="9" spans="1:16" ht="21.95" customHeight="1" thickBot="1" x14ac:dyDescent="0.3">
      <c r="A9" s="10">
        <v>5</v>
      </c>
      <c r="B9" s="11" t="s">
        <v>60</v>
      </c>
      <c r="C9" s="3">
        <f>'1'!C9+'2'!C9+'3'!C9+'4'!C9+'5'!C9+'6'!C9+'7'!C9+'8'!C9+'9'!C9+'10'!C9+'11'!C9+'12'!C9+'13'!C9+'14'!C9+'15'!C9+'16'!C9+'17'!C9+'18'!C9+'20'!C9+'19'!C9+'21'!C9+'22'!C9+'23'!C9+'24'!C9+'25'!C9+'26'!C9+'27'!C9+'28'!C9+'29'!C9+'30'!C9+'31'!C9</f>
        <v>85308</v>
      </c>
      <c r="D9" s="3">
        <f>'1'!D9+'2'!D9+'3'!D9+'4'!D9+'5'!D9+'6'!D9+'7'!D9+'8'!D9+'9'!D9+'10'!D9+'11'!D9+'12'!D9+'13'!D9+'14'!D9+'15'!D9+'16'!D9+'17'!D9+'18'!D9+'20'!D9+'19'!D9+'21'!D9+'22'!D9+'23'!D9+'24'!D9+'25'!D9+'26'!D9+'27'!D9+'28'!D9+'29'!D9+'30'!D9+'31'!D9</f>
        <v>85308</v>
      </c>
      <c r="E9" s="3">
        <f>'1'!E9+'2'!E9+'3'!E9+'4'!E9+'5'!E9+'6'!E9+'7'!E9+'8'!E8+'9'!E9+'10'!E9+'11'!E9+'12'!E9+'13'!E9+'14'!E9+'15'!E9+'16'!E9+'17'!E9+'18'!E9+'20'!E9+'19'!E9+'21'!E9+'22'!E9+'23'!E9+'24'!E9+'25'!E9+'26'!E9+'27'!E8+'28'!E9+'29'!E9+'30'!E9+'31'!E9</f>
        <v>0</v>
      </c>
      <c r="F9" s="3">
        <f>'1'!F9+'2'!F9+'3'!F9+'4'!F8+'5'!F9+'6'!F9+'7'!F9+'8'!F9+'9'!F9+'10'!F9+'11'!F9+'12'!F9+'13'!F9+'14'!F9+'15'!F9+'16'!F9+'17'!F9+'18'!F9+'20'!F9+'19'!F9+'21'!F9+'22'!F9+'23'!F9+'24'!F9+'25'!F9+'26'!F9+'27'!F9+'28'!F9+'29'!F9+'30'!F9+'31'!F9</f>
        <v>0</v>
      </c>
      <c r="G9" s="24">
        <f t="shared" si="0"/>
        <v>0</v>
      </c>
      <c r="H9" s="3">
        <f>'1'!H9+'2'!H9+'3'!H9+'4'!H9+'5'!H9+'6'!H9+'7'!H9+'8'!H9+'9'!H9+'10'!H9+'11'!H9+'12'!H9+'13'!H9+'14'!H9+'15'!H9+'16'!H9+'17'!H9+'18'!H9+'20'!H9+'19'!H9+'21'!H9+'22'!H9+'23'!H9+'24'!H9+'25'!H9+'26'!H9+'27'!H9+'28'!H9+'29'!H9+'30'!H9+'31'!H9</f>
        <v>27</v>
      </c>
      <c r="I9" s="3">
        <f>'1'!I9+'2'!I9+'3'!I9+'4'!I9+'5'!I9+'6'!I9+'7'!I9+'8'!I9+'9'!I9+'10'!I9+'11'!I9+'12'!I9+'13'!I9+'14'!I9+'15'!I9+'16'!I9+'17'!I9+'18'!I9+'20'!I9+'19'!I9+'21'!I9+'22'!I9+'23'!I9+'24'!I9+'25'!I9+'26'!I9+'27'!I9+'28'!I9+'29'!I9+'30'!I9+'31'!I9</f>
        <v>27</v>
      </c>
      <c r="J9" s="3">
        <f>'1'!J9+'2'!J9+'3'!J9+'4'!J9+'5'!J9+'6'!J9+'7'!J9+'8'!J9+'9'!J9+'10'!J9+'11'!J9+'12'!J9+'13'!J9+'14'!J9+'15'!J9+'16'!J9+'17'!J9+'18'!J9+'20'!J9+'19'!J9+'21'!J9+'22'!J9+'23'!J9+'24'!J9+'25'!J9+'26'!J9+'27'!J9+'28'!J9+'29'!J9+'30'!J9+'31'!J9</f>
        <v>0</v>
      </c>
      <c r="K9" s="3">
        <f>'1'!K9+'2'!K9+'3'!K9+'4'!K9+'5'!K9+'6'!K9+'7'!K9+'8'!K9+'9'!K9+'10'!K9+'11'!K9+'12'!K9+'13'!K9+'14'!K9+'15'!K9+'16'!K9+'17'!K9+'18'!K9+'20'!K9+'19'!K9+'21'!K9+'22'!K9+'23'!K9+'24'!K9+'25'!K9+'26'!K9+'27'!K9+'28'!K9+'29'!K9+'30'!K9+'31'!K9</f>
        <v>0</v>
      </c>
      <c r="L9" s="3">
        <f>'1'!L9+'2'!L9+'3'!L9+'4'!L9+'5'!L9+'6'!L9+'7'!L9+'8'!L9+'9'!L9+'10'!L9+'11'!L9+'12'!L9+'13'!L9+'14'!L9+'15'!L9+'16'!L9+'17'!L9+'18'!L9+'20'!L9+'19'!L9+'21'!L9+'22'!L9+'23'!L9+'24'!L9+'25'!L9+'26'!L9+'27'!L9+'28'!L9+'29'!L9+'30'!L9+'31'!L9</f>
        <v>0</v>
      </c>
      <c r="M9" s="3">
        <f t="shared" si="1"/>
        <v>0</v>
      </c>
      <c r="N9" s="3">
        <f t="shared" si="2"/>
        <v>100</v>
      </c>
      <c r="O9" s="86">
        <f t="shared" si="3"/>
        <v>0</v>
      </c>
      <c r="P9" s="44" t="s">
        <v>31</v>
      </c>
    </row>
    <row r="10" spans="1:16" ht="21.95" customHeight="1" thickBot="1" x14ac:dyDescent="0.3">
      <c r="A10" s="10">
        <v>6</v>
      </c>
      <c r="B10" s="11" t="s">
        <v>61</v>
      </c>
      <c r="C10" s="3">
        <f>'1'!C10+'2'!C10+'3'!C10+'4'!C10+'5'!C10+'6'!C10+'7'!C10+'8'!C10+'9'!C10+'10'!C10+'11'!C10+'12'!C10+'13'!C10+'14'!C10+'15'!C10+'16'!C10+'17'!C10+'18'!C10+'20'!C10+'19'!C10+'21'!C10+'22'!C10+'23'!C10+'24'!C10+'25'!C10+'26'!C10+'27'!C10+'28'!C10+'29'!C10+'30'!C10+'31'!C10</f>
        <v>114320</v>
      </c>
      <c r="D10" s="3">
        <f>'1'!D10+'2'!D10+'3'!D10+'4'!D10+'5'!D10+'6'!D10+'7'!D10+'8'!D10+'9'!D10+'10'!D10+'11'!D10+'12'!D10+'13'!D10+'14'!D10+'15'!D10+'16'!D10+'17'!D10+'18'!D10+'20'!D10+'19'!D10+'21'!D10+'22'!D10+'23'!D10+'24'!D10+'25'!D10+'26'!D10+'27'!D10+'28'!D10+'29'!D10+'30'!D10+'31'!D10</f>
        <v>114320</v>
      </c>
      <c r="E10" s="3">
        <f>'1'!E10+'2'!E10+'3'!E10+'4'!E10+'5'!E10+'6'!E10+'7'!E10+'8'!E9+'9'!E10+'10'!E10+'11'!E10+'12'!E10+'13'!E10+'14'!E10+'15'!E10+'16'!E10+'17'!E10+'18'!E10+'20'!E10+'19'!E10+'21'!E10+'22'!E10+'23'!E10+'24'!E10+'25'!E10+'26'!E10+'27'!E9+'28'!E10+'29'!E10+'30'!E10+'31'!E10</f>
        <v>0</v>
      </c>
      <c r="F10" s="3">
        <f>'1'!F10+'2'!F10+'3'!F10+'4'!F9+'5'!F10+'6'!F10+'7'!F10+'8'!F10+'9'!F10+'10'!F10+'11'!F10+'12'!F10+'13'!F10+'14'!F10+'15'!F10+'16'!F10+'17'!F10+'18'!F10+'20'!F10+'19'!F10+'21'!F10+'22'!F10+'23'!F10+'24'!F10+'25'!F10+'26'!F10+'27'!F10+'28'!F10+'29'!F10+'30'!F10+'31'!F10</f>
        <v>0</v>
      </c>
      <c r="G10" s="24">
        <f t="shared" si="0"/>
        <v>0</v>
      </c>
      <c r="H10" s="3">
        <f>'1'!H10+'2'!H10+'3'!H10+'4'!H10+'5'!H10+'6'!H10+'7'!H10+'8'!H10+'9'!H10+'10'!H10+'11'!H10+'12'!H10+'13'!H10+'14'!H10+'15'!H10+'16'!H10+'17'!H10+'18'!H10+'20'!H10+'19'!H10+'21'!H10+'22'!H10+'23'!H10+'24'!H10+'25'!H10+'26'!H10+'27'!H10+'28'!H10+'29'!H10+'30'!H10+'31'!H10</f>
        <v>54</v>
      </c>
      <c r="I10" s="3">
        <f>'1'!I10+'2'!I10+'3'!I10+'4'!I10+'5'!I10+'6'!I10+'7'!I10+'8'!I10+'9'!I10+'10'!I10+'11'!I10+'12'!I10+'13'!I10+'14'!I10+'15'!I10+'16'!I10+'17'!I10+'18'!I10+'20'!I10+'19'!I10+'21'!I10+'22'!I10+'23'!I10+'24'!I10+'25'!I10+'26'!I10+'27'!I10+'28'!I10+'29'!I10+'30'!I10+'31'!I10</f>
        <v>54</v>
      </c>
      <c r="J10" s="3">
        <f>'1'!J10+'2'!J10+'3'!J10+'4'!J10+'5'!J10+'6'!J10+'7'!J10+'8'!J10+'9'!J10+'10'!J10+'11'!J10+'12'!J10+'13'!J10+'14'!J10+'15'!J10+'16'!J10+'17'!J10+'18'!J10+'20'!J10+'19'!J10+'21'!J10+'22'!J10+'23'!J10+'24'!J10+'25'!J10+'26'!J10+'27'!J10+'28'!J10+'29'!J10+'30'!J10+'31'!J10</f>
        <v>0</v>
      </c>
      <c r="K10" s="3">
        <f>'1'!K10+'2'!K10+'3'!K10+'4'!K10+'5'!K10+'6'!K10+'7'!K10+'8'!K10+'9'!K10+'10'!K10+'11'!K10+'12'!K10+'13'!K10+'14'!K10+'15'!K10+'16'!K10+'17'!K10+'18'!K10+'20'!K10+'19'!K10+'21'!K10+'22'!K10+'23'!K10+'24'!K10+'25'!K10+'26'!K10+'27'!K10+'28'!K10+'29'!K10+'30'!K10+'31'!K10</f>
        <v>0</v>
      </c>
      <c r="L10" s="3">
        <f>'1'!L10+'2'!L10+'3'!L10+'4'!L10+'5'!L10+'6'!L10+'7'!L10+'8'!L10+'9'!L10+'10'!L10+'11'!L10+'12'!L10+'13'!L10+'14'!L10+'15'!L10+'16'!L10+'17'!L10+'18'!L10+'20'!L10+'19'!L10+'21'!L10+'22'!L10+'23'!L10+'24'!L10+'25'!L10+'26'!L10+'27'!L10+'28'!L10+'29'!L10+'30'!L10+'31'!L10</f>
        <v>0</v>
      </c>
      <c r="M10" s="53">
        <f t="shared" si="1"/>
        <v>0</v>
      </c>
      <c r="N10" s="53">
        <f t="shared" si="2"/>
        <v>100</v>
      </c>
      <c r="O10" s="85">
        <f t="shared" si="3"/>
        <v>0</v>
      </c>
      <c r="P10" s="44" t="s">
        <v>31</v>
      </c>
    </row>
    <row r="11" spans="1:16" ht="21.75" customHeight="1" thickBot="1" x14ac:dyDescent="0.3">
      <c r="A11" s="1">
        <v>7</v>
      </c>
      <c r="B11" s="11" t="s">
        <v>62</v>
      </c>
      <c r="C11" s="3">
        <f>'1'!C11+'2'!C11+'3'!C11+'4'!C11+'5'!C11+'6'!C11+'7'!C11+'8'!C11+'9'!C11+'10'!C11+'11'!C11+'12'!C11+'13'!C11+'14'!C11+'15'!C11+'16'!C11+'17'!C11+'18'!C11+'20'!C11+'19'!C11+'21'!C11+'22'!C11+'23'!C11+'24'!C11+'25'!C11+'26'!C11+'27'!C11+'28'!C11+'29'!C11+'30'!C11+'31'!C11</f>
        <v>12000</v>
      </c>
      <c r="D11" s="3">
        <f>'1'!D11+'2'!D11+'3'!D11+'4'!D11+'5'!D11+'6'!D11+'7'!D11+'8'!D11+'9'!D11+'10'!D11+'11'!D11+'12'!D11+'13'!D11+'14'!D11+'15'!D11+'16'!D11+'17'!D11+'18'!D11+'20'!D11+'19'!D11+'21'!D11+'22'!D11+'23'!D11+'24'!D11+'25'!D11+'26'!D11+'27'!D11+'28'!D11+'29'!D11+'30'!D11+'31'!D11</f>
        <v>12000</v>
      </c>
      <c r="E11" s="3">
        <f>'1'!E11+'2'!E11+'3'!E11+'4'!E11+'5'!E11+'6'!E11+'7'!E11+'8'!E10+'9'!E11+'10'!E11+'11'!E11+'12'!E11+'13'!E11+'14'!E11+'15'!E11+'16'!E11+'17'!E11+'18'!E11+'20'!E11+'19'!E11+'21'!E11+'22'!E11+'23'!E11+'24'!E11+'25'!E11+'26'!E11+'27'!E10+'28'!E11+'29'!E11+'30'!E11+'31'!E11</f>
        <v>0</v>
      </c>
      <c r="F11" s="3">
        <f>'1'!F11+'2'!F11+'3'!F11+'4'!F10+'5'!F11+'6'!F11+'7'!F11+'8'!F11+'9'!F11+'10'!F11+'11'!F11+'12'!F11+'13'!F11+'14'!F11+'15'!F11+'16'!F11+'17'!F11+'18'!F11+'20'!F11+'19'!F11+'21'!F11+'22'!F11+'23'!F11+'24'!F11+'25'!F11+'26'!F11+'27'!F11+'28'!F11+'29'!F11+'30'!F11+'31'!F11</f>
        <v>0</v>
      </c>
      <c r="G11" s="24">
        <f t="shared" si="0"/>
        <v>0</v>
      </c>
      <c r="H11" s="3">
        <f>'1'!H11+'2'!H11+'3'!H11+'4'!H11+'5'!H11+'6'!H11+'7'!H11+'8'!H11+'9'!H11+'10'!H11+'11'!H11+'12'!H11+'13'!H11+'14'!H11+'15'!H11+'16'!H11+'17'!H11+'18'!H11+'20'!H11+'19'!H11+'21'!H11+'22'!H11+'23'!H11+'24'!H11+'25'!H11+'26'!H11+'27'!H11+'28'!H11+'29'!H11+'30'!H11+'31'!H11</f>
        <v>2</v>
      </c>
      <c r="I11" s="3">
        <f>'1'!I11+'2'!I11+'3'!I11+'4'!I11+'5'!I11+'6'!I11+'7'!I11+'8'!I11+'9'!I11+'10'!I11+'11'!I11+'12'!I11+'13'!I11+'14'!I11+'15'!I11+'16'!I11+'17'!I11+'18'!I11+'20'!I11+'19'!I11+'21'!I11+'22'!I11+'23'!I11+'24'!I11+'25'!I11+'26'!I11+'27'!I11+'28'!I11+'29'!I11+'30'!I11+'31'!I11</f>
        <v>2</v>
      </c>
      <c r="J11" s="3">
        <f>'1'!J11+'2'!J11+'3'!J11+'4'!J11+'5'!J11+'6'!J11+'7'!J11+'8'!J11+'9'!J11+'10'!J11+'11'!J11+'12'!J11+'13'!J11+'14'!J11+'15'!J11+'16'!J11+'17'!J11+'18'!J11+'20'!J11+'19'!J11+'21'!J11+'22'!J11+'23'!J11+'24'!J11+'25'!J11+'26'!J11+'27'!J11+'28'!J11+'29'!J11+'30'!J11+'31'!J11</f>
        <v>0</v>
      </c>
      <c r="K11" s="3">
        <f>'1'!K11+'2'!K11+'3'!K11+'4'!K11+'5'!K11+'6'!K11+'7'!K11+'8'!K11+'9'!K11+'10'!K11+'11'!K11+'12'!K11+'13'!K11+'14'!K11+'15'!K11+'16'!K11+'17'!K11+'18'!K11+'20'!K11+'19'!K11+'21'!K11+'22'!K11+'23'!K11+'24'!K11+'25'!K11+'26'!K11+'27'!K11+'28'!K11+'29'!K11+'30'!K11+'31'!K11</f>
        <v>0</v>
      </c>
      <c r="L11" s="3">
        <f>'1'!L11+'2'!L11+'3'!L11+'4'!L11+'5'!L11+'6'!L11+'7'!L11+'8'!L11+'9'!L11+'10'!L11+'11'!L11+'12'!L11+'13'!L11+'14'!L11+'15'!L11+'16'!L11+'17'!L11+'18'!L11+'20'!L11+'19'!L11+'21'!L11+'22'!L11+'23'!L11+'24'!L11+'25'!L11+'26'!L11+'27'!L11+'28'!L11+'29'!L11+'30'!L11+'31'!L11</f>
        <v>0</v>
      </c>
      <c r="M11" s="3">
        <f t="shared" si="1"/>
        <v>0</v>
      </c>
      <c r="N11" s="3">
        <f t="shared" si="2"/>
        <v>100</v>
      </c>
      <c r="O11" s="86">
        <f t="shared" si="3"/>
        <v>0</v>
      </c>
      <c r="P11" s="44" t="s">
        <v>31</v>
      </c>
    </row>
    <row r="12" spans="1:16" ht="21.75" customHeight="1" thickBot="1" x14ac:dyDescent="0.3">
      <c r="A12" s="10">
        <v>8</v>
      </c>
      <c r="B12" s="11" t="s">
        <v>63</v>
      </c>
      <c r="C12" s="3">
        <f>'1'!C12+'2'!C12+'3'!C12+'4'!C12+'5'!C12+'6'!C12+'7'!C12+'8'!C12+'9'!C12+'10'!C12+'11'!C12+'12'!C12+'13'!C12+'14'!C12+'15'!C12+'16'!C12+'17'!C12+'18'!C12+'20'!C12+'19'!C12+'21'!C12+'22'!C12+'23'!C12+'24'!C12+'25'!C12+'26'!C12+'27'!C12+'28'!C12+'29'!C12+'30'!C12+'31'!C12</f>
        <v>3000</v>
      </c>
      <c r="D12" s="3">
        <f>'1'!D12+'2'!D12+'3'!D12+'4'!D12+'5'!D12+'6'!D12+'7'!D12+'8'!D12+'9'!D12+'10'!D12+'11'!D12+'12'!D12+'13'!D12+'14'!D12+'15'!D12+'16'!D12+'17'!D12+'18'!D12+'20'!D12+'19'!D12+'21'!D12+'22'!D12+'23'!D12+'24'!D12+'25'!D12+'26'!D12+'27'!D12+'28'!D12+'29'!D12+'30'!D12+'31'!D12</f>
        <v>3000</v>
      </c>
      <c r="E12" s="3">
        <f>'1'!E12+'2'!E12+'3'!E12+'4'!E12+'5'!E12+'6'!E12+'7'!E12+'8'!E11+'9'!E12+'10'!E12+'11'!E12+'12'!E12+'13'!E12+'14'!E12+'15'!E12+'16'!E12+'17'!E12+'18'!E12+'20'!E12+'19'!E12+'21'!E12+'22'!E12+'23'!E12+'24'!E12+'25'!E12+'26'!E12+'27'!E11+'28'!E12+'29'!E12+'30'!E12+'31'!E12</f>
        <v>0</v>
      </c>
      <c r="F12" s="3">
        <f>'1'!F12+'2'!F12+'3'!F12+'4'!F11+'5'!F12+'6'!F12+'7'!F12+'8'!F12+'9'!F12+'10'!F12+'11'!F12+'12'!F12+'13'!F12+'14'!F12+'15'!F12+'16'!F12+'17'!F12+'18'!F12+'20'!F12+'19'!F12+'21'!F12+'22'!F12+'23'!F12+'24'!F12+'25'!F12+'26'!F12+'27'!F12+'28'!F12+'29'!F12+'30'!F12+'31'!F12</f>
        <v>0</v>
      </c>
      <c r="G12" s="24">
        <f t="shared" si="0"/>
        <v>0</v>
      </c>
      <c r="H12" s="3">
        <f>'1'!H12+'2'!H12+'3'!H12+'4'!H12+'5'!H12+'6'!H12+'7'!H12+'8'!H12+'9'!H12+'10'!H12+'11'!H12+'12'!H12+'13'!H12+'14'!H12+'15'!H12+'16'!H12+'17'!H12+'18'!H12+'20'!H12+'19'!H12+'21'!H12+'22'!H12+'23'!H12+'24'!H12+'25'!H12+'26'!H12+'27'!H12+'28'!H12+'29'!H12+'30'!H12+'31'!H12</f>
        <v>1</v>
      </c>
      <c r="I12" s="3">
        <f>'1'!I12+'2'!I12+'3'!I12+'4'!I12+'5'!I12+'6'!I12+'7'!I12+'8'!I12+'9'!I12+'10'!I12+'11'!I12+'12'!I12+'13'!I12+'14'!I12+'15'!I12+'16'!I12+'17'!I12+'18'!I12+'20'!I12+'19'!I12+'21'!I12+'22'!I12+'23'!I12+'24'!I12+'25'!I12+'26'!I12+'27'!I12+'28'!I12+'29'!I12+'30'!I12+'31'!I12</f>
        <v>1</v>
      </c>
      <c r="J12" s="3">
        <f>'1'!J12+'2'!J12+'3'!J12+'4'!J12+'5'!J12+'6'!J12+'7'!J12+'8'!J12+'9'!J12+'10'!J12+'11'!J12+'12'!J12+'13'!J12+'14'!J12+'15'!J12+'16'!J12+'17'!J12+'18'!J12+'20'!J12+'19'!J12+'21'!J12+'22'!J12+'23'!J12+'24'!J12+'25'!J12+'26'!J12+'27'!J12+'28'!J12+'29'!J12+'30'!J12+'31'!J12</f>
        <v>0</v>
      </c>
      <c r="K12" s="3">
        <f>'1'!K12+'2'!K12+'3'!K12+'4'!K12+'5'!K12+'6'!K12+'7'!K12+'8'!K12+'9'!K12+'10'!K12+'11'!K12+'12'!K12+'13'!K12+'14'!K12+'15'!K12+'16'!K12+'17'!K12+'18'!K12+'20'!K12+'19'!K12+'21'!K12+'22'!K12+'23'!K12+'24'!K12+'25'!K12+'26'!K12+'27'!K12+'28'!K12+'29'!K12+'30'!K12+'31'!K12</f>
        <v>0</v>
      </c>
      <c r="L12" s="3">
        <f>'1'!L12+'2'!L12+'3'!L12+'4'!L12+'5'!L12+'6'!L12+'7'!L12+'8'!L12+'9'!L12+'10'!L12+'11'!L12+'12'!L12+'13'!L12+'14'!L12+'15'!L12+'16'!L12+'17'!L12+'18'!L12+'20'!L12+'19'!L12+'21'!L12+'22'!L12+'23'!L12+'24'!L12+'25'!L12+'26'!L12+'27'!L12+'28'!L12+'29'!L12+'30'!L12+'31'!L12</f>
        <v>0</v>
      </c>
      <c r="M12" s="3">
        <f t="shared" si="1"/>
        <v>0</v>
      </c>
      <c r="N12" s="3">
        <f t="shared" si="2"/>
        <v>100</v>
      </c>
      <c r="O12" s="86">
        <f t="shared" si="3"/>
        <v>0</v>
      </c>
      <c r="P12" s="83" t="s">
        <v>66</v>
      </c>
    </row>
    <row r="13" spans="1:16" ht="21.75" customHeight="1" thickBot="1" x14ac:dyDescent="0.3">
      <c r="A13" s="10">
        <v>9</v>
      </c>
      <c r="B13" s="11" t="s">
        <v>45</v>
      </c>
      <c r="C13" s="3">
        <f>'1'!C13+'2'!C13+'3'!C13+'4'!C13+'5'!C13+'6'!C13+'7'!C13+'8'!C13+'9'!C13+'10'!C13+'11'!C13+'12'!C13+'13'!C13+'14'!C13+'15'!C13+'16'!C13+'17'!C13+'18'!C13+'20'!C13+'19'!C13+'21'!C13+'22'!C13+'23'!C13+'24'!C13+'25'!C13+'26'!C13+'27'!C13+'28'!C13+'29'!C13+'30'!C13+'31'!C13</f>
        <v>0</v>
      </c>
      <c r="D13" s="3">
        <f>'1'!D13+'2'!D13+'3'!D13+'4'!D13+'5'!D13+'6'!D13+'7'!D13+'8'!D13+'9'!D13+'10'!D13+'11'!D13+'12'!D13+'13'!D13+'14'!D13+'15'!D13+'16'!D13+'17'!D13+'18'!D13+'20'!D13+'19'!D13+'21'!D13+'22'!D13+'23'!D13+'24'!D13+'25'!D13+'26'!D13+'27'!D13+'28'!D13+'29'!D13+'30'!D13+'31'!D13</f>
        <v>0</v>
      </c>
      <c r="E13" s="3">
        <f>'1'!E13+'2'!E13+'3'!E13+'4'!E13+'5'!E13+'6'!E13+'7'!E13+'8'!E12+'9'!E13+'10'!E13+'11'!E13+'12'!E13+'13'!E13+'14'!E13+'15'!E13+'16'!E13+'17'!E13+'18'!E13+'20'!E13+'19'!E13+'21'!E13+'22'!E13+'23'!E13+'24'!E13+'25'!E13+'26'!E13+'27'!E12+'28'!E13+'29'!E13+'30'!E13+'31'!E13</f>
        <v>0</v>
      </c>
      <c r="F13" s="3">
        <f>'1'!F13+'2'!F13+'3'!F13+'4'!F12+'5'!F13+'6'!F13+'7'!F13+'8'!F13+'9'!F13+'10'!F13+'11'!F13+'12'!F13+'13'!F13+'14'!F13+'15'!F13+'16'!F13+'17'!F13+'18'!F13+'20'!F13+'19'!F13+'21'!F13+'22'!F13+'23'!F13+'24'!F13+'25'!F13+'26'!F13+'27'!F13+'28'!F13+'29'!F13+'30'!F13+'31'!F13</f>
        <v>0</v>
      </c>
      <c r="G13" s="24" t="e">
        <f t="shared" si="0"/>
        <v>#DIV/0!</v>
      </c>
      <c r="H13" s="3">
        <f>'1'!H13+'2'!H13+'3'!H13+'4'!H13+'5'!H13+'6'!H13+'7'!H13+'8'!H13+'9'!H13+'10'!H13+'11'!H13+'12'!H13+'13'!H13+'14'!H13+'15'!H13+'16'!H13+'17'!H13+'18'!H13+'20'!H13+'19'!H13+'21'!H13+'22'!H13+'23'!H13+'24'!H13+'25'!H13+'26'!H13+'27'!H13+'28'!H13+'29'!H13+'30'!H13+'31'!H13</f>
        <v>0</v>
      </c>
      <c r="I13" s="3">
        <f>'1'!I13+'2'!I13+'3'!I13+'4'!I13+'5'!I13+'6'!I13+'7'!I13+'8'!I13+'9'!I13+'10'!I13+'11'!I13+'12'!I13+'13'!I13+'14'!I13+'15'!I13+'16'!I13+'17'!I13+'18'!I13+'20'!I13+'19'!I13+'21'!I13+'22'!I13+'23'!I13+'24'!I13+'25'!I13+'26'!I13+'27'!I13+'28'!I13+'29'!I13+'30'!I13+'31'!I13</f>
        <v>0</v>
      </c>
      <c r="J13" s="3">
        <f>'1'!J13+'2'!J13+'3'!J13+'4'!J13+'5'!J13+'6'!J13+'7'!J13+'8'!J13+'9'!J13+'10'!J13+'11'!J13+'12'!J13+'13'!J13+'14'!J13+'15'!J13+'16'!J13+'17'!J13+'18'!J13+'20'!J13+'19'!J13+'21'!J13+'22'!J13+'23'!J13+'24'!J13+'25'!J13+'26'!J13+'27'!J13+'28'!J13+'29'!J13+'30'!J13+'31'!J13</f>
        <v>0</v>
      </c>
      <c r="K13" s="3">
        <f>'1'!K13+'2'!K13+'3'!K13+'4'!K13+'5'!K13+'6'!K13+'7'!K13+'8'!K13+'9'!K13+'10'!K13+'11'!K13+'12'!K13+'13'!K13+'14'!K13+'15'!K13+'16'!K13+'17'!K13+'18'!K13+'20'!K13+'19'!K13+'21'!K13+'22'!K13+'23'!K13+'24'!K13+'25'!K13+'26'!K13+'27'!K13+'28'!K13+'29'!K13+'30'!K13+'31'!K13</f>
        <v>0</v>
      </c>
      <c r="L13" s="3">
        <f>'1'!L13+'2'!L13+'3'!L13+'4'!L13+'5'!L13+'6'!L13+'7'!L13+'8'!L13+'9'!L13+'10'!L13+'11'!L13+'12'!L13+'13'!L13+'14'!L13+'15'!L13+'16'!L13+'17'!L13+'18'!L13+'20'!L13+'19'!L13+'21'!L13+'22'!L13+'23'!L13+'24'!L13+'25'!L13+'26'!L13+'27'!L13+'28'!L13+'29'!L13+'30'!L13+'31'!L13</f>
        <v>0</v>
      </c>
      <c r="M13" s="3" t="e">
        <f t="shared" si="1"/>
        <v>#DIV/0!</v>
      </c>
      <c r="N13" s="3" t="e">
        <f t="shared" si="2"/>
        <v>#DIV/0!</v>
      </c>
      <c r="O13" s="86" t="e">
        <f t="shared" si="3"/>
        <v>#DIV/0!</v>
      </c>
      <c r="P13" s="83" t="s">
        <v>67</v>
      </c>
    </row>
    <row r="14" spans="1:16" ht="21.75" customHeight="1" thickBot="1" x14ac:dyDescent="0.3">
      <c r="A14" s="1">
        <v>10</v>
      </c>
      <c r="B14" s="11" t="s">
        <v>46</v>
      </c>
      <c r="C14" s="3">
        <f>'1'!C14+'2'!C14+'3'!C14+'4'!C14+'5'!C14+'6'!C14+'7'!C14+'8'!C14+'9'!C14+'10'!C14+'11'!C14+'12'!C14+'13'!C14+'14'!C14+'15'!C14+'16'!C14+'17'!C14+'18'!C14+'20'!C14+'19'!C14+'21'!C14+'22'!C14+'23'!C14+'24'!C14+'25'!C14+'26'!C14+'27'!C14+'28'!C14+'29'!C14+'30'!C14+'31'!C14</f>
        <v>50000</v>
      </c>
      <c r="D14" s="3">
        <f>'1'!D14+'2'!D14+'3'!D14+'4'!D14+'5'!D14+'6'!D14+'7'!D14+'8'!D14+'9'!D14+'10'!D14+'11'!D14+'12'!D14+'13'!D14+'14'!D14+'15'!D14+'16'!D14+'17'!D14+'18'!D14+'20'!D14+'19'!D14+'21'!D14+'22'!D14+'23'!D14+'24'!D14+'25'!D14+'26'!D14+'27'!D14+'28'!D14+'29'!D14+'30'!D14+'31'!D14</f>
        <v>50000</v>
      </c>
      <c r="E14" s="3">
        <f>'1'!E14+'2'!E14+'3'!E14+'4'!E14+'5'!E14+'6'!E14+'7'!E14+'8'!E13+'9'!E14+'10'!E14+'11'!E14+'12'!E14+'13'!E14+'14'!E14+'15'!E14+'16'!E14+'17'!E14+'18'!E14+'20'!E14+'19'!E14+'21'!E14+'22'!E14+'23'!E14+'24'!E14+'25'!E14+'26'!E14+'27'!E13+'28'!E14+'29'!E14+'30'!E14+'31'!E14</f>
        <v>0</v>
      </c>
      <c r="F14" s="3">
        <f>'1'!F14+'2'!F14+'3'!F14+'4'!F13+'5'!F14+'6'!F14+'7'!F14+'8'!F14+'9'!F14+'10'!F14+'11'!F14+'12'!F14+'13'!F14+'14'!F14+'15'!F14+'16'!F14+'17'!F14+'18'!F14+'20'!F14+'19'!F14+'21'!F14+'22'!F14+'23'!F14+'24'!F14+'25'!F14+'26'!F14+'27'!F14+'28'!F14+'29'!F14+'30'!F14+'31'!F14</f>
        <v>0</v>
      </c>
      <c r="G14" s="24">
        <f t="shared" si="0"/>
        <v>0</v>
      </c>
      <c r="H14" s="3">
        <f>'1'!H14+'2'!H14+'3'!H14+'4'!H14+'5'!H14+'6'!H14+'7'!H14+'8'!H14+'9'!H14+'10'!H14+'11'!H14+'12'!H14+'13'!H14+'14'!H14+'15'!H14+'16'!H14+'17'!H14+'18'!H14+'20'!H14+'19'!H14+'21'!H14+'22'!H14+'23'!H14+'24'!H14+'25'!H14+'26'!H14+'27'!H14+'28'!H14+'29'!H14+'30'!H14+'31'!H14</f>
        <v>2</v>
      </c>
      <c r="I14" s="3">
        <f>'1'!I14+'2'!I14+'3'!I14+'4'!I14+'5'!I14+'6'!I14+'7'!I14+'8'!I14+'9'!I14+'10'!I14+'11'!I14+'12'!I14+'13'!I14+'14'!I14+'15'!I14+'16'!I14+'17'!I14+'18'!I14+'20'!I14+'19'!I14+'21'!I14+'22'!I14+'23'!I14+'24'!I14+'25'!I14+'26'!I14+'27'!I14+'28'!I14+'29'!I14+'30'!I14+'31'!I14</f>
        <v>2</v>
      </c>
      <c r="J14" s="3">
        <f>'1'!J14+'2'!J14+'3'!J14+'4'!J14+'5'!J14+'6'!J14+'7'!J14+'8'!J14+'9'!J14+'10'!J14+'11'!J14+'12'!J14+'13'!J14+'14'!J14+'15'!J14+'16'!J14+'17'!J14+'18'!J14+'20'!J14+'19'!J14+'21'!J14+'22'!J14+'23'!J14+'24'!J14+'25'!J14+'26'!J14+'27'!J14+'28'!J14+'29'!J14+'30'!J14+'31'!J14</f>
        <v>0</v>
      </c>
      <c r="K14" s="3">
        <f>'1'!K14+'2'!K14+'3'!K14+'4'!K14+'5'!K14+'6'!K14+'7'!K14+'8'!K14+'9'!K14+'10'!K14+'11'!K14+'12'!K14+'13'!K14+'14'!K14+'15'!K14+'16'!K14+'17'!K14+'18'!K14+'20'!K14+'19'!K14+'21'!K14+'22'!K14+'23'!K14+'24'!K14+'25'!K14+'26'!K14+'27'!K14+'28'!K14+'29'!K14+'30'!K14+'31'!K14</f>
        <v>0</v>
      </c>
      <c r="L14" s="3">
        <f>'1'!L14+'2'!L14+'3'!L14+'4'!L14+'5'!L14+'6'!L14+'7'!L14+'8'!L14+'9'!L14+'10'!L14+'11'!L14+'12'!L14+'13'!L14+'14'!L14+'15'!L14+'16'!L14+'17'!L14+'18'!L14+'20'!L14+'19'!L14+'21'!L14+'22'!L14+'23'!L14+'24'!L14+'25'!L14+'26'!L14+'27'!L14+'28'!L14+'29'!L14+'30'!L14+'31'!L14</f>
        <v>0</v>
      </c>
      <c r="M14" s="3">
        <f t="shared" si="1"/>
        <v>0</v>
      </c>
      <c r="N14" s="3">
        <f t="shared" si="2"/>
        <v>100</v>
      </c>
      <c r="O14" s="86">
        <f t="shared" si="3"/>
        <v>0</v>
      </c>
      <c r="P14" s="83" t="s">
        <v>65</v>
      </c>
    </row>
    <row r="15" spans="1:16" ht="21.75" customHeight="1" thickBot="1" x14ac:dyDescent="0.3">
      <c r="A15" s="10">
        <v>11</v>
      </c>
      <c r="B15" s="11" t="s">
        <v>47</v>
      </c>
      <c r="C15" s="3">
        <f>'1'!C15+'2'!C15+'3'!C15+'4'!C15+'5'!C15+'6'!C15+'7'!C15+'8'!C15+'9'!C15+'10'!C15+'11'!C15+'12'!C15+'13'!C15+'14'!C15+'15'!C15+'16'!C15+'17'!C15+'18'!C15+'20'!C15+'19'!C15+'21'!C15+'22'!C15+'23'!C15+'24'!C15+'25'!C15+'26'!C15+'27'!C15+'28'!C15+'29'!C15+'30'!C15+'31'!C15</f>
        <v>184000</v>
      </c>
      <c r="D15" s="3">
        <f>'1'!D15+'2'!D15+'3'!D15+'4'!D15+'5'!D15+'6'!D15+'7'!D15+'8'!D15+'9'!D15+'10'!D15+'11'!D15+'12'!D15+'13'!D15+'14'!D15+'15'!D15+'16'!D15+'17'!D15+'18'!D15+'20'!D15+'19'!D15+'21'!D15+'22'!D15+'23'!D15+'24'!D15+'25'!D15+'26'!D15+'27'!D15+'28'!D15+'29'!D15+'30'!D15+'31'!D15</f>
        <v>184000</v>
      </c>
      <c r="E15" s="3">
        <f>'1'!E15+'2'!E15+'3'!E15+'4'!E15+'5'!E15+'6'!E15+'7'!E15+'8'!E14+'9'!E15+'10'!E15+'11'!E15+'12'!E15+'13'!E15+'14'!E15+'15'!E15+'16'!E15+'17'!E15+'18'!E15+'20'!E15+'19'!E15+'21'!E15+'22'!E15+'23'!E15+'24'!E15+'25'!E15+'26'!E15+'27'!E14+'28'!E15+'29'!E15+'30'!E15+'31'!E15</f>
        <v>0</v>
      </c>
      <c r="F15" s="3">
        <f>'1'!F15+'2'!F15+'3'!F15+'4'!F14+'5'!F15+'6'!F15+'7'!F15+'8'!F15+'9'!F15+'10'!F15+'11'!F15+'12'!F15+'13'!F15+'14'!F15+'15'!F15+'16'!F15+'17'!F15+'18'!F15+'20'!F15+'19'!F15+'21'!F15+'22'!F15+'23'!F15+'24'!F15+'25'!F15+'26'!F15+'27'!F15+'28'!F15+'29'!F15+'30'!F15+'31'!F15</f>
        <v>0</v>
      </c>
      <c r="G15" s="24">
        <f t="shared" si="0"/>
        <v>0</v>
      </c>
      <c r="H15" s="3">
        <f>'1'!H15+'2'!H15+'3'!H15+'4'!H15+'5'!H15+'6'!H15+'7'!H15+'8'!H15+'9'!H15+'10'!H15+'11'!H15+'12'!H15+'13'!H15+'14'!H15+'15'!H15+'16'!H15+'17'!H15+'18'!H15+'20'!H15+'19'!H15+'21'!H15+'22'!H15+'23'!H15+'24'!H15+'25'!H15+'26'!H15+'27'!H15+'28'!H15+'29'!H15+'30'!H15+'31'!H15</f>
        <v>7</v>
      </c>
      <c r="I15" s="3">
        <f>'1'!I15+'2'!I15+'3'!I15+'4'!I15+'5'!I15+'6'!I15+'7'!I15+'8'!I15+'9'!I15+'10'!I15+'11'!I15+'12'!I15+'13'!I15+'14'!I15+'15'!I15+'16'!I15+'17'!I15+'18'!I15+'20'!I15+'19'!I15+'21'!I15+'22'!I15+'23'!I15+'24'!I15+'25'!I15+'26'!I15+'27'!I15+'28'!I15+'29'!I15+'30'!I15+'31'!I15</f>
        <v>7</v>
      </c>
      <c r="J15" s="3">
        <f>'1'!J15+'2'!J15+'3'!J15+'4'!J15+'5'!J15+'6'!J15+'7'!J15+'8'!J15+'9'!J15+'10'!J15+'11'!J15+'12'!J15+'13'!J15+'14'!J15+'15'!J15+'16'!J15+'17'!J15+'18'!J15+'20'!J15+'19'!J15+'21'!J15+'22'!J15+'23'!J15+'24'!J15+'25'!J15+'26'!J15+'27'!J15+'28'!J15+'29'!J15+'30'!J15+'31'!J15</f>
        <v>0</v>
      </c>
      <c r="K15" s="3">
        <f>'1'!K15+'2'!K15+'3'!K15+'4'!K15+'5'!K15+'6'!K15+'7'!K15+'8'!K15+'9'!K15+'10'!K15+'11'!K15+'12'!K15+'13'!K15+'14'!K15+'15'!K15+'16'!K15+'17'!K15+'18'!K15+'20'!K15+'19'!K15+'21'!K15+'22'!K15+'23'!K15+'24'!K15+'25'!K15+'26'!K15+'27'!K15+'28'!K15+'29'!K15+'30'!K15+'31'!K15</f>
        <v>0</v>
      </c>
      <c r="L15" s="3">
        <f>'1'!L15+'2'!L15+'3'!L15+'4'!L15+'5'!L15+'6'!L15+'7'!L15+'8'!L15+'9'!L15+'10'!L15+'11'!L15+'12'!L15+'13'!L15+'14'!L15+'15'!L15+'16'!L15+'17'!L15+'18'!L15+'20'!L15+'19'!L15+'21'!L15+'22'!L15+'23'!L15+'24'!L15+'25'!L15+'26'!L15+'27'!L15+'28'!L15+'29'!L15+'30'!L15+'31'!L15</f>
        <v>0</v>
      </c>
      <c r="M15" s="3">
        <f t="shared" si="1"/>
        <v>0</v>
      </c>
      <c r="N15" s="3">
        <f t="shared" si="2"/>
        <v>100</v>
      </c>
      <c r="O15" s="86">
        <f t="shared" si="3"/>
        <v>0</v>
      </c>
      <c r="P15" s="44" t="s">
        <v>31</v>
      </c>
    </row>
    <row r="16" spans="1:16" ht="21.95" customHeight="1" thickBot="1" x14ac:dyDescent="0.3">
      <c r="A16" s="10">
        <v>12</v>
      </c>
      <c r="B16" s="52" t="s">
        <v>48</v>
      </c>
      <c r="C16" s="3">
        <f>'1'!C16+'2'!C16+'3'!C16+'4'!C16+'5'!C16+'6'!C16+'7'!C16+'8'!C16+'9'!C16+'10'!C16+'11'!C16+'12'!C16+'13'!C16+'14'!C16+'15'!C15+'16'!C16+'17'!C16+'18'!C16+'20'!C16+'19'!C16+'21'!C16+'22'!C16+'23'!C16+'24'!C16+'25'!C16+'26'!C16+'27'!C16+'28'!C16+'29'!C16+'30'!C16+'31'!C16</f>
        <v>90000</v>
      </c>
      <c r="D16" s="3">
        <f>'1'!D16+'2'!D16+'3'!D16+'4'!D16+'5'!D16+'6'!D16+'7'!D16+'8'!D16+'9'!D16+'10'!D16+'11'!D16+'12'!D16+'13'!D16+'14'!D16+'15'!D16+'16'!D16+'17'!D16+'18'!D16+'20'!D16+'19'!D16+'21'!D16+'22'!D16+'23'!D16+'24'!D16+'25'!D16+'26'!D16+'27'!D16+'28'!D16+'29'!D16+'30'!D16+'31'!D16</f>
        <v>90000</v>
      </c>
      <c r="E16" s="3">
        <f>'1'!E16+'2'!E16+'3'!E16+'4'!E16+'5'!E16+'6'!E16+'7'!E16+'8'!E15+'9'!E16+'10'!E16+'11'!E16+'12'!E16+'13'!E16+'14'!E16+'15'!E16+'16'!E16+'17'!E16+'18'!E16+'20'!E16+'19'!E16+'21'!E16+'22'!E16+'23'!E16+'24'!E16+'25'!E16+'26'!E16+'27'!E15+'28'!E16+'29'!E16+'30'!E16+'31'!E16</f>
        <v>0</v>
      </c>
      <c r="F16" s="3">
        <f>'1'!F16+'2'!F16+'3'!F16+'4'!F15+'5'!F16+'6'!F16+'7'!F16+'8'!F16+'9'!F16+'10'!F16+'11'!F16+'12'!F16+'13'!F16+'14'!F16+'15'!F16+'16'!F16+'17'!F16+'18'!F16+'20'!F16+'19'!F16+'21'!F16+'22'!F16+'23'!F16+'24'!F16+'25'!F16+'26'!F16+'27'!F16+'28'!F16+'29'!F16+'30'!F16+'31'!F16</f>
        <v>0</v>
      </c>
      <c r="G16" s="24">
        <f t="shared" si="0"/>
        <v>0</v>
      </c>
      <c r="H16" s="3">
        <f>'1'!H16+'2'!H16+'3'!H16+'4'!H16+'5'!H16+'6'!H16+'7'!H16+'8'!H16+'9'!H16+'10'!H16+'11'!H16+'12'!H16+'13'!H16+'14'!H16+'15'!H16+'16'!H16+'17'!H16+'18'!H16+'20'!H16+'19'!H16+'21'!H16+'22'!H16+'23'!H16+'24'!H16+'25'!H16+'26'!H16+'27'!H16+'28'!H16+'29'!H16+'30'!H16+'31'!H16</f>
        <v>1</v>
      </c>
      <c r="I16" s="3">
        <f>'1'!I16+'2'!I16+'3'!I16+'4'!I16+'5'!I16+'6'!I16+'7'!I16+'8'!I16+'9'!I16+'10'!I16+'11'!I16+'12'!I16+'13'!I16+'14'!I16+'15'!I16+'16'!I16+'17'!I16+'18'!I16+'20'!I16+'19'!I16+'21'!I16+'22'!I16+'23'!I16+'24'!I16+'25'!I16+'26'!I16+'27'!I16+'28'!I16+'29'!I16+'30'!I16+'31'!I16</f>
        <v>1</v>
      </c>
      <c r="J16" s="3">
        <f>'1'!J16+'2'!J16+'3'!J16+'4'!J16+'5'!J16+'6'!J16+'7'!J16+'8'!J16+'9'!J16+'10'!J16+'11'!J16+'12'!J16+'13'!J16+'14'!J16+'15'!J16+'16'!J16+'17'!J16+'18'!J16+'20'!J16+'19'!J16+'21'!J16+'22'!J16+'23'!J16+'24'!J16+'25'!J16+'26'!J16+'27'!J16+'28'!J16+'29'!J16+'30'!J16+'31'!J16</f>
        <v>0</v>
      </c>
      <c r="K16" s="3">
        <f>'1'!K16+'2'!K16+'3'!K16+'4'!K16+'5'!K16+'6'!K16+'7'!K16+'8'!K16+'9'!K16+'10'!K16+'11'!K16+'12'!K16+'13'!K16+'14'!K16+'15'!K16+'16'!K16+'17'!K16+'18'!K16+'20'!K16+'19'!K16+'21'!K16+'22'!K16+'23'!K16+'24'!K16+'25'!K16+'26'!K16+'27'!K16+'28'!K16+'29'!K16+'30'!K16+'31'!K16</f>
        <v>0</v>
      </c>
      <c r="L16" s="3">
        <f>'1'!L16+'2'!L16+'3'!L16+'4'!L16+'5'!L16+'6'!L16+'7'!L16+'8'!L16+'9'!L16+'10'!L16+'11'!L16+'12'!L16+'13'!L16+'14'!L16+'15'!L16+'16'!L16+'17'!L16+'18'!L16+'20'!L16+'19'!L16+'21'!L16+'22'!L16+'23'!L16+'24'!L16+'25'!L16+'26'!L16+'27'!L16+'28'!L16+'29'!L16+'30'!L16+'31'!L16</f>
        <v>0</v>
      </c>
      <c r="M16" s="3">
        <f t="shared" si="1"/>
        <v>0</v>
      </c>
      <c r="N16" s="3">
        <f t="shared" si="2"/>
        <v>100</v>
      </c>
      <c r="O16" s="86">
        <f>+E16/D16*1000000</f>
        <v>0</v>
      </c>
      <c r="P16" s="44" t="s">
        <v>31</v>
      </c>
    </row>
    <row r="17" spans="1:16" ht="21.95" customHeight="1" thickBot="1" x14ac:dyDescent="0.3">
      <c r="A17" s="1">
        <v>13</v>
      </c>
      <c r="B17" s="52" t="s">
        <v>52</v>
      </c>
      <c r="C17" s="3">
        <f>'1'!C17+'2'!C17+'3'!C17+'4'!C17+'5'!C17+'6'!C17+'7'!C17+'8'!C17+'9'!C17+'10'!C17+'11'!C17+'12'!C17+'13'!C17+'14'!C17+'15'!C17+'16'!C17+'17'!C17+'18'!C17+'20'!C17+'19'!C17+'21'!C17+'22'!C17+'23'!C17+'24'!C17+'25'!C17+'26'!C17+'27'!C17+'28'!C17+'29'!C17+'30'!C17+'31'!C17</f>
        <v>53897</v>
      </c>
      <c r="D17" s="3">
        <f>'1'!D17+'2'!D17+'3'!D17+'4'!D17+'5'!D17+'6'!D17+'7'!D17+'8'!D17+'9'!D17+'10'!D17+'11'!D17+'12'!D17+'13'!D17+'14'!D17+'15'!D17+'16'!D17+'17'!D17+'18'!D17+'20'!D17+'19'!D17+'21'!D17+'22'!D17+'23'!D17+'24'!D17+'25'!D17+'26'!D17+'27'!D17+'28'!D17+'29'!D17+'30'!D17+'31'!D17</f>
        <v>53897</v>
      </c>
      <c r="E17" s="3">
        <f>'1'!E17+'2'!E17+'3'!E17+'4'!E17+'5'!E17+'6'!E17+'7'!E17+'8'!E16+'9'!E17+'10'!E17+'11'!E17+'12'!E17+'13'!E17+'14'!E17+'15'!E17+'16'!E17+'17'!E17+'18'!E17+'20'!E17+'19'!E17+'21'!E17+'22'!E17+'23'!E17+'24'!E17+'25'!E17+'26'!E17+'27'!E16+'28'!E17+'29'!E17+'30'!E17+'31'!E17</f>
        <v>0</v>
      </c>
      <c r="F17" s="3">
        <f>'1'!F17+'2'!F17+'3'!F17+'4'!F16+'5'!F17+'6'!F17+'7'!F17+'8'!F17+'9'!F17+'10'!F17+'11'!F17+'12'!F17+'13'!F17+'14'!F17+'15'!F17+'16'!F17+'17'!F17+'18'!F17+'20'!F17+'19'!F17+'21'!F17+'22'!F17+'23'!F17+'24'!F17+'25'!F17+'26'!F17+'27'!F17+'28'!F17+'29'!F17+'30'!F17+'31'!F17</f>
        <v>0</v>
      </c>
      <c r="G17" s="24">
        <f t="shared" si="0"/>
        <v>0</v>
      </c>
      <c r="H17" s="3">
        <f>'1'!H17+'2'!H17+'3'!H17+'4'!H17+'5'!H17+'6'!H17+'7'!H17+'8'!H17+'9'!H17+'10'!H17+'11'!H17+'12'!H17+'13'!H17+'14'!H17+'15'!H17+'16'!H17+'17'!H17+'18'!H17+'20'!H17+'19'!H17+'21'!H17+'22'!H17+'23'!H17+'24'!H17+'25'!H17+'26'!H17+'27'!H17+'28'!H17+'29'!H17+'30'!H17+'31'!H17</f>
        <v>19</v>
      </c>
      <c r="I17" s="3">
        <f>'1'!I17+'2'!I17+'3'!I17+'4'!I17+'5'!I17+'6'!I17+'7'!I17+'8'!I17+'9'!I17+'10'!I17+'11'!I17+'12'!I17+'13'!I17+'14'!I17+'15'!I17+'16'!I17+'17'!I17+'18'!I17+'20'!I17+'19'!I17+'21'!I17+'22'!I17+'23'!I17+'24'!I17+'25'!I17+'26'!I17+'27'!I17+'28'!I17+'29'!I17+'30'!I17+'31'!I17</f>
        <v>19</v>
      </c>
      <c r="J17" s="3">
        <f>'1'!J17+'2'!J17+'3'!J17+'4'!J17+'5'!J17+'6'!J17+'7'!J17+'8'!J17+'9'!J17+'10'!J17+'11'!J17+'12'!J17+'13'!J17+'14'!J17+'15'!J17+'16'!J17+'17'!J17+'18'!J17+'20'!J17+'19'!J17+'21'!J17+'22'!J17+'23'!J17+'24'!J17+'25'!J17+'26'!J17+'27'!J17+'28'!J17+'29'!J17+'30'!J17+'31'!J17</f>
        <v>0</v>
      </c>
      <c r="K17" s="3">
        <f>'1'!K17+'2'!K17+'3'!K17+'4'!K17+'5'!K17+'6'!K17+'7'!K17+'8'!K17+'9'!K17+'10'!K17+'11'!K17+'12'!K17+'13'!K17+'14'!K17+'15'!K17+'16'!K17+'17'!K17+'18'!K17+'20'!K17+'19'!K17+'21'!K17+'22'!K17+'23'!K17+'24'!K17+'25'!K17+'26'!K17+'27'!K17+'28'!K17+'29'!K17+'30'!K17+'31'!K17</f>
        <v>0</v>
      </c>
      <c r="L17" s="3">
        <f>'1'!L17+'2'!L17+'3'!L17+'4'!L17+'5'!L17+'6'!L17+'7'!L17+'8'!L17+'9'!L17+'10'!L17+'11'!L17+'12'!L17+'13'!L17+'14'!L17+'15'!L17+'16'!L17+'17'!L17+'18'!L17+'20'!L17+'19'!L17+'21'!L17+'22'!L17+'23'!L17+'24'!L17+'25'!L17+'26'!L17+'27'!L17+'28'!L17+'29'!L17+'30'!L17+'31'!L17</f>
        <v>0</v>
      </c>
      <c r="M17" s="3">
        <f t="shared" si="1"/>
        <v>0</v>
      </c>
      <c r="N17" s="3">
        <f t="shared" si="2"/>
        <v>100</v>
      </c>
      <c r="O17" s="86">
        <f t="shared" si="3"/>
        <v>0</v>
      </c>
      <c r="P17" s="44" t="s">
        <v>31</v>
      </c>
    </row>
    <row r="18" spans="1:16" ht="21.95" customHeight="1" thickBot="1" x14ac:dyDescent="0.3">
      <c r="A18" s="10">
        <v>14</v>
      </c>
      <c r="B18" s="52" t="s">
        <v>54</v>
      </c>
      <c r="C18" s="3">
        <f>'1'!C18+'2'!C18+'3'!C18+'4'!C18+'5'!C18+'6'!C18+'7'!C18+'8'!C18+'9'!C18+'10'!C18+'11'!C18+'12'!C18+'13'!C18+'14'!C18+'15'!C18+'16'!C18+'17'!C18+'18'!C18+'20'!C18+'19'!C18+'21'!C18+'22'!C18+'23'!C18+'24'!C18+'25'!C18+'26'!C18+'27'!C18+'28'!C18+'29'!C18+'30'!C18+'31'!C18</f>
        <v>50000</v>
      </c>
      <c r="D18" s="3">
        <f>'1'!D18+'2'!D18+'3'!D18+'4'!D18+'5'!D18+'6'!D18+'7'!D18+'8'!D18+'9'!D18+'10'!D18+'11'!D18+'12'!D18+'13'!D18+'14'!D18+'15'!D18+'16'!D18+'17'!D18+'18'!D18+'20'!D18+'19'!D18+'21'!D18+'22'!D18+'23'!D18+'24'!D18+'25'!D18+'26'!D18+'27'!D18+'28'!D18+'29'!D18+'30'!D18+'31'!D18</f>
        <v>50000</v>
      </c>
      <c r="E18" s="3">
        <f>'1'!E18+'2'!E18+'3'!E18+'4'!E18+'5'!E18+'6'!E18+'7'!E18+'8'!E17+'9'!E18+'10'!E18+'11'!E18+'12'!E18+'13'!E18+'14'!E18+'15'!E18+'16'!E18+'17'!E18+'18'!E18+'20'!E18+'19'!E18+'21'!E18+'22'!E18+'23'!E18+'24'!E18+'25'!E18+'26'!E18+'27'!E17+'28'!E18+'29'!E18+'30'!E18+'31'!E18</f>
        <v>0</v>
      </c>
      <c r="F18" s="3">
        <f>'1'!F18+'2'!F18+'3'!F18+'4'!F17+'5'!F18+'6'!F18+'7'!F18+'8'!F18+'9'!F18+'10'!F18+'11'!F18+'12'!F18+'13'!F18+'14'!F18+'15'!F18+'16'!F18+'17'!F18+'18'!F18+'20'!F18+'19'!F18+'21'!F18+'22'!F18+'23'!F18+'24'!F18+'25'!F18+'26'!F18+'27'!F18+'28'!F18+'29'!F18+'30'!F18+'31'!F18</f>
        <v>0</v>
      </c>
      <c r="G18" s="24">
        <f t="shared" ref="G18:G26" si="4">E18/C18*100</f>
        <v>0</v>
      </c>
      <c r="H18" s="3">
        <f>'1'!H18+'2'!H18+'3'!H18+'4'!H18+'5'!H18+'6'!H18+'7'!H18+'8'!H18+'9'!H18+'10'!H18+'11'!H18+'12'!H18+'13'!H18+'14'!H18+'15'!H18+'16'!H18+'17'!H18+'18'!H18+'20'!H18+'19'!H18+'21'!H18+'22'!H18+'23'!H18+'24'!H18+'25'!H18+'26'!H18+'27'!H18+'28'!H18+'29'!H18+'30'!H18+'31'!H18</f>
        <v>1</v>
      </c>
      <c r="I18" s="3">
        <f>'1'!I18+'2'!I18+'3'!I18+'4'!I18+'5'!I18+'6'!I18+'7'!I18+'8'!I18+'9'!I18+'10'!I18+'11'!I18+'12'!I18+'13'!I18+'14'!I18+'15'!I18+'16'!I18+'17'!I18+'18'!I18+'20'!I18+'19'!I18+'21'!I18+'22'!I18+'23'!I18+'24'!I18+'25'!I18+'26'!I18+'27'!I18+'28'!I18+'29'!I18+'30'!I18+'31'!I18</f>
        <v>1</v>
      </c>
      <c r="J18" s="3">
        <f>'1'!J18+'2'!J18+'3'!J18+'4'!J18+'5'!J18+'6'!J18+'7'!J18+'8'!J18+'9'!J18+'10'!J18+'11'!J18+'12'!J18+'13'!J18+'14'!J18+'15'!J18+'16'!J18+'17'!J18+'18'!J18+'20'!J18+'19'!J18+'21'!J18+'22'!J18+'23'!J18+'24'!J18+'25'!J18+'26'!J18+'27'!J18+'28'!J18+'29'!J18+'30'!J18+'31'!J18</f>
        <v>0</v>
      </c>
      <c r="K18" s="3">
        <f>'1'!K18+'2'!K18+'3'!K18+'4'!K18+'5'!K18+'6'!K18+'7'!K18+'8'!K18+'9'!K18+'10'!K18+'11'!K18+'12'!K18+'13'!K18+'14'!K18+'15'!K18+'16'!K18+'17'!K18+'18'!K18+'20'!K18+'19'!K18+'21'!K18+'22'!K18+'23'!K18+'24'!K18+'25'!K18+'26'!K18+'27'!K18+'28'!K18+'29'!K18+'30'!K18+'31'!K18</f>
        <v>0</v>
      </c>
      <c r="L18" s="3">
        <f>'1'!L18+'2'!L18+'3'!L18+'4'!L18+'5'!L18+'6'!L18+'7'!L18+'8'!L18+'9'!L18+'10'!L18+'11'!L18+'12'!L18+'13'!L18+'14'!L18+'15'!L18+'16'!L18+'17'!L18+'18'!L18+'20'!L18+'19'!L18+'21'!L18+'22'!L18+'23'!L18+'24'!L18+'25'!L18+'26'!L18+'27'!L18+'28'!L18+'29'!L18+'30'!L18+'31'!L18</f>
        <v>0</v>
      </c>
      <c r="M18" s="3">
        <f t="shared" ref="M18:M26" si="5">J18/H18*100</f>
        <v>0</v>
      </c>
      <c r="N18" s="3">
        <f t="shared" ref="N18:N26" si="6">100-M18</f>
        <v>100</v>
      </c>
      <c r="O18" s="86">
        <f t="shared" ref="O18:O26" si="7">+E18/D18*1000000</f>
        <v>0</v>
      </c>
      <c r="P18" s="44" t="s">
        <v>31</v>
      </c>
    </row>
    <row r="19" spans="1:16" ht="21.75" customHeight="1" thickBot="1" x14ac:dyDescent="0.3">
      <c r="A19" s="10">
        <v>15</v>
      </c>
      <c r="B19" s="52" t="s">
        <v>49</v>
      </c>
      <c r="C19" s="3">
        <f>'1'!C19+'2'!C19+'3'!C19+'4'!C19+'5'!C19+'6'!C19+'7'!C19+'8'!C19+'9'!C19+'10'!C19+'11'!C19+'12'!C19+'13'!C19+'14'!C19+'15'!C19+'16'!C19+'17'!C19+'18'!C19+'20'!C19+'19'!C19+'21'!C19+'22'!C19+'23'!C19+'24'!C19+'25'!C19+'26'!C19+'27'!C19+'28'!C19+'29'!C19+'30'!C19+'31'!C19</f>
        <v>0</v>
      </c>
      <c r="D19" s="3">
        <f>'1'!D19+'2'!D19+'3'!D19+'4'!D19+'5'!D19+'6'!D19+'7'!D19+'8'!D19+'9'!D19+'10'!D19+'11'!D19+'12'!D19+'13'!D19+'14'!D19+'15'!D19+'16'!D19+'17'!D19+'18'!D19+'20'!D19+'19'!D19+'21'!D19+'22'!D19+'23'!D19+'24'!D19+'25'!D19+'26'!D19+'27'!D19+'28'!D19+'29'!D19+'30'!D19+'31'!D19</f>
        <v>0</v>
      </c>
      <c r="E19" s="3">
        <f>'1'!E19+'2'!E19+'3'!E19+'4'!E19+'5'!E19+'6'!E19+'7'!E19+'8'!E18+'9'!E19+'10'!E19+'11'!E19+'12'!E19+'13'!E19+'14'!E19+'15'!E19+'16'!E19+'17'!E19+'18'!E19+'20'!E19+'19'!E19+'21'!E19+'22'!E19+'23'!E19+'24'!E19+'25'!E19+'26'!E19+'27'!E18+'28'!E19+'29'!E19+'30'!E19+'31'!E19</f>
        <v>0</v>
      </c>
      <c r="F19" s="3">
        <f>'1'!F19+'2'!F19+'3'!F19+'4'!F18+'5'!F19+'6'!F19+'7'!F19+'8'!F19+'9'!F19+'10'!F19+'11'!F19+'12'!F19+'13'!F19+'14'!F19+'15'!F19+'16'!F19+'17'!F19+'18'!F19+'20'!F19+'19'!F19+'21'!F19+'22'!F19+'23'!F19+'24'!F19+'25'!F19+'26'!F19+'27'!F19+'28'!F19+'29'!F19+'30'!F19+'31'!F19</f>
        <v>0</v>
      </c>
      <c r="G19" s="24" t="e">
        <f t="shared" si="4"/>
        <v>#DIV/0!</v>
      </c>
      <c r="H19" s="3">
        <f>'1'!H19+'2'!H19+'3'!H19+'4'!H19+'5'!H19+'6'!H19+'7'!H19+'8'!H19+'9'!H19+'10'!H19+'11'!H19+'12'!H19+'13'!H19+'14'!H19+'15'!H19+'16'!H19+'17'!H19+'18'!H19+'20'!H19+'19'!H19+'21'!H19+'22'!H19+'23'!H19+'24'!H19+'25'!H19+'26'!H19+'27'!H19+'28'!H19+'29'!H19+'30'!H19+'31'!H19</f>
        <v>0</v>
      </c>
      <c r="I19" s="3">
        <f>'1'!I19+'2'!I19+'3'!I19+'4'!I19+'5'!I19+'6'!I19+'7'!I19+'8'!I19+'9'!I19+'10'!I19+'11'!I19+'12'!I19+'13'!I19+'14'!I19+'15'!I19+'16'!I19+'17'!I19+'18'!I19+'20'!I19+'19'!I19+'21'!I19+'22'!I19+'23'!I19+'24'!I19+'25'!I19+'26'!I19+'27'!I19+'28'!I19+'29'!I19+'30'!I19+'31'!I19</f>
        <v>0</v>
      </c>
      <c r="J19" s="3">
        <f>'1'!J19+'2'!J19+'3'!J19+'4'!J19+'5'!J19+'6'!J19+'7'!J19+'8'!J19+'9'!J19+'10'!J19+'11'!J19+'12'!J19+'13'!J19+'14'!J19+'15'!J19+'16'!J19+'17'!J19+'18'!J19+'20'!J19+'19'!J19+'21'!J19+'22'!J19+'23'!J19+'24'!J19+'25'!J19+'26'!J19+'27'!J19+'28'!J19+'29'!J19+'30'!J19+'31'!J19</f>
        <v>0</v>
      </c>
      <c r="K19" s="3">
        <f>'1'!K19+'2'!K19+'3'!K19+'4'!K19+'5'!K19+'6'!K19+'7'!K19+'8'!K19+'9'!K19+'10'!K19+'11'!K19+'12'!K19+'13'!K19+'14'!K19+'15'!K19+'16'!K19+'17'!K19+'18'!K19+'20'!K19+'19'!K19+'21'!K19+'22'!K19+'23'!K19+'24'!K19+'25'!K19+'26'!K19+'27'!K19+'28'!K19+'29'!K19+'30'!K19+'31'!K19</f>
        <v>0</v>
      </c>
      <c r="L19" s="3">
        <f>'1'!L19+'2'!L19+'3'!L19+'4'!L19+'5'!L19+'6'!L19+'7'!L19+'8'!L19+'9'!L19+'10'!L19+'11'!L19+'12'!L19+'13'!L19+'14'!L19+'15'!L19+'16'!L19+'17'!L19+'18'!L19+'20'!L19+'19'!L19+'21'!L19+'22'!L19+'23'!L19+'24'!L19+'25'!L19+'26'!L19+'27'!L19+'28'!L19+'29'!L19+'30'!L19+'31'!L19</f>
        <v>0</v>
      </c>
      <c r="M19" s="3" t="e">
        <f t="shared" si="5"/>
        <v>#DIV/0!</v>
      </c>
      <c r="N19" s="3" t="e">
        <f t="shared" si="6"/>
        <v>#DIV/0!</v>
      </c>
      <c r="O19" s="86" t="e">
        <f t="shared" si="7"/>
        <v>#DIV/0!</v>
      </c>
      <c r="P19" s="44" t="s">
        <v>31</v>
      </c>
    </row>
    <row r="20" spans="1:16" ht="21.75" customHeight="1" thickBot="1" x14ac:dyDescent="0.3">
      <c r="A20" s="1">
        <v>16</v>
      </c>
      <c r="B20" s="52" t="s">
        <v>55</v>
      </c>
      <c r="C20" s="3">
        <f>'1'!C20+'2'!C20+'3'!C20+'4'!C20+'5'!C20+'6'!C20+'7'!C20+'8'!C20+'9'!C20+'10'!C20+'11'!C20+'12'!C20+'13'!C20+'14'!C20+'15'!C20+'16'!C20+'17'!C20+'18'!C20+'20'!C20+'19'!C20+'21'!C20+'22'!C20+'23'!C20+'24'!C20+'25'!C20+'26'!C20+'27'!C20+'28'!C20+'29'!C20+'30'!C20+'31'!C20</f>
        <v>0</v>
      </c>
      <c r="D20" s="3">
        <f>'1'!D20+'2'!D20+'3'!D20+'4'!D20+'5'!D20+'6'!D20+'7'!D20+'8'!D20+'9'!D20+'10'!D20+'11'!D20+'12'!D20+'13'!D20+'14'!D20+'15'!D20+'16'!D20+'17'!D20+'18'!D20+'20'!D20+'19'!D20+'21'!D20+'22'!D20+'23'!D20+'24'!D20+'25'!D20+'26'!D20+'27'!D20+'28'!D20+'29'!D20+'30'!D20+'31'!D20</f>
        <v>0</v>
      </c>
      <c r="E20" s="3">
        <f>'1'!E20+'2'!E20+'3'!E20+'4'!E20+'5'!E20+'6'!E20+'7'!E20+'8'!E19+'9'!E20+'10'!E20+'11'!E20+'12'!E20+'13'!E20+'14'!E20+'15'!E20+'16'!E20+'17'!E20+'18'!E20+'20'!E20+'19'!E20+'21'!E20+'22'!E20+'23'!E20+'24'!E20+'25'!E20+'26'!E20+'27'!E19+'28'!E20+'29'!E20+'30'!E20+'31'!E20</f>
        <v>0</v>
      </c>
      <c r="F20" s="3">
        <f>'1'!F20+'2'!F20+'3'!F20+'4'!F19+'5'!F20+'6'!F20+'7'!F20+'8'!F20+'9'!F20+'10'!F20+'11'!F20+'12'!F20+'13'!F20+'14'!F20+'15'!F20+'16'!F20+'17'!F20+'18'!F20+'20'!F20+'19'!F20+'21'!F20+'22'!F20+'23'!F20+'24'!F20+'25'!F20+'26'!F20+'27'!F20+'28'!F20+'29'!F20+'30'!F20+'31'!F20</f>
        <v>0</v>
      </c>
      <c r="G20" s="24" t="e">
        <f t="shared" si="4"/>
        <v>#DIV/0!</v>
      </c>
      <c r="H20" s="3">
        <f>'1'!H20+'2'!H20+'3'!H20+'4'!H20+'5'!H20+'6'!H20+'7'!H20+'8'!H20+'9'!H20+'10'!H20+'11'!H20+'12'!H20+'13'!H20+'14'!H20+'15'!H20+'16'!H20+'17'!H20+'18'!H20+'20'!H20+'19'!H20+'21'!H20+'22'!H20+'23'!H20+'24'!H20+'25'!H20+'26'!H20+'27'!H20+'28'!H20+'29'!H20+'30'!H20+'31'!H20</f>
        <v>0</v>
      </c>
      <c r="I20" s="3">
        <f>'1'!I20+'2'!I20+'3'!I20+'4'!I20+'5'!I20+'6'!I20+'7'!I20+'8'!I20+'9'!I20+'10'!I20+'11'!I20+'12'!I20+'13'!I20+'14'!I20+'15'!I20+'16'!I20+'17'!I20+'18'!I20+'20'!I20+'19'!I20+'21'!I20+'22'!I20+'23'!I20+'24'!I20+'25'!I20+'26'!I20+'27'!I20+'28'!I20+'29'!I20+'30'!I20+'31'!I20</f>
        <v>0</v>
      </c>
      <c r="J20" s="3">
        <f>'1'!J20+'2'!J20+'3'!J20+'4'!J20+'5'!J20+'6'!J20+'7'!J20+'8'!J20+'9'!J20+'10'!J20+'11'!J20+'12'!J20+'13'!J20+'14'!J20+'15'!J20+'16'!J20+'17'!J20+'18'!J20+'20'!J20+'19'!J20+'21'!J20+'22'!J20+'23'!J20+'24'!J20+'25'!J20+'26'!J20+'27'!J20+'28'!J20+'29'!J20+'30'!J20+'31'!J20</f>
        <v>0</v>
      </c>
      <c r="K20" s="3">
        <f>'1'!K20+'2'!K20+'3'!K20+'4'!K20+'5'!K20+'6'!K20+'7'!K20+'8'!K20+'9'!K20+'10'!K20+'11'!K20+'12'!K20+'13'!K20+'14'!K20+'15'!K20+'16'!K20+'17'!K20+'18'!K20+'20'!K20+'19'!K20+'21'!K20+'22'!K20+'23'!K20+'24'!K20+'25'!K20+'26'!K20+'27'!K20+'28'!K20+'29'!K20+'30'!K20+'31'!K20</f>
        <v>0</v>
      </c>
      <c r="L20" s="3">
        <f>'1'!L20+'2'!L20+'3'!L20+'4'!L20+'5'!L20+'6'!L20+'7'!L20+'8'!L20+'9'!L20+'10'!L20+'11'!L20+'12'!L20+'13'!L20+'14'!L20+'15'!L20+'16'!L20+'17'!L20+'18'!L20+'20'!L20+'19'!L20+'21'!L20+'22'!L20+'23'!L20+'24'!L20+'25'!L20+'26'!L20+'27'!L20+'28'!L20+'29'!L20+'30'!L20+'31'!L20</f>
        <v>0</v>
      </c>
      <c r="M20" s="3" t="e">
        <f t="shared" si="5"/>
        <v>#DIV/0!</v>
      </c>
      <c r="N20" s="3" t="e">
        <f t="shared" si="6"/>
        <v>#DIV/0!</v>
      </c>
      <c r="O20" s="86" t="e">
        <f t="shared" si="7"/>
        <v>#DIV/0!</v>
      </c>
      <c r="P20" s="44" t="s">
        <v>31</v>
      </c>
    </row>
    <row r="21" spans="1:16" ht="21.95" customHeight="1" thickBot="1" x14ac:dyDescent="0.3">
      <c r="A21" s="10">
        <v>17</v>
      </c>
      <c r="B21" s="52" t="s">
        <v>50</v>
      </c>
      <c r="C21" s="3">
        <f>'1'!C21+'2'!C21+'3'!C21+'4'!C21+'5'!C21+'6'!C21+'7'!C21+'8'!C21+'9'!C21+'10'!C21+'11'!C21+'12'!C21+'13'!C21+'14'!C21+'15'!C21+'16'!C21+'17'!C21+'18'!C21+'20'!C21+'19'!C21+'21'!C21+'22'!C21+'23'!C21+'24'!C21+'25'!C21+'26'!C21+'27'!C21+'28'!C21+'29'!C21+'30'!C21+'31'!C21</f>
        <v>0</v>
      </c>
      <c r="D21" s="3">
        <f>'1'!D21+'2'!D21+'3'!D21+'4'!D21+'5'!D21+'6'!D21+'7'!D21+'8'!D21+'9'!D21+'10'!D21+'11'!D21+'12'!D21+'13'!D21+'14'!D21+'15'!D21+'16'!D21+'17'!D21+'18'!D21+'20'!D21+'19'!D21+'21'!D21+'22'!D21+'23'!D21+'24'!D21+'25'!D21+'26'!D21+'27'!D21+'28'!D21+'29'!D21+'30'!D21+'31'!D21</f>
        <v>0</v>
      </c>
      <c r="E21" s="3">
        <f>'1'!E21+'2'!E21+'3'!E21+'4'!E21+'5'!E21+'6'!E21+'7'!E21+'8'!E20+'9'!E21+'10'!E21+'11'!E21+'12'!E21+'13'!E21+'14'!E21+'15'!E21+'16'!E21+'17'!E21+'18'!E21+'20'!E21+'19'!E21+'21'!E21+'22'!E21+'23'!E21+'24'!E21+'25'!E21+'26'!E21+'27'!E20+'28'!E21+'29'!E21+'30'!E21+'31'!E21</f>
        <v>0</v>
      </c>
      <c r="F21" s="3">
        <f>'1'!F21+'2'!F21+'3'!F21+'4'!F20+'5'!F21+'6'!F21+'7'!F21+'8'!F21+'9'!F21+'10'!F21+'11'!F21+'12'!F21+'13'!F21+'14'!F21+'15'!F21+'16'!F21+'17'!F21+'18'!F21+'20'!F21+'19'!F21+'21'!F21+'22'!F21+'23'!F21+'24'!F21+'25'!F21+'26'!F21+'27'!F21+'28'!F21+'29'!F21+'30'!F21+'31'!F21</f>
        <v>0</v>
      </c>
      <c r="G21" s="24" t="e">
        <f t="shared" si="4"/>
        <v>#DIV/0!</v>
      </c>
      <c r="H21" s="3">
        <f>'1'!H21+'2'!H21+'3'!H21+'4'!H21+'5'!H21+'6'!H21+'7'!H21+'8'!H21+'9'!H21+'10'!H21+'11'!H21+'12'!H21+'13'!H21+'14'!H21+'15'!H21+'16'!H21+'17'!H21+'18'!H21+'20'!H21+'19'!H21+'21'!H21+'22'!H21+'23'!H21+'24'!H21+'25'!H21+'26'!H21+'27'!H21+'28'!H21+'29'!H21+'30'!H21+'31'!H21</f>
        <v>0</v>
      </c>
      <c r="I21" s="3">
        <f>'1'!I21+'2'!I21+'3'!I21+'4'!I21+'5'!I21+'6'!I21+'7'!I21+'8'!I21+'9'!I21+'10'!I21+'11'!I21+'12'!I21+'13'!I21+'14'!I21+'15'!I21+'16'!I21+'17'!I21+'18'!I21+'20'!I21+'19'!I21+'21'!I21+'22'!I21+'23'!I21+'24'!I21+'25'!I21+'26'!I21+'27'!I21+'28'!I21+'29'!I21+'30'!I21+'31'!I21</f>
        <v>0</v>
      </c>
      <c r="J21" s="3">
        <f>'1'!J21+'2'!J21+'3'!J21+'4'!J21+'5'!J21+'6'!J21+'7'!J21+'8'!J21+'9'!J21+'10'!J21+'11'!J21+'12'!J21+'13'!J21+'14'!J21+'15'!J21+'16'!J21+'17'!J21+'18'!J21+'20'!J21+'19'!J21+'21'!J21+'22'!J21+'23'!J21+'24'!J21+'25'!J21+'26'!J21+'27'!J21+'28'!J21+'29'!J21+'30'!J21+'31'!J21</f>
        <v>0</v>
      </c>
      <c r="K21" s="3">
        <f>'1'!K21+'2'!K21+'3'!K21+'4'!K21+'5'!K21+'6'!K21+'7'!K21+'8'!K21+'9'!K21+'10'!K21+'11'!K21+'12'!K21+'13'!K21+'14'!K21+'15'!K21+'16'!K21+'17'!K21+'18'!K21+'20'!K21+'19'!K21+'21'!K21+'22'!K21+'23'!K21+'24'!K21+'25'!K21+'26'!K21+'27'!K21+'28'!K21+'29'!K21+'30'!K21+'31'!K21</f>
        <v>0</v>
      </c>
      <c r="L21" s="3">
        <f>'1'!L21+'2'!L21+'3'!L21+'4'!L21+'5'!L21+'6'!L21+'7'!L21+'8'!L21+'9'!L21+'10'!L21+'11'!L21+'12'!L21+'13'!L21+'14'!L21+'15'!L21+'16'!L21+'17'!L21+'18'!L21+'20'!L21+'19'!L21+'21'!L21+'22'!L21+'23'!L21+'24'!L21+'25'!L21+'26'!L21+'27'!L21+'28'!L21+'29'!L21+'30'!L21+'31'!L21</f>
        <v>0</v>
      </c>
      <c r="M21" s="3" t="e">
        <f t="shared" si="5"/>
        <v>#DIV/0!</v>
      </c>
      <c r="N21" s="3" t="e">
        <f t="shared" si="6"/>
        <v>#DIV/0!</v>
      </c>
      <c r="O21" s="86" t="e">
        <f t="shared" si="7"/>
        <v>#DIV/0!</v>
      </c>
      <c r="P21" s="83" t="s">
        <v>65</v>
      </c>
    </row>
    <row r="22" spans="1:16" ht="21.75" customHeight="1" thickBot="1" x14ac:dyDescent="0.3">
      <c r="A22" s="10">
        <v>18</v>
      </c>
      <c r="B22" s="52" t="s">
        <v>51</v>
      </c>
      <c r="C22" s="3">
        <f>'1'!C22+'2'!C22+'3'!C22+'4'!C22+'5'!C22+'6'!C22+'7'!C22+'8'!C22+'9'!C22+'10'!C22+'11'!C22+'12'!C22+'13'!C22+'14'!C22+'15'!C22+'16'!C22+'17'!C22+'18'!C22+'20'!C22+'19'!C22+'21'!C22+'22'!C22+'23'!C22+'24'!C22+'25'!C22+'26'!C22+'27'!C22+'28'!C22+'29'!C22+'30'!C22+'31'!C22</f>
        <v>0</v>
      </c>
      <c r="D22" s="3">
        <f>'1'!D22+'2'!D22+'3'!D22+'4'!D22+'5'!D22+'6'!D22+'7'!D22+'8'!D22+'9'!D22+'10'!D22+'11'!D22+'12'!D22+'13'!D22+'14'!D22+'15'!D22+'16'!D22+'17'!D22+'18'!D22+'20'!D22+'19'!D22+'21'!D22+'22'!D22+'23'!D22+'24'!D22+'25'!D22+'26'!D22+'27'!D22+'28'!D22+'29'!D22+'30'!D22+'31'!D22</f>
        <v>0</v>
      </c>
      <c r="E22" s="3">
        <f>'1'!E22+'2'!E22+'3'!E22+'4'!E22+'5'!E22+'6'!E22+'7'!E22+'8'!E21+'9'!E22+'10'!E22+'11'!E22+'12'!E22+'13'!E22+'14'!E22+'15'!E22+'16'!E22+'17'!E22+'18'!E22+'20'!E22+'19'!E22+'21'!E22+'22'!E22+'23'!E22+'24'!E22+'25'!E22+'26'!E22+'27'!E21+'28'!E22+'29'!E22+'30'!E22+'31'!E22</f>
        <v>0</v>
      </c>
      <c r="F22" s="3">
        <f>'1'!F22+'2'!F22+'3'!F22+'4'!F21+'5'!F22+'6'!F22+'7'!F22+'8'!F22+'9'!F22+'10'!F22+'11'!F22+'12'!F22+'13'!F22+'14'!F22+'15'!F22+'16'!F22+'17'!F22+'18'!F22+'20'!F22+'19'!F22+'21'!F22+'22'!F22+'23'!F22+'24'!F22+'25'!F22+'26'!F22+'27'!F22+'28'!F22+'29'!F22+'30'!F22+'31'!F22</f>
        <v>0</v>
      </c>
      <c r="G22" s="24" t="e">
        <f t="shared" si="4"/>
        <v>#DIV/0!</v>
      </c>
      <c r="H22" s="3">
        <f>'1'!H22+'2'!H22+'3'!H22+'4'!H22+'5'!H22+'6'!H22+'7'!H22+'8'!H22+'9'!H22+'10'!H22+'11'!H22+'12'!H22+'13'!H22+'14'!H22+'15'!H22+'16'!H22+'17'!H22+'18'!H22+'20'!H22+'19'!H22+'21'!H22+'22'!H22+'23'!H22+'24'!H22+'25'!H22+'26'!H22+'27'!H22+'28'!H22+'29'!H22+'30'!H22+'31'!H22</f>
        <v>0</v>
      </c>
      <c r="I22" s="3">
        <f>'1'!I22+'2'!I22+'3'!I22+'4'!I22+'5'!I22+'6'!I22+'7'!I22+'8'!I22+'9'!I22+'10'!I22+'11'!I22+'12'!I22+'13'!I22+'14'!I22+'15'!I22+'16'!I22+'17'!I22+'18'!I22+'20'!I22+'19'!I22+'21'!I22+'22'!I22+'23'!I22+'24'!I22+'25'!I22+'26'!I22+'27'!I22+'28'!I22+'29'!I22+'30'!I22+'31'!I22</f>
        <v>0</v>
      </c>
      <c r="J22" s="3">
        <f>'1'!J22+'2'!J22+'3'!J22+'4'!J22+'5'!J22+'6'!J22+'7'!J22+'8'!J22+'9'!J22+'10'!J22+'11'!J22+'12'!J22+'13'!J22+'14'!J22+'15'!J22+'16'!J22+'17'!J22+'18'!J22+'20'!J22+'19'!J22+'21'!J22+'22'!J22+'23'!J22+'24'!J22+'25'!J22+'26'!J22+'27'!J22+'28'!J22+'29'!J22+'30'!J22+'31'!J22</f>
        <v>0</v>
      </c>
      <c r="K22" s="3">
        <f>'1'!K22+'2'!K22+'3'!K22+'4'!K22+'5'!K22+'6'!K22+'7'!K22+'8'!K22+'9'!K22+'10'!K22+'11'!K22+'12'!K22+'13'!K22+'14'!K22+'15'!K22+'16'!K22+'17'!K22+'18'!K22+'20'!K22+'19'!K22+'21'!K22+'22'!K22+'23'!K22+'24'!K22+'25'!K22+'26'!K22+'27'!K22+'28'!K22+'29'!K22+'30'!K22+'31'!K22</f>
        <v>0</v>
      </c>
      <c r="L22" s="3">
        <f>'1'!L22+'2'!L22+'3'!L22+'4'!L22+'5'!L22+'6'!L22+'7'!L22+'8'!L22+'9'!L22+'10'!L22+'11'!L22+'12'!L22+'13'!L22+'14'!L22+'15'!L22+'16'!L22+'17'!L22+'18'!L22+'20'!L22+'19'!L22+'21'!L22+'22'!L22+'23'!L22+'24'!L22+'25'!L22+'26'!L22+'27'!L22+'28'!L22+'29'!L22+'30'!L22+'31'!L22</f>
        <v>0</v>
      </c>
      <c r="M22" s="3" t="e">
        <f t="shared" si="5"/>
        <v>#DIV/0!</v>
      </c>
      <c r="N22" s="3" t="e">
        <f t="shared" si="6"/>
        <v>#DIV/0!</v>
      </c>
      <c r="O22" s="86" t="e">
        <f t="shared" si="7"/>
        <v>#DIV/0!</v>
      </c>
      <c r="P22" s="83" t="s">
        <v>65</v>
      </c>
    </row>
    <row r="23" spans="1:16" ht="21.95" customHeight="1" thickBot="1" x14ac:dyDescent="0.3">
      <c r="A23" s="1">
        <v>19</v>
      </c>
      <c r="B23" s="52" t="s">
        <v>53</v>
      </c>
      <c r="C23" s="3">
        <f>'1'!C23+'2'!C23+'3'!C23+'4'!C23+'5'!C23+'6'!C23+'7'!C23+'8'!C23+'9'!C23+'10'!C23+'11'!C23+'12'!C23+'13'!C23+'14'!C23+'15'!C23+'16'!C23+'17'!C23+'18'!C23+'20'!C23+'19'!C23+'21'!C23+'22'!C23+'23'!C23+'24'!C23+'25'!C23+'26'!C23+'27'!C23+'28'!C23+'29'!C23+'30'!C23+'31'!C23</f>
        <v>0</v>
      </c>
      <c r="D23" s="3">
        <f>'1'!D23+'2'!D23+'3'!D23+'4'!D23+'5'!D23+'6'!D23+'7'!D23+'8'!D23+'9'!D23+'10'!D23+'11'!D23+'12'!D23+'13'!D23+'14'!D23+'15'!D23+'16'!D23+'17'!D23+'18'!D23+'20'!D23+'19'!D23+'21'!D23+'22'!D23+'23'!D23+'24'!D23+'25'!D23+'26'!D23+'27'!D23+'28'!D23+'29'!D23+'30'!D23+'31'!D23</f>
        <v>0</v>
      </c>
      <c r="E23" s="3">
        <f>'1'!E23+'2'!E23+'3'!E23+'4'!E23+'5'!E23+'6'!E23+'7'!E23+'8'!E22+'9'!E23+'10'!E23+'11'!E23+'12'!E23+'13'!E23+'14'!E23+'15'!E23+'16'!E23+'17'!E23+'18'!E23+'20'!E23+'19'!E23+'21'!E23+'22'!E23+'23'!E23+'24'!E23+'25'!E23+'26'!E23+'27'!E22+'28'!E23+'29'!E23+'30'!E23+'31'!E23</f>
        <v>0</v>
      </c>
      <c r="F23" s="3">
        <f>'1'!F23+'2'!F23+'3'!F23+'4'!F22+'5'!F23+'6'!F23+'7'!F23+'8'!F23+'9'!F23+'10'!F23+'11'!F23+'12'!F23+'13'!F23+'14'!F23+'15'!F23+'16'!F23+'17'!F23+'18'!F23+'20'!F23+'19'!F23+'21'!F23+'22'!F23+'23'!F23+'24'!F23+'25'!F23+'26'!F23+'27'!F23+'28'!F23+'29'!F23+'30'!F23+'31'!F23</f>
        <v>0</v>
      </c>
      <c r="G23" s="24" t="e">
        <f t="shared" si="4"/>
        <v>#DIV/0!</v>
      </c>
      <c r="H23" s="3">
        <f>'1'!H23+'2'!H23+'3'!H23+'4'!H23+'5'!H23+'6'!H23+'7'!H23+'8'!H23+'9'!H23+'10'!H23+'11'!H23+'12'!H23+'13'!H23+'14'!H23+'15'!H23+'16'!H23+'17'!H23+'18'!H23+'20'!H23+'19'!H23+'21'!H23+'22'!H23+'23'!H23+'24'!H23+'25'!H23+'26'!H23+'27'!H23+'28'!H23+'29'!H23+'30'!H23+'31'!H23</f>
        <v>0</v>
      </c>
      <c r="I23" s="3">
        <f>'1'!I23+'2'!I23+'3'!I23+'4'!I23+'5'!I23+'6'!I23+'7'!I23+'8'!I23+'9'!I23+'10'!I23+'11'!I23+'12'!I23+'13'!I23+'14'!I23+'15'!I23+'16'!I23+'17'!I23+'18'!I23+'20'!I23+'19'!I23+'21'!I23+'22'!I23+'23'!I23+'24'!I23+'25'!I23+'26'!I23+'27'!I23+'28'!I23+'29'!I23+'30'!I23+'31'!I23</f>
        <v>0</v>
      </c>
      <c r="J23" s="3">
        <f>'1'!J23+'2'!J23+'3'!J23+'4'!J23+'5'!J23+'6'!J23+'7'!J23+'8'!J23+'9'!J23+'10'!J23+'11'!J23+'12'!J23+'13'!J23+'14'!J23+'15'!J23+'16'!J23+'17'!J23+'18'!J23+'20'!J23+'19'!J23+'21'!J23+'22'!J23+'23'!J23+'24'!J23+'25'!J23+'26'!J23+'27'!J23+'28'!J23+'29'!J23+'30'!J23+'31'!J23</f>
        <v>0</v>
      </c>
      <c r="K23" s="3">
        <f>'1'!K23+'2'!K23+'3'!K23+'4'!K23+'5'!K23+'6'!K23+'7'!K23+'8'!K23+'9'!K23+'10'!K23+'11'!K23+'12'!K23+'13'!K23+'14'!K23+'15'!K23+'16'!K23+'17'!K23+'18'!K23+'20'!K23+'19'!K23+'21'!K23+'22'!K23+'23'!K23+'24'!K23+'25'!K23+'26'!K23+'27'!K23+'28'!K23+'29'!K23+'30'!K23+'31'!K23</f>
        <v>0</v>
      </c>
      <c r="L23" s="3">
        <f>'1'!L23+'2'!L23+'3'!L23+'4'!L23+'5'!L23+'6'!L23+'7'!L23+'8'!L23+'9'!L23+'10'!L23+'11'!L23+'12'!L23+'13'!L23+'14'!L23+'15'!L23+'16'!L23+'17'!L23+'18'!L23+'20'!L23+'19'!L23+'21'!L23+'22'!L23+'23'!L23+'24'!L23+'25'!L23+'26'!L23+'27'!L23+'28'!L23+'29'!L23+'30'!L23+'31'!L23</f>
        <v>0</v>
      </c>
      <c r="M23" s="3" t="e">
        <f t="shared" si="5"/>
        <v>#DIV/0!</v>
      </c>
      <c r="N23" s="3" t="e">
        <f t="shared" si="6"/>
        <v>#DIV/0!</v>
      </c>
      <c r="O23" s="86" t="e">
        <f t="shared" si="7"/>
        <v>#DIV/0!</v>
      </c>
      <c r="P23" s="83" t="s">
        <v>65</v>
      </c>
    </row>
    <row r="24" spans="1:16" ht="21.95" customHeight="1" thickBot="1" x14ac:dyDescent="0.3">
      <c r="A24" s="10">
        <v>20</v>
      </c>
      <c r="B24" s="52" t="s">
        <v>56</v>
      </c>
      <c r="C24" s="3">
        <f>'1'!C24+'2'!C24+'3'!C24+'4'!C24+'5'!C24+'6'!C24+'7'!C24+'8'!C24+'9'!C24+'10'!C24+'11'!C24+'12'!C24+'13'!C24+'14'!C24+'15'!C24+'16'!C24+'17'!C24+'18'!C24+'20'!C24+'19'!C24+'21'!C24+'22'!C24+'23'!C24+'24'!C24+'25'!C24+'26'!C24+'27'!C24+'28'!C24+'29'!C24+'30'!C24+'31'!C24</f>
        <v>0</v>
      </c>
      <c r="D24" s="3">
        <f>'1'!D24+'2'!D24+'3'!D24+'4'!D24+'5'!D24+'6'!D24+'7'!D24+'8'!D24+'9'!D24+'10'!D24+'11'!D24+'12'!D24+'13'!D24+'14'!D24+'15'!D24+'16'!D24+'17'!D24+'18'!D24+'20'!D24+'19'!D24+'21'!D24+'22'!D24+'23'!D24+'24'!D24+'25'!D24+'26'!D24+'27'!D24+'28'!D24+'29'!D24+'30'!D24+'31'!D24</f>
        <v>0</v>
      </c>
      <c r="E24" s="3">
        <f>'1'!E24+'2'!E24+'3'!E24+'4'!E24+'5'!E24+'6'!E24+'7'!E24+'8'!E23+'9'!E24+'10'!E24+'11'!E24+'12'!E24+'13'!E24+'14'!E24+'15'!E24+'16'!E24+'17'!E24+'18'!E24+'20'!E24+'19'!E24+'21'!E24+'22'!E24+'23'!E24+'24'!E24+'25'!E24+'26'!E24+'27'!E23+'28'!E24+'29'!E24+'30'!E24+'31'!E24</f>
        <v>0</v>
      </c>
      <c r="F24" s="3">
        <f>'1'!F24+'2'!F24+'3'!F24+'4'!F23+'5'!F24+'6'!F24+'7'!F24+'8'!F24+'9'!F24+'10'!F24+'11'!F24+'12'!F24+'13'!F24+'14'!F24+'15'!F24+'16'!F24+'17'!F24+'18'!F24+'20'!F24+'19'!F24+'21'!F24+'22'!F24+'23'!F24+'24'!F24+'25'!F24+'26'!F24+'27'!F24+'28'!F24+'29'!F24+'30'!F24+'31'!F24</f>
        <v>0</v>
      </c>
      <c r="G24" s="24" t="e">
        <f t="shared" si="4"/>
        <v>#DIV/0!</v>
      </c>
      <c r="H24" s="3">
        <f>'1'!H24+'2'!H24+'3'!H24+'4'!H24+'5'!H24+'6'!H24+'7'!H24+'8'!H24+'9'!H24+'10'!H24+'11'!H24+'12'!H24+'13'!H24+'14'!H24+'15'!H24+'16'!H24+'17'!H24+'18'!H24+'20'!H24+'19'!H24+'21'!H24+'22'!H24+'23'!H24+'24'!H24+'25'!H24+'26'!H24+'27'!H24+'28'!H24+'29'!H24+'30'!H24+'31'!H24</f>
        <v>0</v>
      </c>
      <c r="I24" s="3">
        <f>'1'!I24+'2'!I24+'3'!I24+'4'!I24+'5'!I24+'6'!I24+'7'!I24+'8'!I24+'9'!I24+'10'!I24+'11'!I24+'12'!I24+'13'!I24+'14'!I24+'15'!I24+'16'!I24+'17'!I24+'18'!I24+'20'!I24+'19'!I24+'21'!I24+'22'!I24+'23'!I24+'24'!I24+'25'!I24+'26'!I24+'27'!I24+'28'!I24+'29'!I24+'30'!I24+'31'!I24</f>
        <v>0</v>
      </c>
      <c r="J24" s="3">
        <f>'1'!J24+'2'!J24+'3'!J24+'4'!J24+'5'!J24+'6'!J24+'7'!J24+'8'!J24+'9'!J24+'10'!J24+'11'!J24+'12'!J24+'13'!J24+'14'!J24+'15'!J24+'16'!J24+'17'!J24+'18'!J24+'20'!J24+'19'!J24+'21'!J24+'22'!J24+'23'!J24+'24'!J24+'25'!J24+'26'!J24+'27'!J24+'28'!J24+'29'!J24+'30'!J24+'31'!J24</f>
        <v>0</v>
      </c>
      <c r="K24" s="3">
        <f>'1'!K24+'2'!K24+'3'!K24+'4'!K24+'5'!K24+'6'!K24+'7'!K24+'8'!K24+'9'!K24+'10'!K24+'11'!K24+'12'!K24+'13'!K24+'14'!K24+'15'!K24+'16'!K24+'17'!K24+'18'!K24+'20'!K24+'19'!K24+'21'!K24+'22'!K24+'23'!K24+'24'!K24+'25'!K24+'26'!K24+'27'!K24+'28'!K24+'29'!K24+'30'!K24+'31'!K24</f>
        <v>0</v>
      </c>
      <c r="L24" s="3">
        <f>'1'!L24+'2'!L24+'3'!L24+'4'!L24+'5'!L24+'6'!L24+'7'!L24+'8'!L24+'9'!L24+'10'!L24+'11'!L24+'12'!L24+'13'!L24+'14'!L24+'15'!L24+'16'!L24+'17'!L24+'18'!L24+'20'!L24+'19'!L24+'21'!L24+'22'!L24+'23'!L24+'24'!L24+'25'!L24+'26'!L24+'27'!L24+'28'!L24+'29'!L24+'30'!L24+'31'!L24</f>
        <v>0</v>
      </c>
      <c r="M24" s="3" t="e">
        <f t="shared" si="5"/>
        <v>#DIV/0!</v>
      </c>
      <c r="N24" s="3" t="e">
        <f t="shared" si="6"/>
        <v>#DIV/0!</v>
      </c>
      <c r="O24" s="86" t="e">
        <f t="shared" si="7"/>
        <v>#DIV/0!</v>
      </c>
      <c r="P24" s="83" t="s">
        <v>65</v>
      </c>
    </row>
    <row r="25" spans="1:16" ht="21.95" customHeight="1" thickBot="1" x14ac:dyDescent="0.3">
      <c r="A25" s="81">
        <v>21</v>
      </c>
      <c r="B25" s="52" t="s">
        <v>57</v>
      </c>
      <c r="C25" s="3">
        <f>'1'!C25+'2'!C25+'3'!C25+'4'!C25+'5'!C25+'6'!C25+'7'!C25+'8'!C25+'9'!C25+'10'!C25+'11'!C25+'12'!C25+'13'!C25+'14'!C25+'15'!C25+'16'!C25+'17'!C25+'18'!C25+'20'!C25+'19'!C25+'21'!C25+'22'!C25+'23'!C25+'24'!C25+'25'!C25+'26'!C25+'27'!C25+'28'!C25+'29'!C25+'30'!C25+'31'!C25</f>
        <v>124</v>
      </c>
      <c r="D25" s="3">
        <f>'1'!D25+'2'!D25+'3'!D25+'4'!D25+'5'!D25+'6'!D25+'7'!D25+'8'!D25+'9'!D25+'10'!D25+'11'!D25+'12'!D25+'13'!D25+'14'!D25+'15'!D25+'16'!D25+'17'!D25+'18'!D25+'20'!D25+'19'!D25+'21'!D25+'22'!D25+'23'!D25+'24'!D25+'25'!D25+'26'!D25+'27'!D25+'28'!D25+'29'!D25+'30'!D25+'31'!D25</f>
        <v>124</v>
      </c>
      <c r="E25" s="3">
        <f>'1'!E25+'2'!E25+'3'!E25+'4'!E25+'5'!E25+'6'!E25+'7'!E25+'8'!E24+'9'!E25+'10'!E25+'11'!E25+'12'!E25+'13'!E25+'14'!E25+'15'!E25+'16'!E25+'17'!E25+'18'!E25+'20'!E25+'19'!E25+'21'!E25+'22'!E25+'23'!E25+'24'!E25+'25'!E25+'26'!E25+'27'!E24+'28'!E25+'29'!E25+'30'!E25+'31'!E25</f>
        <v>0</v>
      </c>
      <c r="F25" s="3">
        <f>'1'!F25+'2'!F25+'3'!F25+'4'!F24+'5'!F25+'6'!F25+'7'!F25+'8'!F25+'9'!F25+'10'!F25+'11'!F25+'12'!F25+'13'!F25+'14'!F25+'15'!F25+'16'!F25+'17'!F25+'18'!F25+'20'!F25+'19'!F25+'21'!F25+'22'!F25+'23'!F25+'24'!F25+'25'!F25+'26'!F25+'27'!F25+'28'!F25+'29'!F25+'30'!F25+'31'!F25</f>
        <v>0</v>
      </c>
      <c r="G25" s="24">
        <f t="shared" si="4"/>
        <v>0</v>
      </c>
      <c r="H25" s="3">
        <f>'1'!H25+'2'!H25+'3'!H25+'4'!H25+'5'!H25+'6'!H25+'7'!H25+'8'!H25+'9'!H25+'10'!H25+'11'!H25+'12'!H25+'13'!H25+'14'!H25+'15'!H25+'16'!H25+'17'!H25+'18'!H25+'20'!H25+'19'!H25+'21'!H25+'22'!H25+'23'!H25+'24'!H25+'25'!H25+'26'!H25+'27'!H25+'28'!H25+'29'!H25+'30'!H25+'31'!H25</f>
        <v>1</v>
      </c>
      <c r="I25" s="3">
        <f>'1'!I25+'2'!I25+'3'!I25+'4'!I25+'5'!I25+'6'!I25+'7'!I25+'8'!I25+'9'!I25+'10'!I25+'11'!I25+'12'!I25+'13'!I25+'14'!I25+'15'!I25+'16'!I25+'17'!I25+'18'!I25+'20'!I25+'19'!I25+'21'!I25+'22'!I25+'23'!I25+'24'!I25+'25'!I25+'26'!I25+'27'!I25+'28'!I25+'29'!I25+'30'!I25+'31'!I25</f>
        <v>1</v>
      </c>
      <c r="J25" s="3">
        <f>'1'!J25+'2'!J25+'3'!J25+'4'!J25+'5'!J25+'6'!J25+'7'!J25+'8'!J25+'9'!J25+'10'!J25+'11'!J25+'12'!J25+'13'!J25+'14'!J25+'15'!J25+'16'!J25+'17'!J25+'18'!J25+'20'!J25+'19'!J25+'21'!J25+'22'!J25+'23'!J25+'24'!J25+'25'!J25+'26'!J25+'27'!J25+'28'!J25+'29'!J25+'30'!J25+'31'!J25</f>
        <v>0</v>
      </c>
      <c r="K25" s="3">
        <f>'1'!K25+'2'!K25+'3'!K25+'4'!K25+'5'!K25+'6'!K25+'7'!K25+'8'!K25+'9'!K25+'10'!K25+'11'!K25+'12'!K25+'13'!K25+'14'!K25+'15'!K25+'16'!K25+'17'!K25+'18'!K25+'20'!K25+'19'!K25+'21'!K25+'22'!K25+'23'!K25+'24'!K25+'25'!K25+'26'!K25+'27'!K25+'28'!K25+'29'!K25+'30'!K25+'31'!K25</f>
        <v>0</v>
      </c>
      <c r="L25" s="3">
        <f>'1'!L25+'2'!L25+'3'!L25+'4'!L25+'5'!L25+'6'!L25+'7'!L25+'8'!L25+'9'!L25+'10'!L25+'11'!L25+'12'!L25+'13'!L25+'14'!L25+'15'!L25+'16'!L25+'17'!L25+'18'!L25+'20'!L25+'19'!L25+'21'!L25+'22'!L25+'23'!L25+'24'!L25+'25'!L25+'26'!L25+'27'!L25+'28'!L25+'29'!L25+'30'!L25+'31'!L25</f>
        <v>0</v>
      </c>
      <c r="M25" s="3">
        <f t="shared" si="5"/>
        <v>0</v>
      </c>
      <c r="N25" s="3">
        <f t="shared" si="6"/>
        <v>100</v>
      </c>
      <c r="O25" s="86">
        <f t="shared" si="7"/>
        <v>0</v>
      </c>
      <c r="P25" s="83" t="s">
        <v>65</v>
      </c>
    </row>
    <row r="26" spans="1:16" ht="21.95" customHeight="1" thickBot="1" x14ac:dyDescent="0.3">
      <c r="A26" s="82">
        <v>22</v>
      </c>
      <c r="B26" s="52" t="s">
        <v>58</v>
      </c>
      <c r="C26" s="3">
        <f>'1'!C26+'2'!C26+'3'!C26+'4'!C26+'5'!C26+'6'!C26+'7'!C26+'8'!C26+'9'!C26+'10'!C26+'11'!C26+'12'!C26+'13'!C26+'14'!C26+'15'!C26+'16'!C26+'17'!C26+'18'!C26+'20'!C26+'19'!C26+'21'!C26+'22'!C26+'23'!C26+'24'!C26+'25'!C26+'26'!C26+'27'!C26+'28'!C26+'29'!C26+'30'!C26+'31'!C26</f>
        <v>0</v>
      </c>
      <c r="D26" s="3">
        <f>'1'!D26+'2'!D26+'3'!D26+'4'!D26+'5'!D26+'6'!D26+'7'!D26+'8'!D26+'9'!D26+'10'!D26+'11'!D26+'12'!D26+'13'!D26+'14'!D26+'15'!D26+'16'!D26+'17'!D26+'18'!D26+'20'!D26+'19'!D26+'21'!D26+'22'!D26+'23'!D26+'24'!D26+'25'!D26+'26'!D26+'27'!D26+'28'!D26+'29'!D26+'30'!D26+'31'!D26</f>
        <v>0</v>
      </c>
      <c r="E26" s="3">
        <f>'1'!E26+'2'!E26+'3'!E26+'4'!E26+'5'!E26+'6'!E26+'7'!E26+'8'!E25+'9'!E26+'10'!E26+'11'!E26+'12'!E26+'13'!E26+'14'!E26+'15'!E26+'16'!E26+'17'!E26+'18'!E26+'20'!E26+'19'!E26+'21'!E26+'22'!E26+'23'!E26+'24'!E26+'25'!E26+'26'!E26+'27'!E25+'28'!E26+'29'!E26+'30'!E26+'31'!E26</f>
        <v>0</v>
      </c>
      <c r="F26" s="3">
        <f>'1'!F26+'2'!F26+'3'!F26+'4'!F25+'5'!F26+'6'!F26+'7'!F26+'8'!F26+'9'!F26+'10'!F26+'11'!F26+'12'!F26+'13'!F26+'14'!F26+'15'!F26+'16'!F26+'17'!F26+'18'!F26+'20'!F26+'19'!F26+'21'!F26+'22'!F26+'23'!F26+'24'!F26+'25'!F26+'26'!F26+'27'!F26+'28'!F26+'29'!F26+'30'!F26+'31'!F26</f>
        <v>0</v>
      </c>
      <c r="G26" s="24" t="e">
        <f t="shared" si="4"/>
        <v>#DIV/0!</v>
      </c>
      <c r="H26" s="3">
        <f>'1'!H26+'2'!H26+'3'!H26+'4'!H26+'5'!H26+'6'!H26+'7'!H26+'8'!H26+'9'!H26+'10'!H26+'11'!H26+'12'!H26+'13'!H26+'14'!H26+'15'!H26+'16'!H26+'17'!H26+'18'!H26+'20'!H26+'19'!H26+'21'!H26+'22'!H26+'23'!H26+'24'!H26+'25'!H26+'26'!H26+'27'!H26+'28'!H26+'29'!H26+'30'!H26+'31'!H26</f>
        <v>0</v>
      </c>
      <c r="I26" s="3">
        <f>'1'!I26+'2'!I26+'3'!I26+'4'!I26+'5'!I26+'6'!I26+'7'!I26+'8'!I26+'9'!I26+'10'!I26+'11'!I26+'12'!I26+'13'!I26+'14'!I26+'15'!I26+'16'!I26+'17'!I26+'18'!I26+'20'!I26+'19'!I26+'21'!I26+'22'!I26+'23'!I26+'24'!I26+'25'!I26+'26'!I26+'27'!I26+'28'!I26+'29'!I26+'30'!I26+'31'!I26</f>
        <v>0</v>
      </c>
      <c r="J26" s="3">
        <f>'1'!J26+'2'!J26+'3'!J26+'4'!J26+'5'!J26+'6'!J26+'7'!J26+'8'!J26+'9'!J26+'10'!J26+'11'!J26+'12'!J26+'13'!J26+'14'!J26+'15'!J26+'16'!J26+'17'!J26+'18'!J26+'20'!J26+'19'!J26+'21'!J26+'22'!J26+'23'!J26+'24'!J26+'25'!J26+'26'!J26+'27'!J26+'28'!J26+'29'!J26+'30'!J26+'31'!J26</f>
        <v>0</v>
      </c>
      <c r="K26" s="3">
        <f>'1'!K26+'2'!K26+'3'!K26+'4'!K26+'5'!K26+'6'!K26+'7'!K26+'8'!K26+'9'!K26+'10'!K26+'11'!K26+'12'!K26+'13'!K26+'14'!K26+'15'!K26+'16'!K26+'17'!K26+'18'!K26+'20'!K26+'19'!K26+'21'!K26+'22'!K26+'23'!K26+'24'!K26+'25'!K26+'26'!K26+'27'!K26+'28'!K26+'29'!K26+'30'!K26+'31'!K26</f>
        <v>0</v>
      </c>
      <c r="L26" s="3">
        <f>'1'!L26+'2'!L26+'3'!L26+'4'!L26+'5'!L26+'6'!L26+'7'!L26+'8'!L26+'9'!L26+'10'!L26+'11'!L26+'12'!L26+'13'!L26+'14'!L26+'15'!L26+'16'!L26+'17'!L26+'18'!L26+'20'!L26+'19'!L26+'21'!L26+'22'!L26+'23'!L26+'24'!L26+'25'!L26+'26'!L26+'27'!L26+'28'!L26+'29'!L26+'30'!L26+'31'!L26</f>
        <v>0</v>
      </c>
      <c r="M26" s="3" t="e">
        <f t="shared" si="5"/>
        <v>#DIV/0!</v>
      </c>
      <c r="N26" s="3" t="e">
        <f t="shared" si="6"/>
        <v>#DIV/0!</v>
      </c>
      <c r="O26" s="86" t="e">
        <f t="shared" si="7"/>
        <v>#DIV/0!</v>
      </c>
      <c r="P26" s="83" t="s">
        <v>65</v>
      </c>
    </row>
    <row r="27" spans="1:16" ht="21.95" customHeight="1" thickBot="1" x14ac:dyDescent="0.3">
      <c r="A27" s="38">
        <v>23</v>
      </c>
      <c r="B27" s="52" t="s">
        <v>64</v>
      </c>
      <c r="C27" s="3">
        <f>'1'!C27+'2'!C27+'3'!C27+'4'!C27+'5'!C27+'6'!C27+'7'!C27+'8'!C27+'9'!C27+'10'!C27+'11'!C27+'12'!C27+'13'!C27+'14'!C27+'15'!C27+'16'!C27+'17'!C27+'18'!C27+'20'!C27+'19'!C27+'21'!C27+'22'!C27+'23'!C27+'24'!C27+'25'!C27+'26'!C27+'27'!C27+'28'!C27+'29'!C27+'30'!C27+'31'!C27</f>
        <v>0</v>
      </c>
      <c r="D27" s="3">
        <f>'1'!D27+'2'!D27+'3'!D27+'4'!D27+'5'!D27+'6'!D27+'7'!D27+'8'!D27+'9'!D27+'10'!D27+'11'!D27+'12'!D27+'13'!D27+'14'!D27+'15'!D27+'16'!D27+'17'!D27+'18'!D27+'20'!D27+'19'!D27+'21'!D27+'22'!D27+'23'!D27+'24'!D27+'25'!D27+'26'!D27+'27'!D27+'28'!D27+'29'!D27+'30'!D27+'31'!D27</f>
        <v>0</v>
      </c>
      <c r="E27" s="3">
        <f>'1'!E27+'2'!E27+'3'!E27+'4'!E27+'5'!E27+'6'!E27+'7'!E27+'8'!E26+'9'!E27+'10'!E27+'11'!E27+'12'!E27+'13'!E27+'14'!E27+'15'!E27+'16'!E27+'17'!E27+'18'!E27+'20'!E27+'19'!E27+'21'!E27+'22'!E27+'23'!E27+'24'!E27+'25'!E27+'26'!E27+'27'!E26+'28'!E27+'29'!E27+'30'!E27+'31'!E27</f>
        <v>0</v>
      </c>
      <c r="F27" s="3">
        <f>'1'!F27+'2'!F27+'3'!F27+'4'!F26+'5'!F27+'6'!F27+'7'!F27+'8'!F27+'9'!F27+'10'!F27+'11'!F27+'12'!F27+'13'!F27+'14'!F27+'15'!F27+'16'!F27+'17'!F27+'18'!F27+'20'!F27+'19'!F27+'21'!F27+'22'!F27+'23'!F27+'24'!F27+'25'!F27+'26'!F27+'27'!F27+'28'!F27+'29'!F27+'30'!F27+'31'!F27</f>
        <v>0</v>
      </c>
      <c r="G27" s="24" t="e">
        <f t="shared" ref="G27" si="8">E27/C27*100</f>
        <v>#DIV/0!</v>
      </c>
      <c r="H27" s="3">
        <f>'1'!H27+'2'!H27+'3'!H27+'4'!H27+'5'!H27+'6'!H27+'7'!H27+'8'!H27+'9'!H27+'10'!H27+'11'!H27+'12'!H27+'13'!H27+'14'!H27+'15'!H27+'16'!H27+'17'!H27+'18'!H27+'20'!H27+'19'!H27+'21'!H27+'22'!H27+'23'!H27+'24'!H27+'25'!H27+'26'!H27+'27'!H27+'28'!H27+'29'!H27+'30'!H27+'31'!H27</f>
        <v>0</v>
      </c>
      <c r="I27" s="3">
        <f>'1'!I27+'2'!I27+'3'!I27+'4'!I27+'5'!I27+'6'!I27+'7'!I27+'8'!I27+'9'!I27+'10'!I27+'11'!I27+'12'!I27+'13'!I27+'14'!I27+'15'!I27+'16'!I27+'17'!I27+'18'!I27+'20'!I27+'19'!I27+'21'!I27+'22'!I27+'23'!I27+'24'!I27+'25'!I27+'26'!I27+'27'!I27+'28'!I27+'29'!I27+'30'!I27+'31'!I27</f>
        <v>0</v>
      </c>
      <c r="J27" s="3">
        <f>'1'!J27+'2'!J27+'3'!J27+'4'!J27+'5'!J27+'6'!J27+'7'!J27+'8'!J27+'9'!J27+'10'!J27+'11'!J27+'12'!J27+'13'!J27+'14'!J27+'15'!J27+'16'!J27+'17'!J27+'18'!J27+'20'!J27+'19'!J27+'21'!J27+'22'!J27+'23'!J27+'24'!J27+'25'!J27+'26'!J27+'27'!J27+'28'!J27+'29'!J27+'30'!J27+'31'!J27</f>
        <v>0</v>
      </c>
      <c r="K27" s="3">
        <f>'1'!K27+'2'!K27+'3'!K27+'4'!K27+'5'!K27+'6'!K27+'7'!K27+'8'!K27+'9'!K27+'10'!K27+'11'!K27+'12'!K27+'13'!K27+'14'!K27+'15'!K27+'16'!K27+'17'!K27+'18'!K27+'20'!K27+'19'!K27+'21'!K27+'22'!K27+'23'!K27+'24'!K27+'25'!K27+'26'!K27+'27'!K27+'28'!K27+'29'!K27+'30'!K27+'31'!K27</f>
        <v>0</v>
      </c>
      <c r="L27" s="3">
        <f>'1'!L27+'2'!L27+'3'!L27+'4'!L27+'5'!L27+'6'!L27+'7'!L27+'8'!L27+'9'!L27+'10'!L27+'11'!L27+'12'!L27+'13'!L27+'14'!L27+'15'!L27+'16'!L27+'17'!L27+'18'!L27+'20'!L27+'19'!L27+'21'!L27+'22'!L27+'23'!L27+'24'!L27+'25'!L27+'26'!L27+'27'!L27+'28'!L27+'29'!L27+'30'!L27+'31'!L27</f>
        <v>0</v>
      </c>
      <c r="M27" s="3" t="e">
        <f t="shared" ref="M27" si="9">J27/H27*100</f>
        <v>#DIV/0!</v>
      </c>
      <c r="N27" s="3" t="e">
        <f t="shared" ref="N27" si="10">100-M27</f>
        <v>#DIV/0!</v>
      </c>
      <c r="O27" s="86" t="e">
        <f t="shared" ref="O27" si="11">+E27/D27*1000000</f>
        <v>#DIV/0!</v>
      </c>
      <c r="P27" s="83" t="s">
        <v>65</v>
      </c>
    </row>
    <row r="28" spans="1:16" ht="25.5" customHeight="1" x14ac:dyDescent="0.25">
      <c r="A28" s="58"/>
      <c r="B28" s="59" t="s">
        <v>17</v>
      </c>
      <c r="C28" s="60">
        <f>SUM(C5:C27)</f>
        <v>1809497</v>
      </c>
      <c r="D28" s="61">
        <f>SUM(D5:D27)</f>
        <v>1809194</v>
      </c>
      <c r="E28" s="61">
        <f>SUM(E5:E27)</f>
        <v>303</v>
      </c>
      <c r="F28" s="61">
        <f>SUM(F5:F27)</f>
        <v>103</v>
      </c>
      <c r="G28" s="62">
        <f>E28/C28*100</f>
        <v>1.674498493227676E-2</v>
      </c>
      <c r="H28" s="61">
        <f>SUM(H5:H27)</f>
        <v>396</v>
      </c>
      <c r="I28" s="61">
        <f>SUM(I5:I27)</f>
        <v>396</v>
      </c>
      <c r="J28" s="61">
        <f>SUM(J5:J27)</f>
        <v>0</v>
      </c>
      <c r="K28" s="61">
        <f>SUM(K5:K27)</f>
        <v>0</v>
      </c>
      <c r="L28" s="63">
        <f>SUM(L5:L27)</f>
        <v>0</v>
      </c>
      <c r="M28" s="56">
        <f>J28/H28*100</f>
        <v>0</v>
      </c>
      <c r="N28" s="56">
        <f>100-M28</f>
        <v>100</v>
      </c>
      <c r="O28" s="56" t="e">
        <f>SUM(O5:O26)</f>
        <v>#DIV/0!</v>
      </c>
      <c r="P28" s="57"/>
    </row>
    <row r="29" spans="1:16" x14ac:dyDescent="0.25">
      <c r="A29" s="96" t="s">
        <v>18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 spans="1:16" x14ac:dyDescent="0.25">
      <c r="A30" s="98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1:16" x14ac:dyDescent="0.25">
      <c r="A31" s="92" t="s">
        <v>24</v>
      </c>
      <c r="B31" s="93"/>
      <c r="C31" s="93"/>
      <c r="D31" s="94"/>
    </row>
    <row r="32" spans="1:16" x14ac:dyDescent="0.25">
      <c r="A32" s="41" t="s">
        <v>25</v>
      </c>
      <c r="B32" s="41" t="s">
        <v>26</v>
      </c>
      <c r="C32" s="42" t="s">
        <v>27</v>
      </c>
      <c r="D32" s="42" t="s">
        <v>28</v>
      </c>
    </row>
    <row r="33" spans="1:10" x14ac:dyDescent="0.25">
      <c r="A33" s="43" t="s">
        <v>29</v>
      </c>
      <c r="B33" s="34" t="s">
        <v>30</v>
      </c>
      <c r="C33" s="44" t="s">
        <v>31</v>
      </c>
      <c r="D33" s="45" t="s">
        <v>32</v>
      </c>
      <c r="J33" s="32"/>
    </row>
    <row r="34" spans="1:10" x14ac:dyDescent="0.25">
      <c r="A34" s="46" t="s">
        <v>33</v>
      </c>
      <c r="B34" s="34" t="s">
        <v>34</v>
      </c>
      <c r="C34" s="47" t="s">
        <v>35</v>
      </c>
      <c r="D34" s="45" t="s">
        <v>36</v>
      </c>
    </row>
    <row r="35" spans="1:10" x14ac:dyDescent="0.25">
      <c r="A35" s="46" t="s">
        <v>37</v>
      </c>
      <c r="B35" s="34" t="s">
        <v>38</v>
      </c>
      <c r="C35" s="48" t="s">
        <v>39</v>
      </c>
      <c r="D35" s="45" t="s">
        <v>40</v>
      </c>
    </row>
    <row r="36" spans="1:10" x14ac:dyDescent="0.25">
      <c r="A36" s="46" t="s">
        <v>41</v>
      </c>
      <c r="B36" s="34" t="s">
        <v>42</v>
      </c>
      <c r="C36" s="49" t="s">
        <v>43</v>
      </c>
      <c r="D36" s="45" t="s">
        <v>44</v>
      </c>
    </row>
  </sheetData>
  <mergeCells count="5">
    <mergeCell ref="A31:D31"/>
    <mergeCell ref="A1:P1"/>
    <mergeCell ref="A2:P2"/>
    <mergeCell ref="A3:P3"/>
    <mergeCell ref="A29:P30"/>
  </mergeCells>
  <printOptions horizontalCentered="1" verticalCentered="1"/>
  <pageMargins left="0" right="0" top="0" bottom="0" header="0" footer="0"/>
  <pageSetup paperSize="9" scale="63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22" workbookViewId="0">
      <selection activeCell="D33" sqref="D33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4000+2500+1600+2500</f>
        <v>10600</v>
      </c>
      <c r="D5" s="3">
        <v>10600</v>
      </c>
      <c r="E5" s="3">
        <v>0</v>
      </c>
      <c r="F5" s="4">
        <v>0</v>
      </c>
      <c r="G5" s="5">
        <f t="shared" ref="G5" si="0">E5/C5*100</f>
        <v>0</v>
      </c>
      <c r="H5" s="6">
        <v>6</v>
      </c>
      <c r="I5" s="6">
        <v>6</v>
      </c>
      <c r="J5" s="6">
        <v>0</v>
      </c>
      <c r="K5" s="4">
        <v>0</v>
      </c>
      <c r="L5" s="7">
        <v>0</v>
      </c>
      <c r="M5" s="8">
        <f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550+640+720</f>
        <v>1910</v>
      </c>
      <c r="D6" s="7">
        <v>1910</v>
      </c>
      <c r="E6" s="7">
        <v>0</v>
      </c>
      <c r="F6" s="4">
        <v>0</v>
      </c>
      <c r="G6" s="5">
        <f>E6/C6*100</f>
        <v>0</v>
      </c>
      <c r="H6" s="7">
        <v>3</v>
      </c>
      <c r="I6" s="6">
        <v>3</v>
      </c>
      <c r="J6" s="7">
        <v>0</v>
      </c>
      <c r="K6" s="4">
        <v>0</v>
      </c>
      <c r="L6" s="7">
        <v>0</v>
      </c>
      <c r="M6" s="8">
        <f t="shared" ref="M6" si="1">J6/H6*100</f>
        <v>0</v>
      </c>
      <c r="N6" s="9">
        <f t="shared" ref="N6" si="2">100-M6</f>
        <v>100</v>
      </c>
      <c r="O6" s="7">
        <f t="shared" ref="O6" si="3">E6/D6*1000000</f>
        <v>0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ref="G7:G14" si="4">E7/C7*100</f>
        <v>#DIV/0!</v>
      </c>
      <c r="H7" s="7"/>
      <c r="I7" s="6"/>
      <c r="J7" s="7"/>
      <c r="K7" s="4"/>
      <c r="L7" s="7"/>
      <c r="M7" s="8" t="e">
        <f t="shared" ref="M7:M14" si="5">J7/H7*100</f>
        <v>#DIV/0!</v>
      </c>
      <c r="N7" s="9" t="e">
        <f t="shared" ref="N7:N14" si="6">100-M7</f>
        <v>#DIV/0!</v>
      </c>
      <c r="O7" s="7" t="e">
        <f t="shared" ref="O7:O14" si="7">E7/D7*1000000</f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si="4"/>
        <v>#DIV/0!</v>
      </c>
      <c r="H8" s="7"/>
      <c r="I8" s="6"/>
      <c r="J8" s="7"/>
      <c r="K8" s="4"/>
      <c r="L8" s="7"/>
      <c r="M8" s="8" t="e">
        <f t="shared" si="5"/>
        <v>#DIV/0!</v>
      </c>
      <c r="N8" s="9" t="e">
        <f t="shared" si="6"/>
        <v>#DIV/0!</v>
      </c>
      <c r="O8" s="7" t="e">
        <f t="shared" si="7"/>
        <v>#DIV/0!</v>
      </c>
    </row>
    <row r="9" spans="1:15" ht="21.95" customHeight="1" x14ac:dyDescent="0.25">
      <c r="A9" s="10">
        <v>5</v>
      </c>
      <c r="B9" s="11" t="s">
        <v>60</v>
      </c>
      <c r="C9" s="7">
        <v>13000</v>
      </c>
      <c r="D9" s="7">
        <v>13000</v>
      </c>
      <c r="E9" s="7">
        <v>0</v>
      </c>
      <c r="F9" s="4">
        <v>0</v>
      </c>
      <c r="G9" s="5">
        <f t="shared" si="4"/>
        <v>0</v>
      </c>
      <c r="H9" s="7">
        <v>1</v>
      </c>
      <c r="I9" s="6">
        <v>1</v>
      </c>
      <c r="J9" s="7">
        <v>0</v>
      </c>
      <c r="K9" s="4">
        <v>0</v>
      </c>
      <c r="L9" s="7">
        <v>0</v>
      </c>
      <c r="M9" s="8">
        <f t="shared" si="5"/>
        <v>0</v>
      </c>
      <c r="N9" s="9">
        <f t="shared" si="6"/>
        <v>100</v>
      </c>
      <c r="O9" s="7">
        <f t="shared" si="7"/>
        <v>0</v>
      </c>
    </row>
    <row r="10" spans="1:15" ht="21.95" customHeight="1" x14ac:dyDescent="0.25">
      <c r="A10" s="10">
        <v>6</v>
      </c>
      <c r="B10" s="11" t="s">
        <v>61</v>
      </c>
      <c r="C10" s="7"/>
      <c r="D10" s="7"/>
      <c r="E10" s="7"/>
      <c r="F10" s="4"/>
      <c r="G10" s="5" t="e">
        <f t="shared" si="4"/>
        <v>#DIV/0!</v>
      </c>
      <c r="H10" s="7"/>
      <c r="I10" s="6"/>
      <c r="J10" s="7"/>
      <c r="K10" s="4"/>
      <c r="L10" s="7"/>
      <c r="M10" s="8" t="e">
        <f t="shared" si="5"/>
        <v>#DIV/0!</v>
      </c>
      <c r="N10" s="9" t="e">
        <f t="shared" si="6"/>
        <v>#DIV/0!</v>
      </c>
      <c r="O10" s="7" t="e">
        <f t="shared" si="7"/>
        <v>#DIV/0!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4"/>
        <v>#DIV/0!</v>
      </c>
      <c r="H11" s="7"/>
      <c r="I11" s="6"/>
      <c r="J11" s="7"/>
      <c r="K11" s="4"/>
      <c r="L11" s="7"/>
      <c r="M11" s="8" t="e">
        <f t="shared" si="5"/>
        <v>#DIV/0!</v>
      </c>
      <c r="N11" s="9" t="e">
        <f t="shared" si="6"/>
        <v>#DIV/0!</v>
      </c>
      <c r="O11" s="7" t="e">
        <f t="shared" si="7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4"/>
        <v>#DIV/0!</v>
      </c>
      <c r="H12" s="7"/>
      <c r="I12" s="6"/>
      <c r="J12" s="7"/>
      <c r="K12" s="4"/>
      <c r="L12" s="7"/>
      <c r="M12" s="8" t="e">
        <f t="shared" si="5"/>
        <v>#DIV/0!</v>
      </c>
      <c r="N12" s="9" t="e">
        <f t="shared" si="6"/>
        <v>#DIV/0!</v>
      </c>
      <c r="O12" s="7" t="e">
        <f t="shared" si="7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36" t="e">
        <f t="shared" si="4"/>
        <v>#DIV/0!</v>
      </c>
      <c r="H13" s="38"/>
      <c r="I13" s="38"/>
      <c r="J13" s="34"/>
      <c r="K13" s="39"/>
      <c r="L13" s="38"/>
      <c r="M13" s="8" t="e">
        <f t="shared" si="5"/>
        <v>#DIV/0!</v>
      </c>
      <c r="N13" s="9" t="e">
        <f t="shared" si="6"/>
        <v>#DIV/0!</v>
      </c>
      <c r="O13" s="7" t="e">
        <f t="shared" si="7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36" t="e">
        <f t="shared" si="4"/>
        <v>#DIV/0!</v>
      </c>
      <c r="H14" s="38"/>
      <c r="I14" s="38"/>
      <c r="J14" s="34"/>
      <c r="K14" s="39"/>
      <c r="L14" s="38"/>
      <c r="M14" s="8" t="e">
        <f t="shared" si="5"/>
        <v>#DIV/0!</v>
      </c>
      <c r="N14" s="9" t="e">
        <f t="shared" si="6"/>
        <v>#DIV/0!</v>
      </c>
      <c r="O14" s="7" t="e">
        <f t="shared" si="7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36" t="e">
        <f t="shared" ref="G15:G23" si="8">E15/C15*100</f>
        <v>#DIV/0!</v>
      </c>
      <c r="H15" s="38"/>
      <c r="I15" s="38"/>
      <c r="J15" s="39"/>
      <c r="K15" s="39"/>
      <c r="L15" s="38"/>
      <c r="M15" s="8" t="e">
        <f t="shared" ref="M15:M23" si="9">J15/H15*100</f>
        <v>#DIV/0!</v>
      </c>
      <c r="N15" s="9" t="e">
        <f t="shared" ref="N15:N23" si="10">100-M15</f>
        <v>#DIV/0!</v>
      </c>
      <c r="O15" s="7" t="e">
        <f t="shared" ref="O15:O23" si="11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36" t="e">
        <f t="shared" si="8"/>
        <v>#DIV/0!</v>
      </c>
      <c r="H16" s="38"/>
      <c r="I16" s="38"/>
      <c r="J16" s="39"/>
      <c r="K16" s="39"/>
      <c r="L16" s="38"/>
      <c r="M16" s="8" t="e">
        <f t="shared" si="9"/>
        <v>#DIV/0!</v>
      </c>
      <c r="N16" s="9" t="e">
        <f t="shared" si="10"/>
        <v>#DIV/0!</v>
      </c>
      <c r="O16" s="7" t="e">
        <f t="shared" si="11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36" t="e">
        <f t="shared" si="8"/>
        <v>#DIV/0!</v>
      </c>
      <c r="H17" s="38"/>
      <c r="I17" s="38"/>
      <c r="J17" s="39"/>
      <c r="K17" s="39"/>
      <c r="L17" s="38"/>
      <c r="M17" s="8" t="e">
        <f t="shared" si="9"/>
        <v>#DIV/0!</v>
      </c>
      <c r="N17" s="9" t="e">
        <f t="shared" si="10"/>
        <v>#DIV/0!</v>
      </c>
      <c r="O17" s="7" t="e">
        <f t="shared" si="11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36" t="e">
        <f t="shared" si="8"/>
        <v>#DIV/0!</v>
      </c>
      <c r="H18" s="38"/>
      <c r="I18" s="38"/>
      <c r="J18" s="34"/>
      <c r="K18" s="39"/>
      <c r="L18" s="38"/>
      <c r="M18" s="8" t="e">
        <f t="shared" si="9"/>
        <v>#DIV/0!</v>
      </c>
      <c r="N18" s="9" t="e">
        <f t="shared" si="10"/>
        <v>#DIV/0!</v>
      </c>
      <c r="O18" s="7" t="e">
        <f t="shared" si="11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36" t="e">
        <f t="shared" si="8"/>
        <v>#DIV/0!</v>
      </c>
      <c r="H19" s="38"/>
      <c r="I19" s="38"/>
      <c r="J19" s="34"/>
      <c r="K19" s="39"/>
      <c r="L19" s="38"/>
      <c r="M19" s="8" t="e">
        <f t="shared" si="9"/>
        <v>#DIV/0!</v>
      </c>
      <c r="N19" s="9" t="e">
        <f t="shared" si="10"/>
        <v>#DIV/0!</v>
      </c>
      <c r="O19" s="7" t="e">
        <f t="shared" si="11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36" t="e">
        <f t="shared" si="8"/>
        <v>#DIV/0!</v>
      </c>
      <c r="H20" s="38"/>
      <c r="I20" s="38"/>
      <c r="J20" s="39"/>
      <c r="K20" s="39"/>
      <c r="L20" s="38"/>
      <c r="M20" s="8" t="e">
        <f t="shared" si="9"/>
        <v>#DIV/0!</v>
      </c>
      <c r="N20" s="9" t="e">
        <f t="shared" si="10"/>
        <v>#DIV/0!</v>
      </c>
      <c r="O20" s="7" t="e">
        <f t="shared" si="11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36" t="e">
        <f t="shared" si="8"/>
        <v>#DIV/0!</v>
      </c>
      <c r="H21" s="38"/>
      <c r="I21" s="38"/>
      <c r="J21" s="34"/>
      <c r="K21" s="39"/>
      <c r="L21" s="38"/>
      <c r="M21" s="8" t="e">
        <f t="shared" si="9"/>
        <v>#DIV/0!</v>
      </c>
      <c r="N21" s="9" t="e">
        <f t="shared" si="10"/>
        <v>#DIV/0!</v>
      </c>
      <c r="O21" s="7" t="e">
        <f t="shared" si="11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36" t="e">
        <f t="shared" si="8"/>
        <v>#DIV/0!</v>
      </c>
      <c r="H22" s="38"/>
      <c r="I22" s="38"/>
      <c r="J22" s="34"/>
      <c r="K22" s="39"/>
      <c r="L22" s="38"/>
      <c r="M22" s="8" t="e">
        <f t="shared" si="9"/>
        <v>#DIV/0!</v>
      </c>
      <c r="N22" s="9" t="e">
        <f t="shared" si="10"/>
        <v>#DIV/0!</v>
      </c>
      <c r="O22" s="7" t="e">
        <f t="shared" si="11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36" t="e">
        <f t="shared" si="8"/>
        <v>#DIV/0!</v>
      </c>
      <c r="H23" s="38"/>
      <c r="I23" s="38"/>
      <c r="J23" s="34"/>
      <c r="K23" s="39"/>
      <c r="L23" s="38"/>
      <c r="M23" s="8" t="e">
        <f t="shared" si="9"/>
        <v>#DIV/0!</v>
      </c>
      <c r="N23" s="9" t="e">
        <f t="shared" si="10"/>
        <v>#DIV/0!</v>
      </c>
      <c r="O23" s="7" t="e">
        <f t="shared" si="11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36" t="e">
        <f t="shared" ref="G24" si="12">E24/C24*100</f>
        <v>#DIV/0!</v>
      </c>
      <c r="H24" s="38"/>
      <c r="I24" s="38"/>
      <c r="J24" s="34"/>
      <c r="K24" s="39"/>
      <c r="L24" s="38"/>
      <c r="M24" s="8" t="e">
        <f t="shared" ref="M24" si="13">J24/H24*100</f>
        <v>#DIV/0!</v>
      </c>
      <c r="N24" s="9" t="e">
        <f t="shared" ref="N24" si="14">100-M24</f>
        <v>#DIV/0!</v>
      </c>
      <c r="O24" s="7" t="e">
        <f t="shared" ref="O24" si="15">E24/D24*1000000</f>
        <v>#DIV/0!</v>
      </c>
    </row>
    <row r="25" spans="1:15" ht="21.95" customHeight="1" x14ac:dyDescent="0.25">
      <c r="A25" s="1">
        <v>21</v>
      </c>
      <c r="B25" s="52" t="s">
        <v>57</v>
      </c>
      <c r="C25" s="23"/>
      <c r="D25" s="23"/>
      <c r="E25" s="23"/>
      <c r="F25" s="4"/>
      <c r="G25" s="36" t="e">
        <f t="shared" ref="G25:G27" si="16">E25/C25*100</f>
        <v>#DIV/0!</v>
      </c>
      <c r="H25" s="38"/>
      <c r="I25" s="38"/>
      <c r="J25" s="34"/>
      <c r="K25" s="39"/>
      <c r="L25" s="38"/>
      <c r="M25" s="8" t="e">
        <f t="shared" ref="M25" si="17">J25/H25*100</f>
        <v>#DIV/0!</v>
      </c>
      <c r="N25" s="9" t="e">
        <f t="shared" ref="N25" si="18">100-M25</f>
        <v>#DIV/0!</v>
      </c>
      <c r="O25" s="7" t="e">
        <f t="shared" ref="O25" si="19">E25/D25*1000000</f>
        <v>#DIV/0!</v>
      </c>
    </row>
    <row r="26" spans="1:15" ht="21.95" customHeight="1" x14ac:dyDescent="0.25">
      <c r="A26" s="10">
        <v>22</v>
      </c>
      <c r="B26" s="52" t="s">
        <v>58</v>
      </c>
      <c r="C26" s="23"/>
      <c r="D26" s="23"/>
      <c r="E26" s="23"/>
      <c r="F26" s="4"/>
      <c r="G26" s="36" t="e">
        <f t="shared" si="16"/>
        <v>#DIV/0!</v>
      </c>
      <c r="H26" s="38"/>
      <c r="I26" s="38"/>
      <c r="J26" s="34"/>
      <c r="K26" s="39"/>
      <c r="L26" s="38"/>
      <c r="M26" s="8" t="e">
        <f t="shared" ref="M26" si="20">J26/H26*100</f>
        <v>#DIV/0!</v>
      </c>
      <c r="N26" s="9" t="e">
        <f t="shared" ref="N26" si="21">100-M26</f>
        <v>#DIV/0!</v>
      </c>
      <c r="O26" s="7" t="e">
        <f t="shared" ref="O26" si="22">E26/D26*1000000</f>
        <v>#DIV/0!</v>
      </c>
    </row>
    <row r="27" spans="1:15" ht="21.95" customHeight="1" thickBot="1" x14ac:dyDescent="0.3">
      <c r="A27" s="1">
        <v>23</v>
      </c>
      <c r="B27" s="52" t="s">
        <v>64</v>
      </c>
      <c r="C27" s="23"/>
      <c r="D27" s="23"/>
      <c r="E27" s="23"/>
      <c r="F27" s="23"/>
      <c r="G27" s="36" t="e">
        <f t="shared" si="16"/>
        <v>#DIV/0!</v>
      </c>
      <c r="H27" s="38"/>
      <c r="I27" s="38"/>
      <c r="J27" s="34"/>
      <c r="K27" s="39"/>
      <c r="L27" s="38"/>
      <c r="M27" s="8" t="e">
        <f t="shared" ref="M27" si="23">J27/H27*100</f>
        <v>#DIV/0!</v>
      </c>
      <c r="N27" s="9" t="e">
        <f t="shared" ref="N27" si="24">100-M27</f>
        <v>#DIV/0!</v>
      </c>
      <c r="O27" s="7" t="e">
        <f t="shared" ref="O27" si="25">E27/D27*1000000</f>
        <v>#DIV/0!</v>
      </c>
    </row>
    <row r="28" spans="1:15" ht="15.75" thickBot="1" x14ac:dyDescent="0.3">
      <c r="A28" s="12"/>
      <c r="B28" s="13" t="s">
        <v>17</v>
      </c>
      <c r="C28" s="14">
        <f>SUM(C5:C27)</f>
        <v>25510</v>
      </c>
      <c r="D28" s="15">
        <f>SUM(D5:D27)</f>
        <v>25510</v>
      </c>
      <c r="E28" s="15">
        <f>SUM(E5:E27)</f>
        <v>0</v>
      </c>
      <c r="F28" s="15">
        <f>SUM(F6:F27)</f>
        <v>0</v>
      </c>
      <c r="G28" s="16">
        <f>E28/C28*100</f>
        <v>0</v>
      </c>
      <c r="H28" s="15">
        <f>SUM(H5:H27)</f>
        <v>10</v>
      </c>
      <c r="I28" s="15">
        <f>SUM(I5:I27)</f>
        <v>10</v>
      </c>
      <c r="J28" s="15">
        <f>SUM(J5:J27)</f>
        <v>0</v>
      </c>
      <c r="K28" s="15">
        <f>SUM(K5:K27)</f>
        <v>0</v>
      </c>
      <c r="L28" s="15">
        <f>SUM(L5:L27)</f>
        <v>0</v>
      </c>
      <c r="M28" s="17">
        <f>J28/H28*100</f>
        <v>0</v>
      </c>
      <c r="N28" s="18">
        <f>100-M28</f>
        <v>100</v>
      </c>
      <c r="O28" s="34"/>
    </row>
    <row r="29" spans="1:15" x14ac:dyDescent="0.25">
      <c r="A29" s="19"/>
      <c r="B29" s="19"/>
      <c r="C29" s="19"/>
      <c r="D29" s="19"/>
      <c r="E29" s="20"/>
      <c r="F29" s="20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22" workbookViewId="0">
      <selection activeCell="M7" sqref="M7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5500+600+1500</f>
        <v>7600</v>
      </c>
      <c r="D5" s="3">
        <v>7600</v>
      </c>
      <c r="E5" s="3">
        <v>0</v>
      </c>
      <c r="F5" s="4">
        <v>0</v>
      </c>
      <c r="G5" s="5">
        <f t="shared" ref="G5" si="0">E5/C5*100</f>
        <v>0</v>
      </c>
      <c r="H5" s="6">
        <v>3</v>
      </c>
      <c r="I5" s="6">
        <v>3</v>
      </c>
      <c r="J5" s="6">
        <v>0</v>
      </c>
      <c r="K5" s="4">
        <v>0</v>
      </c>
      <c r="L5" s="7">
        <v>0</v>
      </c>
      <c r="M5" s="8">
        <f t="shared" ref="M5" si="1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/>
      <c r="D6" s="7"/>
      <c r="E6" s="7"/>
      <c r="F6" s="4"/>
      <c r="G6" s="5" t="e">
        <f t="shared" ref="G6:G14" si="2">E6/C6*100</f>
        <v>#DIV/0!</v>
      </c>
      <c r="H6" s="7"/>
      <c r="I6" s="6"/>
      <c r="J6" s="7"/>
      <c r="K6" s="4"/>
      <c r="L6" s="7"/>
      <c r="M6" s="8" t="e">
        <f t="shared" ref="M6:M14" si="3">J6/H6*100</f>
        <v>#DIV/0!</v>
      </c>
      <c r="N6" s="9" t="e">
        <f t="shared" ref="N6:N14" si="4">100-M6</f>
        <v>#DIV/0!</v>
      </c>
      <c r="O6" s="7" t="e">
        <f t="shared" ref="O6:O14" si="5">E6/D6*1000000</f>
        <v>#DIV/0!</v>
      </c>
    </row>
    <row r="7" spans="1:15" ht="21.95" customHeight="1" x14ac:dyDescent="0.25">
      <c r="A7" s="10">
        <v>3</v>
      </c>
      <c r="B7" s="11" t="s">
        <v>16</v>
      </c>
      <c r="C7" s="7">
        <f>28000</f>
        <v>28000</v>
      </c>
      <c r="D7" s="7">
        <v>28000</v>
      </c>
      <c r="E7" s="7">
        <v>0</v>
      </c>
      <c r="F7" s="4">
        <v>0</v>
      </c>
      <c r="G7" s="5">
        <v>0</v>
      </c>
      <c r="H7" s="7">
        <v>1</v>
      </c>
      <c r="I7" s="6">
        <v>1</v>
      </c>
      <c r="J7" s="7">
        <v>0</v>
      </c>
      <c r="K7" s="4">
        <v>0</v>
      </c>
      <c r="L7" s="7">
        <v>0</v>
      </c>
      <c r="M7" s="8">
        <f t="shared" si="3"/>
        <v>0</v>
      </c>
      <c r="N7" s="9">
        <f t="shared" si="4"/>
        <v>100</v>
      </c>
      <c r="O7" s="7">
        <f t="shared" si="5"/>
        <v>0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si="2"/>
        <v>#DIV/0!</v>
      </c>
      <c r="H8" s="7"/>
      <c r="I8" s="6"/>
      <c r="J8" s="7"/>
      <c r="K8" s="4"/>
      <c r="L8" s="7"/>
      <c r="M8" s="8" t="e">
        <f t="shared" si="3"/>
        <v>#DIV/0!</v>
      </c>
      <c r="N8" s="9" t="e">
        <f t="shared" si="4"/>
        <v>#DIV/0!</v>
      </c>
      <c r="O8" s="7" t="e">
        <f t="shared" si="5"/>
        <v>#DIV/0!</v>
      </c>
    </row>
    <row r="9" spans="1:15" ht="21.95" customHeight="1" x14ac:dyDescent="0.25">
      <c r="A9" s="10">
        <v>5</v>
      </c>
      <c r="B9" s="11" t="s">
        <v>60</v>
      </c>
      <c r="C9" s="7"/>
      <c r="D9" s="7"/>
      <c r="E9" s="7"/>
      <c r="F9" s="4"/>
      <c r="G9" s="5" t="e">
        <f t="shared" si="2"/>
        <v>#DIV/0!</v>
      </c>
      <c r="H9" s="7"/>
      <c r="I9" s="6"/>
      <c r="J9" s="7"/>
      <c r="K9" s="4"/>
      <c r="L9" s="7"/>
      <c r="M9" s="8" t="e">
        <f t="shared" si="3"/>
        <v>#DIV/0!</v>
      </c>
      <c r="N9" s="9" t="e">
        <f t="shared" si="4"/>
        <v>#DIV/0!</v>
      </c>
      <c r="O9" s="7" t="e">
        <f t="shared" si="5"/>
        <v>#DIV/0!</v>
      </c>
    </row>
    <row r="10" spans="1:15" ht="21.95" customHeight="1" x14ac:dyDescent="0.25">
      <c r="A10" s="10">
        <v>6</v>
      </c>
      <c r="B10" s="11" t="s">
        <v>61</v>
      </c>
      <c r="C10" s="7"/>
      <c r="D10" s="7"/>
      <c r="E10" s="7"/>
      <c r="F10" s="4"/>
      <c r="G10" s="5" t="e">
        <f t="shared" si="2"/>
        <v>#DIV/0!</v>
      </c>
      <c r="H10" s="7"/>
      <c r="I10" s="6"/>
      <c r="J10" s="7"/>
      <c r="K10" s="4"/>
      <c r="L10" s="7"/>
      <c r="M10" s="8" t="e">
        <f t="shared" si="3"/>
        <v>#DIV/0!</v>
      </c>
      <c r="N10" s="9" t="e">
        <f t="shared" si="4"/>
        <v>#DIV/0!</v>
      </c>
      <c r="O10" s="7" t="e">
        <f t="shared" si="5"/>
        <v>#DIV/0!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2"/>
        <v>#DIV/0!</v>
      </c>
      <c r="H11" s="7"/>
      <c r="I11" s="6"/>
      <c r="J11" s="7"/>
      <c r="K11" s="4"/>
      <c r="L11" s="7"/>
      <c r="M11" s="8" t="e">
        <f t="shared" si="3"/>
        <v>#DIV/0!</v>
      </c>
      <c r="N11" s="9" t="e">
        <f t="shared" si="4"/>
        <v>#DIV/0!</v>
      </c>
      <c r="O11" s="7" t="e">
        <f t="shared" si="5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2"/>
        <v>#DIV/0!</v>
      </c>
      <c r="H12" s="7"/>
      <c r="I12" s="6"/>
      <c r="J12" s="7"/>
      <c r="K12" s="4"/>
      <c r="L12" s="7"/>
      <c r="M12" s="8" t="e">
        <f t="shared" si="3"/>
        <v>#DIV/0!</v>
      </c>
      <c r="N12" s="9" t="e">
        <f t="shared" si="4"/>
        <v>#DIV/0!</v>
      </c>
      <c r="O12" s="7" t="e">
        <f t="shared" si="5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2"/>
        <v>#DIV/0!</v>
      </c>
      <c r="H13" s="38"/>
      <c r="I13" s="38"/>
      <c r="J13" s="34"/>
      <c r="K13" s="39"/>
      <c r="L13" s="38"/>
      <c r="M13" s="8" t="e">
        <f t="shared" si="3"/>
        <v>#DIV/0!</v>
      </c>
      <c r="N13" s="9" t="e">
        <f t="shared" si="4"/>
        <v>#DIV/0!</v>
      </c>
      <c r="O13" s="7" t="e">
        <f t="shared" si="5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2"/>
        <v>#DIV/0!</v>
      </c>
      <c r="H14" s="38"/>
      <c r="I14" s="38"/>
      <c r="J14" s="34"/>
      <c r="K14" s="39"/>
      <c r="L14" s="38"/>
      <c r="M14" s="8" t="e">
        <f t="shared" si="3"/>
        <v>#DIV/0!</v>
      </c>
      <c r="N14" s="9" t="e">
        <f t="shared" si="4"/>
        <v>#DIV/0!</v>
      </c>
      <c r="O14" s="7" t="e">
        <f t="shared" si="5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ref="G15:G23" si="6">E15/C15*100</f>
        <v>#DIV/0!</v>
      </c>
      <c r="H15" s="38"/>
      <c r="I15" s="38"/>
      <c r="J15" s="39"/>
      <c r="K15" s="39"/>
      <c r="L15" s="38"/>
      <c r="M15" s="8" t="e">
        <f t="shared" ref="M15:M23" si="7">J15/H15*100</f>
        <v>#DIV/0!</v>
      </c>
      <c r="N15" s="9" t="e">
        <f t="shared" ref="N15:N23" si="8">100-M15</f>
        <v>#DIV/0!</v>
      </c>
      <c r="O15" s="7" t="e">
        <f t="shared" ref="O15:O23" si="9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6"/>
        <v>#DIV/0!</v>
      </c>
      <c r="H16" s="38"/>
      <c r="I16" s="38"/>
      <c r="J16" s="34"/>
      <c r="K16" s="39"/>
      <c r="L16" s="38"/>
      <c r="M16" s="8" t="e">
        <f t="shared" si="7"/>
        <v>#DIV/0!</v>
      </c>
      <c r="N16" s="9" t="e">
        <f t="shared" si="8"/>
        <v>#DIV/0!</v>
      </c>
      <c r="O16" s="7" t="e">
        <f t="shared" si="9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5" t="e">
        <f t="shared" si="6"/>
        <v>#DIV/0!</v>
      </c>
      <c r="H17" s="38"/>
      <c r="I17" s="38"/>
      <c r="J17" s="39"/>
      <c r="K17" s="39"/>
      <c r="L17" s="38"/>
      <c r="M17" s="8" t="e">
        <f t="shared" si="7"/>
        <v>#DIV/0!</v>
      </c>
      <c r="N17" s="9" t="e">
        <f t="shared" si="8"/>
        <v>#DIV/0!</v>
      </c>
      <c r="O17" s="7" t="e">
        <f t="shared" si="9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6"/>
        <v>#DIV/0!</v>
      </c>
      <c r="H18" s="38"/>
      <c r="I18" s="38"/>
      <c r="J18" s="34"/>
      <c r="K18" s="39"/>
      <c r="L18" s="38"/>
      <c r="M18" s="8" t="e">
        <f t="shared" si="7"/>
        <v>#DIV/0!</v>
      </c>
      <c r="N18" s="9" t="e">
        <f t="shared" si="8"/>
        <v>#DIV/0!</v>
      </c>
      <c r="O18" s="7" t="e">
        <f t="shared" si="9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6"/>
        <v>#DIV/0!</v>
      </c>
      <c r="H19" s="38"/>
      <c r="I19" s="38"/>
      <c r="J19" s="34"/>
      <c r="K19" s="39"/>
      <c r="L19" s="38"/>
      <c r="M19" s="8" t="e">
        <f t="shared" si="7"/>
        <v>#DIV/0!</v>
      </c>
      <c r="N19" s="9" t="e">
        <f t="shared" si="8"/>
        <v>#DIV/0!</v>
      </c>
      <c r="O19" s="7" t="e">
        <f t="shared" si="9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6"/>
        <v>#DIV/0!</v>
      </c>
      <c r="H20" s="38"/>
      <c r="I20" s="38"/>
      <c r="J20" s="34"/>
      <c r="K20" s="39"/>
      <c r="L20" s="38"/>
      <c r="M20" s="8" t="e">
        <f t="shared" si="7"/>
        <v>#DIV/0!</v>
      </c>
      <c r="N20" s="9" t="e">
        <f t="shared" si="8"/>
        <v>#DIV/0!</v>
      </c>
      <c r="O20" s="7" t="e">
        <f t="shared" si="9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6"/>
        <v>#DIV/0!</v>
      </c>
      <c r="H21" s="38"/>
      <c r="I21" s="38"/>
      <c r="J21" s="34"/>
      <c r="K21" s="39"/>
      <c r="L21" s="38"/>
      <c r="M21" s="8" t="e">
        <f t="shared" si="7"/>
        <v>#DIV/0!</v>
      </c>
      <c r="N21" s="9" t="e">
        <f t="shared" si="8"/>
        <v>#DIV/0!</v>
      </c>
      <c r="O21" s="7" t="e">
        <f t="shared" si="9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6"/>
        <v>#DIV/0!</v>
      </c>
      <c r="H22" s="38"/>
      <c r="I22" s="38"/>
      <c r="J22" s="34"/>
      <c r="K22" s="39"/>
      <c r="L22" s="38"/>
      <c r="M22" s="8" t="e">
        <f t="shared" si="7"/>
        <v>#DIV/0!</v>
      </c>
      <c r="N22" s="9" t="e">
        <f t="shared" si="8"/>
        <v>#DIV/0!</v>
      </c>
      <c r="O22" s="7" t="e">
        <f t="shared" si="9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6"/>
        <v>#DIV/0!</v>
      </c>
      <c r="H23" s="38"/>
      <c r="I23" s="38"/>
      <c r="J23" s="34"/>
      <c r="K23" s="39"/>
      <c r="L23" s="38"/>
      <c r="M23" s="8" t="e">
        <f t="shared" si="7"/>
        <v>#DIV/0!</v>
      </c>
      <c r="N23" s="9" t="e">
        <f t="shared" si="8"/>
        <v>#DIV/0!</v>
      </c>
      <c r="O23" s="7" t="e">
        <f t="shared" si="9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:G27" si="10">E24/C24*100</f>
        <v>#DIV/0!</v>
      </c>
      <c r="H24" s="38"/>
      <c r="I24" s="38"/>
      <c r="J24" s="34"/>
      <c r="K24" s="39"/>
      <c r="L24" s="38"/>
      <c r="M24" s="8" t="e">
        <f t="shared" ref="M24:M25" si="11">J24/H24*100</f>
        <v>#DIV/0!</v>
      </c>
      <c r="N24" s="9" t="e">
        <f t="shared" ref="N24:N25" si="12">100-M24</f>
        <v>#DIV/0!</v>
      </c>
      <c r="O24" s="7" t="e">
        <f t="shared" ref="O24:O25" si="13">E24/D24*1000000</f>
        <v>#DIV/0!</v>
      </c>
    </row>
    <row r="25" spans="1:15" ht="21.95" customHeight="1" x14ac:dyDescent="0.25">
      <c r="A25" s="1">
        <v>21</v>
      </c>
      <c r="B25" s="52" t="s">
        <v>57</v>
      </c>
      <c r="C25" s="23"/>
      <c r="D25" s="23"/>
      <c r="E25" s="23"/>
      <c r="F25" s="4"/>
      <c r="G25" s="5" t="e">
        <f t="shared" si="10"/>
        <v>#DIV/0!</v>
      </c>
      <c r="H25" s="38"/>
      <c r="I25" s="38"/>
      <c r="J25" s="39"/>
      <c r="K25" s="39"/>
      <c r="L25" s="38"/>
      <c r="M25" s="8" t="e">
        <f t="shared" si="11"/>
        <v>#DIV/0!</v>
      </c>
      <c r="N25" s="9" t="e">
        <f t="shared" si="12"/>
        <v>#DIV/0!</v>
      </c>
      <c r="O25" s="7" t="e">
        <f t="shared" si="13"/>
        <v>#DIV/0!</v>
      </c>
    </row>
    <row r="26" spans="1:15" ht="21.95" customHeight="1" x14ac:dyDescent="0.25">
      <c r="A26" s="10">
        <v>22</v>
      </c>
      <c r="B26" s="52" t="s">
        <v>58</v>
      </c>
      <c r="C26" s="23"/>
      <c r="D26" s="23"/>
      <c r="E26" s="23"/>
      <c r="F26" s="4"/>
      <c r="G26" s="5" t="e">
        <f t="shared" si="10"/>
        <v>#DIV/0!</v>
      </c>
      <c r="H26" s="38"/>
      <c r="I26" s="38"/>
      <c r="J26" s="34"/>
      <c r="K26" s="39"/>
      <c r="L26" s="38"/>
      <c r="M26" s="8" t="e">
        <f t="shared" ref="M26:M27" si="14">J26/H26*100</f>
        <v>#DIV/0!</v>
      </c>
      <c r="N26" s="9" t="e">
        <f t="shared" ref="N26:N27" si="15">100-M26</f>
        <v>#DIV/0!</v>
      </c>
      <c r="O26" s="7" t="e">
        <f t="shared" ref="O26:O27" si="16">E26/D26*1000000</f>
        <v>#DIV/0!</v>
      </c>
    </row>
    <row r="27" spans="1:15" ht="21.95" customHeight="1" thickBot="1" x14ac:dyDescent="0.3">
      <c r="A27" s="1">
        <v>23</v>
      </c>
      <c r="B27" s="52" t="s">
        <v>64</v>
      </c>
      <c r="C27" s="23"/>
      <c r="D27" s="23"/>
      <c r="E27" s="23"/>
      <c r="F27" s="4"/>
      <c r="G27" s="5" t="e">
        <f t="shared" si="10"/>
        <v>#DIV/0!</v>
      </c>
      <c r="H27" s="38"/>
      <c r="I27" s="38"/>
      <c r="J27" s="34"/>
      <c r="K27" s="39"/>
      <c r="L27" s="38"/>
      <c r="M27" s="8" t="e">
        <f t="shared" si="14"/>
        <v>#DIV/0!</v>
      </c>
      <c r="N27" s="9" t="e">
        <f t="shared" si="15"/>
        <v>#DIV/0!</v>
      </c>
      <c r="O27" s="7" t="e">
        <f t="shared" si="16"/>
        <v>#DIV/0!</v>
      </c>
    </row>
    <row r="28" spans="1:15" ht="15.75" thickBot="1" x14ac:dyDescent="0.3">
      <c r="A28" s="12"/>
      <c r="B28" s="13" t="s">
        <v>17</v>
      </c>
      <c r="C28" s="14">
        <f>SUM(C5:C27)</f>
        <v>35600</v>
      </c>
      <c r="D28" s="15">
        <f>SUM(D5:D27)</f>
        <v>35600</v>
      </c>
      <c r="E28" s="15">
        <f>SUM(E5:E27)</f>
        <v>0</v>
      </c>
      <c r="F28" s="15">
        <f>SUM(F5:F27)</f>
        <v>0</v>
      </c>
      <c r="G28" s="16">
        <f>E28/C28*100</f>
        <v>0</v>
      </c>
      <c r="H28" s="15">
        <f>SUM(H5:H26)</f>
        <v>4</v>
      </c>
      <c r="I28" s="15">
        <f>SUM(I5:I26)</f>
        <v>4</v>
      </c>
      <c r="J28" s="15">
        <f>SUM(J5:J26)</f>
        <v>0</v>
      </c>
      <c r="K28" s="15">
        <f>SUM(K5:K26)</f>
        <v>0</v>
      </c>
      <c r="L28" s="15">
        <f>SUM(L5:L26)</f>
        <v>0</v>
      </c>
      <c r="M28" s="17">
        <f>J28/H28*100</f>
        <v>0</v>
      </c>
      <c r="N28" s="18">
        <f>100-M28</f>
        <v>100</v>
      </c>
      <c r="O28" s="34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16" workbookViewId="0">
      <selection activeCell="M6" sqref="M6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5500+2500+2000</f>
        <v>10000</v>
      </c>
      <c r="D5" s="3">
        <v>10000</v>
      </c>
      <c r="E5" s="3">
        <v>0</v>
      </c>
      <c r="F5" s="4">
        <v>0</v>
      </c>
      <c r="G5" s="5">
        <f t="shared" ref="G5:G14" si="0">E5/C5*100</f>
        <v>0</v>
      </c>
      <c r="H5" s="6">
        <v>3</v>
      </c>
      <c r="I5" s="6">
        <v>3</v>
      </c>
      <c r="J5" s="6">
        <v>0</v>
      </c>
      <c r="K5" s="4">
        <v>0</v>
      </c>
      <c r="L5" s="7">
        <v>0</v>
      </c>
      <c r="M5" s="8">
        <f t="shared" ref="M5:M14" si="1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v>2000</v>
      </c>
      <c r="D6" s="7">
        <v>2000</v>
      </c>
      <c r="E6" s="7">
        <v>0</v>
      </c>
      <c r="F6" s="4">
        <v>0</v>
      </c>
      <c r="G6" s="5">
        <f t="shared" si="0"/>
        <v>0</v>
      </c>
      <c r="H6" s="7">
        <v>1</v>
      </c>
      <c r="I6" s="6">
        <v>1</v>
      </c>
      <c r="J6" s="7">
        <v>0</v>
      </c>
      <c r="K6" s="4">
        <v>0</v>
      </c>
      <c r="L6" s="7">
        <v>0</v>
      </c>
      <c r="M6" s="8">
        <f t="shared" si="1"/>
        <v>0</v>
      </c>
      <c r="N6" s="9">
        <f t="shared" ref="N6:N14" si="2">100-M6</f>
        <v>100</v>
      </c>
      <c r="O6" s="7">
        <f t="shared" ref="O6:O14" si="3">E6/D6*1000000</f>
        <v>0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si="0"/>
        <v>#DIV/0!</v>
      </c>
      <c r="H7" s="7"/>
      <c r="I7" s="6"/>
      <c r="J7" s="7"/>
      <c r="K7" s="4"/>
      <c r="L7" s="7"/>
      <c r="M7" s="8" t="e">
        <f t="shared" si="1"/>
        <v>#DIV/0!</v>
      </c>
      <c r="N7" s="9" t="e">
        <f t="shared" si="2"/>
        <v>#DIV/0!</v>
      </c>
      <c r="O7" s="7" t="e">
        <f t="shared" si="3"/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si="0"/>
        <v>#DIV/0!</v>
      </c>
      <c r="H8" s="7"/>
      <c r="I8" s="6"/>
      <c r="J8" s="7"/>
      <c r="K8" s="4"/>
      <c r="L8" s="7"/>
      <c r="M8" s="8" t="e">
        <f t="shared" si="1"/>
        <v>#DIV/0!</v>
      </c>
      <c r="N8" s="9" t="e">
        <f t="shared" si="2"/>
        <v>#DIV/0!</v>
      </c>
      <c r="O8" s="7" t="e">
        <f t="shared" si="3"/>
        <v>#DIV/0!</v>
      </c>
    </row>
    <row r="9" spans="1:15" ht="21.95" customHeight="1" x14ac:dyDescent="0.25">
      <c r="A9" s="10">
        <v>5</v>
      </c>
      <c r="B9" s="11" t="s">
        <v>60</v>
      </c>
      <c r="C9" s="7"/>
      <c r="D9" s="7"/>
      <c r="E9" s="7"/>
      <c r="F9" s="4"/>
      <c r="G9" s="5">
        <v>0</v>
      </c>
      <c r="H9" s="7"/>
      <c r="I9" s="6"/>
      <c r="J9" s="7"/>
      <c r="K9" s="4"/>
      <c r="L9" s="7"/>
      <c r="M9" s="8" t="e">
        <f t="shared" si="1"/>
        <v>#DIV/0!</v>
      </c>
      <c r="N9" s="9" t="e">
        <f t="shared" si="2"/>
        <v>#DIV/0!</v>
      </c>
      <c r="O9" s="7" t="e">
        <f t="shared" si="3"/>
        <v>#DIV/0!</v>
      </c>
    </row>
    <row r="10" spans="1:15" ht="21.95" customHeight="1" x14ac:dyDescent="0.25">
      <c r="A10" s="10">
        <v>6</v>
      </c>
      <c r="B10" s="11" t="s">
        <v>61</v>
      </c>
      <c r="C10" s="7"/>
      <c r="D10" s="7"/>
      <c r="E10" s="7"/>
      <c r="F10" s="4"/>
      <c r="G10" s="5" t="e">
        <f t="shared" si="0"/>
        <v>#DIV/0!</v>
      </c>
      <c r="H10" s="7"/>
      <c r="I10" s="6"/>
      <c r="J10" s="7"/>
      <c r="K10" s="4"/>
      <c r="L10" s="7"/>
      <c r="M10" s="8" t="e">
        <f t="shared" si="1"/>
        <v>#DIV/0!</v>
      </c>
      <c r="N10" s="9" t="e">
        <f t="shared" si="2"/>
        <v>#DIV/0!</v>
      </c>
      <c r="O10" s="7" t="e">
        <f t="shared" si="3"/>
        <v>#DIV/0!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0"/>
        <v>#DIV/0!</v>
      </c>
      <c r="H11" s="7"/>
      <c r="I11" s="6"/>
      <c r="J11" s="7"/>
      <c r="K11" s="4"/>
      <c r="L11" s="7"/>
      <c r="M11" s="8" t="e">
        <f t="shared" si="1"/>
        <v>#DIV/0!</v>
      </c>
      <c r="N11" s="9" t="e">
        <f t="shared" si="2"/>
        <v>#DIV/0!</v>
      </c>
      <c r="O11" s="7" t="e">
        <f t="shared" si="3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0"/>
        <v>#DIV/0!</v>
      </c>
      <c r="H12" s="7"/>
      <c r="I12" s="6"/>
      <c r="J12" s="7"/>
      <c r="K12" s="4"/>
      <c r="L12" s="7"/>
      <c r="M12" s="8" t="e">
        <f t="shared" si="1"/>
        <v>#DIV/0!</v>
      </c>
      <c r="N12" s="9" t="e">
        <f t="shared" si="2"/>
        <v>#DIV/0!</v>
      </c>
      <c r="O12" s="7" t="e">
        <f t="shared" si="3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0"/>
        <v>#DIV/0!</v>
      </c>
      <c r="H13" s="38"/>
      <c r="I13" s="38"/>
      <c r="J13" s="34"/>
      <c r="K13" s="39"/>
      <c r="L13" s="38"/>
      <c r="M13" s="8" t="e">
        <f t="shared" si="1"/>
        <v>#DIV/0!</v>
      </c>
      <c r="N13" s="9" t="e">
        <f t="shared" si="2"/>
        <v>#DIV/0!</v>
      </c>
      <c r="O13" s="7" t="e">
        <f t="shared" si="3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0"/>
        <v>#DIV/0!</v>
      </c>
      <c r="H14" s="38"/>
      <c r="I14" s="38"/>
      <c r="J14" s="34"/>
      <c r="K14" s="39"/>
      <c r="L14" s="38"/>
      <c r="M14" s="8" t="e">
        <f t="shared" si="1"/>
        <v>#DIV/0!</v>
      </c>
      <c r="N14" s="9" t="e">
        <f t="shared" si="2"/>
        <v>#DIV/0!</v>
      </c>
      <c r="O14" s="7" t="e">
        <f t="shared" si="3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ref="G15:G23" si="4">E15/C15*100</f>
        <v>#DIV/0!</v>
      </c>
      <c r="H15" s="38"/>
      <c r="I15" s="38"/>
      <c r="J15" s="39"/>
      <c r="K15" s="39"/>
      <c r="L15" s="38"/>
      <c r="M15" s="8" t="e">
        <f t="shared" ref="M15:M23" si="5">J15/H15*100</f>
        <v>#DIV/0!</v>
      </c>
      <c r="N15" s="9" t="e">
        <f t="shared" ref="N15:N23" si="6">100-M15</f>
        <v>#DIV/0!</v>
      </c>
      <c r="O15" s="7" t="e">
        <f t="shared" ref="O15:O23" si="7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4"/>
        <v>#DIV/0!</v>
      </c>
      <c r="H16" s="38"/>
      <c r="I16" s="38"/>
      <c r="J16" s="34"/>
      <c r="K16" s="39"/>
      <c r="L16" s="38"/>
      <c r="M16" s="8" t="e">
        <f t="shared" si="5"/>
        <v>#DIV/0!</v>
      </c>
      <c r="N16" s="9" t="e">
        <f t="shared" si="6"/>
        <v>#DIV/0!</v>
      </c>
      <c r="O16" s="7" t="e">
        <f t="shared" si="7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5" t="e">
        <f t="shared" si="4"/>
        <v>#DIV/0!</v>
      </c>
      <c r="H17" s="38"/>
      <c r="I17" s="38"/>
      <c r="J17" s="39"/>
      <c r="K17" s="39"/>
      <c r="L17" s="38"/>
      <c r="M17" s="8" t="e">
        <f t="shared" si="5"/>
        <v>#DIV/0!</v>
      </c>
      <c r="N17" s="9" t="e">
        <f t="shared" si="6"/>
        <v>#DIV/0!</v>
      </c>
      <c r="O17" s="7" t="e">
        <f t="shared" si="7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4"/>
        <v>#DIV/0!</v>
      </c>
      <c r="H18" s="38"/>
      <c r="I18" s="38"/>
      <c r="J18" s="39"/>
      <c r="K18" s="39"/>
      <c r="L18" s="38"/>
      <c r="M18" s="8" t="e">
        <f t="shared" si="5"/>
        <v>#DIV/0!</v>
      </c>
      <c r="N18" s="9" t="e">
        <f t="shared" si="6"/>
        <v>#DIV/0!</v>
      </c>
      <c r="O18" s="7" t="e">
        <f t="shared" si="7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4"/>
        <v>#DIV/0!</v>
      </c>
      <c r="H19" s="38"/>
      <c r="I19" s="38"/>
      <c r="J19" s="39"/>
      <c r="K19" s="39"/>
      <c r="L19" s="38"/>
      <c r="M19" s="8" t="e">
        <f t="shared" si="5"/>
        <v>#DIV/0!</v>
      </c>
      <c r="N19" s="9" t="e">
        <f t="shared" si="6"/>
        <v>#DIV/0!</v>
      </c>
      <c r="O19" s="7" t="e">
        <f t="shared" si="7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4"/>
        <v>#DIV/0!</v>
      </c>
      <c r="H20" s="38"/>
      <c r="I20" s="38"/>
      <c r="J20" s="39"/>
      <c r="K20" s="39"/>
      <c r="L20" s="38"/>
      <c r="M20" s="8" t="e">
        <f t="shared" si="5"/>
        <v>#DIV/0!</v>
      </c>
      <c r="N20" s="9" t="e">
        <f t="shared" si="6"/>
        <v>#DIV/0!</v>
      </c>
      <c r="O20" s="7" t="e">
        <f t="shared" si="7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4"/>
        <v>#DIV/0!</v>
      </c>
      <c r="H21" s="38"/>
      <c r="I21" s="38"/>
      <c r="J21" s="34"/>
      <c r="K21" s="39"/>
      <c r="L21" s="38"/>
      <c r="M21" s="8" t="e">
        <f t="shared" si="5"/>
        <v>#DIV/0!</v>
      </c>
      <c r="N21" s="9" t="e">
        <f t="shared" si="6"/>
        <v>#DIV/0!</v>
      </c>
      <c r="O21" s="7" t="e">
        <f t="shared" si="7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4"/>
        <v>#DIV/0!</v>
      </c>
      <c r="H22" s="38"/>
      <c r="I22" s="38"/>
      <c r="J22" s="34"/>
      <c r="K22" s="39"/>
      <c r="L22" s="38"/>
      <c r="M22" s="8" t="e">
        <f t="shared" si="5"/>
        <v>#DIV/0!</v>
      </c>
      <c r="N22" s="9" t="e">
        <f t="shared" si="6"/>
        <v>#DIV/0!</v>
      </c>
      <c r="O22" s="7" t="e">
        <f t="shared" si="7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4"/>
        <v>#DIV/0!</v>
      </c>
      <c r="H23" s="38"/>
      <c r="I23" s="38"/>
      <c r="J23" s="34"/>
      <c r="K23" s="39"/>
      <c r="L23" s="38"/>
      <c r="M23" s="8" t="e">
        <f t="shared" si="5"/>
        <v>#DIV/0!</v>
      </c>
      <c r="N23" s="9" t="e">
        <f t="shared" si="6"/>
        <v>#DIV/0!</v>
      </c>
      <c r="O23" s="7" t="e">
        <f t="shared" si="7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" si="8">E24/C24*100</f>
        <v>#DIV/0!</v>
      </c>
      <c r="H24" s="38"/>
      <c r="I24" s="38"/>
      <c r="J24" s="34"/>
      <c r="K24" s="39"/>
      <c r="L24" s="38"/>
      <c r="M24" s="8" t="e">
        <f t="shared" ref="M24" si="9">J24/H24*100</f>
        <v>#DIV/0!</v>
      </c>
      <c r="N24" s="9" t="e">
        <f t="shared" ref="N24" si="10">100-M24</f>
        <v>#DIV/0!</v>
      </c>
      <c r="O24" s="7" t="e">
        <f t="shared" ref="O24" si="11">E24/D24*1000000</f>
        <v>#DIV/0!</v>
      </c>
    </row>
    <row r="25" spans="1:15" ht="21.95" customHeight="1" x14ac:dyDescent="0.25">
      <c r="A25" s="1">
        <v>21</v>
      </c>
      <c r="B25" s="52" t="s">
        <v>57</v>
      </c>
      <c r="C25" s="23"/>
      <c r="D25" s="23"/>
      <c r="E25" s="23"/>
      <c r="F25" s="4"/>
      <c r="G25" s="5" t="e">
        <f t="shared" ref="G25:G26" si="12">E25/C25*100</f>
        <v>#DIV/0!</v>
      </c>
      <c r="H25" s="38"/>
      <c r="I25" s="38"/>
      <c r="J25" s="34"/>
      <c r="K25" s="39"/>
      <c r="L25" s="38"/>
      <c r="M25" s="8" t="e">
        <f t="shared" ref="M25:M26" si="13">J25/H25*100</f>
        <v>#DIV/0!</v>
      </c>
      <c r="N25" s="9" t="e">
        <f t="shared" ref="N25:N26" si="14">100-M25</f>
        <v>#DIV/0!</v>
      </c>
      <c r="O25" s="7" t="e">
        <f t="shared" ref="O25:O26" si="15">E25/D25*1000000</f>
        <v>#DIV/0!</v>
      </c>
    </row>
    <row r="26" spans="1:15" ht="21.95" customHeight="1" x14ac:dyDescent="0.25">
      <c r="A26" s="10">
        <v>22</v>
      </c>
      <c r="B26" s="52" t="s">
        <v>58</v>
      </c>
      <c r="C26" s="23"/>
      <c r="D26" s="23"/>
      <c r="E26" s="23"/>
      <c r="F26" s="4"/>
      <c r="G26" s="5" t="e">
        <f t="shared" si="12"/>
        <v>#DIV/0!</v>
      </c>
      <c r="H26" s="38"/>
      <c r="I26" s="38"/>
      <c r="J26" s="34"/>
      <c r="K26" s="39"/>
      <c r="L26" s="38"/>
      <c r="M26" s="8" t="e">
        <f t="shared" si="13"/>
        <v>#DIV/0!</v>
      </c>
      <c r="N26" s="9" t="e">
        <f t="shared" si="14"/>
        <v>#DIV/0!</v>
      </c>
      <c r="O26" s="7" t="e">
        <f t="shared" si="15"/>
        <v>#DIV/0!</v>
      </c>
    </row>
    <row r="27" spans="1:15" ht="21.95" customHeight="1" thickBot="1" x14ac:dyDescent="0.3">
      <c r="A27" s="1">
        <v>23</v>
      </c>
      <c r="B27" s="52" t="s">
        <v>64</v>
      </c>
      <c r="C27" s="23"/>
      <c r="D27" s="23"/>
      <c r="E27" s="23"/>
      <c r="F27" s="4"/>
      <c r="G27" s="5" t="e">
        <f t="shared" ref="G27" si="16">E27/C27*100</f>
        <v>#DIV/0!</v>
      </c>
      <c r="H27" s="38"/>
      <c r="I27" s="38"/>
      <c r="J27" s="34"/>
      <c r="K27" s="39"/>
      <c r="L27" s="38"/>
      <c r="M27" s="8" t="e">
        <f t="shared" ref="M27" si="17">J27/H27*100</f>
        <v>#DIV/0!</v>
      </c>
      <c r="N27" s="9" t="e">
        <f t="shared" ref="N27" si="18">100-M27</f>
        <v>#DIV/0!</v>
      </c>
      <c r="O27" s="7" t="e">
        <f t="shared" ref="O27" si="19">E27/D27*1000000</f>
        <v>#DIV/0!</v>
      </c>
    </row>
    <row r="28" spans="1:15" ht="15.75" thickBot="1" x14ac:dyDescent="0.3">
      <c r="A28" s="12"/>
      <c r="B28" s="13" t="s">
        <v>17</v>
      </c>
      <c r="C28" s="14">
        <f>SUM(C5:C27)</f>
        <v>12000</v>
      </c>
      <c r="D28" s="15">
        <f>SUM(D5:D27)</f>
        <v>12000</v>
      </c>
      <c r="E28" s="15">
        <f>SUM(E5:E27)</f>
        <v>0</v>
      </c>
      <c r="F28" s="15">
        <f>SUM(F5:F27)</f>
        <v>0</v>
      </c>
      <c r="G28" s="16">
        <f>E28/C28*100</f>
        <v>0</v>
      </c>
      <c r="H28" s="15">
        <f>SUM(H5:H27)</f>
        <v>4</v>
      </c>
      <c r="I28" s="15">
        <f>SUM(I5:I27)</f>
        <v>4</v>
      </c>
      <c r="J28" s="15">
        <f>SUM(J5:J27)</f>
        <v>0</v>
      </c>
      <c r="K28" s="15">
        <f>SUM(K5:K27)</f>
        <v>0</v>
      </c>
      <c r="L28" s="15">
        <f>SUM(L5:L27)</f>
        <v>0</v>
      </c>
      <c r="M28" s="17">
        <f>J28/H28*100</f>
        <v>0</v>
      </c>
      <c r="N28" s="18">
        <f>100-M28</f>
        <v>100</v>
      </c>
      <c r="O28" s="34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25" workbookViewId="0">
      <selection activeCell="K7" sqref="K7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6" customHeight="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24.75" customHeight="1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ht="15.75" customHeight="1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1300+5400+6900+8300+5000</f>
        <v>26900</v>
      </c>
      <c r="D5" s="3">
        <v>26900</v>
      </c>
      <c r="E5" s="3">
        <v>0</v>
      </c>
      <c r="F5" s="4">
        <v>0</v>
      </c>
      <c r="G5" s="5">
        <f t="shared" ref="G5:G6" si="0">E5/C5*100</f>
        <v>0</v>
      </c>
      <c r="H5" s="6">
        <v>5</v>
      </c>
      <c r="I5" s="6">
        <v>5</v>
      </c>
      <c r="J5" s="6">
        <v>0</v>
      </c>
      <c r="K5" s="4">
        <v>0</v>
      </c>
      <c r="L5" s="7">
        <v>0</v>
      </c>
      <c r="M5" s="8">
        <f t="shared" ref="M5" si="1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500+850+1220</f>
        <v>2570</v>
      </c>
      <c r="D6" s="7">
        <v>2570</v>
      </c>
      <c r="E6" s="7">
        <v>0</v>
      </c>
      <c r="F6" s="4">
        <v>0</v>
      </c>
      <c r="G6" s="5">
        <f t="shared" si="0"/>
        <v>0</v>
      </c>
      <c r="H6" s="7">
        <v>3</v>
      </c>
      <c r="I6" s="6">
        <v>3</v>
      </c>
      <c r="J6" s="7">
        <v>0</v>
      </c>
      <c r="K6" s="4">
        <v>0</v>
      </c>
      <c r="L6" s="7">
        <v>0</v>
      </c>
      <c r="M6" s="8">
        <v>0</v>
      </c>
      <c r="N6" s="9">
        <f t="shared" ref="N6:N7" si="2">100-M6</f>
        <v>100</v>
      </c>
      <c r="O6" s="7">
        <f t="shared" ref="O6:O7" si="3">E6/D6*1000000</f>
        <v>0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>E7/C7*100</f>
        <v>#DIV/0!</v>
      </c>
      <c r="H7" s="7"/>
      <c r="I7" s="6"/>
      <c r="J7" s="7"/>
      <c r="K7" s="4"/>
      <c r="L7" s="7"/>
      <c r="M7" s="8" t="e">
        <f t="shared" ref="M7" si="4">J7/H7*100</f>
        <v>#DIV/0!</v>
      </c>
      <c r="N7" s="9" t="e">
        <f t="shared" si="2"/>
        <v>#DIV/0!</v>
      </c>
      <c r="O7" s="7" t="e">
        <f t="shared" si="3"/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ref="G8:G14" si="5">E8/C8*100</f>
        <v>#DIV/0!</v>
      </c>
      <c r="H8" s="7"/>
      <c r="I8" s="6"/>
      <c r="J8" s="7"/>
      <c r="K8" s="4"/>
      <c r="L8" s="7"/>
      <c r="M8" s="8" t="e">
        <f t="shared" ref="M8:M14" si="6">J8/H8*100</f>
        <v>#DIV/0!</v>
      </c>
      <c r="N8" s="9" t="e">
        <f t="shared" ref="N8:N14" si="7">100-M8</f>
        <v>#DIV/0!</v>
      </c>
      <c r="O8" s="7" t="e">
        <f t="shared" ref="O8:O14" si="8">E8/D8*1000000</f>
        <v>#DIV/0!</v>
      </c>
    </row>
    <row r="9" spans="1:15" ht="21.95" customHeight="1" x14ac:dyDescent="0.25">
      <c r="A9" s="10">
        <v>5</v>
      </c>
      <c r="B9" s="11" t="s">
        <v>60</v>
      </c>
      <c r="C9" s="7"/>
      <c r="D9" s="7"/>
      <c r="E9" s="7"/>
      <c r="F9" s="4"/>
      <c r="G9" s="5" t="e">
        <f t="shared" si="5"/>
        <v>#DIV/0!</v>
      </c>
      <c r="H9" s="7"/>
      <c r="I9" s="6"/>
      <c r="J9" s="7"/>
      <c r="K9" s="4"/>
      <c r="L9" s="7"/>
      <c r="M9" s="8" t="e">
        <f t="shared" si="6"/>
        <v>#DIV/0!</v>
      </c>
      <c r="N9" s="9" t="e">
        <f t="shared" si="7"/>
        <v>#DIV/0!</v>
      </c>
      <c r="O9" s="7" t="e">
        <f t="shared" si="8"/>
        <v>#DIV/0!</v>
      </c>
    </row>
    <row r="10" spans="1:15" ht="21.95" customHeight="1" x14ac:dyDescent="0.25">
      <c r="A10" s="10">
        <v>6</v>
      </c>
      <c r="B10" s="11" t="s">
        <v>61</v>
      </c>
      <c r="C10" s="7">
        <v>6000</v>
      </c>
      <c r="D10" s="7">
        <v>6000</v>
      </c>
      <c r="E10" s="7">
        <v>0</v>
      </c>
      <c r="F10" s="4">
        <v>0</v>
      </c>
      <c r="G10" s="5">
        <f t="shared" si="5"/>
        <v>0</v>
      </c>
      <c r="H10" s="7">
        <v>1</v>
      </c>
      <c r="I10" s="6">
        <v>1</v>
      </c>
      <c r="J10" s="7">
        <v>0</v>
      </c>
      <c r="K10" s="4">
        <v>0</v>
      </c>
      <c r="L10" s="7">
        <v>0</v>
      </c>
      <c r="M10" s="8">
        <v>0</v>
      </c>
      <c r="N10" s="9">
        <f t="shared" si="7"/>
        <v>100</v>
      </c>
      <c r="O10" s="7">
        <f t="shared" si="8"/>
        <v>0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 t="shared" si="5"/>
        <v>#DIV/0!</v>
      </c>
      <c r="H11" s="7"/>
      <c r="I11" s="6"/>
      <c r="J11" s="7"/>
      <c r="K11" s="4"/>
      <c r="L11" s="7"/>
      <c r="M11" s="8" t="e">
        <f t="shared" si="6"/>
        <v>#DIV/0!</v>
      </c>
      <c r="N11" s="9" t="e">
        <f t="shared" si="7"/>
        <v>#DIV/0!</v>
      </c>
      <c r="O11" s="7" t="e">
        <f t="shared" si="8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5"/>
        <v>#DIV/0!</v>
      </c>
      <c r="H12" s="7"/>
      <c r="I12" s="6"/>
      <c r="J12" s="7"/>
      <c r="K12" s="4"/>
      <c r="L12" s="7"/>
      <c r="M12" s="8" t="e">
        <f t="shared" si="6"/>
        <v>#DIV/0!</v>
      </c>
      <c r="N12" s="9" t="e">
        <f t="shared" si="7"/>
        <v>#DIV/0!</v>
      </c>
      <c r="O12" s="7" t="e">
        <f t="shared" si="8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5"/>
        <v>#DIV/0!</v>
      </c>
      <c r="H13" s="38"/>
      <c r="I13" s="38"/>
      <c r="J13" s="34"/>
      <c r="K13" s="39"/>
      <c r="L13" s="38"/>
      <c r="M13" s="8" t="e">
        <f t="shared" si="6"/>
        <v>#DIV/0!</v>
      </c>
      <c r="N13" s="9" t="e">
        <f t="shared" si="7"/>
        <v>#DIV/0!</v>
      </c>
      <c r="O13" s="7" t="e">
        <f t="shared" si="8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5"/>
        <v>#DIV/0!</v>
      </c>
      <c r="H14" s="38"/>
      <c r="I14" s="38"/>
      <c r="J14" s="34"/>
      <c r="K14" s="39"/>
      <c r="L14" s="38"/>
      <c r="M14" s="8" t="e">
        <f t="shared" si="6"/>
        <v>#DIV/0!</v>
      </c>
      <c r="N14" s="9" t="e">
        <f t="shared" si="7"/>
        <v>#DIV/0!</v>
      </c>
      <c r="O14" s="7" t="e">
        <f t="shared" si="8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ref="G15:G23" si="9">E15/C15*100</f>
        <v>#DIV/0!</v>
      </c>
      <c r="H15" s="38"/>
      <c r="I15" s="38"/>
      <c r="J15" s="39"/>
      <c r="K15" s="39"/>
      <c r="L15" s="38"/>
      <c r="M15" s="8" t="e">
        <f t="shared" ref="M15:M23" si="10">J15/H15*100</f>
        <v>#DIV/0!</v>
      </c>
      <c r="N15" s="9" t="e">
        <f t="shared" ref="N15:N23" si="11">100-M15</f>
        <v>#DIV/0!</v>
      </c>
      <c r="O15" s="7" t="e">
        <f t="shared" ref="O15:O23" si="12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9"/>
        <v>#DIV/0!</v>
      </c>
      <c r="H16" s="38"/>
      <c r="I16" s="38"/>
      <c r="J16" s="34"/>
      <c r="K16" s="39"/>
      <c r="L16" s="38"/>
      <c r="M16" s="8" t="e">
        <f t="shared" si="10"/>
        <v>#DIV/0!</v>
      </c>
      <c r="N16" s="9" t="e">
        <f t="shared" si="11"/>
        <v>#DIV/0!</v>
      </c>
      <c r="O16" s="7" t="e">
        <f t="shared" si="12"/>
        <v>#DIV/0!</v>
      </c>
    </row>
    <row r="17" spans="1:15" ht="21.95" customHeight="1" x14ac:dyDescent="0.25">
      <c r="A17" s="1">
        <v>13</v>
      </c>
      <c r="B17" s="52" t="s">
        <v>52</v>
      </c>
      <c r="C17" s="23"/>
      <c r="D17" s="23"/>
      <c r="E17" s="23"/>
      <c r="F17" s="4"/>
      <c r="G17" s="5" t="e">
        <f t="shared" si="9"/>
        <v>#DIV/0!</v>
      </c>
      <c r="H17" s="38"/>
      <c r="I17" s="38"/>
      <c r="J17" s="34"/>
      <c r="K17" s="39"/>
      <c r="L17" s="38"/>
      <c r="M17" s="8" t="e">
        <f t="shared" si="10"/>
        <v>#DIV/0!</v>
      </c>
      <c r="N17" s="9" t="e">
        <f t="shared" si="11"/>
        <v>#DIV/0!</v>
      </c>
      <c r="O17" s="7" t="e">
        <f t="shared" si="12"/>
        <v>#DIV/0!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9"/>
        <v>#DIV/0!</v>
      </c>
      <c r="H18" s="38"/>
      <c r="I18" s="38"/>
      <c r="J18" s="34"/>
      <c r="K18" s="39"/>
      <c r="L18" s="38"/>
      <c r="M18" s="8" t="e">
        <f t="shared" si="10"/>
        <v>#DIV/0!</v>
      </c>
      <c r="N18" s="9" t="e">
        <f t="shared" si="11"/>
        <v>#DIV/0!</v>
      </c>
      <c r="O18" s="7" t="e">
        <f t="shared" si="12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9"/>
        <v>#DIV/0!</v>
      </c>
      <c r="H19" s="38"/>
      <c r="I19" s="38"/>
      <c r="J19" s="34"/>
      <c r="K19" s="39"/>
      <c r="L19" s="38"/>
      <c r="M19" s="8" t="e">
        <f t="shared" si="10"/>
        <v>#DIV/0!</v>
      </c>
      <c r="N19" s="9" t="e">
        <f t="shared" si="11"/>
        <v>#DIV/0!</v>
      </c>
      <c r="O19" s="7" t="e">
        <f t="shared" si="12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9"/>
        <v>#DIV/0!</v>
      </c>
      <c r="H20" s="38"/>
      <c r="I20" s="38"/>
      <c r="J20" s="34"/>
      <c r="K20" s="39"/>
      <c r="L20" s="38"/>
      <c r="M20" s="8" t="e">
        <f t="shared" si="10"/>
        <v>#DIV/0!</v>
      </c>
      <c r="N20" s="9" t="e">
        <f t="shared" si="11"/>
        <v>#DIV/0!</v>
      </c>
      <c r="O20" s="7" t="e">
        <f t="shared" si="12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9"/>
        <v>#DIV/0!</v>
      </c>
      <c r="H21" s="38"/>
      <c r="I21" s="38"/>
      <c r="J21" s="34"/>
      <c r="K21" s="39"/>
      <c r="L21" s="38"/>
      <c r="M21" s="8" t="e">
        <f t="shared" si="10"/>
        <v>#DIV/0!</v>
      </c>
      <c r="N21" s="9" t="e">
        <f t="shared" si="11"/>
        <v>#DIV/0!</v>
      </c>
      <c r="O21" s="7" t="e">
        <f t="shared" si="12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9"/>
        <v>#DIV/0!</v>
      </c>
      <c r="H22" s="38"/>
      <c r="I22" s="38"/>
      <c r="J22" s="34"/>
      <c r="K22" s="39"/>
      <c r="L22" s="38"/>
      <c r="M22" s="8" t="e">
        <f t="shared" si="10"/>
        <v>#DIV/0!</v>
      </c>
      <c r="N22" s="9" t="e">
        <f t="shared" si="11"/>
        <v>#DIV/0!</v>
      </c>
      <c r="O22" s="7" t="e">
        <f t="shared" si="12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9"/>
        <v>#DIV/0!</v>
      </c>
      <c r="H23" s="38"/>
      <c r="I23" s="38"/>
      <c r="J23" s="34"/>
      <c r="K23" s="39"/>
      <c r="L23" s="38"/>
      <c r="M23" s="8" t="e">
        <f t="shared" si="10"/>
        <v>#DIV/0!</v>
      </c>
      <c r="N23" s="9" t="e">
        <f t="shared" si="11"/>
        <v>#DIV/0!</v>
      </c>
      <c r="O23" s="7" t="e">
        <f t="shared" si="12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" si="13">E24/C24*100</f>
        <v>#DIV/0!</v>
      </c>
      <c r="H24" s="38"/>
      <c r="I24" s="38"/>
      <c r="J24" s="34"/>
      <c r="K24" s="39"/>
      <c r="L24" s="38"/>
      <c r="M24" s="8" t="e">
        <f t="shared" ref="M24" si="14">J24/H24*100</f>
        <v>#DIV/0!</v>
      </c>
      <c r="N24" s="9" t="e">
        <f t="shared" ref="N24" si="15">100-M24</f>
        <v>#DIV/0!</v>
      </c>
      <c r="O24" s="7" t="e">
        <f t="shared" ref="O24" si="16">E24/D24*1000000</f>
        <v>#DIV/0!</v>
      </c>
    </row>
    <row r="25" spans="1:15" ht="21.95" customHeight="1" x14ac:dyDescent="0.25">
      <c r="A25" s="1">
        <v>21</v>
      </c>
      <c r="B25" s="52" t="s">
        <v>57</v>
      </c>
      <c r="C25" s="23"/>
      <c r="D25" s="23"/>
      <c r="E25" s="23"/>
      <c r="F25" s="4"/>
      <c r="G25" s="5" t="e">
        <f t="shared" ref="G25:G26" si="17">E25/C25*100</f>
        <v>#DIV/0!</v>
      </c>
      <c r="H25" s="38"/>
      <c r="I25" s="38"/>
      <c r="J25" s="39"/>
      <c r="K25" s="39"/>
      <c r="L25" s="38"/>
      <c r="M25" s="8" t="e">
        <f t="shared" ref="M25:M26" si="18">J25/H25*100</f>
        <v>#DIV/0!</v>
      </c>
      <c r="N25" s="9" t="e">
        <f>100-M25</f>
        <v>#DIV/0!</v>
      </c>
      <c r="O25" s="7" t="e">
        <f t="shared" ref="O25:O26" si="19">E25/D25*1000000</f>
        <v>#DIV/0!</v>
      </c>
    </row>
    <row r="26" spans="1:15" ht="21.95" customHeight="1" x14ac:dyDescent="0.25">
      <c r="A26" s="10">
        <v>22</v>
      </c>
      <c r="B26" s="52" t="s">
        <v>58</v>
      </c>
      <c r="C26" s="23"/>
      <c r="D26" s="23"/>
      <c r="E26" s="23"/>
      <c r="F26" s="4"/>
      <c r="G26" s="5" t="e">
        <f t="shared" si="17"/>
        <v>#DIV/0!</v>
      </c>
      <c r="H26" s="38"/>
      <c r="I26" s="38"/>
      <c r="J26" s="69"/>
      <c r="K26" s="39"/>
      <c r="L26" s="38"/>
      <c r="M26" s="8" t="e">
        <f t="shared" si="18"/>
        <v>#DIV/0!</v>
      </c>
      <c r="N26" s="9" t="e">
        <f>100-M26</f>
        <v>#DIV/0!</v>
      </c>
      <c r="O26" s="7" t="e">
        <f t="shared" si="19"/>
        <v>#DIV/0!</v>
      </c>
    </row>
    <row r="27" spans="1:15" ht="21.95" customHeight="1" thickBot="1" x14ac:dyDescent="0.3">
      <c r="A27" s="1">
        <v>23</v>
      </c>
      <c r="B27" s="52" t="s">
        <v>64</v>
      </c>
      <c r="C27" s="23"/>
      <c r="D27" s="23"/>
      <c r="E27" s="23"/>
      <c r="F27" s="4"/>
      <c r="G27" s="5"/>
      <c r="H27" s="38"/>
      <c r="I27" s="38"/>
      <c r="J27" s="39"/>
      <c r="K27" s="39"/>
      <c r="L27" s="38"/>
      <c r="M27" s="8"/>
      <c r="N27" s="9"/>
      <c r="O27" s="7"/>
    </row>
    <row r="28" spans="1:15" ht="15.75" thickBot="1" x14ac:dyDescent="0.3">
      <c r="A28" s="12"/>
      <c r="B28" s="13" t="s">
        <v>17</v>
      </c>
      <c r="C28" s="14">
        <f>SUM(C5:C27)</f>
        <v>35470</v>
      </c>
      <c r="D28" s="15">
        <f>SUM(D5:D27)</f>
        <v>35470</v>
      </c>
      <c r="E28" s="15">
        <f>SUM(E5:E27)</f>
        <v>0</v>
      </c>
      <c r="F28" s="15">
        <f>SUM(F5:F27)</f>
        <v>0</v>
      </c>
      <c r="G28" s="16">
        <f>E28/C28*100</f>
        <v>0</v>
      </c>
      <c r="H28" s="15">
        <f>SUM(H5:H27)</f>
        <v>9</v>
      </c>
      <c r="I28" s="15">
        <f>SUM(I5:I27)</f>
        <v>9</v>
      </c>
      <c r="J28" s="15">
        <f>SUM(J5:J27)</f>
        <v>0</v>
      </c>
      <c r="K28" s="15">
        <f>SUM(K5:K27)</f>
        <v>0</v>
      </c>
      <c r="L28" s="15">
        <f>SUM(L5:L27)</f>
        <v>0</v>
      </c>
      <c r="M28" s="17">
        <f>J28/H28*100</f>
        <v>0</v>
      </c>
      <c r="N28" s="18">
        <f>100-M28</f>
        <v>100</v>
      </c>
      <c r="O28" s="34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"/>
  <sheetViews>
    <sheetView topLeftCell="A10" workbookViewId="0">
      <selection activeCell="L16" sqref="L16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4100+6000+300+1200+2000+200+500+3000</f>
        <v>17300</v>
      </c>
      <c r="D5" s="3">
        <v>17300</v>
      </c>
      <c r="E5" s="3">
        <v>0</v>
      </c>
      <c r="F5" s="4">
        <v>0</v>
      </c>
      <c r="G5" s="5">
        <f t="shared" ref="G5:G6" si="0">E5/C5*100</f>
        <v>0</v>
      </c>
      <c r="H5" s="6">
        <v>9</v>
      </c>
      <c r="I5" s="6">
        <v>9</v>
      </c>
      <c r="J5" s="6">
        <v>0</v>
      </c>
      <c r="K5" s="4">
        <v>0</v>
      </c>
      <c r="L5" s="7">
        <v>0</v>
      </c>
      <c r="M5" s="8">
        <f t="shared" ref="M5:M6" si="1"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350+500+1500+900</f>
        <v>3250</v>
      </c>
      <c r="D6" s="7">
        <v>3250</v>
      </c>
      <c r="E6" s="7">
        <v>0</v>
      </c>
      <c r="F6" s="4">
        <v>0</v>
      </c>
      <c r="G6" s="5">
        <f t="shared" si="0"/>
        <v>0</v>
      </c>
      <c r="H6" s="7">
        <v>4</v>
      </c>
      <c r="I6" s="6">
        <v>4</v>
      </c>
      <c r="J6" s="7">
        <v>0</v>
      </c>
      <c r="K6" s="4">
        <v>0</v>
      </c>
      <c r="L6" s="7">
        <v>0</v>
      </c>
      <c r="M6" s="8">
        <f t="shared" si="1"/>
        <v>0</v>
      </c>
      <c r="N6" s="9">
        <f t="shared" ref="N6" si="2">100-M6</f>
        <v>100</v>
      </c>
      <c r="O6" s="7">
        <f t="shared" ref="O6" si="3">E6/D6*1000000</f>
        <v>0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ref="G7" si="4">E7/C7*100</f>
        <v>#DIV/0!</v>
      </c>
      <c r="H7" s="7"/>
      <c r="I7" s="6"/>
      <c r="J7" s="7"/>
      <c r="K7" s="4"/>
      <c r="L7" s="7"/>
      <c r="M7" s="8" t="e">
        <f t="shared" ref="M7:M14" si="5">J7/H7*100</f>
        <v>#DIV/0!</v>
      </c>
      <c r="N7" s="9" t="e">
        <f t="shared" ref="N7:N14" si="6">100-M7</f>
        <v>#DIV/0!</v>
      </c>
      <c r="O7" s="7" t="e">
        <f t="shared" ref="O7" si="7">E7/D7*1000000</f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>#REF!/C8*100</f>
        <v>#REF!</v>
      </c>
      <c r="H8" s="7"/>
      <c r="I8" s="6"/>
      <c r="J8" s="7"/>
      <c r="K8" s="4"/>
      <c r="L8" s="7"/>
      <c r="M8" s="8" t="e">
        <f t="shared" si="5"/>
        <v>#DIV/0!</v>
      </c>
      <c r="N8" s="9" t="e">
        <f t="shared" si="6"/>
        <v>#DIV/0!</v>
      </c>
      <c r="O8" s="7" t="e">
        <f>#REF!/D8*1000000</f>
        <v>#REF!</v>
      </c>
    </row>
    <row r="9" spans="1:15" ht="21.95" customHeight="1" x14ac:dyDescent="0.25">
      <c r="A9" s="10">
        <v>5</v>
      </c>
      <c r="B9" s="11" t="s">
        <v>60</v>
      </c>
      <c r="C9" s="7">
        <v>3580</v>
      </c>
      <c r="D9" s="7">
        <v>3580</v>
      </c>
      <c r="E9" s="7">
        <v>0</v>
      </c>
      <c r="F9" s="4">
        <v>0</v>
      </c>
      <c r="G9" s="5">
        <f t="shared" ref="G9:G26" si="8">E8/C9*100</f>
        <v>0</v>
      </c>
      <c r="H9" s="7">
        <v>1</v>
      </c>
      <c r="I9" s="6">
        <v>1</v>
      </c>
      <c r="J9" s="7">
        <v>0</v>
      </c>
      <c r="K9" s="4">
        <v>0</v>
      </c>
      <c r="L9" s="7"/>
      <c r="M9" s="8">
        <f t="shared" si="5"/>
        <v>0</v>
      </c>
      <c r="N9" s="9">
        <f t="shared" si="6"/>
        <v>100</v>
      </c>
      <c r="O9" s="7">
        <f t="shared" ref="O9:O26" si="9">E8/D9*1000000</f>
        <v>0</v>
      </c>
    </row>
    <row r="10" spans="1:15" ht="21.95" customHeight="1" x14ac:dyDescent="0.25">
      <c r="A10" s="10">
        <v>6</v>
      </c>
      <c r="B10" s="11" t="s">
        <v>61</v>
      </c>
      <c r="C10" s="7">
        <v>800</v>
      </c>
      <c r="D10" s="7">
        <v>800</v>
      </c>
      <c r="E10" s="7">
        <v>0</v>
      </c>
      <c r="F10" s="4">
        <v>0</v>
      </c>
      <c r="G10" s="5">
        <f t="shared" si="8"/>
        <v>0</v>
      </c>
      <c r="H10" s="7">
        <v>2</v>
      </c>
      <c r="I10" s="6">
        <v>2</v>
      </c>
      <c r="J10" s="7">
        <v>0</v>
      </c>
      <c r="K10" s="4">
        <v>0</v>
      </c>
      <c r="L10" s="7">
        <v>0</v>
      </c>
      <c r="M10" s="8">
        <f t="shared" si="5"/>
        <v>0</v>
      </c>
      <c r="N10" s="9">
        <f t="shared" si="6"/>
        <v>100</v>
      </c>
      <c r="O10" s="7">
        <f t="shared" si="9"/>
        <v>0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23"/>
      <c r="F11" s="4"/>
      <c r="G11" s="5" t="e">
        <f t="shared" si="8"/>
        <v>#DIV/0!</v>
      </c>
      <c r="H11" s="7"/>
      <c r="I11" s="6"/>
      <c r="J11" s="7"/>
      <c r="K11" s="4"/>
      <c r="L11" s="7"/>
      <c r="M11" s="8" t="e">
        <f t="shared" si="5"/>
        <v>#DIV/0!</v>
      </c>
      <c r="N11" s="9" t="e">
        <f t="shared" si="6"/>
        <v>#DIV/0!</v>
      </c>
      <c r="O11" s="7" t="e">
        <f t="shared" si="9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8"/>
        <v>#DIV/0!</v>
      </c>
      <c r="H12" s="7"/>
      <c r="I12" s="6"/>
      <c r="J12" s="7"/>
      <c r="K12" s="4"/>
      <c r="L12" s="7"/>
      <c r="M12" s="8" t="e">
        <f t="shared" si="5"/>
        <v>#DIV/0!</v>
      </c>
      <c r="N12" s="9" t="e">
        <f t="shared" si="6"/>
        <v>#DIV/0!</v>
      </c>
      <c r="O12" s="7" t="e">
        <f t="shared" si="9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8"/>
        <v>#DIV/0!</v>
      </c>
      <c r="H13" s="38"/>
      <c r="I13" s="38"/>
      <c r="J13" s="34"/>
      <c r="K13" s="39"/>
      <c r="L13" s="38"/>
      <c r="M13" s="8" t="e">
        <f t="shared" si="5"/>
        <v>#DIV/0!</v>
      </c>
      <c r="N13" s="9" t="e">
        <f t="shared" si="6"/>
        <v>#DIV/0!</v>
      </c>
      <c r="O13" s="7" t="e">
        <f t="shared" si="9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8"/>
        <v>#DIV/0!</v>
      </c>
      <c r="H14" s="38"/>
      <c r="I14" s="38"/>
      <c r="J14" s="34"/>
      <c r="K14" s="39"/>
      <c r="L14" s="38"/>
      <c r="M14" s="8" t="e">
        <f t="shared" si="5"/>
        <v>#DIV/0!</v>
      </c>
      <c r="N14" s="9" t="e">
        <f t="shared" si="6"/>
        <v>#DIV/0!</v>
      </c>
      <c r="O14" s="7" t="e">
        <f t="shared" si="9"/>
        <v>#DIV/0!</v>
      </c>
    </row>
    <row r="15" spans="1:15" ht="21.95" customHeight="1" x14ac:dyDescent="0.25">
      <c r="A15" s="10">
        <v>11</v>
      </c>
      <c r="B15" s="11" t="s">
        <v>47</v>
      </c>
      <c r="C15" s="23">
        <f>50000</f>
        <v>50000</v>
      </c>
      <c r="D15" s="23">
        <v>50000</v>
      </c>
      <c r="E15" s="23">
        <v>0</v>
      </c>
      <c r="F15" s="4">
        <v>0</v>
      </c>
      <c r="G15" s="5">
        <f t="shared" si="8"/>
        <v>0</v>
      </c>
      <c r="H15" s="38">
        <v>1</v>
      </c>
      <c r="I15" s="38">
        <v>1</v>
      </c>
      <c r="J15" s="39">
        <v>0</v>
      </c>
      <c r="K15" s="39">
        <v>0</v>
      </c>
      <c r="L15" s="38">
        <v>0</v>
      </c>
      <c r="M15" s="8">
        <f t="shared" ref="M15:M23" si="10">J15/H15*100</f>
        <v>0</v>
      </c>
      <c r="N15" s="9">
        <f t="shared" ref="N15:N23" si="11">100-M15</f>
        <v>100</v>
      </c>
      <c r="O15" s="7">
        <f t="shared" si="9"/>
        <v>0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8"/>
        <v>#DIV/0!</v>
      </c>
      <c r="H16" s="38"/>
      <c r="I16" s="38"/>
      <c r="J16" s="34"/>
      <c r="K16" s="39"/>
      <c r="L16" s="38"/>
      <c r="M16" s="8" t="e">
        <f t="shared" si="10"/>
        <v>#DIV/0!</v>
      </c>
      <c r="N16" s="9" t="e">
        <f t="shared" si="11"/>
        <v>#DIV/0!</v>
      </c>
      <c r="O16" s="7" t="e">
        <f t="shared" si="9"/>
        <v>#DIV/0!</v>
      </c>
    </row>
    <row r="17" spans="1:15" ht="21.95" customHeight="1" x14ac:dyDescent="0.25">
      <c r="A17" s="1">
        <v>13</v>
      </c>
      <c r="B17" s="52" t="s">
        <v>52</v>
      </c>
      <c r="C17" s="23">
        <f>4492+2138+8115</f>
        <v>14745</v>
      </c>
      <c r="D17" s="23">
        <v>14745</v>
      </c>
      <c r="E17" s="23">
        <v>0</v>
      </c>
      <c r="F17" s="4">
        <v>0</v>
      </c>
      <c r="G17" s="5">
        <f t="shared" si="8"/>
        <v>0</v>
      </c>
      <c r="H17" s="38">
        <v>3</v>
      </c>
      <c r="I17" s="38">
        <v>3</v>
      </c>
      <c r="J17" s="39">
        <v>0</v>
      </c>
      <c r="K17" s="39">
        <v>0</v>
      </c>
      <c r="L17" s="38">
        <v>0</v>
      </c>
      <c r="M17" s="8">
        <f t="shared" si="10"/>
        <v>0</v>
      </c>
      <c r="N17" s="9">
        <f t="shared" si="11"/>
        <v>100</v>
      </c>
      <c r="O17" s="7">
        <f t="shared" si="9"/>
        <v>0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8"/>
        <v>#DIV/0!</v>
      </c>
      <c r="H18" s="38"/>
      <c r="I18" s="38"/>
      <c r="J18" s="34"/>
      <c r="K18" s="39"/>
      <c r="L18" s="38"/>
      <c r="M18" s="8" t="e">
        <f t="shared" si="10"/>
        <v>#DIV/0!</v>
      </c>
      <c r="N18" s="9" t="e">
        <f t="shared" si="11"/>
        <v>#DIV/0!</v>
      </c>
      <c r="O18" s="7" t="e">
        <f t="shared" si="9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8"/>
        <v>#DIV/0!</v>
      </c>
      <c r="H19" s="38"/>
      <c r="I19" s="38"/>
      <c r="J19" s="34"/>
      <c r="K19" s="39"/>
      <c r="L19" s="38"/>
      <c r="M19" s="8" t="e">
        <f t="shared" si="10"/>
        <v>#DIV/0!</v>
      </c>
      <c r="N19" s="9" t="e">
        <f t="shared" si="11"/>
        <v>#DIV/0!</v>
      </c>
      <c r="O19" s="7" t="e">
        <f t="shared" si="9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8"/>
        <v>#DIV/0!</v>
      </c>
      <c r="H20" s="38"/>
      <c r="I20" s="38"/>
      <c r="J20" s="34"/>
      <c r="K20" s="39"/>
      <c r="L20" s="38"/>
      <c r="M20" s="8" t="e">
        <f t="shared" si="10"/>
        <v>#DIV/0!</v>
      </c>
      <c r="N20" s="9" t="e">
        <f t="shared" si="11"/>
        <v>#DIV/0!</v>
      </c>
      <c r="O20" s="7" t="e">
        <f t="shared" si="9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8"/>
        <v>#DIV/0!</v>
      </c>
      <c r="H21" s="38"/>
      <c r="I21" s="38"/>
      <c r="J21" s="34"/>
      <c r="K21" s="39"/>
      <c r="L21" s="38"/>
      <c r="M21" s="8" t="e">
        <f t="shared" si="10"/>
        <v>#DIV/0!</v>
      </c>
      <c r="N21" s="9" t="e">
        <f t="shared" si="11"/>
        <v>#DIV/0!</v>
      </c>
      <c r="O21" s="7" t="e">
        <f t="shared" si="9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8"/>
        <v>#DIV/0!</v>
      </c>
      <c r="H22" s="38"/>
      <c r="I22" s="38"/>
      <c r="J22" s="34"/>
      <c r="K22" s="39"/>
      <c r="L22" s="38"/>
      <c r="M22" s="8" t="e">
        <f t="shared" si="10"/>
        <v>#DIV/0!</v>
      </c>
      <c r="N22" s="9" t="e">
        <f t="shared" si="11"/>
        <v>#DIV/0!</v>
      </c>
      <c r="O22" s="7" t="e">
        <f t="shared" si="9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8"/>
        <v>#DIV/0!</v>
      </c>
      <c r="H23" s="38"/>
      <c r="I23" s="38"/>
      <c r="J23" s="34"/>
      <c r="K23" s="39"/>
      <c r="L23" s="38"/>
      <c r="M23" s="8" t="e">
        <f t="shared" si="10"/>
        <v>#DIV/0!</v>
      </c>
      <c r="N23" s="9" t="e">
        <f t="shared" si="11"/>
        <v>#DIV/0!</v>
      </c>
      <c r="O23" s="7" t="e">
        <f t="shared" si="9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si="8"/>
        <v>#DIV/0!</v>
      </c>
      <c r="H24" s="38"/>
      <c r="I24" s="38"/>
      <c r="J24" s="34"/>
      <c r="K24" s="39"/>
      <c r="L24" s="38"/>
      <c r="M24" s="8" t="e">
        <f t="shared" ref="M24" si="12">J24/H24*100</f>
        <v>#DIV/0!</v>
      </c>
      <c r="N24" s="9" t="e">
        <f t="shared" ref="N24" si="13">100-M24</f>
        <v>#DIV/0!</v>
      </c>
      <c r="O24" s="7" t="e">
        <f t="shared" si="9"/>
        <v>#DIV/0!</v>
      </c>
    </row>
    <row r="25" spans="1:15" ht="21.95" customHeight="1" x14ac:dyDescent="0.25">
      <c r="A25" s="1">
        <v>21</v>
      </c>
      <c r="B25" s="52" t="s">
        <v>57</v>
      </c>
      <c r="C25" s="23"/>
      <c r="D25" s="23"/>
      <c r="E25" s="23"/>
      <c r="F25" s="4"/>
      <c r="G25" s="5" t="e">
        <f t="shared" si="8"/>
        <v>#DIV/0!</v>
      </c>
      <c r="H25" s="38"/>
      <c r="I25" s="38"/>
      <c r="J25" s="34"/>
      <c r="K25" s="39"/>
      <c r="L25" s="38"/>
      <c r="M25" s="8" t="e">
        <f t="shared" ref="M25" si="14">J25/H25*100</f>
        <v>#DIV/0!</v>
      </c>
      <c r="N25" s="9" t="e">
        <f t="shared" ref="N25" si="15">100-M25</f>
        <v>#DIV/0!</v>
      </c>
      <c r="O25" s="7" t="e">
        <f t="shared" si="9"/>
        <v>#DIV/0!</v>
      </c>
    </row>
    <row r="26" spans="1:15" ht="21.95" customHeight="1" x14ac:dyDescent="0.25">
      <c r="A26" s="10">
        <v>22</v>
      </c>
      <c r="B26" s="52" t="s">
        <v>58</v>
      </c>
      <c r="C26" s="23"/>
      <c r="D26" s="23"/>
      <c r="E26" s="23"/>
      <c r="F26" s="4"/>
      <c r="G26" s="5" t="e">
        <f t="shared" si="8"/>
        <v>#DIV/0!</v>
      </c>
      <c r="H26" s="38"/>
      <c r="I26" s="38"/>
      <c r="J26" s="34"/>
      <c r="K26" s="39"/>
      <c r="L26" s="38"/>
      <c r="M26" s="8" t="e">
        <f t="shared" ref="M26" si="16">J26/H26*100</f>
        <v>#DIV/0!</v>
      </c>
      <c r="N26" s="9" t="e">
        <f t="shared" ref="N26" si="17">100-M26</f>
        <v>#DIV/0!</v>
      </c>
      <c r="O26" s="7" t="e">
        <f t="shared" si="9"/>
        <v>#DIV/0!</v>
      </c>
    </row>
    <row r="27" spans="1:15" ht="21.95" customHeight="1" thickBot="1" x14ac:dyDescent="0.3">
      <c r="A27" s="1">
        <v>23</v>
      </c>
      <c r="B27" s="52" t="s">
        <v>64</v>
      </c>
      <c r="C27" s="23"/>
      <c r="D27" s="23"/>
      <c r="E27" s="23"/>
      <c r="F27" s="4"/>
      <c r="G27" s="5"/>
      <c r="H27" s="38"/>
      <c r="I27" s="38"/>
      <c r="J27" s="34"/>
      <c r="K27" s="39"/>
      <c r="L27" s="38"/>
      <c r="M27" s="8"/>
      <c r="N27" s="9"/>
      <c r="O27" s="7"/>
    </row>
    <row r="28" spans="1:15" ht="15.75" thickBot="1" x14ac:dyDescent="0.3">
      <c r="A28" s="12"/>
      <c r="B28" s="13" t="s">
        <v>17</v>
      </c>
      <c r="C28" s="14">
        <f>SUM(C5:C27)</f>
        <v>89675</v>
      </c>
      <c r="D28" s="15">
        <f>SUM(D5:D27)</f>
        <v>89675</v>
      </c>
      <c r="E28" s="15">
        <f>SUM(E6:E27)</f>
        <v>0</v>
      </c>
      <c r="F28" s="15">
        <f>SUM(F5:F27)</f>
        <v>0</v>
      </c>
      <c r="G28" s="16">
        <f>E27/C28*100</f>
        <v>0</v>
      </c>
      <c r="H28" s="15">
        <f>SUM(H5:H27)</f>
        <v>20</v>
      </c>
      <c r="I28" s="15">
        <f>SUM(I5:I27)</f>
        <v>20</v>
      </c>
      <c r="J28" s="15">
        <f>SUM(J5:J27)</f>
        <v>0</v>
      </c>
      <c r="K28" s="15">
        <f>SUM(K5:K27)</f>
        <v>0</v>
      </c>
      <c r="L28" s="15">
        <f>SUM(L5:L27)</f>
        <v>0</v>
      </c>
      <c r="M28" s="17">
        <f>J28/H28*100</f>
        <v>0</v>
      </c>
      <c r="N28" s="18">
        <f>100-M28</f>
        <v>100</v>
      </c>
      <c r="O28" s="34"/>
    </row>
    <row r="29" spans="1:15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F30" s="20"/>
      <c r="G30" s="20"/>
      <c r="H30" s="20"/>
      <c r="I30" s="19"/>
      <c r="J30" s="19"/>
      <c r="L30" s="19"/>
      <c r="M30" s="19"/>
      <c r="N30" s="19"/>
      <c r="O30" s="19"/>
    </row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4"/>
  <sheetViews>
    <sheetView topLeftCell="A19" zoomScaleNormal="100" workbookViewId="0">
      <selection activeCell="C26" sqref="C26"/>
    </sheetView>
  </sheetViews>
  <sheetFormatPr defaultRowHeight="15" x14ac:dyDescent="0.25"/>
  <cols>
    <col min="2" max="2" width="29" bestFit="1" customWidth="1"/>
    <col min="3" max="3" width="14" customWidth="1"/>
    <col min="4" max="4" width="13" customWidth="1"/>
    <col min="5" max="5" width="13.7109375" customWidth="1"/>
    <col min="6" max="6" width="12.7109375" customWidth="1"/>
    <col min="7" max="7" width="11" customWidth="1"/>
    <col min="8" max="8" width="12.28515625" customWidth="1"/>
    <col min="9" max="9" width="12.42578125" customWidth="1"/>
    <col min="10" max="10" width="11.5703125" customWidth="1"/>
    <col min="11" max="11" width="10.7109375" customWidth="1"/>
    <col min="12" max="12" width="13.42578125" customWidth="1"/>
    <col min="13" max="13" width="11" customWidth="1"/>
    <col min="14" max="14" width="12" customWidth="1"/>
  </cols>
  <sheetData>
    <row r="1" spans="1:15" ht="35.2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19.5" x14ac:dyDescent="0.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90">
        <v>45413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15" ht="45.75" thickBot="1" x14ac:dyDescent="0.3">
      <c r="A4" s="26" t="s">
        <v>2</v>
      </c>
      <c r="B4" s="27" t="s">
        <v>3</v>
      </c>
      <c r="C4" s="28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29" t="s">
        <v>9</v>
      </c>
      <c r="I4" s="29" t="s">
        <v>10</v>
      </c>
      <c r="J4" s="28" t="s">
        <v>11</v>
      </c>
      <c r="K4" s="29" t="s">
        <v>12</v>
      </c>
      <c r="L4" s="29" t="s">
        <v>13</v>
      </c>
      <c r="M4" s="30" t="s">
        <v>14</v>
      </c>
      <c r="N4" s="31" t="s">
        <v>15</v>
      </c>
      <c r="O4" s="25" t="s">
        <v>20</v>
      </c>
    </row>
    <row r="5" spans="1:15" ht="21.95" customHeight="1" x14ac:dyDescent="0.25">
      <c r="A5" s="1">
        <v>1</v>
      </c>
      <c r="B5" s="2" t="s">
        <v>22</v>
      </c>
      <c r="C5" s="3">
        <f>900+200+1000+400+2800+1200+1900+1100+5500+2000+3700+3500+1700</f>
        <v>25900</v>
      </c>
      <c r="D5" s="3">
        <v>25900</v>
      </c>
      <c r="E5" s="3">
        <v>0</v>
      </c>
      <c r="F5" s="4">
        <v>0</v>
      </c>
      <c r="G5" s="5">
        <f t="shared" ref="G5" si="0">E5/C5*100</f>
        <v>0</v>
      </c>
      <c r="H5" s="6">
        <v>14</v>
      </c>
      <c r="I5" s="6">
        <v>14</v>
      </c>
      <c r="J5" s="6">
        <v>0</v>
      </c>
      <c r="K5" s="4">
        <v>0</v>
      </c>
      <c r="L5" s="7">
        <v>0</v>
      </c>
      <c r="M5" s="8">
        <f>J5/H5*100</f>
        <v>0</v>
      </c>
      <c r="N5" s="9">
        <f>100-M5</f>
        <v>100</v>
      </c>
      <c r="O5" s="7">
        <f>E5/D5*1000000</f>
        <v>0</v>
      </c>
    </row>
    <row r="6" spans="1:15" ht="21.95" customHeight="1" x14ac:dyDescent="0.25">
      <c r="A6" s="10">
        <v>2</v>
      </c>
      <c r="B6" s="11" t="s">
        <v>59</v>
      </c>
      <c r="C6" s="7">
        <f>670+500</f>
        <v>1170</v>
      </c>
      <c r="D6" s="7">
        <v>1170</v>
      </c>
      <c r="E6" s="7">
        <v>0</v>
      </c>
      <c r="F6" s="4">
        <v>0</v>
      </c>
      <c r="G6" s="5">
        <f t="shared" ref="G6:G14" si="1">E6/C6*100</f>
        <v>0</v>
      </c>
      <c r="H6" s="7">
        <v>2</v>
      </c>
      <c r="I6" s="6">
        <v>2</v>
      </c>
      <c r="J6" s="7">
        <v>0</v>
      </c>
      <c r="K6" s="4">
        <v>0</v>
      </c>
      <c r="L6" s="7">
        <v>0</v>
      </c>
      <c r="M6" s="8">
        <f t="shared" ref="M6:M14" si="2">J6/H6*100</f>
        <v>0</v>
      </c>
      <c r="N6" s="9">
        <f t="shared" ref="N6:N14" si="3">100-M6</f>
        <v>100</v>
      </c>
      <c r="O6" s="7">
        <f t="shared" ref="O6:O14" si="4">E6/D6*1000000</f>
        <v>0</v>
      </c>
    </row>
    <row r="7" spans="1:15" ht="21.95" customHeight="1" x14ac:dyDescent="0.25">
      <c r="A7" s="10">
        <v>3</v>
      </c>
      <c r="B7" s="11" t="s">
        <v>16</v>
      </c>
      <c r="C7" s="7"/>
      <c r="D7" s="7"/>
      <c r="E7" s="7"/>
      <c r="F7" s="4"/>
      <c r="G7" s="5" t="e">
        <f t="shared" si="1"/>
        <v>#DIV/0!</v>
      </c>
      <c r="H7" s="7"/>
      <c r="I7" s="6"/>
      <c r="J7" s="7"/>
      <c r="K7" s="4"/>
      <c r="L7" s="7"/>
      <c r="M7" s="8" t="e">
        <f t="shared" si="2"/>
        <v>#DIV/0!</v>
      </c>
      <c r="N7" s="9" t="e">
        <f t="shared" si="3"/>
        <v>#DIV/0!</v>
      </c>
      <c r="O7" s="7" t="e">
        <f t="shared" si="4"/>
        <v>#DIV/0!</v>
      </c>
    </row>
    <row r="8" spans="1:15" ht="21.95" customHeight="1" x14ac:dyDescent="0.25">
      <c r="A8" s="1">
        <v>4</v>
      </c>
      <c r="B8" s="11" t="s">
        <v>19</v>
      </c>
      <c r="C8" s="7"/>
      <c r="D8" s="7"/>
      <c r="E8" s="7"/>
      <c r="F8" s="4"/>
      <c r="G8" s="5" t="e">
        <f t="shared" si="1"/>
        <v>#DIV/0!</v>
      </c>
      <c r="H8" s="7"/>
      <c r="I8" s="6"/>
      <c r="J8" s="7"/>
      <c r="K8" s="4"/>
      <c r="L8" s="7"/>
      <c r="M8" s="8" t="e">
        <f t="shared" si="2"/>
        <v>#DIV/0!</v>
      </c>
      <c r="N8" s="9" t="e">
        <f t="shared" si="3"/>
        <v>#DIV/0!</v>
      </c>
      <c r="O8" s="7" t="e">
        <f t="shared" si="4"/>
        <v>#DIV/0!</v>
      </c>
    </row>
    <row r="9" spans="1:15" ht="21.95" customHeight="1" x14ac:dyDescent="0.25">
      <c r="A9" s="10">
        <v>5</v>
      </c>
      <c r="B9" s="11" t="s">
        <v>60</v>
      </c>
      <c r="C9" s="7"/>
      <c r="D9" s="7"/>
      <c r="E9" s="7"/>
      <c r="F9" s="4"/>
      <c r="G9" s="5" t="e">
        <f t="shared" si="1"/>
        <v>#DIV/0!</v>
      </c>
      <c r="H9" s="7"/>
      <c r="I9" s="6"/>
      <c r="J9" s="7"/>
      <c r="K9" s="4"/>
      <c r="L9" s="7"/>
      <c r="M9" s="8" t="e">
        <f t="shared" si="2"/>
        <v>#DIV/0!</v>
      </c>
      <c r="N9" s="9" t="e">
        <f t="shared" si="3"/>
        <v>#DIV/0!</v>
      </c>
      <c r="O9" s="7" t="e">
        <f t="shared" si="4"/>
        <v>#DIV/0!</v>
      </c>
    </row>
    <row r="10" spans="1:15" ht="21.95" customHeight="1" x14ac:dyDescent="0.25">
      <c r="A10" s="10">
        <v>6</v>
      </c>
      <c r="B10" s="11" t="s">
        <v>61</v>
      </c>
      <c r="C10" s="7">
        <f>237+42+58+40+20</f>
        <v>397</v>
      </c>
      <c r="D10" s="7">
        <v>397</v>
      </c>
      <c r="E10" s="7">
        <v>0</v>
      </c>
      <c r="F10" s="4">
        <v>0</v>
      </c>
      <c r="G10" s="5">
        <f t="shared" si="1"/>
        <v>0</v>
      </c>
      <c r="H10" s="7">
        <v>5</v>
      </c>
      <c r="I10" s="6">
        <v>5</v>
      </c>
      <c r="J10" s="7">
        <v>0</v>
      </c>
      <c r="K10" s="4">
        <v>0</v>
      </c>
      <c r="L10" s="7">
        <v>0</v>
      </c>
      <c r="M10" s="8">
        <f t="shared" si="2"/>
        <v>0</v>
      </c>
      <c r="N10" s="9">
        <f t="shared" si="3"/>
        <v>100</v>
      </c>
      <c r="O10" s="7">
        <f t="shared" si="4"/>
        <v>0</v>
      </c>
    </row>
    <row r="11" spans="1:15" ht="21.95" customHeight="1" x14ac:dyDescent="0.25">
      <c r="A11" s="1">
        <v>7</v>
      </c>
      <c r="B11" s="11" t="s">
        <v>62</v>
      </c>
      <c r="C11" s="7"/>
      <c r="D11" s="7"/>
      <c r="E11" s="7"/>
      <c r="F11" s="4"/>
      <c r="G11" s="5" t="e">
        <f>E11/C11*100</f>
        <v>#DIV/0!</v>
      </c>
      <c r="H11" s="7"/>
      <c r="I11" s="6"/>
      <c r="J11" s="7"/>
      <c r="K11" s="4"/>
      <c r="L11" s="7"/>
      <c r="M11" s="8" t="e">
        <f t="shared" si="2"/>
        <v>#DIV/0!</v>
      </c>
      <c r="N11" s="9" t="e">
        <f t="shared" si="3"/>
        <v>#DIV/0!</v>
      </c>
      <c r="O11" s="7" t="e">
        <f t="shared" si="4"/>
        <v>#DIV/0!</v>
      </c>
    </row>
    <row r="12" spans="1:15" ht="21.95" customHeight="1" x14ac:dyDescent="0.25">
      <c r="A12" s="10">
        <v>8</v>
      </c>
      <c r="B12" s="11" t="s">
        <v>63</v>
      </c>
      <c r="C12" s="23"/>
      <c r="D12" s="23"/>
      <c r="E12" s="23"/>
      <c r="F12" s="4"/>
      <c r="G12" s="5" t="e">
        <f t="shared" si="1"/>
        <v>#DIV/0!</v>
      </c>
      <c r="H12" s="7"/>
      <c r="I12" s="6"/>
      <c r="J12" s="7"/>
      <c r="K12" s="4"/>
      <c r="L12" s="7"/>
      <c r="M12" s="8" t="e">
        <f t="shared" si="2"/>
        <v>#DIV/0!</v>
      </c>
      <c r="N12" s="9" t="e">
        <f t="shared" si="3"/>
        <v>#DIV/0!</v>
      </c>
      <c r="O12" s="7" t="e">
        <f t="shared" si="4"/>
        <v>#DIV/0!</v>
      </c>
    </row>
    <row r="13" spans="1:15" ht="21.95" customHeight="1" x14ac:dyDescent="0.25">
      <c r="A13" s="10">
        <v>9</v>
      </c>
      <c r="B13" s="11" t="s">
        <v>45</v>
      </c>
      <c r="C13" s="23"/>
      <c r="D13" s="23"/>
      <c r="E13" s="23"/>
      <c r="F13" s="4"/>
      <c r="G13" s="5" t="e">
        <f t="shared" si="1"/>
        <v>#DIV/0!</v>
      </c>
      <c r="H13" s="38"/>
      <c r="I13" s="38"/>
      <c r="J13" s="34"/>
      <c r="K13" s="38"/>
      <c r="L13" s="38"/>
      <c r="M13" s="8" t="e">
        <f t="shared" si="2"/>
        <v>#DIV/0!</v>
      </c>
      <c r="N13" s="9" t="e">
        <f t="shared" si="3"/>
        <v>#DIV/0!</v>
      </c>
      <c r="O13" s="7" t="e">
        <f t="shared" si="4"/>
        <v>#DIV/0!</v>
      </c>
    </row>
    <row r="14" spans="1:15" ht="21.95" customHeight="1" x14ac:dyDescent="0.25">
      <c r="A14" s="1">
        <v>10</v>
      </c>
      <c r="B14" s="11" t="s">
        <v>46</v>
      </c>
      <c r="C14" s="23"/>
      <c r="D14" s="23"/>
      <c r="E14" s="23"/>
      <c r="F14" s="4"/>
      <c r="G14" s="5" t="e">
        <f t="shared" si="1"/>
        <v>#DIV/0!</v>
      </c>
      <c r="H14" s="38"/>
      <c r="I14" s="38"/>
      <c r="J14" s="7"/>
      <c r="K14" s="38"/>
      <c r="L14" s="38"/>
      <c r="M14" s="8" t="e">
        <f t="shared" si="2"/>
        <v>#DIV/0!</v>
      </c>
      <c r="N14" s="9" t="e">
        <f t="shared" si="3"/>
        <v>#DIV/0!</v>
      </c>
      <c r="O14" s="7" t="e">
        <f t="shared" si="4"/>
        <v>#DIV/0!</v>
      </c>
    </row>
    <row r="15" spans="1:15" ht="21.95" customHeight="1" x14ac:dyDescent="0.25">
      <c r="A15" s="10">
        <v>11</v>
      </c>
      <c r="B15" s="11" t="s">
        <v>47</v>
      </c>
      <c r="C15" s="23"/>
      <c r="D15" s="23"/>
      <c r="E15" s="23"/>
      <c r="F15" s="4"/>
      <c r="G15" s="5" t="e">
        <f t="shared" ref="G15:G23" si="5">E15/C15*100</f>
        <v>#DIV/0!</v>
      </c>
      <c r="H15" s="38"/>
      <c r="I15" s="38"/>
      <c r="J15" s="38"/>
      <c r="K15" s="38"/>
      <c r="L15" s="38"/>
      <c r="M15" s="8" t="e">
        <f t="shared" ref="M15:M23" si="6">J15/H15*100</f>
        <v>#DIV/0!</v>
      </c>
      <c r="N15" s="9" t="e">
        <f t="shared" ref="N15:N23" si="7">100-M15</f>
        <v>#DIV/0!</v>
      </c>
      <c r="O15" s="7" t="e">
        <f t="shared" ref="O15:O23" si="8">E15/D15*1000000</f>
        <v>#DIV/0!</v>
      </c>
    </row>
    <row r="16" spans="1:15" ht="21.95" customHeight="1" x14ac:dyDescent="0.25">
      <c r="A16" s="10">
        <v>12</v>
      </c>
      <c r="B16" s="52" t="s">
        <v>48</v>
      </c>
      <c r="C16" s="23"/>
      <c r="D16" s="23"/>
      <c r="E16" s="23"/>
      <c r="F16" s="4"/>
      <c r="G16" s="5" t="e">
        <f t="shared" si="5"/>
        <v>#DIV/0!</v>
      </c>
      <c r="H16" s="38"/>
      <c r="I16" s="38"/>
      <c r="J16" s="34"/>
      <c r="K16" s="38"/>
      <c r="L16" s="38"/>
      <c r="M16" s="8" t="e">
        <f t="shared" si="6"/>
        <v>#DIV/0!</v>
      </c>
      <c r="N16" s="9" t="e">
        <f t="shared" si="7"/>
        <v>#DIV/0!</v>
      </c>
      <c r="O16" s="7" t="e">
        <f t="shared" si="8"/>
        <v>#DIV/0!</v>
      </c>
    </row>
    <row r="17" spans="1:15" ht="21.95" customHeight="1" x14ac:dyDescent="0.25">
      <c r="A17" s="1">
        <v>13</v>
      </c>
      <c r="B17" s="52" t="s">
        <v>52</v>
      </c>
      <c r="C17" s="23">
        <f>500+600</f>
        <v>1100</v>
      </c>
      <c r="D17" s="23">
        <v>1100</v>
      </c>
      <c r="E17" s="23">
        <v>0</v>
      </c>
      <c r="F17" s="4">
        <v>0</v>
      </c>
      <c r="G17" s="5">
        <f t="shared" si="5"/>
        <v>0</v>
      </c>
      <c r="H17" s="38">
        <v>2</v>
      </c>
      <c r="I17" s="38">
        <v>2</v>
      </c>
      <c r="J17" s="38">
        <v>0</v>
      </c>
      <c r="K17" s="38">
        <v>0</v>
      </c>
      <c r="L17" s="38">
        <v>0</v>
      </c>
      <c r="M17" s="8">
        <f t="shared" si="6"/>
        <v>0</v>
      </c>
      <c r="N17" s="9">
        <f t="shared" si="7"/>
        <v>100</v>
      </c>
      <c r="O17" s="7">
        <f t="shared" si="8"/>
        <v>0</v>
      </c>
    </row>
    <row r="18" spans="1:15" ht="21.95" customHeight="1" x14ac:dyDescent="0.25">
      <c r="A18" s="10">
        <v>14</v>
      </c>
      <c r="B18" s="52" t="s">
        <v>54</v>
      </c>
      <c r="C18" s="23"/>
      <c r="D18" s="23"/>
      <c r="E18" s="23"/>
      <c r="F18" s="4"/>
      <c r="G18" s="5" t="e">
        <f t="shared" si="5"/>
        <v>#DIV/0!</v>
      </c>
      <c r="H18" s="38"/>
      <c r="I18" s="38"/>
      <c r="J18" s="34"/>
      <c r="K18" s="38"/>
      <c r="L18" s="38"/>
      <c r="M18" s="8" t="e">
        <f t="shared" si="6"/>
        <v>#DIV/0!</v>
      </c>
      <c r="N18" s="9" t="e">
        <f t="shared" si="7"/>
        <v>#DIV/0!</v>
      </c>
      <c r="O18" s="7" t="e">
        <f t="shared" si="8"/>
        <v>#DIV/0!</v>
      </c>
    </row>
    <row r="19" spans="1:15" ht="21.95" customHeight="1" x14ac:dyDescent="0.25">
      <c r="A19" s="10">
        <v>15</v>
      </c>
      <c r="B19" s="52" t="s">
        <v>49</v>
      </c>
      <c r="C19" s="23"/>
      <c r="D19" s="23"/>
      <c r="E19" s="23"/>
      <c r="F19" s="4"/>
      <c r="G19" s="5" t="e">
        <f t="shared" si="5"/>
        <v>#DIV/0!</v>
      </c>
      <c r="H19" s="38"/>
      <c r="I19" s="38"/>
      <c r="J19" s="38"/>
      <c r="K19" s="38"/>
      <c r="L19" s="38"/>
      <c r="M19" s="8" t="e">
        <f t="shared" si="6"/>
        <v>#DIV/0!</v>
      </c>
      <c r="N19" s="9" t="e">
        <f t="shared" si="7"/>
        <v>#DIV/0!</v>
      </c>
      <c r="O19" s="7" t="e">
        <f t="shared" si="8"/>
        <v>#DIV/0!</v>
      </c>
    </row>
    <row r="20" spans="1:15" ht="21.95" customHeight="1" x14ac:dyDescent="0.25">
      <c r="A20" s="1">
        <v>16</v>
      </c>
      <c r="B20" s="52" t="s">
        <v>55</v>
      </c>
      <c r="C20" s="23"/>
      <c r="D20" s="23"/>
      <c r="E20" s="23"/>
      <c r="F20" s="4"/>
      <c r="G20" s="5" t="e">
        <f t="shared" si="5"/>
        <v>#DIV/0!</v>
      </c>
      <c r="H20" s="38"/>
      <c r="I20" s="38"/>
      <c r="J20" s="38"/>
      <c r="K20" s="38"/>
      <c r="L20" s="38"/>
      <c r="M20" s="8" t="e">
        <f t="shared" si="6"/>
        <v>#DIV/0!</v>
      </c>
      <c r="N20" s="9" t="e">
        <f t="shared" si="7"/>
        <v>#DIV/0!</v>
      </c>
      <c r="O20" s="7" t="e">
        <f t="shared" si="8"/>
        <v>#DIV/0!</v>
      </c>
    </row>
    <row r="21" spans="1:15" ht="21.95" customHeight="1" x14ac:dyDescent="0.25">
      <c r="A21" s="10">
        <v>17</v>
      </c>
      <c r="B21" s="52" t="s">
        <v>50</v>
      </c>
      <c r="C21" s="23"/>
      <c r="D21" s="23"/>
      <c r="E21" s="23"/>
      <c r="F21" s="4"/>
      <c r="G21" s="5" t="e">
        <f t="shared" si="5"/>
        <v>#DIV/0!</v>
      </c>
      <c r="H21" s="38"/>
      <c r="I21" s="38"/>
      <c r="J21" s="34"/>
      <c r="K21" s="38"/>
      <c r="L21" s="38"/>
      <c r="M21" s="8" t="e">
        <f t="shared" si="6"/>
        <v>#DIV/0!</v>
      </c>
      <c r="N21" s="9" t="e">
        <f t="shared" si="7"/>
        <v>#DIV/0!</v>
      </c>
      <c r="O21" s="7" t="e">
        <f t="shared" si="8"/>
        <v>#DIV/0!</v>
      </c>
    </row>
    <row r="22" spans="1:15" ht="21.95" customHeight="1" x14ac:dyDescent="0.25">
      <c r="A22" s="10">
        <v>18</v>
      </c>
      <c r="B22" s="52" t="s">
        <v>51</v>
      </c>
      <c r="C22" s="23"/>
      <c r="D22" s="23"/>
      <c r="E22" s="23"/>
      <c r="F22" s="4"/>
      <c r="G22" s="5" t="e">
        <f t="shared" si="5"/>
        <v>#DIV/0!</v>
      </c>
      <c r="H22" s="38"/>
      <c r="I22" s="38"/>
      <c r="J22" s="34"/>
      <c r="K22" s="38"/>
      <c r="L22" s="38"/>
      <c r="M22" s="8" t="e">
        <f t="shared" si="6"/>
        <v>#DIV/0!</v>
      </c>
      <c r="N22" s="9" t="e">
        <f t="shared" si="7"/>
        <v>#DIV/0!</v>
      </c>
      <c r="O22" s="7" t="e">
        <f t="shared" si="8"/>
        <v>#DIV/0!</v>
      </c>
    </row>
    <row r="23" spans="1:15" ht="21.95" customHeight="1" x14ac:dyDescent="0.25">
      <c r="A23" s="1">
        <v>19</v>
      </c>
      <c r="B23" s="52" t="s">
        <v>53</v>
      </c>
      <c r="C23" s="23"/>
      <c r="D23" s="23"/>
      <c r="E23" s="23"/>
      <c r="F23" s="4"/>
      <c r="G23" s="5" t="e">
        <f t="shared" si="5"/>
        <v>#DIV/0!</v>
      </c>
      <c r="H23" s="38"/>
      <c r="I23" s="38"/>
      <c r="J23" s="34"/>
      <c r="K23" s="38"/>
      <c r="L23" s="38"/>
      <c r="M23" s="8" t="e">
        <f t="shared" si="6"/>
        <v>#DIV/0!</v>
      </c>
      <c r="N23" s="9" t="e">
        <f t="shared" si="7"/>
        <v>#DIV/0!</v>
      </c>
      <c r="O23" s="7" t="e">
        <f t="shared" si="8"/>
        <v>#DIV/0!</v>
      </c>
    </row>
    <row r="24" spans="1:15" ht="21.95" customHeight="1" x14ac:dyDescent="0.25">
      <c r="A24" s="10">
        <v>20</v>
      </c>
      <c r="B24" s="52" t="s">
        <v>56</v>
      </c>
      <c r="C24" s="23"/>
      <c r="D24" s="23"/>
      <c r="E24" s="23"/>
      <c r="F24" s="4"/>
      <c r="G24" s="5" t="e">
        <f t="shared" ref="G24" si="9">E24/C24*100</f>
        <v>#DIV/0!</v>
      </c>
      <c r="H24" s="38"/>
      <c r="I24" s="38"/>
      <c r="J24" s="34"/>
      <c r="K24" s="38"/>
      <c r="L24" s="38"/>
      <c r="M24" s="8" t="e">
        <f t="shared" ref="M24" si="10">J24/H24*100</f>
        <v>#DIV/0!</v>
      </c>
      <c r="N24" s="9" t="e">
        <f t="shared" ref="N24" si="11">100-M24</f>
        <v>#DIV/0!</v>
      </c>
      <c r="O24" s="7" t="e">
        <f t="shared" ref="O24" si="12">E24/D24*1000000</f>
        <v>#DIV/0!</v>
      </c>
    </row>
    <row r="25" spans="1:15" ht="21.95" customHeight="1" x14ac:dyDescent="0.25">
      <c r="A25" s="1">
        <v>21</v>
      </c>
      <c r="B25" s="52" t="s">
        <v>57</v>
      </c>
      <c r="C25" s="23"/>
      <c r="D25" s="23"/>
      <c r="E25" s="23"/>
      <c r="F25" s="4"/>
      <c r="G25" s="5" t="e">
        <f t="shared" ref="G25:G26" si="13">E25/C25*100</f>
        <v>#DIV/0!</v>
      </c>
      <c r="H25" s="38"/>
      <c r="I25" s="38"/>
      <c r="J25" s="34"/>
      <c r="K25" s="38"/>
      <c r="L25" s="38"/>
      <c r="M25" s="8" t="e">
        <f t="shared" ref="M25" si="14">J25/H25*100</f>
        <v>#DIV/0!</v>
      </c>
      <c r="N25" s="9" t="e">
        <f t="shared" ref="N25" si="15">100-M25</f>
        <v>#DIV/0!</v>
      </c>
      <c r="O25" s="7" t="e">
        <f t="shared" ref="O25" si="16">E25/D25*1000000</f>
        <v>#DIV/0!</v>
      </c>
    </row>
    <row r="26" spans="1:15" ht="21.95" customHeight="1" x14ac:dyDescent="0.25">
      <c r="A26" s="10">
        <v>22</v>
      </c>
      <c r="B26" s="52" t="s">
        <v>58</v>
      </c>
      <c r="C26" s="23"/>
      <c r="D26" s="23"/>
      <c r="E26" s="23"/>
      <c r="F26" s="4"/>
      <c r="G26" s="5" t="e">
        <f t="shared" si="13"/>
        <v>#DIV/0!</v>
      </c>
      <c r="H26" s="38"/>
      <c r="I26" s="38"/>
      <c r="J26" s="34"/>
      <c r="K26" s="38"/>
      <c r="L26" s="38"/>
      <c r="M26" s="8" t="e">
        <f t="shared" ref="M26" si="17">J26/H26*100</f>
        <v>#DIV/0!</v>
      </c>
      <c r="N26" s="9" t="e">
        <f t="shared" ref="N26" si="18">100-M26</f>
        <v>#DIV/0!</v>
      </c>
      <c r="O26" s="7" t="e">
        <f t="shared" ref="O26" si="19">E26/D26*1000000</f>
        <v>#DIV/0!</v>
      </c>
    </row>
    <row r="27" spans="1:15" ht="21.95" customHeight="1" thickBot="1" x14ac:dyDescent="0.3">
      <c r="A27" s="1">
        <v>23</v>
      </c>
      <c r="B27" s="52" t="s">
        <v>64</v>
      </c>
      <c r="C27" s="23"/>
      <c r="D27" s="23"/>
      <c r="E27" s="23"/>
      <c r="F27" s="4"/>
      <c r="G27" s="5"/>
      <c r="H27" s="38"/>
      <c r="I27" s="38"/>
      <c r="J27" s="34"/>
      <c r="K27" s="38"/>
      <c r="L27" s="38"/>
      <c r="M27" s="8"/>
      <c r="N27" s="9"/>
      <c r="O27" s="7"/>
    </row>
    <row r="28" spans="1:15" ht="15.75" thickBot="1" x14ac:dyDescent="0.3">
      <c r="A28" s="12"/>
      <c r="B28" s="13" t="s">
        <v>17</v>
      </c>
      <c r="C28" s="14">
        <f>SUM(C5:C27)</f>
        <v>28567</v>
      </c>
      <c r="D28" s="15">
        <f>SUM(D5:D27)</f>
        <v>28567</v>
      </c>
      <c r="E28" s="15">
        <f>SUM(E5:E27)</f>
        <v>0</v>
      </c>
      <c r="F28" s="15">
        <f>SUM(F5:F27)</f>
        <v>0</v>
      </c>
      <c r="G28" s="16">
        <f>E28/C28*100</f>
        <v>0</v>
      </c>
      <c r="H28" s="15">
        <f>SUM(H5:H27)</f>
        <v>23</v>
      </c>
      <c r="I28" s="15">
        <f>SUM(I5:I27)</f>
        <v>23</v>
      </c>
      <c r="J28" s="15">
        <f>SUM(J5:J27)</f>
        <v>0</v>
      </c>
      <c r="K28" s="15">
        <f>SUM(K5:K27)</f>
        <v>0</v>
      </c>
      <c r="L28" s="15">
        <f>SUM(L5:L27)</f>
        <v>0</v>
      </c>
      <c r="M28" s="17">
        <f>J28/H28*100</f>
        <v>0</v>
      </c>
      <c r="N28" s="18">
        <f>100-M28</f>
        <v>100</v>
      </c>
      <c r="O28" s="34"/>
    </row>
    <row r="29" spans="1:15" x14ac:dyDescent="0.25">
      <c r="A29" s="19"/>
      <c r="B29" s="19"/>
      <c r="C29" s="19"/>
      <c r="D29" s="19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25">
      <c r="A30" s="21" t="s">
        <v>18</v>
      </c>
      <c r="B30" s="20"/>
      <c r="C30" s="20"/>
      <c r="D30" s="20"/>
      <c r="E30" s="19"/>
      <c r="F30" s="20"/>
      <c r="G30" s="20"/>
      <c r="H30" s="20"/>
      <c r="I30" s="19"/>
      <c r="J30" s="19"/>
      <c r="L30" s="19"/>
      <c r="M30" s="19"/>
      <c r="N30" s="19"/>
      <c r="O30" s="19"/>
    </row>
    <row r="34" spans="10:10" x14ac:dyDescent="0.25">
      <c r="J34" s="50"/>
    </row>
  </sheetData>
  <mergeCells count="3">
    <mergeCell ref="A1:O1"/>
    <mergeCell ref="A2:O2"/>
    <mergeCell ref="A3:O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2024-06-04T10:34:11Z</dcterms:modified>
</cp:coreProperties>
</file>